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SGC 2026\CONTRATOS 2026\SAMC CUBIERTAS CAN\EVALUACION\"/>
    </mc:Choice>
  </mc:AlternateContent>
  <xr:revisionPtr revIDLastSave="0" documentId="8_{C269FE91-8180-4A06-8E40-F4A9F11F7C0E}" xr6:coauthVersionLast="47" xr6:coauthVersionMax="47" xr10:uidLastSave="{00000000-0000-0000-0000-000000000000}"/>
  <bookViews>
    <workbookView xWindow="20370" yWindow="-120" windowWidth="29040" windowHeight="15720" xr2:uid="{00000000-000D-0000-FFFF-FFFF00000000}"/>
  </bookViews>
  <sheets>
    <sheet name="OFERENTES" sheetId="1" r:id="rId1"/>
    <sheet name="EXPERIENCIA (0)" sheetId="47" state="hidden" r:id="rId2"/>
    <sheet name="PONDERACIÓN (0)" sheetId="48" state="hidden" r:id="rId3"/>
    <sheet name="EXPERIENCIA (1)" sheetId="49" r:id="rId4"/>
    <sheet name="PONDERACIÓN (1)" sheetId="50" r:id="rId5"/>
    <sheet name="EXPERIENCIA (2)" sheetId="51" r:id="rId6"/>
    <sheet name="PONDERACIÓN (2)" sheetId="52" r:id="rId7"/>
    <sheet name="EXPERIENCIA (3)" sheetId="55" r:id="rId8"/>
    <sheet name="PONDERACIÓN (3)" sheetId="56" r:id="rId9"/>
    <sheet name="EXPERIENCIA (4)" sheetId="63" r:id="rId10"/>
    <sheet name="PONDERACIÓN (4)" sheetId="64" r:id="rId11"/>
    <sheet name="EXPERIENCIA (5)" sheetId="59" r:id="rId12"/>
    <sheet name="PONDERACIÓN (5)" sheetId="60" r:id="rId13"/>
    <sheet name="EXPERIENCIA (6)" sheetId="61" r:id="rId14"/>
    <sheet name="PONDERACIÓN (6)" sheetId="62" r:id="rId15"/>
  </sheets>
  <externalReferences>
    <externalReference r:id="rId16"/>
    <externalReference r:id="rId17"/>
  </externalReferences>
  <definedNames>
    <definedName name="_xlnm._FilterDatabase" localSheetId="0" hidden="1">OFERENTES!$A$6:$S$8</definedName>
    <definedName name="_xlnm.Print_Area" localSheetId="1">'EXPERIENCIA (0)'!$A$1:$K$62</definedName>
    <definedName name="_xlnm.Print_Area" localSheetId="3">'EXPERIENCIA (1)'!$A$1:$K$62</definedName>
    <definedName name="_xlnm.Print_Area" localSheetId="5">'EXPERIENCIA (2)'!$A$1:$K$62</definedName>
    <definedName name="_xlnm.Print_Area" localSheetId="7">'EXPERIENCIA (3)'!$A$1:$K$62</definedName>
    <definedName name="_xlnm.Print_Area" localSheetId="9">'EXPERIENCIA (4)'!$A$1:$K$62</definedName>
    <definedName name="_xlnm.Print_Area" localSheetId="11">'EXPERIENCIA (5)'!$A$1:$K$62</definedName>
    <definedName name="_xlnm.Print_Area" localSheetId="13">'EXPERIENCIA (6)'!$A$1:$K$62</definedName>
    <definedName name="_xlnm.Print_Area" localSheetId="0">OFERENTES!$A$1:$S$29</definedName>
    <definedName name="_xlnm.Print_Area" localSheetId="2">'PONDERACIÓN (0)'!$A$1:$E$27</definedName>
    <definedName name="_xlnm.Print_Area" localSheetId="4">'PONDERACIÓN (1)'!$A$1:$E$27</definedName>
    <definedName name="_xlnm.Print_Area" localSheetId="6">'PONDERACIÓN (2)'!$A$1:$E$27</definedName>
    <definedName name="_xlnm.Print_Area" localSheetId="8">'PONDERACIÓN (3)'!$A$1:$E$27</definedName>
    <definedName name="_xlnm.Print_Area" localSheetId="10">'PONDERACIÓN (4)'!$A$1:$E$27</definedName>
    <definedName name="_xlnm.Print_Area" localSheetId="12">'PONDERACIÓN (5)'!$A$1:$E$27</definedName>
    <definedName name="_xlnm.Print_Area" localSheetId="14">'PONDERACIÓN (6)'!$A$1:$E$27</definedName>
    <definedName name="frmMainForm_tblFormContainer_trContentRow_tdLeftColumn_divViewProfilePerspective_tblProfileDetails_trIsGroupContentRow_tdTitleCell_rptIsGroupRepeater_rpteIsGroupConditionalElements_lnkIsGroupConditionalSpan_0" localSheetId="0">OFERENTES!#REF!</definedName>
    <definedName name="frmMainForm_tblFormContainer_trContentRow_tdLeftColumn_divViewProfilePerspective_tblProfileDetails_trIsGroupContentRow_tdTitleCell_rptIsGroupRepeater_rpteIsGroupConditionalElements_lnkIsGroupConditionalSpan_1" localSheetId="0">OFERENTES!#REF!</definedName>
    <definedName name="SMMLV" localSheetId="1">#REF!</definedName>
    <definedName name="SMMLV" localSheetId="3">#REF!</definedName>
    <definedName name="SMMLV" localSheetId="5">#REF!</definedName>
    <definedName name="SMMLV" localSheetId="7">#REF!</definedName>
    <definedName name="SMMLV" localSheetId="9">#REF!</definedName>
    <definedName name="SMMLV" localSheetId="11">#REF!</definedName>
    <definedName name="SMMLV" localSheetId="13">#REF!</definedName>
    <definedName name="SMMLV" localSheetId="2">#REF!</definedName>
    <definedName name="SMMLV" localSheetId="4">#REF!</definedName>
    <definedName name="SMMLV" localSheetId="6">#REF!</definedName>
    <definedName name="SMMLV" localSheetId="8">#REF!</definedName>
    <definedName name="SMMLV" localSheetId="10">#REF!</definedName>
    <definedName name="SMMLV" localSheetId="12">#REF!</definedName>
    <definedName name="SMMLV" localSheetId="14">#REF!</definedName>
    <definedName name="SMMLV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1" i="1" l="1"/>
  <c r="R12" i="1"/>
  <c r="R11" i="1"/>
  <c r="R10" i="1"/>
  <c r="R9" i="1"/>
  <c r="R8" i="1"/>
  <c r="R7" i="1"/>
  <c r="Q12" i="1"/>
  <c r="Q11" i="1"/>
  <c r="Q10" i="1"/>
  <c r="Q9" i="1"/>
  <c r="Q8" i="1"/>
  <c r="Q7" i="1"/>
  <c r="P12" i="1"/>
  <c r="P11" i="1"/>
  <c r="P10" i="1"/>
  <c r="P9" i="1"/>
  <c r="P8" i="1"/>
  <c r="P7" i="1"/>
  <c r="O12" i="1"/>
  <c r="O11" i="1"/>
  <c r="O10" i="1"/>
  <c r="O9" i="1"/>
  <c r="O8" i="1"/>
  <c r="O7" i="1"/>
  <c r="N12" i="1"/>
  <c r="N10" i="1"/>
  <c r="N9" i="1"/>
  <c r="N8" i="1"/>
  <c r="N7" i="1"/>
  <c r="M12" i="1"/>
  <c r="M11" i="1"/>
  <c r="M10" i="1"/>
  <c r="M9" i="1"/>
  <c r="M8" i="1"/>
  <c r="M7" i="1"/>
  <c r="E18" i="64"/>
  <c r="E17" i="64"/>
  <c r="E13" i="64"/>
  <c r="E6" i="64"/>
  <c r="E15" i="64" s="1"/>
  <c r="E20" i="64" s="1"/>
  <c r="C3" i="64"/>
  <c r="A20" i="64" s="1"/>
  <c r="J59" i="63"/>
  <c r="L52" i="63"/>
  <c r="L51" i="63"/>
  <c r="L50" i="63"/>
  <c r="L49" i="63"/>
  <c r="L48" i="63"/>
  <c r="L47" i="63"/>
  <c r="L46" i="63"/>
  <c r="L45" i="63"/>
  <c r="J44" i="63"/>
  <c r="J40" i="63"/>
  <c r="J39" i="63"/>
  <c r="K33" i="63"/>
  <c r="I33" i="63"/>
  <c r="M32" i="63"/>
  <c r="K32" i="63"/>
  <c r="I32" i="63"/>
  <c r="K31" i="63"/>
  <c r="I31" i="63"/>
  <c r="K30" i="63"/>
  <c r="I30" i="63"/>
  <c r="K29" i="63"/>
  <c r="I29" i="63"/>
  <c r="K28" i="63"/>
  <c r="I28" i="63"/>
  <c r="K27" i="63"/>
  <c r="K34" i="63" s="1"/>
  <c r="C23" i="63"/>
  <c r="J48" i="63" s="1"/>
  <c r="C20" i="63"/>
  <c r="J20" i="63" s="1"/>
  <c r="K11" i="63"/>
  <c r="B11" i="63"/>
  <c r="K10" i="63"/>
  <c r="B10" i="63"/>
  <c r="K9" i="63"/>
  <c r="B9" i="63"/>
  <c r="H34" i="63" s="1"/>
  <c r="C8" i="63"/>
  <c r="J24" i="63" l="1"/>
  <c r="B34" i="63"/>
  <c r="I27" i="63"/>
  <c r="I34" i="63" s="1"/>
  <c r="E34" i="63"/>
  <c r="J45" i="63"/>
  <c r="A15" i="64"/>
  <c r="J38" i="63"/>
  <c r="K38" i="63" s="1"/>
  <c r="J55" i="63" s="1"/>
  <c r="J62" i="63" s="1"/>
  <c r="K9" i="61" l="1"/>
  <c r="E18" i="62"/>
  <c r="E17" i="62"/>
  <c r="E13" i="62"/>
  <c r="E6" i="62"/>
  <c r="C3" i="62"/>
  <c r="A20" i="62" s="1"/>
  <c r="J59" i="61"/>
  <c r="J55" i="61"/>
  <c r="J62" i="61" s="1"/>
  <c r="L52" i="61"/>
  <c r="L51" i="61"/>
  <c r="L50" i="61"/>
  <c r="L49" i="61"/>
  <c r="L48" i="61"/>
  <c r="L47" i="61"/>
  <c r="L46" i="61"/>
  <c r="L45" i="61"/>
  <c r="J44" i="61"/>
  <c r="J39" i="61"/>
  <c r="J38" i="61"/>
  <c r="K33" i="61"/>
  <c r="I33" i="61"/>
  <c r="M32" i="61"/>
  <c r="K32" i="61"/>
  <c r="I32" i="61"/>
  <c r="K31" i="61"/>
  <c r="I31" i="61"/>
  <c r="K30" i="61"/>
  <c r="I30" i="61"/>
  <c r="K29" i="61"/>
  <c r="I29" i="61"/>
  <c r="K28" i="61"/>
  <c r="I28" i="61"/>
  <c r="K27" i="61"/>
  <c r="I27" i="61"/>
  <c r="C20" i="61"/>
  <c r="J20" i="61" s="1"/>
  <c r="B11" i="61"/>
  <c r="B10" i="61"/>
  <c r="K11" i="61" s="1"/>
  <c r="B9" i="61"/>
  <c r="H34" i="61" s="1"/>
  <c r="C8" i="61"/>
  <c r="E18" i="60"/>
  <c r="E17" i="60"/>
  <c r="E13" i="60"/>
  <c r="E6" i="60"/>
  <c r="C3" i="60"/>
  <c r="A20" i="60" s="1"/>
  <c r="J59" i="59"/>
  <c r="L52" i="59"/>
  <c r="L51" i="59"/>
  <c r="L50" i="59"/>
  <c r="L49" i="59"/>
  <c r="L48" i="59"/>
  <c r="L47" i="59"/>
  <c r="L46" i="59"/>
  <c r="L45" i="59"/>
  <c r="J44" i="59"/>
  <c r="J40" i="59"/>
  <c r="J39" i="59"/>
  <c r="K33" i="59"/>
  <c r="I33" i="59"/>
  <c r="M32" i="59"/>
  <c r="K32" i="59"/>
  <c r="I32" i="59"/>
  <c r="K31" i="59"/>
  <c r="I31" i="59"/>
  <c r="K30" i="59"/>
  <c r="I30" i="59"/>
  <c r="K29" i="59"/>
  <c r="I29" i="59"/>
  <c r="K28" i="59"/>
  <c r="I28" i="59"/>
  <c r="K27" i="59"/>
  <c r="I27" i="59" s="1"/>
  <c r="C20" i="59"/>
  <c r="C23" i="59" s="1"/>
  <c r="K10" i="59"/>
  <c r="B10" i="59"/>
  <c r="K11" i="59" s="1"/>
  <c r="K9" i="59"/>
  <c r="B9" i="59"/>
  <c r="E34" i="59" s="1"/>
  <c r="C8" i="59"/>
  <c r="B11" i="59" s="1"/>
  <c r="E18" i="56"/>
  <c r="E17" i="56"/>
  <c r="E13" i="56"/>
  <c r="E6" i="56"/>
  <c r="C3" i="56"/>
  <c r="A20" i="56" s="1"/>
  <c r="J59" i="55"/>
  <c r="J55" i="55"/>
  <c r="L52" i="55"/>
  <c r="L51" i="55"/>
  <c r="L50" i="55"/>
  <c r="L49" i="55"/>
  <c r="L48" i="55"/>
  <c r="L47" i="55"/>
  <c r="L46" i="55"/>
  <c r="L45" i="55"/>
  <c r="J44" i="55"/>
  <c r="J39" i="55"/>
  <c r="E34" i="55"/>
  <c r="K33" i="55"/>
  <c r="I33" i="55"/>
  <c r="M32" i="55"/>
  <c r="K32" i="55"/>
  <c r="I32" i="55"/>
  <c r="K31" i="55"/>
  <c r="I31" i="55"/>
  <c r="K30" i="55"/>
  <c r="I30" i="55"/>
  <c r="K29" i="55"/>
  <c r="I29" i="55"/>
  <c r="K28" i="55"/>
  <c r="I28" i="55"/>
  <c r="K27" i="55"/>
  <c r="I27" i="55"/>
  <c r="C20" i="55"/>
  <c r="C23" i="55" s="1"/>
  <c r="J38" i="55" s="1"/>
  <c r="B11" i="55"/>
  <c r="K10" i="55"/>
  <c r="B10" i="55"/>
  <c r="K11" i="55" s="1"/>
  <c r="K9" i="55"/>
  <c r="B9" i="55"/>
  <c r="H34" i="55" s="1"/>
  <c r="C8" i="55"/>
  <c r="E18" i="52"/>
  <c r="E17" i="52"/>
  <c r="E13" i="52"/>
  <c r="E6" i="52"/>
  <c r="E15" i="52" s="1"/>
  <c r="C3" i="52"/>
  <c r="A20" i="52" s="1"/>
  <c r="J59" i="51"/>
  <c r="J55" i="51"/>
  <c r="J62" i="51" s="1"/>
  <c r="L52" i="51"/>
  <c r="L51" i="51"/>
  <c r="L50" i="51"/>
  <c r="L49" i="51"/>
  <c r="L48" i="51"/>
  <c r="L47" i="51"/>
  <c r="L46" i="51"/>
  <c r="L45" i="51"/>
  <c r="J44" i="51"/>
  <c r="J39" i="51"/>
  <c r="J38" i="51"/>
  <c r="K33" i="51"/>
  <c r="I33" i="51"/>
  <c r="M32" i="51"/>
  <c r="K32" i="51"/>
  <c r="I32" i="51"/>
  <c r="K31" i="51"/>
  <c r="I31" i="51"/>
  <c r="K30" i="51"/>
  <c r="I30" i="51"/>
  <c r="K29" i="51"/>
  <c r="I29" i="51"/>
  <c r="K28" i="51"/>
  <c r="I28" i="51"/>
  <c r="K27" i="51"/>
  <c r="I27" i="51"/>
  <c r="J20" i="51"/>
  <c r="C20" i="51"/>
  <c r="C23" i="51" s="1"/>
  <c r="K10" i="51"/>
  <c r="B10" i="51"/>
  <c r="K11" i="51" s="1"/>
  <c r="K9" i="51"/>
  <c r="B9" i="51"/>
  <c r="E34" i="51" s="1"/>
  <c r="C8" i="51"/>
  <c r="B11" i="51" s="1"/>
  <c r="J20" i="49"/>
  <c r="E18" i="50"/>
  <c r="E17" i="50"/>
  <c r="E13" i="50"/>
  <c r="E6" i="50"/>
  <c r="E15" i="50" s="1"/>
  <c r="C3" i="50"/>
  <c r="A20" i="50" s="1"/>
  <c r="J59" i="49"/>
  <c r="L52" i="49"/>
  <c r="L51" i="49"/>
  <c r="L50" i="49"/>
  <c r="L49" i="49"/>
  <c r="L48" i="49"/>
  <c r="L47" i="49"/>
  <c r="L46" i="49"/>
  <c r="L45" i="49"/>
  <c r="J44" i="49"/>
  <c r="J39" i="49"/>
  <c r="J38" i="49"/>
  <c r="K33" i="49"/>
  <c r="I33" i="49"/>
  <c r="M32" i="49"/>
  <c r="K32" i="49"/>
  <c r="I32" i="49"/>
  <c r="K31" i="49"/>
  <c r="I31" i="49"/>
  <c r="K30" i="49"/>
  <c r="I30" i="49"/>
  <c r="K29" i="49"/>
  <c r="I29" i="49"/>
  <c r="K28" i="49"/>
  <c r="I28" i="49"/>
  <c r="K27" i="49"/>
  <c r="I27" i="49"/>
  <c r="C20" i="49"/>
  <c r="K10" i="49"/>
  <c r="B10" i="49"/>
  <c r="K11" i="49" s="1"/>
  <c r="K9" i="49"/>
  <c r="B9" i="49"/>
  <c r="H34" i="49" s="1"/>
  <c r="C8" i="49"/>
  <c r="B11" i="49" s="1"/>
  <c r="E13" i="48"/>
  <c r="E6" i="48"/>
  <c r="E15" i="48" s="1"/>
  <c r="E20" i="48" s="1"/>
  <c r="K38" i="47"/>
  <c r="J40" i="47"/>
  <c r="J39" i="47"/>
  <c r="J38" i="47"/>
  <c r="C20" i="47"/>
  <c r="J20" i="47" s="1"/>
  <c r="A8" i="1"/>
  <c r="A9" i="1"/>
  <c r="A10" i="1"/>
  <c r="A11" i="1"/>
  <c r="A12" i="1"/>
  <c r="E17" i="48"/>
  <c r="E18" i="48"/>
  <c r="C3" i="48"/>
  <c r="A15" i="48" s="1"/>
  <c r="L45" i="47"/>
  <c r="L46" i="47"/>
  <c r="L47" i="47"/>
  <c r="L48" i="47"/>
  <c r="L49" i="47"/>
  <c r="L50" i="47"/>
  <c r="L51" i="47"/>
  <c r="B9" i="47"/>
  <c r="B34" i="47" s="1"/>
  <c r="K27" i="47"/>
  <c r="I27" i="47"/>
  <c r="K28" i="47"/>
  <c r="I28" i="47"/>
  <c r="K29" i="47"/>
  <c r="I29" i="47"/>
  <c r="I30" i="47"/>
  <c r="I31" i="47"/>
  <c r="I32" i="47"/>
  <c r="I33" i="47"/>
  <c r="K30" i="47"/>
  <c r="K31" i="47"/>
  <c r="K32" i="47"/>
  <c r="K33" i="47"/>
  <c r="J55" i="47"/>
  <c r="J59" i="47"/>
  <c r="J62" i="47"/>
  <c r="L52" i="47"/>
  <c r="J44" i="47"/>
  <c r="M32" i="47"/>
  <c r="B10" i="47"/>
  <c r="K11" i="47" s="1"/>
  <c r="C8" i="47"/>
  <c r="B11" i="47" s="1"/>
  <c r="K10" i="47"/>
  <c r="K9" i="47"/>
  <c r="E15" i="62" l="1"/>
  <c r="E20" i="62" s="1"/>
  <c r="K34" i="61"/>
  <c r="K38" i="61" s="1"/>
  <c r="I34" i="61"/>
  <c r="E34" i="61"/>
  <c r="C23" i="61"/>
  <c r="B34" i="61"/>
  <c r="A15" i="62"/>
  <c r="E15" i="60"/>
  <c r="E20" i="60" s="1"/>
  <c r="A15" i="60"/>
  <c r="J55" i="59"/>
  <c r="J62" i="59" s="1"/>
  <c r="B34" i="59"/>
  <c r="K34" i="59"/>
  <c r="K38" i="59" s="1"/>
  <c r="H34" i="59"/>
  <c r="J48" i="59"/>
  <c r="J45" i="59"/>
  <c r="J38" i="59"/>
  <c r="J24" i="59"/>
  <c r="J20" i="59"/>
  <c r="I34" i="59" s="1"/>
  <c r="E15" i="56"/>
  <c r="E20" i="56" s="1"/>
  <c r="A15" i="56"/>
  <c r="J62" i="55"/>
  <c r="B34" i="55"/>
  <c r="K34" i="55"/>
  <c r="K38" i="55" s="1"/>
  <c r="J45" i="55"/>
  <c r="J48" i="55"/>
  <c r="J40" i="55"/>
  <c r="J24" i="55"/>
  <c r="J20" i="55"/>
  <c r="I34" i="55" s="1"/>
  <c r="E20" i="52"/>
  <c r="I34" i="51"/>
  <c r="K34" i="51"/>
  <c r="K38" i="51" s="1"/>
  <c r="A15" i="52"/>
  <c r="J48" i="51"/>
  <c r="J45" i="51"/>
  <c r="J40" i="51"/>
  <c r="J24" i="51"/>
  <c r="H34" i="51"/>
  <c r="B34" i="51"/>
  <c r="E20" i="50"/>
  <c r="K34" i="49"/>
  <c r="A15" i="50"/>
  <c r="I34" i="49"/>
  <c r="J55" i="49" s="1"/>
  <c r="J62" i="49" s="1"/>
  <c r="C23" i="49"/>
  <c r="B34" i="49"/>
  <c r="E34" i="49"/>
  <c r="I34" i="47"/>
  <c r="K34" i="47"/>
  <c r="C23" i="47"/>
  <c r="A20" i="48"/>
  <c r="H34" i="47"/>
  <c r="E34" i="47"/>
  <c r="J48" i="61" l="1"/>
  <c r="J45" i="61"/>
  <c r="J40" i="61"/>
  <c r="J24" i="61"/>
  <c r="J45" i="49"/>
  <c r="J48" i="49"/>
  <c r="J40" i="49"/>
  <c r="K38" i="49" s="1"/>
  <c r="J24" i="49"/>
  <c r="J48" i="47"/>
  <c r="J45" i="47"/>
  <c r="J24" i="47"/>
</calcChain>
</file>

<file path=xl/sharedStrings.xml><?xml version="1.0" encoding="utf-8"?>
<sst xmlns="http://schemas.openxmlformats.org/spreadsheetml/2006/main" count="926" uniqueCount="142">
  <si>
    <t>OFERENTE</t>
  </si>
  <si>
    <t>OFERENTE PLURAL</t>
  </si>
  <si>
    <t>Calificación juridica</t>
  </si>
  <si>
    <t>Calificación financiera</t>
  </si>
  <si>
    <t>CONSORCIADO 1  O INDIVIDUAL</t>
  </si>
  <si>
    <t>% Participación</t>
  </si>
  <si>
    <t>CONSORCIADO 2</t>
  </si>
  <si>
    <t>Al proponente y/o consorciados ¿se les ha impuesto una o más multas o cláusulas penales durante el último año?</t>
  </si>
  <si>
    <t>El oferente o uno de sus consorciados cuentan con alguna anotación vigente que repose en el registro nacional de obras civiles inconclusas (https://obrasinconclusas.contraloria.gov.co/) - (Ley 2020 de 2020)</t>
  </si>
  <si>
    <t>Nota general</t>
  </si>
  <si>
    <t>X</t>
  </si>
  <si>
    <t>GRUPO EVALUADOR - COMPONENTE TÉCNICO</t>
  </si>
  <si>
    <t>ROBERTO MANUEL CARRILLO RODRÍGUEZ</t>
  </si>
  <si>
    <t>CONTRATISTA - GTSA</t>
  </si>
  <si>
    <t>EVALUACIÓN CRITERIOS TECNICOS DE EXPERIENCIA</t>
  </si>
  <si>
    <t>Cumple</t>
  </si>
  <si>
    <t>CUMPLE</t>
  </si>
  <si>
    <t xml:space="preserve">Clasificación
UNSPSC </t>
  </si>
  <si>
    <t>SI</t>
  </si>
  <si>
    <t xml:space="preserve"> </t>
  </si>
  <si>
    <t>No Cumple</t>
  </si>
  <si>
    <t>NO CUMPLE</t>
  </si>
  <si>
    <t>1. DATOS DEL PROCESO</t>
  </si>
  <si>
    <t>No. PROCESO</t>
  </si>
  <si>
    <t>FECHA CIERRE</t>
  </si>
  <si>
    <t>OBJETO:</t>
  </si>
  <si>
    <t>2. IDENTIFICACIÓN DEL OFERENTE</t>
  </si>
  <si>
    <t>Oferente:</t>
  </si>
  <si>
    <t>Oferente individual o Consorciado 1</t>
  </si>
  <si>
    <t>Participación</t>
  </si>
  <si>
    <t>Consorciado 2</t>
  </si>
  <si>
    <t>Consorciados</t>
  </si>
  <si>
    <t>3. EXPERIENCIA REQUERIDA</t>
  </si>
  <si>
    <t>EXPERIENCIA MÍNIMA ESPECÍFICA REQUERIDA</t>
  </si>
  <si>
    <t>PRESUPUESTO OFICIAL</t>
  </si>
  <si>
    <t>RESUMEN</t>
  </si>
  <si>
    <t>ANTICIPO (SI APLICA)</t>
  </si>
  <si>
    <t>CAPACIDAD RESIDUAL PROCESO</t>
  </si>
  <si>
    <t>Consorciado que aporta la experiencia</t>
  </si>
  <si>
    <t>Porcentaje de participación en el contrato</t>
  </si>
  <si>
    <t>Certificación 4</t>
  </si>
  <si>
    <t>Certificación 5</t>
  </si>
  <si>
    <t>Certificación 6</t>
  </si>
  <si>
    <t>Certificación 7</t>
  </si>
  <si>
    <t>Cumplimiento:</t>
  </si>
  <si>
    <t>Cumplimiento</t>
  </si>
  <si>
    <t xml:space="preserve">Total </t>
  </si>
  <si>
    <t>Numero de contratos aportados</t>
  </si>
  <si>
    <t>De</t>
  </si>
  <si>
    <t>Hasta</t>
  </si>
  <si>
    <t>Valor mínimo a certificar respecto al Presupuesto oficial (Dependiendo calidad oferente)</t>
  </si>
  <si>
    <t>Verificación</t>
  </si>
  <si>
    <t>Los contratos que aporta como experiencia fueron terminados antes de la fecha de cierre del presente proceso</t>
  </si>
  <si>
    <t>Observaciones Experiencia:</t>
  </si>
  <si>
    <t>CUMPLIMIENTO EXPERIENCIA SOLICITADA</t>
  </si>
  <si>
    <t>4. AVAL DE LA PROPUESTA</t>
  </si>
  <si>
    <t>¿La propuesta esta avalada por un ingeniero civil?</t>
  </si>
  <si>
    <t>¿Incluye copia COPNIA?</t>
  </si>
  <si>
    <t>CUMPLIMIENTO AVAL</t>
  </si>
  <si>
    <t>¿Incluye copia matricula profesional?</t>
  </si>
  <si>
    <t>¿El COPNIA se encuentra vigente?</t>
  </si>
  <si>
    <t>CUMPLIMIENTO TÉCNICO</t>
  </si>
  <si>
    <t>ESTADO HABILITACIÓN</t>
  </si>
  <si>
    <t>Si</t>
  </si>
  <si>
    <t>No</t>
  </si>
  <si>
    <t>OFERENTE EVALUADO:</t>
  </si>
  <si>
    <t>Observaciones:</t>
  </si>
  <si>
    <t>https://www.rues.org.co/</t>
  </si>
  <si>
    <t>https://obrasinconclusas.contraloria.gov.co/</t>
  </si>
  <si>
    <t>Tratándose de Proponentes Plurales: ¿Los demás integrantes deben acreditan al menos el cinco por ciento (5%) de la experiencia solicitada?</t>
  </si>
  <si>
    <t>En el caso de que solo un integrante no acredite experiencia, ¿El porcentaje de participación de este en la estructura plural no supera el diez por ciento (10 %)?</t>
  </si>
  <si>
    <t>ESTADO EVALUACIÓN PRELIMINAR PROPONENTE</t>
  </si>
  <si>
    <t>CONSORCIADO 3</t>
  </si>
  <si>
    <t>Consorciado 3</t>
  </si>
  <si>
    <t>En caso de oferentes plurales el integrante que aporta el personal con discapacidad, aporta mas del 40% de la experiencia requerida (En caso de oferente individual indicar únicamente si)</t>
  </si>
  <si>
    <t>Salarios Mínimos acreditados de acuerdo con RUP</t>
  </si>
  <si>
    <t>Sede Central</t>
  </si>
  <si>
    <t>GTR Cali</t>
  </si>
  <si>
    <t>Formato. Incentivo en favor de personas con discapacidad.</t>
  </si>
  <si>
    <t>PARÁMETROS DE EVALUACIÓN - FACTORES Y CRITERIOS DE PONDERACIÓN</t>
  </si>
  <si>
    <t>No.</t>
  </si>
  <si>
    <t>Descripción 
(Entidad Contratante y numero de contrato)</t>
  </si>
  <si>
    <t xml:space="preserve">Tratándose de Proponentes Plurales: ¿Uno de los integrantes aporta como mínimo el cincuenta por ciento (50%) de la experiencia solicitada?
</t>
  </si>
  <si>
    <t>CARLOS ALBERTO DÍAZ CORREDOR</t>
  </si>
  <si>
    <t>COORDINADOR - GTSA</t>
  </si>
  <si>
    <t>EXPERIENCIA GENERAL</t>
  </si>
  <si>
    <t>EXPERIENCIA ESPECIFICA OBLIGATORIA</t>
  </si>
  <si>
    <t>EXPERIENCIA ESPECIFICA ADICIONAL</t>
  </si>
  <si>
    <t>EXPERIENCIA ESPECÍFICA OBLIGATORIA A CERTIFIFCAR (70%PO)</t>
  </si>
  <si>
    <t>SM * % Participación</t>
  </si>
  <si>
    <t>Cumple para experiencia general?</t>
  </si>
  <si>
    <t>Cumple experiencia específica obligatoria?</t>
  </si>
  <si>
    <t>Cumple experiencia específica adicional?</t>
  </si>
  <si>
    <t>SM* % Participación para Experiencia Específica Obligatoria</t>
  </si>
  <si>
    <t>EQUIPO DE TRABAJO (Personal Clave Evaluable) MÁXIMO 10 PUNTOS</t>
  </si>
  <si>
    <t>FACTOR DE SOSTENIBILIDAD - MÁXIMO 1 PUNTO</t>
  </si>
  <si>
    <t>Año terminación</t>
  </si>
  <si>
    <t>EVALUACIÓN TÉCNICA PRELIMINAR PROCESO SGC-SAMC-002-2026</t>
  </si>
  <si>
    <t>SGC-SAMC-002-2026</t>
  </si>
  <si>
    <t>Contratar por el sistema de precios unitarios fijos, sin formula de reajuste el mantenimiento preventivo y correctivo de las cubiertas planas y livianas, y demás adecuaciones necesarias en la infraestructura del Servicio Geológico Colombiano, sede CAN, ubicada en la ciudad de Bogotá D.C.</t>
  </si>
  <si>
    <t>PROYECTOS QUE CORRESPONDAN Y/O CONTEMPLEN ACTIVIDADES DE: CONSTRUCCIÓN Y/O AMPLIACIÓN Y/O RECONSTRUCCIÓN Y/O ADECUACIÓN Y/O CONSERVACIÓN Y/O INTERVENCIÓN Y/O INSTALACIÓN Y/O MANTENIMIENTO Y/O MEJORAMIENTO Y/O MODIFICACIÓN U OPTIMIZACIÓN Y/O REHABILITACIÓN Y/O REMODELACIÓN Y/O REPOSICIÓN Y/O REPARACIÓN LOCATIVA Y/O RESTAURACIÓN Y/O RESTITUCIÓN Y/O TERMINACIÓN Y/O REFORZAMIENTO ESTRUCTURAL Y/O ACTUALIZACIÓN SÍSMICA Y/O REPOTENCIACIÓN ESTRUCTURAL DE  EDIFICACIONES</t>
  </si>
  <si>
    <t>Por lo menos uno (1) de los contratos válidos aportados como experiencia general debe corresponder mínimo al 50% del presupuesto oficial del presente proceso de selección</t>
  </si>
  <si>
    <t>i) cubiertas tradicionales: por lo menos uno (1) de los contratos válidos aportados como experiencia general debe contemplar construcción y/o ampliación y/o reconstrucción y/o adecuación y/o conservación y/o intervención y/o instalación y/o mantenimiento y/o mejoramiento y/o modificación u optimización y/o rehabilitación y/o remodelación y/o reposición y/o reparación locativa y/o restauración y/o restitución y/o terminación y/o reforzamiento estructural y/o actualización sísmica y/o repotenciación estructural de cubiertas en edificaciones</t>
  </si>
  <si>
    <t xml:space="preserve">Certificación 1 
Contrato: 
Contratante: </t>
  </si>
  <si>
    <t xml:space="preserve">Certificación 2
Contrato:
Contratante: </t>
  </si>
  <si>
    <t xml:space="preserve">Certificación 3
Contrato: 
Contratante: </t>
  </si>
  <si>
    <r>
      <t xml:space="preserve">Cumple
Al menos dos códigos
</t>
    </r>
    <r>
      <rPr>
        <b/>
        <sz val="14"/>
        <color theme="8" tint="-0.249977111117893"/>
        <rFont val="Calibri"/>
        <family val="2"/>
      </rPr>
      <t>(72-10-15</t>
    </r>
    <r>
      <rPr>
        <b/>
        <sz val="14"/>
        <color theme="1"/>
        <rFont val="Calibri"/>
        <family val="2"/>
      </rPr>
      <t>)</t>
    </r>
    <r>
      <rPr>
        <b/>
        <sz val="14"/>
        <color theme="6" tint="-0.249977111117893"/>
        <rFont val="Calibri"/>
        <family val="2"/>
      </rPr>
      <t>(72-10-29)(</t>
    </r>
    <r>
      <rPr>
        <b/>
        <sz val="14"/>
        <color rgb="FFFF0000"/>
        <rFont val="Calibri"/>
        <family val="2"/>
      </rPr>
      <t>72-10-33)</t>
    </r>
    <r>
      <rPr>
        <b/>
        <sz val="14"/>
        <color theme="7"/>
        <rFont val="Calibri"/>
        <family val="2"/>
      </rPr>
      <t>(72-15-32)</t>
    </r>
    <r>
      <rPr>
        <b/>
        <sz val="14"/>
        <color theme="5"/>
        <rFont val="Calibri"/>
        <family val="2"/>
      </rPr>
      <t>(30-16-16)</t>
    </r>
  </si>
  <si>
    <t>La experiencia acreditada en el clasificador de bienes y servicios  corresponde al menos dos de los segmentos (72-10-15)(72-10-29)(72-10-33)(72-15-32)(30-16-16)</t>
  </si>
  <si>
    <t xml:space="preserve">Por lo menos uno (1) de los Contratos válidos aportados como experiencia debe haber iniciado ejecución con posterioridad a la expedición de la NSR-10, el cual debió haberse ejecutado y terminado antes de la fecha de cierre del presente Proceso de Contratación. </t>
  </si>
  <si>
    <t xml:space="preserve">Los Contratos aportados como experiencia válida y que correspondan a edificaciones debieron iniciar su ejecución luego de la expedición del Reglamento Colombiano de Construcción Sismo Resistente (NSR-98), esto es, después del 9 de enero de 1998. </t>
  </si>
  <si>
    <t xml:space="preserve">Proponente aporta debidamente diligenciado Formato 7A -Programa de gerencia de proyectos, en el cual bajo la gravedad de juramento conste el compromiso que en este sentido asume. </t>
  </si>
  <si>
    <t>10 puntos</t>
  </si>
  <si>
    <t>Proponente aporta debidamente diligenciado Formato 14 A– Criterio Ambiental, debidamente suscrito y bajo la gravedad de juramento conste el compromiso que en este sentido asumeuna (1) formación académica adicional.</t>
  </si>
  <si>
    <t>15 puntos</t>
  </si>
  <si>
    <t>Proponente aporta debidamente diligenciado Formato 14 B– Criterio social, en el cual bajo la gravedad de juramento conste el compromiso que en este sentido asume.</t>
  </si>
  <si>
    <t>5 puntoS</t>
  </si>
  <si>
    <t>Proponente aporta debidamente diligenciado Formato 7A -Programa de gerencia de proyectos, en el cual bajo la gravedad de juramento conste el compromiso que en este sentido asume. 10 PUNTOS</t>
  </si>
  <si>
    <t>Proponente aporta debidamente diligenciado Formato 14 B– Criterio social, en el cual bajo la gravedad de juramento conste el compromiso que en este sentido asume. 5 PUNTOS</t>
  </si>
  <si>
    <t>Proponente aporta debidamente diligenciado Formato 14 A– Criterio Ambiental, debidamente suscrito y bajo la gravedad de juramento conste el compromiso que en este sentido asume. 15 PUNTOS</t>
  </si>
  <si>
    <t>SIRIUS INGENIERIA SAS</t>
  </si>
  <si>
    <t>PROYECTOS ARQUITECTURA E INGENIERIA 3L S.A.S.</t>
  </si>
  <si>
    <t>CONESTRUCTURAR</t>
  </si>
  <si>
    <t>H.A.H. CONSTRUCCIONES S.A.S.</t>
  </si>
  <si>
    <t>MARA LTDA</t>
  </si>
  <si>
    <t>T&amp;R PROYECTOS Y CONSTRUCCIONES SAS</t>
  </si>
  <si>
    <t>ALCAX INGENIERIA SAS</t>
  </si>
  <si>
    <t>CONSORCIO TYR INGENIERIA SGC</t>
  </si>
  <si>
    <t>Certificación 1 
Contrato: 001 DE 2023
Contratante: PARQUES NACIONALES DE COLOMBIA</t>
  </si>
  <si>
    <t>EXPERIENCIA ESPECÍFICA OBLIGATORIA A CERTIFIFCAR (50%PO)</t>
  </si>
  <si>
    <t>Certificación 2
Contrato: 001 DE 2019
Contratante: CONJUNTO RESIDENCIAL SA ANDRES PH</t>
  </si>
  <si>
    <t>N.A.</t>
  </si>
  <si>
    <t>Certificación 1 - No cumple para experiencia específica adicional - En este caso, el único documento que presenta detalle de actividades realizadas es el "CONTRATO DE OBRA No. 001 N 2023" documento que no resulta dentro de los soportes validos de acuerdo con lo estipulado en el "3.5.5.	DOCUMENTOS VÁLIDOS PARA LA ACREDITACIÓN DE LA EXPERIENCIA REQUERIDA"</t>
  </si>
  <si>
    <t>5 puntos</t>
  </si>
  <si>
    <t>Certificación 1 
Contrato: GA-007-2013
Contratante: FUNDACIÓN ARGOS</t>
  </si>
  <si>
    <t>Certificación 2
Contrato:  GA-003-2014
Contratante: FUNDACIÓN ARGOS</t>
  </si>
  <si>
    <t xml:space="preserve">Certificación 2
</t>
  </si>
  <si>
    <t>Certificación 1 
Contrato: SOP-004-2023
Contratante: Empresa Autónoma de el peñol</t>
  </si>
  <si>
    <t>Certificación 1 
Contrato: OBRA DE OBRA PUBLICA 988 DE 11 MAY 2015
Contratante: Gobernación del Casanare</t>
  </si>
  <si>
    <t>Certificación 1 
Contrato: 23000761 H4 de 2023
Contratante: AEROCIVIL</t>
  </si>
  <si>
    <t>Certificación 2
Contrato: 034-00-ECACOM-
2-GRUAL-2022
Contratante: COMANDO
AEREO COMBATE
NO. 2</t>
  </si>
  <si>
    <t>Certificación 1 
Contrato: 061-ARC-BN2-2016
Contratante: MINISTERIO DE DEFENSA NACIONAL – ARMADA NACIONAL – BASE NAVAL ARC “MÁLAGA”</t>
  </si>
  <si>
    <t>Certificación 2
Contrato:0053-ARC-CBN2-2018
Contratante: MINISTERIO DE DEFENSA NACIONAL – ARMADA NACIONAL – BASE NAVAL ARC “MÁLAGA”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</si>
</sst>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80A]d&quot; de &quot;mmmm&quot; de &quot;yyyy"/>
    <numFmt numFmtId="165" formatCode="d/m/yyyy"/>
    <numFmt numFmtId="166" formatCode="0.00\ &quot;SMMLV&quot;"/>
    <numFmt numFmtId="167" formatCode="0\ &quot;Unidades&quot;"/>
  </numFmts>
  <fonts count="42" x14ac:knownFonts="1">
    <font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26"/>
      <color theme="1"/>
      <name val="Work Sans"/>
    </font>
    <font>
      <b/>
      <sz val="14"/>
      <color theme="1"/>
      <name val="Work Sans"/>
    </font>
    <font>
      <sz val="14"/>
      <name val="Work Sans"/>
    </font>
    <font>
      <sz val="14"/>
      <color theme="1"/>
      <name val="Work Sans"/>
    </font>
    <font>
      <b/>
      <sz val="14"/>
      <color theme="1"/>
      <name val="Calibri"/>
      <family val="2"/>
    </font>
    <font>
      <sz val="14"/>
      <color theme="1"/>
      <name val="Aptos Narrow"/>
      <family val="2"/>
      <scheme val="minor"/>
    </font>
    <font>
      <sz val="14"/>
      <color rgb="FFA5A5A5"/>
      <name val="Calibri"/>
      <family val="2"/>
    </font>
    <font>
      <b/>
      <sz val="14"/>
      <color rgb="FFA5A5A5"/>
      <name val="Work Sans"/>
    </font>
    <font>
      <i/>
      <sz val="14"/>
      <color theme="1"/>
      <name val="Calibri"/>
      <family val="2"/>
    </font>
    <font>
      <b/>
      <sz val="14"/>
      <color theme="0"/>
      <name val="Calibri"/>
      <family val="2"/>
    </font>
    <font>
      <sz val="12"/>
      <color theme="1"/>
      <name val="Work Sans"/>
    </font>
    <font>
      <b/>
      <i/>
      <sz val="14"/>
      <color theme="1"/>
      <name val="Calibri"/>
      <family val="2"/>
    </font>
    <font>
      <b/>
      <sz val="14"/>
      <color theme="8" tint="-0.249977111117893"/>
      <name val="Calibri"/>
      <family val="2"/>
    </font>
    <font>
      <b/>
      <sz val="14"/>
      <color theme="6" tint="-0.249977111117893"/>
      <name val="Calibri"/>
      <family val="2"/>
    </font>
    <font>
      <sz val="14"/>
      <name val="Calibri"/>
      <family val="2"/>
    </font>
    <font>
      <sz val="14"/>
      <color theme="2" tint="-0.34998626667073579"/>
      <name val="Calibri"/>
      <family val="2"/>
    </font>
    <font>
      <b/>
      <sz val="12"/>
      <color theme="1"/>
      <name val="Work Sans"/>
    </font>
    <font>
      <sz val="12"/>
      <name val="Work Sans"/>
    </font>
    <font>
      <sz val="12"/>
      <color theme="0" tint="-0.34998626667073579"/>
      <name val="Work Sans"/>
    </font>
    <font>
      <u/>
      <sz val="12"/>
      <color theme="10"/>
      <name val="Aptos Narrow"/>
      <family val="2"/>
      <scheme val="minor"/>
    </font>
    <font>
      <b/>
      <sz val="12"/>
      <color rgb="FF000000"/>
      <name val="Work Sans"/>
    </font>
    <font>
      <sz val="12"/>
      <color rgb="FF000000"/>
      <name val="Work Sans"/>
    </font>
    <font>
      <u/>
      <sz val="14"/>
      <color theme="10"/>
      <name val="Aptos Narrow"/>
      <family val="2"/>
      <scheme val="minor"/>
    </font>
    <font>
      <i/>
      <sz val="14"/>
      <name val="Calibri"/>
      <family val="2"/>
    </font>
    <font>
      <u/>
      <sz val="14"/>
      <color theme="9" tint="-0.499984740745262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rgb="FFFF0000"/>
      <name val="Calibri"/>
      <family val="2"/>
    </font>
    <font>
      <b/>
      <sz val="14"/>
      <color theme="7"/>
      <name val="Calibri"/>
      <family val="2"/>
    </font>
    <font>
      <b/>
      <sz val="14"/>
      <color theme="5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 tint="-0.14999847407452621"/>
        <bgColor rgb="FFA5A5A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BFBFBF"/>
      </patternFill>
    </fill>
    <fill>
      <patternFill patternType="solid">
        <fgColor rgb="FFD0CECE"/>
        <bgColor rgb="FFD0CECE"/>
      </patternFill>
    </fill>
    <fill>
      <patternFill patternType="solid">
        <fgColor rgb="FFA5A5A5"/>
        <bgColor rgb="FFA5A5A5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rgb="FFD0CECE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7">
    <xf numFmtId="0" fontId="0" fillId="0" borderId="0"/>
    <xf numFmtId="0" fontId="11" fillId="0" borderId="0" applyNumberFormat="0" applyFill="0" applyBorder="0" applyAlignment="0" applyProtection="0"/>
    <xf numFmtId="0" fontId="10" fillId="0" borderId="0"/>
    <xf numFmtId="0" fontId="10" fillId="0" borderId="0"/>
    <xf numFmtId="0" fontId="9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357">
    <xf numFmtId="0" fontId="0" fillId="0" borderId="0" xfId="0"/>
    <xf numFmtId="0" fontId="12" fillId="0" borderId="0" xfId="0" applyFont="1" applyAlignment="1">
      <alignment horizontal="center" vertical="center"/>
    </xf>
    <xf numFmtId="10" fontId="12" fillId="0" borderId="0" xfId="0" applyNumberFormat="1" applyFont="1" applyAlignment="1">
      <alignment horizontal="center" vertical="center"/>
    </xf>
    <xf numFmtId="10" fontId="12" fillId="0" borderId="0" xfId="0" applyNumberFormat="1" applyFont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10" fontId="14" fillId="4" borderId="2" xfId="0" applyNumberFormat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10" fontId="16" fillId="0" borderId="2" xfId="0" applyNumberFormat="1" applyFont="1" applyBorder="1" applyAlignment="1">
      <alignment horizontal="center" vertical="center"/>
    </xf>
    <xf numFmtId="3" fontId="16" fillId="0" borderId="2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10" fillId="0" borderId="0" xfId="2"/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/>
    </xf>
    <xf numFmtId="10" fontId="12" fillId="0" borderId="0" xfId="0" applyNumberFormat="1" applyFont="1" applyAlignment="1">
      <alignment vertical="center" wrapText="1"/>
    </xf>
    <xf numFmtId="10" fontId="12" fillId="0" borderId="0" xfId="0" applyNumberFormat="1" applyFont="1" applyAlignment="1">
      <alignment vertical="center"/>
    </xf>
    <xf numFmtId="10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10" fontId="17" fillId="4" borderId="6" xfId="0" applyNumberFormat="1" applyFont="1" applyFill="1" applyBorder="1" applyAlignment="1">
      <alignment horizontal="center" vertical="center"/>
    </xf>
    <xf numFmtId="0" fontId="17" fillId="6" borderId="6" xfId="0" applyFont="1" applyFill="1" applyBorder="1" applyAlignment="1">
      <alignment horizontal="center" vertical="center" wrapText="1"/>
    </xf>
    <xf numFmtId="10" fontId="12" fillId="0" borderId="1" xfId="0" applyNumberFormat="1" applyFont="1" applyBorder="1" applyAlignment="1">
      <alignment horizontal="center" vertical="center" wrapText="1"/>
    </xf>
    <xf numFmtId="3" fontId="16" fillId="0" borderId="18" xfId="0" applyNumberFormat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/>
    </xf>
    <xf numFmtId="0" fontId="15" fillId="0" borderId="2" xfId="0" applyFont="1" applyBorder="1" applyAlignment="1">
      <alignment horizontal="center" wrapText="1"/>
    </xf>
    <xf numFmtId="0" fontId="14" fillId="3" borderId="19" xfId="0" applyFont="1" applyFill="1" applyBorder="1" applyAlignment="1">
      <alignment horizontal="center" vertical="center" wrapText="1"/>
    </xf>
    <xf numFmtId="0" fontId="19" fillId="6" borderId="0" xfId="9" applyFont="1" applyFill="1" applyAlignment="1">
      <alignment horizontal="center" vertical="center"/>
    </xf>
    <xf numFmtId="0" fontId="19" fillId="6" borderId="0" xfId="9" applyFont="1" applyFill="1" applyAlignment="1">
      <alignment vertical="center"/>
    </xf>
    <xf numFmtId="0" fontId="20" fillId="6" borderId="0" xfId="9" applyFont="1" applyFill="1" applyAlignment="1">
      <alignment vertical="center" wrapText="1"/>
    </xf>
    <xf numFmtId="0" fontId="19" fillId="0" borderId="0" xfId="9" applyFont="1" applyAlignment="1">
      <alignment vertical="center"/>
    </xf>
    <xf numFmtId="0" fontId="12" fillId="0" borderId="0" xfId="9" applyFont="1" applyAlignment="1">
      <alignment vertical="center"/>
    </xf>
    <xf numFmtId="0" fontId="12" fillId="0" borderId="0" xfId="9" applyFont="1" applyAlignment="1">
      <alignment horizontal="center" vertical="center"/>
    </xf>
    <xf numFmtId="0" fontId="17" fillId="2" borderId="6" xfId="9" applyFont="1" applyFill="1" applyBorder="1" applyAlignment="1">
      <alignment horizontal="left" vertical="center"/>
    </xf>
    <xf numFmtId="0" fontId="17" fillId="6" borderId="6" xfId="9" applyFont="1" applyFill="1" applyBorder="1" applyAlignment="1">
      <alignment horizontal="left" vertical="center"/>
    </xf>
    <xf numFmtId="165" fontId="19" fillId="6" borderId="0" xfId="9" applyNumberFormat="1" applyFont="1" applyFill="1" applyAlignment="1">
      <alignment vertical="center"/>
    </xf>
    <xf numFmtId="0" fontId="17" fillId="2" borderId="6" xfId="9" applyFont="1" applyFill="1" applyBorder="1" applyAlignment="1">
      <alignment horizontal="left" vertical="center" wrapText="1"/>
    </xf>
    <xf numFmtId="0" fontId="17" fillId="6" borderId="6" xfId="9" applyFont="1" applyFill="1" applyBorder="1" applyAlignment="1">
      <alignment horizontal="center" vertical="center"/>
    </xf>
    <xf numFmtId="10" fontId="17" fillId="4" borderId="6" xfId="9" applyNumberFormat="1" applyFont="1" applyFill="1" applyBorder="1" applyAlignment="1">
      <alignment horizontal="center" vertical="center"/>
    </xf>
    <xf numFmtId="0" fontId="17" fillId="0" borderId="0" xfId="9" applyFont="1" applyAlignment="1">
      <alignment vertical="center"/>
    </xf>
    <xf numFmtId="0" fontId="22" fillId="0" borderId="0" xfId="9" applyFont="1" applyAlignment="1">
      <alignment vertical="center"/>
    </xf>
    <xf numFmtId="0" fontId="17" fillId="2" borderId="6" xfId="9" applyFont="1" applyFill="1" applyBorder="1" applyAlignment="1">
      <alignment vertical="center"/>
    </xf>
    <xf numFmtId="0" fontId="17" fillId="6" borderId="10" xfId="9" applyFont="1" applyFill="1" applyBorder="1" applyAlignment="1">
      <alignment horizontal="center" vertical="center"/>
    </xf>
    <xf numFmtId="0" fontId="17" fillId="2" borderId="2" xfId="9" applyFont="1" applyFill="1" applyBorder="1" applyAlignment="1">
      <alignment vertical="center"/>
    </xf>
    <xf numFmtId="0" fontId="17" fillId="2" borderId="2" xfId="9" applyFont="1" applyFill="1" applyBorder="1" applyAlignment="1">
      <alignment horizontal="center" vertical="center"/>
    </xf>
    <xf numFmtId="0" fontId="17" fillId="6" borderId="9" xfId="9" applyFont="1" applyFill="1" applyBorder="1" applyAlignment="1">
      <alignment horizontal="left" vertical="center" wrapText="1"/>
    </xf>
    <xf numFmtId="0" fontId="17" fillId="6" borderId="6" xfId="9" applyFont="1" applyFill="1" applyBorder="1" applyAlignment="1">
      <alignment horizontal="center" vertical="center" wrapText="1"/>
    </xf>
    <xf numFmtId="0" fontId="17" fillId="2" borderId="3" xfId="9" applyFont="1" applyFill="1" applyBorder="1" applyAlignment="1">
      <alignment horizontal="center" vertical="center" wrapText="1"/>
    </xf>
    <xf numFmtId="0" fontId="17" fillId="2" borderId="6" xfId="9" applyFont="1" applyFill="1" applyBorder="1" applyAlignment="1">
      <alignment horizontal="center" vertical="center" wrapText="1"/>
    </xf>
    <xf numFmtId="0" fontId="17" fillId="6" borderId="8" xfId="9" applyFont="1" applyFill="1" applyBorder="1" applyAlignment="1">
      <alignment vertical="center" wrapText="1"/>
    </xf>
    <xf numFmtId="0" fontId="17" fillId="6" borderId="3" xfId="9" applyFont="1" applyFill="1" applyBorder="1" applyAlignment="1">
      <alignment vertical="center" wrapText="1"/>
    </xf>
    <xf numFmtId="0" fontId="17" fillId="6" borderId="3" xfId="9" applyFont="1" applyFill="1" applyBorder="1" applyAlignment="1">
      <alignment vertical="center"/>
    </xf>
    <xf numFmtId="0" fontId="17" fillId="6" borderId="9" xfId="9" applyFont="1" applyFill="1" applyBorder="1" applyAlignment="1">
      <alignment horizontal="center" vertical="center"/>
    </xf>
    <xf numFmtId="0" fontId="12" fillId="6" borderId="9" xfId="9" applyFont="1" applyFill="1" applyBorder="1" applyAlignment="1">
      <alignment horizontal="center" vertical="center"/>
    </xf>
    <xf numFmtId="4" fontId="17" fillId="2" borderId="9" xfId="9" applyNumberFormat="1" applyFont="1" applyFill="1" applyBorder="1" applyAlignment="1">
      <alignment horizontal="center" vertical="center"/>
    </xf>
    <xf numFmtId="4" fontId="12" fillId="2" borderId="9" xfId="9" applyNumberFormat="1" applyFont="1" applyFill="1" applyBorder="1" applyAlignment="1">
      <alignment vertical="center"/>
    </xf>
    <xf numFmtId="0" fontId="17" fillId="0" borderId="0" xfId="9" applyFont="1" applyAlignment="1">
      <alignment horizontal="center" vertical="center"/>
    </xf>
    <xf numFmtId="4" fontId="12" fillId="0" borderId="0" xfId="9" applyNumberFormat="1" applyFont="1" applyAlignment="1">
      <alignment vertical="center"/>
    </xf>
    <xf numFmtId="0" fontId="17" fillId="2" borderId="6" xfId="9" applyFont="1" applyFill="1" applyBorder="1" applyAlignment="1">
      <alignment horizontal="center" vertical="center"/>
    </xf>
    <xf numFmtId="4" fontId="12" fillId="2" borderId="6" xfId="9" applyNumberFormat="1" applyFont="1" applyFill="1" applyBorder="1" applyAlignment="1">
      <alignment vertical="center"/>
    </xf>
    <xf numFmtId="0" fontId="12" fillId="0" borderId="6" xfId="9" applyFont="1" applyBorder="1" applyAlignment="1">
      <alignment horizontal="center" vertical="center"/>
    </xf>
    <xf numFmtId="0" fontId="28" fillId="0" borderId="0" xfId="10" applyFont="1" applyAlignment="1">
      <alignment vertical="center"/>
    </xf>
    <xf numFmtId="0" fontId="17" fillId="2" borderId="6" xfId="9" applyFont="1" applyFill="1" applyBorder="1" applyAlignment="1">
      <alignment vertical="center" wrapText="1"/>
    </xf>
    <xf numFmtId="0" fontId="17" fillId="0" borderId="0" xfId="9" applyFont="1" applyAlignment="1">
      <alignment horizontal="right" vertical="center"/>
    </xf>
    <xf numFmtId="0" fontId="23" fillId="0" borderId="0" xfId="0" applyFont="1"/>
    <xf numFmtId="0" fontId="31" fillId="0" borderId="0" xfId="0" applyFont="1"/>
    <xf numFmtId="0" fontId="23" fillId="0" borderId="0" xfId="0" applyFont="1" applyAlignment="1">
      <alignment horizontal="center"/>
    </xf>
    <xf numFmtId="0" fontId="29" fillId="6" borderId="2" xfId="0" applyFont="1" applyFill="1" applyBorder="1"/>
    <xf numFmtId="0" fontId="32" fillId="0" borderId="2" xfId="1" applyFont="1" applyBorder="1" applyAlignment="1" applyProtection="1">
      <alignment horizontal="center"/>
      <protection locked="0"/>
    </xf>
    <xf numFmtId="0" fontId="30" fillId="0" borderId="7" xfId="0" applyFont="1" applyBorder="1"/>
    <xf numFmtId="0" fontId="33" fillId="6" borderId="6" xfId="0" applyFont="1" applyFill="1" applyBorder="1" applyAlignment="1">
      <alignment horizontal="center" vertical="center" wrapText="1"/>
    </xf>
    <xf numFmtId="0" fontId="23" fillId="0" borderId="2" xfId="0" applyFont="1" applyBorder="1" applyAlignment="1" applyProtection="1">
      <alignment horizontal="center" vertical="center"/>
      <protection locked="0"/>
    </xf>
    <xf numFmtId="0" fontId="34" fillId="6" borderId="9" xfId="0" applyFont="1" applyFill="1" applyBorder="1" applyAlignment="1">
      <alignment horizontal="left" vertical="center" wrapText="1"/>
    </xf>
    <xf numFmtId="2" fontId="23" fillId="0" borderId="0" xfId="0" applyNumberFormat="1" applyFont="1"/>
    <xf numFmtId="0" fontId="34" fillId="0" borderId="14" xfId="0" applyFont="1" applyBorder="1" applyAlignment="1">
      <alignment horizontal="center" vertical="center" wrapText="1"/>
    </xf>
    <xf numFmtId="0" fontId="23" fillId="0" borderId="6" xfId="0" applyFont="1" applyBorder="1" applyAlignment="1" applyProtection="1">
      <alignment horizontal="center" vertical="center"/>
      <protection locked="0"/>
    </xf>
    <xf numFmtId="2" fontId="29" fillId="6" borderId="6" xfId="0" applyNumberFormat="1" applyFont="1" applyFill="1" applyBorder="1" applyAlignment="1">
      <alignment horizontal="center" vertical="center"/>
    </xf>
    <xf numFmtId="0" fontId="29" fillId="2" borderId="6" xfId="0" applyFont="1" applyFill="1" applyBorder="1" applyAlignment="1">
      <alignment horizontal="center" vertical="center"/>
    </xf>
    <xf numFmtId="0" fontId="32" fillId="0" borderId="0" xfId="1" applyFont="1"/>
    <xf numFmtId="0" fontId="29" fillId="0" borderId="0" xfId="0" applyFont="1"/>
    <xf numFmtId="0" fontId="27" fillId="0" borderId="4" xfId="9" applyFont="1" applyBorder="1"/>
    <xf numFmtId="0" fontId="27" fillId="0" borderId="5" xfId="9" applyFont="1" applyBorder="1"/>
    <xf numFmtId="0" fontId="18" fillId="0" borderId="0" xfId="9" applyFont="1"/>
    <xf numFmtId="0" fontId="35" fillId="0" borderId="6" xfId="1" applyFont="1" applyBorder="1" applyAlignment="1">
      <alignment horizontal="center" vertical="center"/>
    </xf>
    <xf numFmtId="0" fontId="12" fillId="0" borderId="6" xfId="9" applyFont="1" applyBorder="1" applyAlignment="1">
      <alignment horizontal="center" vertical="center" wrapText="1"/>
    </xf>
    <xf numFmtId="0" fontId="12" fillId="0" borderId="6" xfId="9" applyFont="1" applyBorder="1" applyAlignment="1">
      <alignment vertical="center" wrapText="1"/>
    </xf>
    <xf numFmtId="0" fontId="12" fillId="0" borderId="0" xfId="9" applyFont="1"/>
    <xf numFmtId="4" fontId="12" fillId="0" borderId="6" xfId="9" applyNumberFormat="1" applyFont="1" applyBorder="1" applyAlignment="1">
      <alignment horizontal="center" vertical="center" wrapText="1"/>
    </xf>
    <xf numFmtId="4" fontId="12" fillId="2" borderId="6" xfId="9" applyNumberFormat="1" applyFont="1" applyFill="1" applyBorder="1" applyAlignment="1">
      <alignment horizontal="center" vertical="center" wrapText="1"/>
    </xf>
    <xf numFmtId="10" fontId="12" fillId="0" borderId="6" xfId="9" applyNumberFormat="1" applyFont="1" applyBorder="1" applyAlignment="1">
      <alignment horizontal="center" vertical="center"/>
    </xf>
    <xf numFmtId="0" fontId="12" fillId="2" borderId="6" xfId="9" applyFont="1" applyFill="1" applyBorder="1" applyAlignment="1">
      <alignment horizontal="center" vertical="center"/>
    </xf>
    <xf numFmtId="0" fontId="37" fillId="0" borderId="6" xfId="1" applyFont="1" applyBorder="1" applyAlignment="1">
      <alignment horizontal="center" vertical="center"/>
    </xf>
    <xf numFmtId="0" fontId="5" fillId="0" borderId="0" xfId="2" applyFont="1"/>
    <xf numFmtId="0" fontId="38" fillId="0" borderId="0" xfId="2" applyFont="1"/>
    <xf numFmtId="0" fontId="16" fillId="0" borderId="2" xfId="0" applyFont="1" applyBorder="1" applyAlignment="1">
      <alignment horizontal="center" vertical="center" wrapText="1"/>
    </xf>
    <xf numFmtId="0" fontId="4" fillId="0" borderId="0" xfId="2" applyFont="1"/>
    <xf numFmtId="10" fontId="12" fillId="0" borderId="6" xfId="9" applyNumberFormat="1" applyFont="1" applyBorder="1" applyAlignment="1">
      <alignment horizontal="center"/>
    </xf>
    <xf numFmtId="15" fontId="17" fillId="0" borderId="10" xfId="9" applyNumberFormat="1" applyFont="1" applyBorder="1" applyAlignment="1">
      <alignment horizontal="center" vertical="center" wrapText="1"/>
    </xf>
    <xf numFmtId="0" fontId="12" fillId="0" borderId="6" xfId="9" applyFont="1" applyBorder="1" applyAlignment="1">
      <alignment horizontal="center"/>
    </xf>
    <xf numFmtId="0" fontId="23" fillId="0" borderId="5" xfId="0" applyFont="1" applyBorder="1" applyAlignment="1" applyProtection="1">
      <alignment horizontal="center" vertical="center"/>
      <protection locked="0"/>
    </xf>
    <xf numFmtId="0" fontId="14" fillId="5" borderId="19" xfId="0" applyFont="1" applyFill="1" applyBorder="1" applyAlignment="1">
      <alignment horizontal="center" vertical="center" wrapText="1"/>
    </xf>
    <xf numFmtId="4" fontId="16" fillId="0" borderId="18" xfId="0" applyNumberFormat="1" applyFont="1" applyBorder="1" applyAlignment="1">
      <alignment horizontal="center" vertical="center" wrapText="1"/>
    </xf>
    <xf numFmtId="0" fontId="17" fillId="2" borderId="24" xfId="9" applyFont="1" applyFill="1" applyBorder="1" applyAlignment="1">
      <alignment horizontal="center" vertical="center"/>
    </xf>
    <xf numFmtId="166" fontId="17" fillId="2" borderId="3" xfId="9" applyNumberFormat="1" applyFont="1" applyFill="1" applyBorder="1" applyAlignment="1">
      <alignment vertical="center"/>
    </xf>
    <xf numFmtId="166" fontId="17" fillId="2" borderId="4" xfId="9" applyNumberFormat="1" applyFont="1" applyFill="1" applyBorder="1" applyAlignment="1">
      <alignment vertical="center"/>
    </xf>
    <xf numFmtId="0" fontId="27" fillId="0" borderId="4" xfId="15" applyFont="1" applyBorder="1"/>
    <xf numFmtId="0" fontId="27" fillId="0" borderId="5" xfId="15" applyFont="1" applyBorder="1"/>
    <xf numFmtId="0" fontId="19" fillId="6" borderId="0" xfId="15" applyFont="1" applyFill="1" applyAlignment="1">
      <alignment horizontal="center" vertical="center"/>
    </xf>
    <xf numFmtId="0" fontId="19" fillId="6" borderId="0" xfId="15" applyFont="1" applyFill="1" applyAlignment="1">
      <alignment vertical="center"/>
    </xf>
    <xf numFmtId="0" fontId="20" fillId="6" borderId="0" xfId="15" applyFont="1" applyFill="1" applyAlignment="1">
      <alignment vertical="center" wrapText="1"/>
    </xf>
    <xf numFmtId="0" fontId="19" fillId="0" borderId="0" xfId="15" applyFont="1" applyAlignment="1">
      <alignment vertical="center"/>
    </xf>
    <xf numFmtId="0" fontId="12" fillId="0" borderId="0" xfId="15" applyFont="1" applyAlignment="1">
      <alignment vertical="center"/>
    </xf>
    <xf numFmtId="0" fontId="18" fillId="0" borderId="0" xfId="15" applyFont="1"/>
    <xf numFmtId="0" fontId="12" fillId="0" borderId="0" xfId="15" applyFont="1" applyAlignment="1">
      <alignment horizontal="center" vertical="center"/>
    </xf>
    <xf numFmtId="0" fontId="17" fillId="2" borderId="6" xfId="15" applyFont="1" applyFill="1" applyBorder="1" applyAlignment="1">
      <alignment horizontal="left" vertical="center"/>
    </xf>
    <xf numFmtId="0" fontId="17" fillId="6" borderId="6" xfId="15" applyFont="1" applyFill="1" applyBorder="1" applyAlignment="1">
      <alignment horizontal="left" vertical="center"/>
    </xf>
    <xf numFmtId="165" fontId="19" fillId="6" borderId="0" xfId="15" applyNumberFormat="1" applyFont="1" applyFill="1" applyAlignment="1">
      <alignment vertical="center"/>
    </xf>
    <xf numFmtId="0" fontId="17" fillId="2" borderId="6" xfId="15" applyFont="1" applyFill="1" applyBorder="1" applyAlignment="1">
      <alignment horizontal="left" vertical="center" wrapText="1"/>
    </xf>
    <xf numFmtId="0" fontId="17" fillId="6" borderId="6" xfId="15" applyFont="1" applyFill="1" applyBorder="1" applyAlignment="1">
      <alignment horizontal="center" vertical="center"/>
    </xf>
    <xf numFmtId="10" fontId="17" fillId="4" borderId="6" xfId="15" applyNumberFormat="1" applyFont="1" applyFill="1" applyBorder="1" applyAlignment="1">
      <alignment horizontal="center" vertical="center"/>
    </xf>
    <xf numFmtId="0" fontId="17" fillId="0" borderId="0" xfId="15" applyFont="1" applyAlignment="1">
      <alignment vertical="center"/>
    </xf>
    <xf numFmtId="0" fontId="22" fillId="0" borderId="0" xfId="15" applyFont="1" applyAlignment="1">
      <alignment vertical="center"/>
    </xf>
    <xf numFmtId="0" fontId="17" fillId="2" borderId="6" xfId="15" applyFont="1" applyFill="1" applyBorder="1" applyAlignment="1">
      <alignment vertical="center"/>
    </xf>
    <xf numFmtId="0" fontId="17" fillId="6" borderId="10" xfId="15" applyFont="1" applyFill="1" applyBorder="1" applyAlignment="1">
      <alignment horizontal="center" vertical="center"/>
    </xf>
    <xf numFmtId="0" fontId="17" fillId="2" borderId="24" xfId="15" applyFont="1" applyFill="1" applyBorder="1" applyAlignment="1">
      <alignment horizontal="center" vertical="center"/>
    </xf>
    <xf numFmtId="166" fontId="17" fillId="2" borderId="3" xfId="15" applyNumberFormat="1" applyFont="1" applyFill="1" applyBorder="1" applyAlignment="1">
      <alignment vertical="center"/>
    </xf>
    <xf numFmtId="166" fontId="17" fillId="2" borderId="4" xfId="15" applyNumberFormat="1" applyFont="1" applyFill="1" applyBorder="1" applyAlignment="1">
      <alignment vertical="center"/>
    </xf>
    <xf numFmtId="0" fontId="17" fillId="2" borderId="2" xfId="15" applyFont="1" applyFill="1" applyBorder="1" applyAlignment="1">
      <alignment vertical="center"/>
    </xf>
    <xf numFmtId="0" fontId="17" fillId="2" borderId="2" xfId="15" applyFont="1" applyFill="1" applyBorder="1" applyAlignment="1">
      <alignment horizontal="center" vertical="center"/>
    </xf>
    <xf numFmtId="0" fontId="17" fillId="6" borderId="9" xfId="15" applyFont="1" applyFill="1" applyBorder="1" applyAlignment="1">
      <alignment horizontal="left" vertical="center" wrapText="1"/>
    </xf>
    <xf numFmtId="0" fontId="17" fillId="6" borderId="6" xfId="15" applyFont="1" applyFill="1" applyBorder="1" applyAlignment="1">
      <alignment horizontal="center" vertical="center" wrapText="1"/>
    </xf>
    <xf numFmtId="0" fontId="17" fillId="2" borderId="3" xfId="15" applyFont="1" applyFill="1" applyBorder="1" applyAlignment="1">
      <alignment horizontal="center" vertical="center" wrapText="1"/>
    </xf>
    <xf numFmtId="0" fontId="17" fillId="2" borderId="6" xfId="15" applyFont="1" applyFill="1" applyBorder="1" applyAlignment="1">
      <alignment horizontal="center" vertical="center" wrapText="1"/>
    </xf>
    <xf numFmtId="0" fontId="17" fillId="6" borderId="8" xfId="15" applyFont="1" applyFill="1" applyBorder="1" applyAlignment="1">
      <alignment vertical="center" wrapText="1"/>
    </xf>
    <xf numFmtId="0" fontId="12" fillId="0" borderId="6" xfId="15" applyFont="1" applyBorder="1" applyAlignment="1">
      <alignment horizontal="center" vertical="center" wrapText="1"/>
    </xf>
    <xf numFmtId="10" fontId="12" fillId="0" borderId="6" xfId="15" applyNumberFormat="1" applyFont="1" applyBorder="1" applyAlignment="1">
      <alignment horizontal="center" vertical="center"/>
    </xf>
    <xf numFmtId="0" fontId="12" fillId="0" borderId="6" xfId="15" applyFont="1" applyBorder="1" applyAlignment="1">
      <alignment horizontal="center" vertical="center"/>
    </xf>
    <xf numFmtId="0" fontId="12" fillId="2" borderId="6" xfId="15" applyFont="1" applyFill="1" applyBorder="1" applyAlignment="1">
      <alignment horizontal="center" vertical="center"/>
    </xf>
    <xf numFmtId="4" fontId="12" fillId="0" borderId="6" xfId="15" applyNumberFormat="1" applyFont="1" applyBorder="1" applyAlignment="1">
      <alignment horizontal="center" vertical="center" wrapText="1"/>
    </xf>
    <xf numFmtId="4" fontId="12" fillId="2" borderId="6" xfId="15" applyNumberFormat="1" applyFont="1" applyFill="1" applyBorder="1" applyAlignment="1">
      <alignment horizontal="center" vertical="center" wrapText="1"/>
    </xf>
    <xf numFmtId="0" fontId="17" fillId="6" borderId="3" xfId="15" applyFont="1" applyFill="1" applyBorder="1" applyAlignment="1">
      <alignment vertical="center" wrapText="1"/>
    </xf>
    <xf numFmtId="10" fontId="12" fillId="0" borderId="6" xfId="15" applyNumberFormat="1" applyFont="1" applyBorder="1" applyAlignment="1">
      <alignment horizontal="center"/>
    </xf>
    <xf numFmtId="0" fontId="12" fillId="0" borderId="6" xfId="15" applyFont="1" applyBorder="1" applyAlignment="1">
      <alignment horizontal="center"/>
    </xf>
    <xf numFmtId="0" fontId="12" fillId="0" borderId="6" xfId="15" applyFont="1" applyBorder="1" applyAlignment="1">
      <alignment vertical="center" wrapText="1"/>
    </xf>
    <xf numFmtId="0" fontId="17" fillId="6" borderId="3" xfId="15" applyFont="1" applyFill="1" applyBorder="1" applyAlignment="1">
      <alignment vertical="center"/>
    </xf>
    <xf numFmtId="0" fontId="17" fillId="6" borderId="9" xfId="15" applyFont="1" applyFill="1" applyBorder="1" applyAlignment="1">
      <alignment horizontal="center" vertical="center"/>
    </xf>
    <xf numFmtId="0" fontId="12" fillId="6" borderId="9" xfId="15" applyFont="1" applyFill="1" applyBorder="1" applyAlignment="1">
      <alignment horizontal="center" vertical="center"/>
    </xf>
    <xf numFmtId="4" fontId="17" fillId="2" borderId="9" xfId="15" applyNumberFormat="1" applyFont="1" applyFill="1" applyBorder="1" applyAlignment="1">
      <alignment horizontal="center" vertical="center"/>
    </xf>
    <xf numFmtId="4" fontId="12" fillId="2" borderId="9" xfId="15" applyNumberFormat="1" applyFont="1" applyFill="1" applyBorder="1" applyAlignment="1">
      <alignment vertical="center"/>
    </xf>
    <xf numFmtId="0" fontId="17" fillId="0" borderId="0" xfId="15" applyFont="1" applyAlignment="1">
      <alignment horizontal="center" vertical="center"/>
    </xf>
    <xf numFmtId="4" fontId="12" fillId="0" borderId="0" xfId="15" applyNumberFormat="1" applyFont="1" applyAlignment="1">
      <alignment vertical="center"/>
    </xf>
    <xf numFmtId="0" fontId="17" fillId="2" borderId="6" xfId="15" applyFont="1" applyFill="1" applyBorder="1" applyAlignment="1">
      <alignment horizontal="center" vertical="center"/>
    </xf>
    <xf numFmtId="4" fontId="12" fillId="2" borderId="6" xfId="15" applyNumberFormat="1" applyFont="1" applyFill="1" applyBorder="1" applyAlignment="1">
      <alignment vertical="center"/>
    </xf>
    <xf numFmtId="15" fontId="17" fillId="0" borderId="10" xfId="15" applyNumberFormat="1" applyFont="1" applyBorder="1" applyAlignment="1">
      <alignment horizontal="center" vertical="center" wrapText="1"/>
    </xf>
    <xf numFmtId="0" fontId="28" fillId="0" borderId="0" xfId="16" applyFont="1" applyAlignment="1">
      <alignment vertical="center"/>
    </xf>
    <xf numFmtId="0" fontId="17" fillId="2" borderId="6" xfId="15" applyFont="1" applyFill="1" applyBorder="1" applyAlignment="1">
      <alignment vertical="center" wrapText="1"/>
    </xf>
    <xf numFmtId="0" fontId="17" fillId="0" borderId="0" xfId="15" applyFont="1" applyAlignment="1">
      <alignment horizontal="right" vertical="center"/>
    </xf>
    <xf numFmtId="0" fontId="12" fillId="0" borderId="0" xfId="15" applyFont="1"/>
    <xf numFmtId="0" fontId="10" fillId="0" borderId="0" xfId="2"/>
    <xf numFmtId="0" fontId="13" fillId="0" borderId="2" xfId="0" applyFont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5" fillId="0" borderId="2" xfId="0" applyFont="1" applyBorder="1"/>
    <xf numFmtId="0" fontId="14" fillId="5" borderId="2" xfId="0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wrapText="1"/>
    </xf>
    <xf numFmtId="0" fontId="0" fillId="4" borderId="20" xfId="0" applyFill="1" applyBorder="1" applyAlignment="1">
      <alignment horizontal="center" wrapText="1"/>
    </xf>
    <xf numFmtId="0" fontId="0" fillId="4" borderId="18" xfId="0" applyFill="1" applyBorder="1" applyAlignment="1">
      <alignment horizontal="center" wrapText="1"/>
    </xf>
    <xf numFmtId="0" fontId="14" fillId="3" borderId="19" xfId="0" applyFont="1" applyFill="1" applyBorder="1" applyAlignment="1">
      <alignment horizontal="center" vertical="center"/>
    </xf>
    <xf numFmtId="0" fontId="14" fillId="3" borderId="20" xfId="0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0" fontId="17" fillId="7" borderId="3" xfId="9" applyFont="1" applyFill="1" applyBorder="1" applyAlignment="1">
      <alignment horizontal="center" vertical="center"/>
    </xf>
    <xf numFmtId="0" fontId="27" fillId="0" borderId="4" xfId="9" applyFont="1" applyBorder="1"/>
    <xf numFmtId="0" fontId="27" fillId="0" borderId="5" xfId="9" applyFont="1" applyBorder="1"/>
    <xf numFmtId="0" fontId="17" fillId="6" borderId="3" xfId="9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7" fillId="2" borderId="3" xfId="9" applyFont="1" applyFill="1" applyBorder="1" applyAlignment="1">
      <alignment horizontal="center" vertical="center"/>
    </xf>
    <xf numFmtId="164" fontId="12" fillId="4" borderId="3" xfId="0" applyNumberFormat="1" applyFont="1" applyFill="1" applyBorder="1" applyAlignment="1">
      <alignment horizontal="center" vertical="center"/>
    </xf>
    <xf numFmtId="164" fontId="12" fillId="4" borderId="5" xfId="0" applyNumberFormat="1" applyFont="1" applyFill="1" applyBorder="1" applyAlignment="1">
      <alignment horizontal="center" vertical="center"/>
    </xf>
    <xf numFmtId="0" fontId="21" fillId="4" borderId="3" xfId="9" applyFont="1" applyFill="1" applyBorder="1" applyAlignment="1">
      <alignment horizontal="center" vertical="center" wrapText="1"/>
    </xf>
    <xf numFmtId="0" fontId="27" fillId="4" borderId="4" xfId="9" applyFont="1" applyFill="1" applyBorder="1"/>
    <xf numFmtId="0" fontId="27" fillId="4" borderId="5" xfId="9" applyFont="1" applyFill="1" applyBorder="1"/>
    <xf numFmtId="0" fontId="17" fillId="6" borderId="3" xfId="9" applyFont="1" applyFill="1" applyBorder="1" applyAlignment="1">
      <alignment horizontal="center" vertical="center"/>
    </xf>
    <xf numFmtId="0" fontId="17" fillId="6" borderId="3" xfId="9" applyFont="1" applyFill="1" applyBorder="1" applyAlignment="1">
      <alignment horizontal="left" vertical="center"/>
    </xf>
    <xf numFmtId="0" fontId="24" fillId="4" borderId="3" xfId="9" applyFont="1" applyFill="1" applyBorder="1" applyAlignment="1">
      <alignment horizontal="center" vertical="center" wrapText="1"/>
    </xf>
    <xf numFmtId="0" fontId="36" fillId="4" borderId="4" xfId="9" applyFont="1" applyFill="1" applyBorder="1" applyAlignment="1">
      <alignment wrapText="1"/>
    </xf>
    <xf numFmtId="0" fontId="36" fillId="4" borderId="5" xfId="9" applyFont="1" applyFill="1" applyBorder="1" applyAlignment="1">
      <alignment wrapText="1"/>
    </xf>
    <xf numFmtId="0" fontId="17" fillId="6" borderId="4" xfId="9" applyFont="1" applyFill="1" applyBorder="1" applyAlignment="1">
      <alignment horizontal="center" vertical="center"/>
    </xf>
    <xf numFmtId="0" fontId="17" fillId="6" borderId="5" xfId="9" applyFont="1" applyFill="1" applyBorder="1" applyAlignment="1">
      <alignment horizontal="center" vertical="center"/>
    </xf>
    <xf numFmtId="0" fontId="27" fillId="0" borderId="5" xfId="9" applyFont="1" applyBorder="1" applyAlignment="1">
      <alignment wrapText="1"/>
    </xf>
    <xf numFmtId="0" fontId="17" fillId="2" borderId="22" xfId="9" applyFont="1" applyFill="1" applyBorder="1" applyAlignment="1">
      <alignment horizontal="center" vertical="center"/>
    </xf>
    <xf numFmtId="0" fontId="17" fillId="2" borderId="24" xfId="9" applyFont="1" applyFill="1" applyBorder="1" applyAlignment="1">
      <alignment horizontal="center" vertical="center"/>
    </xf>
    <xf numFmtId="166" fontId="17" fillId="2" borderId="23" xfId="9" applyNumberFormat="1" applyFont="1" applyFill="1" applyBorder="1" applyAlignment="1">
      <alignment horizontal="center" vertical="center"/>
    </xf>
    <xf numFmtId="166" fontId="17" fillId="2" borderId="7" xfId="9" applyNumberFormat="1" applyFont="1" applyFill="1" applyBorder="1" applyAlignment="1">
      <alignment horizontal="center" vertical="center"/>
    </xf>
    <xf numFmtId="166" fontId="17" fillId="2" borderId="15" xfId="9" applyNumberFormat="1" applyFont="1" applyFill="1" applyBorder="1" applyAlignment="1">
      <alignment horizontal="center" vertical="center"/>
    </xf>
    <xf numFmtId="166" fontId="17" fillId="2" borderId="25" xfId="9" applyNumberFormat="1" applyFont="1" applyFill="1" applyBorder="1" applyAlignment="1">
      <alignment horizontal="center" vertical="center"/>
    </xf>
    <xf numFmtId="166" fontId="17" fillId="2" borderId="13" xfId="9" applyNumberFormat="1" applyFont="1" applyFill="1" applyBorder="1" applyAlignment="1">
      <alignment horizontal="center" vertical="center"/>
    </xf>
    <xf numFmtId="166" fontId="17" fillId="2" borderId="17" xfId="9" applyNumberFormat="1" applyFont="1" applyFill="1" applyBorder="1" applyAlignment="1">
      <alignment horizontal="center" vertical="center"/>
    </xf>
    <xf numFmtId="166" fontId="17" fillId="2" borderId="21" xfId="9" applyNumberFormat="1" applyFont="1" applyFill="1" applyBorder="1" applyAlignment="1">
      <alignment horizontal="center" vertical="center"/>
    </xf>
    <xf numFmtId="166" fontId="17" fillId="2" borderId="4" xfId="9" applyNumberFormat="1" applyFont="1" applyFill="1" applyBorder="1" applyAlignment="1">
      <alignment horizontal="center" vertical="center"/>
    </xf>
    <xf numFmtId="166" fontId="17" fillId="2" borderId="5" xfId="9" applyNumberFormat="1" applyFont="1" applyFill="1" applyBorder="1" applyAlignment="1">
      <alignment horizontal="center" vertical="center"/>
    </xf>
    <xf numFmtId="167" fontId="17" fillId="2" borderId="3" xfId="9" applyNumberFormat="1" applyFont="1" applyFill="1" applyBorder="1" applyAlignment="1">
      <alignment horizontal="center" vertical="center"/>
    </xf>
    <xf numFmtId="167" fontId="17" fillId="2" borderId="5" xfId="9" applyNumberFormat="1" applyFont="1" applyFill="1" applyBorder="1" applyAlignment="1">
      <alignment horizontal="center" vertical="center"/>
    </xf>
    <xf numFmtId="0" fontId="17" fillId="2" borderId="3" xfId="9" applyFont="1" applyFill="1" applyBorder="1" applyAlignment="1">
      <alignment horizontal="left" vertical="center" wrapText="1"/>
    </xf>
    <xf numFmtId="0" fontId="27" fillId="0" borderId="4" xfId="9" applyFont="1" applyBorder="1" applyAlignment="1">
      <alignment wrapText="1"/>
    </xf>
    <xf numFmtId="0" fontId="17" fillId="0" borderId="8" xfId="9" applyFont="1" applyBorder="1" applyAlignment="1">
      <alignment horizontal="center" vertical="center" wrapText="1"/>
    </xf>
    <xf numFmtId="0" fontId="17" fillId="6" borderId="4" xfId="9" applyFont="1" applyFill="1" applyBorder="1" applyAlignment="1">
      <alignment horizontal="center" vertical="center" wrapText="1"/>
    </xf>
    <xf numFmtId="4" fontId="17" fillId="6" borderId="4" xfId="9" applyNumberFormat="1" applyFont="1" applyFill="1" applyBorder="1" applyAlignment="1">
      <alignment horizontal="center" vertical="center" wrapText="1"/>
    </xf>
    <xf numFmtId="0" fontId="17" fillId="0" borderId="7" xfId="9" applyFont="1" applyBorder="1" applyAlignment="1">
      <alignment horizontal="center" vertical="center"/>
    </xf>
    <xf numFmtId="0" fontId="27" fillId="0" borderId="7" xfId="9" applyFont="1" applyBorder="1"/>
    <xf numFmtId="9" fontId="17" fillId="2" borderId="3" xfId="9" applyNumberFormat="1" applyFont="1" applyFill="1" applyBorder="1" applyAlignment="1">
      <alignment horizontal="center" vertical="center"/>
    </xf>
    <xf numFmtId="0" fontId="17" fillId="0" borderId="3" xfId="9" applyFont="1" applyBorder="1" applyAlignment="1">
      <alignment horizontal="center" vertical="center"/>
    </xf>
    <xf numFmtId="0" fontId="17" fillId="0" borderId="4" xfId="9" applyFont="1" applyBorder="1" applyAlignment="1">
      <alignment horizontal="center" vertical="center"/>
    </xf>
    <xf numFmtId="0" fontId="17" fillId="0" borderId="5" xfId="9" applyFont="1" applyBorder="1" applyAlignment="1">
      <alignment horizontal="center" vertical="center"/>
    </xf>
    <xf numFmtId="0" fontId="12" fillId="2" borderId="10" xfId="9" applyFont="1" applyFill="1" applyBorder="1" applyAlignment="1">
      <alignment horizontal="center" vertical="center"/>
    </xf>
    <xf numFmtId="0" fontId="12" fillId="2" borderId="29" xfId="9" applyFont="1" applyFill="1" applyBorder="1" applyAlignment="1">
      <alignment horizontal="center" vertical="center"/>
    </xf>
    <xf numFmtId="0" fontId="27" fillId="0" borderId="11" xfId="9" applyFont="1" applyBorder="1"/>
    <xf numFmtId="0" fontId="27" fillId="0" borderId="3" xfId="9" applyFont="1" applyBorder="1" applyAlignment="1">
      <alignment horizontal="center"/>
    </xf>
    <xf numFmtId="0" fontId="27" fillId="0" borderId="4" xfId="9" applyFont="1" applyBorder="1" applyAlignment="1">
      <alignment horizontal="center"/>
    </xf>
    <xf numFmtId="0" fontId="27" fillId="0" borderId="5" xfId="9" applyFont="1" applyBorder="1" applyAlignment="1">
      <alignment horizontal="center"/>
    </xf>
    <xf numFmtId="0" fontId="17" fillId="2" borderId="4" xfId="9" applyFont="1" applyFill="1" applyBorder="1" applyAlignment="1">
      <alignment horizontal="left" vertical="center" wrapText="1"/>
    </xf>
    <xf numFmtId="0" fontId="17" fillId="2" borderId="5" xfId="9" applyFont="1" applyFill="1" applyBorder="1" applyAlignment="1">
      <alignment horizontal="left" vertical="center" wrapText="1"/>
    </xf>
    <xf numFmtId="0" fontId="17" fillId="2" borderId="14" xfId="9" applyFont="1" applyFill="1" applyBorder="1" applyAlignment="1">
      <alignment horizontal="left" wrapText="1"/>
    </xf>
    <xf numFmtId="0" fontId="17" fillId="2" borderId="7" xfId="9" applyFont="1" applyFill="1" applyBorder="1" applyAlignment="1">
      <alignment horizontal="left" wrapText="1"/>
    </xf>
    <xf numFmtId="0" fontId="17" fillId="2" borderId="12" xfId="9" applyFont="1" applyFill="1" applyBorder="1" applyAlignment="1">
      <alignment horizontal="left" wrapText="1"/>
    </xf>
    <xf numFmtId="0" fontId="17" fillId="2" borderId="0" xfId="9" applyFont="1" applyFill="1" applyAlignment="1">
      <alignment horizontal="left" wrapText="1"/>
    </xf>
    <xf numFmtId="0" fontId="17" fillId="2" borderId="8" xfId="9" applyFont="1" applyFill="1" applyBorder="1" applyAlignment="1">
      <alignment horizontal="left" wrapText="1"/>
    </xf>
    <xf numFmtId="0" fontId="17" fillId="2" borderId="13" xfId="9" applyFont="1" applyFill="1" applyBorder="1" applyAlignment="1">
      <alignment horizontal="left" wrapText="1"/>
    </xf>
    <xf numFmtId="166" fontId="17" fillId="0" borderId="22" xfId="9" applyNumberFormat="1" applyFont="1" applyBorder="1" applyAlignment="1">
      <alignment horizontal="center" vertical="center" wrapText="1"/>
    </xf>
    <xf numFmtId="166" fontId="17" fillId="0" borderId="26" xfId="9" applyNumberFormat="1" applyFont="1" applyBorder="1" applyAlignment="1">
      <alignment horizontal="center" vertical="center" wrapText="1"/>
    </xf>
    <xf numFmtId="166" fontId="17" fillId="0" borderId="27" xfId="9" applyNumberFormat="1" applyFont="1" applyBorder="1" applyAlignment="1">
      <alignment horizontal="center" vertical="center" wrapText="1"/>
    </xf>
    <xf numFmtId="0" fontId="12" fillId="0" borderId="15" xfId="9" applyFont="1" applyBorder="1" applyAlignment="1">
      <alignment horizontal="center" vertical="center"/>
    </xf>
    <xf numFmtId="0" fontId="12" fillId="0" borderId="16" xfId="9" applyFont="1" applyBorder="1" applyAlignment="1">
      <alignment horizontal="center" vertical="center"/>
    </xf>
    <xf numFmtId="0" fontId="12" fillId="0" borderId="17" xfId="9" applyFont="1" applyBorder="1" applyAlignment="1">
      <alignment horizontal="center" vertical="center"/>
    </xf>
    <xf numFmtId="0" fontId="17" fillId="8" borderId="14" xfId="9" applyFont="1" applyFill="1" applyBorder="1" applyAlignment="1">
      <alignment horizontal="left" vertical="center" wrapText="1"/>
    </xf>
    <xf numFmtId="0" fontId="17" fillId="8" borderId="7" xfId="9" applyFont="1" applyFill="1" applyBorder="1" applyAlignment="1">
      <alignment horizontal="left" vertical="center" wrapText="1"/>
    </xf>
    <xf numFmtId="0" fontId="17" fillId="8" borderId="12" xfId="9" applyFont="1" applyFill="1" applyBorder="1" applyAlignment="1">
      <alignment horizontal="left" vertical="center" wrapText="1"/>
    </xf>
    <xf numFmtId="0" fontId="17" fillId="8" borderId="0" xfId="9" applyFont="1" applyFill="1" applyAlignment="1">
      <alignment horizontal="left" vertical="center" wrapText="1"/>
    </xf>
    <xf numFmtId="0" fontId="17" fillId="8" borderId="8" xfId="9" applyFont="1" applyFill="1" applyBorder="1" applyAlignment="1">
      <alignment horizontal="left" vertical="center" wrapText="1"/>
    </xf>
    <xf numFmtId="0" fontId="17" fillId="8" borderId="13" xfId="9" applyFont="1" applyFill="1" applyBorder="1" applyAlignment="1">
      <alignment horizontal="left" vertical="center" wrapText="1"/>
    </xf>
    <xf numFmtId="166" fontId="17" fillId="0" borderId="28" xfId="9" applyNumberFormat="1" applyFont="1" applyBorder="1" applyAlignment="1">
      <alignment horizontal="center" vertical="center" wrapText="1"/>
    </xf>
    <xf numFmtId="166" fontId="17" fillId="0" borderId="24" xfId="9" applyNumberFormat="1" applyFont="1" applyBorder="1" applyAlignment="1">
      <alignment horizontal="center" vertical="center" wrapText="1"/>
    </xf>
    <xf numFmtId="0" fontId="17" fillId="8" borderId="3" xfId="9" applyFont="1" applyFill="1" applyBorder="1" applyAlignment="1">
      <alignment horizontal="left" vertical="center" wrapText="1"/>
    </xf>
    <xf numFmtId="0" fontId="27" fillId="4" borderId="17" xfId="9" applyFont="1" applyFill="1" applyBorder="1"/>
    <xf numFmtId="0" fontId="12" fillId="0" borderId="3" xfId="9" applyFont="1" applyBorder="1" applyAlignment="1">
      <alignment horizontal="center" vertical="center" wrapText="1"/>
    </xf>
    <xf numFmtId="0" fontId="12" fillId="6" borderId="3" xfId="9" applyFont="1" applyFill="1" applyBorder="1" applyAlignment="1">
      <alignment horizontal="center" vertical="center"/>
    </xf>
    <xf numFmtId="0" fontId="12" fillId="6" borderId="5" xfId="9" applyFont="1" applyFill="1" applyBorder="1" applyAlignment="1">
      <alignment horizontal="center" vertical="center"/>
    </xf>
    <xf numFmtId="0" fontId="17" fillId="6" borderId="3" xfId="9" applyFont="1" applyFill="1" applyBorder="1" applyAlignment="1">
      <alignment vertical="center" wrapText="1"/>
    </xf>
    <xf numFmtId="0" fontId="17" fillId="6" borderId="3" xfId="9" applyFont="1" applyFill="1" applyBorder="1" applyAlignment="1">
      <alignment vertical="center"/>
    </xf>
    <xf numFmtId="0" fontId="12" fillId="0" borderId="3" xfId="9" applyFont="1" applyBorder="1" applyAlignment="1">
      <alignment horizontal="center" vertical="center"/>
    </xf>
    <xf numFmtId="0" fontId="12" fillId="0" borderId="4" xfId="9" applyFont="1" applyBorder="1" applyAlignment="1">
      <alignment horizontal="center" vertical="center"/>
    </xf>
    <xf numFmtId="0" fontId="12" fillId="0" borderId="5" xfId="9" applyFont="1" applyBorder="1" applyAlignment="1">
      <alignment horizontal="center" vertical="center"/>
    </xf>
    <xf numFmtId="0" fontId="34" fillId="6" borderId="3" xfId="0" applyFont="1" applyFill="1" applyBorder="1" applyAlignment="1">
      <alignment horizontal="center" vertical="center" wrapText="1"/>
    </xf>
    <xf numFmtId="0" fontId="34" fillId="6" borderId="5" xfId="0" applyFont="1" applyFill="1" applyBorder="1" applyAlignment="1">
      <alignment horizontal="center" vertical="center" wrapText="1"/>
    </xf>
    <xf numFmtId="0" fontId="29" fillId="6" borderId="2" xfId="0" applyFont="1" applyFill="1" applyBorder="1" applyAlignment="1">
      <alignment horizontal="center" wrapText="1"/>
    </xf>
    <xf numFmtId="0" fontId="30" fillId="0" borderId="2" xfId="0" applyFont="1" applyBorder="1"/>
    <xf numFmtId="0" fontId="29" fillId="9" borderId="2" xfId="0" applyFont="1" applyFill="1" applyBorder="1" applyAlignment="1">
      <alignment horizontal="center"/>
    </xf>
    <xf numFmtId="0" fontId="30" fillId="4" borderId="2" xfId="0" applyFont="1" applyFill="1" applyBorder="1"/>
    <xf numFmtId="0" fontId="33" fillId="6" borderId="14" xfId="0" applyFont="1" applyFill="1" applyBorder="1" applyAlignment="1">
      <alignment horizontal="left" vertical="center" wrapText="1"/>
    </xf>
    <xf numFmtId="0" fontId="30" fillId="0" borderId="7" xfId="0" applyFont="1" applyBorder="1"/>
    <xf numFmtId="0" fontId="30" fillId="0" borderId="15" xfId="0" applyFont="1" applyBorder="1"/>
    <xf numFmtId="2" fontId="29" fillId="6" borderId="2" xfId="0" applyNumberFormat="1" applyFont="1" applyFill="1" applyBorder="1" applyAlignment="1">
      <alignment horizontal="center" vertical="center"/>
    </xf>
    <xf numFmtId="0" fontId="34" fillId="0" borderId="8" xfId="0" applyFont="1" applyBorder="1" applyAlignment="1" applyProtection="1">
      <alignment horizontal="center" vertical="center" wrapText="1"/>
      <protection locked="0"/>
    </xf>
    <xf numFmtId="0" fontId="30" fillId="0" borderId="13" xfId="0" applyFont="1" applyBorder="1" applyProtection="1">
      <protection locked="0"/>
    </xf>
    <xf numFmtId="0" fontId="30" fillId="0" borderId="17" xfId="0" applyFont="1" applyBorder="1" applyProtection="1">
      <protection locked="0"/>
    </xf>
    <xf numFmtId="0" fontId="34" fillId="0" borderId="14" xfId="0" applyFont="1" applyBorder="1" applyAlignment="1">
      <alignment horizontal="center" vertical="center" wrapText="1"/>
    </xf>
    <xf numFmtId="0" fontId="33" fillId="6" borderId="3" xfId="0" applyFont="1" applyFill="1" applyBorder="1" applyAlignment="1">
      <alignment horizontal="left" vertical="center" wrapText="1"/>
    </xf>
    <xf numFmtId="0" fontId="30" fillId="0" borderId="4" xfId="0" applyFont="1" applyBorder="1"/>
    <xf numFmtId="0" fontId="30" fillId="0" borderId="5" xfId="0" applyFont="1" applyBorder="1"/>
    <xf numFmtId="0" fontId="34" fillId="6" borderId="3" xfId="0" applyFont="1" applyFill="1" applyBorder="1" applyAlignment="1">
      <alignment horizontal="left" vertical="center" wrapText="1"/>
    </xf>
    <xf numFmtId="0" fontId="29" fillId="6" borderId="3" xfId="0" applyFont="1" applyFill="1" applyBorder="1" applyAlignment="1">
      <alignment horizontal="center" vertical="center" wrapText="1"/>
    </xf>
    <xf numFmtId="0" fontId="23" fillId="6" borderId="2" xfId="0" applyFont="1" applyFill="1" applyBorder="1" applyAlignment="1">
      <alignment horizontal="center" vertical="center" wrapText="1"/>
    </xf>
    <xf numFmtId="0" fontId="23" fillId="0" borderId="14" xfId="0" applyFont="1" applyBorder="1" applyAlignment="1" applyProtection="1">
      <alignment horizontal="center"/>
      <protection locked="0"/>
    </xf>
    <xf numFmtId="0" fontId="30" fillId="0" borderId="7" xfId="0" applyFont="1" applyBorder="1" applyProtection="1">
      <protection locked="0"/>
    </xf>
    <xf numFmtId="0" fontId="30" fillId="0" borderId="15" xfId="0" applyFont="1" applyBorder="1" applyProtection="1">
      <protection locked="0"/>
    </xf>
    <xf numFmtId="0" fontId="23" fillId="0" borderId="12" xfId="0" applyFont="1" applyBorder="1" applyAlignment="1" applyProtection="1">
      <alignment horizontal="center"/>
      <protection locked="0"/>
    </xf>
    <xf numFmtId="0" fontId="30" fillId="0" borderId="0" xfId="0" applyFont="1" applyProtection="1">
      <protection locked="0"/>
    </xf>
    <xf numFmtId="0" fontId="30" fillId="0" borderId="16" xfId="0" applyFont="1" applyBorder="1" applyProtection="1">
      <protection locked="0"/>
    </xf>
    <xf numFmtId="0" fontId="30" fillId="0" borderId="12" xfId="0" applyFont="1" applyBorder="1" applyProtection="1">
      <protection locked="0"/>
    </xf>
    <xf numFmtId="0" fontId="23" fillId="0" borderId="0" xfId="0" applyFont="1" applyProtection="1">
      <protection locked="0"/>
    </xf>
    <xf numFmtId="0" fontId="30" fillId="0" borderId="8" xfId="0" applyFont="1" applyBorder="1" applyProtection="1">
      <protection locked="0"/>
    </xf>
    <xf numFmtId="0" fontId="17" fillId="6" borderId="3" xfId="15" applyFont="1" applyFill="1" applyBorder="1" applyAlignment="1">
      <alignment horizontal="center" vertical="center"/>
    </xf>
    <xf numFmtId="0" fontId="17" fillId="6" borderId="4" xfId="15" applyFont="1" applyFill="1" applyBorder="1" applyAlignment="1">
      <alignment horizontal="center" vertical="center"/>
    </xf>
    <xf numFmtId="0" fontId="17" fillId="6" borderId="5" xfId="15" applyFont="1" applyFill="1" applyBorder="1" applyAlignment="1">
      <alignment horizontal="center" vertical="center"/>
    </xf>
    <xf numFmtId="0" fontId="12" fillId="6" borderId="3" xfId="15" applyFont="1" applyFill="1" applyBorder="1" applyAlignment="1">
      <alignment horizontal="center" vertical="center"/>
    </xf>
    <xf numFmtId="0" fontId="27" fillId="0" borderId="5" xfId="15" applyFont="1" applyBorder="1"/>
    <xf numFmtId="0" fontId="17" fillId="6" borderId="3" xfId="15" applyFont="1" applyFill="1" applyBorder="1" applyAlignment="1">
      <alignment vertical="center"/>
    </xf>
    <xf numFmtId="0" fontId="17" fillId="6" borderId="3" xfId="15" applyFont="1" applyFill="1" applyBorder="1" applyAlignment="1">
      <alignment vertical="center" wrapText="1"/>
    </xf>
    <xf numFmtId="0" fontId="27" fillId="0" borderId="5" xfId="15" applyFont="1" applyBorder="1" applyAlignment="1">
      <alignment wrapText="1"/>
    </xf>
    <xf numFmtId="0" fontId="12" fillId="0" borderId="3" xfId="15" applyFont="1" applyBorder="1" applyAlignment="1">
      <alignment horizontal="center" vertical="center"/>
    </xf>
    <xf numFmtId="0" fontId="12" fillId="0" borderId="4" xfId="15" applyFont="1" applyBorder="1" applyAlignment="1">
      <alignment horizontal="center" vertical="center"/>
    </xf>
    <xf numFmtId="0" fontId="12" fillId="0" borderId="5" xfId="15" applyFont="1" applyBorder="1" applyAlignment="1">
      <alignment horizontal="center" vertical="center"/>
    </xf>
    <xf numFmtId="0" fontId="12" fillId="6" borderId="5" xfId="15" applyFont="1" applyFill="1" applyBorder="1" applyAlignment="1">
      <alignment horizontal="center" vertical="center"/>
    </xf>
    <xf numFmtId="0" fontId="17" fillId="7" borderId="3" xfId="15" applyFont="1" applyFill="1" applyBorder="1" applyAlignment="1">
      <alignment horizontal="center" vertical="center"/>
    </xf>
    <xf numFmtId="0" fontId="27" fillId="0" borderId="4" xfId="15" applyFont="1" applyBorder="1"/>
    <xf numFmtId="0" fontId="17" fillId="8" borderId="14" xfId="15" applyFont="1" applyFill="1" applyBorder="1" applyAlignment="1">
      <alignment horizontal="left" vertical="center" wrapText="1"/>
    </xf>
    <xf numFmtId="0" fontId="17" fillId="8" borderId="7" xfId="15" applyFont="1" applyFill="1" applyBorder="1" applyAlignment="1">
      <alignment horizontal="left" vertical="center" wrapText="1"/>
    </xf>
    <xf numFmtId="0" fontId="17" fillId="8" borderId="12" xfId="15" applyFont="1" applyFill="1" applyBorder="1" applyAlignment="1">
      <alignment horizontal="left" vertical="center" wrapText="1"/>
    </xf>
    <xf numFmtId="0" fontId="17" fillId="8" borderId="0" xfId="15" applyFont="1" applyFill="1" applyAlignment="1">
      <alignment horizontal="left" vertical="center" wrapText="1"/>
    </xf>
    <xf numFmtId="0" fontId="17" fillId="8" borderId="8" xfId="15" applyFont="1" applyFill="1" applyBorder="1" applyAlignment="1">
      <alignment horizontal="left" vertical="center" wrapText="1"/>
    </xf>
    <xf numFmtId="0" fontId="17" fillId="8" borderId="13" xfId="15" applyFont="1" applyFill="1" applyBorder="1" applyAlignment="1">
      <alignment horizontal="left" vertical="center" wrapText="1"/>
    </xf>
    <xf numFmtId="166" fontId="17" fillId="0" borderId="28" xfId="15" applyNumberFormat="1" applyFont="1" applyBorder="1" applyAlignment="1">
      <alignment horizontal="center" vertical="center" wrapText="1"/>
    </xf>
    <xf numFmtId="166" fontId="17" fillId="0" borderId="26" xfId="15" applyNumberFormat="1" applyFont="1" applyBorder="1" applyAlignment="1">
      <alignment horizontal="center" vertical="center" wrapText="1"/>
    </xf>
    <xf numFmtId="166" fontId="17" fillId="0" borderId="24" xfId="15" applyNumberFormat="1" applyFont="1" applyBorder="1" applyAlignment="1">
      <alignment horizontal="center" vertical="center" wrapText="1"/>
    </xf>
    <xf numFmtId="0" fontId="12" fillId="0" borderId="15" xfId="15" applyFont="1" applyBorder="1" applyAlignment="1">
      <alignment horizontal="center" vertical="center"/>
    </xf>
    <xf numFmtId="0" fontId="12" fillId="0" borderId="16" xfId="15" applyFont="1" applyBorder="1" applyAlignment="1">
      <alignment horizontal="center" vertical="center"/>
    </xf>
    <xf numFmtId="0" fontId="12" fillId="0" borderId="17" xfId="15" applyFont="1" applyBorder="1" applyAlignment="1">
      <alignment horizontal="center" vertical="center"/>
    </xf>
    <xf numFmtId="0" fontId="17" fillId="8" borderId="3" xfId="15" applyFont="1" applyFill="1" applyBorder="1" applyAlignment="1">
      <alignment horizontal="left" vertical="center" wrapText="1"/>
    </xf>
    <xf numFmtId="0" fontId="27" fillId="4" borderId="4" xfId="15" applyFont="1" applyFill="1" applyBorder="1"/>
    <xf numFmtId="0" fontId="27" fillId="4" borderId="17" xfId="15" applyFont="1" applyFill="1" applyBorder="1"/>
    <xf numFmtId="0" fontId="17" fillId="2" borderId="3" xfId="15" applyFont="1" applyFill="1" applyBorder="1" applyAlignment="1">
      <alignment horizontal="left" vertical="center" wrapText="1"/>
    </xf>
    <xf numFmtId="0" fontId="12" fillId="0" borderId="3" xfId="15" applyFont="1" applyBorder="1" applyAlignment="1">
      <alignment horizontal="center" vertical="center" wrapText="1"/>
    </xf>
    <xf numFmtId="0" fontId="27" fillId="0" borderId="4" xfId="15" applyFont="1" applyBorder="1" applyAlignment="1">
      <alignment wrapText="1"/>
    </xf>
    <xf numFmtId="0" fontId="17" fillId="2" borderId="4" xfId="15" applyFont="1" applyFill="1" applyBorder="1" applyAlignment="1">
      <alignment horizontal="left" vertical="center" wrapText="1"/>
    </xf>
    <xf numFmtId="0" fontId="17" fillId="2" borderId="5" xfId="15" applyFont="1" applyFill="1" applyBorder="1" applyAlignment="1">
      <alignment horizontal="left" vertical="center" wrapText="1"/>
    </xf>
    <xf numFmtId="0" fontId="17" fillId="2" borderId="14" xfId="15" applyFont="1" applyFill="1" applyBorder="1" applyAlignment="1">
      <alignment horizontal="left" wrapText="1"/>
    </xf>
    <xf numFmtId="0" fontId="17" fillId="2" borderId="7" xfId="15" applyFont="1" applyFill="1" applyBorder="1" applyAlignment="1">
      <alignment horizontal="left" wrapText="1"/>
    </xf>
    <xf numFmtId="0" fontId="17" fillId="2" borderId="12" xfId="15" applyFont="1" applyFill="1" applyBorder="1" applyAlignment="1">
      <alignment horizontal="left" wrapText="1"/>
    </xf>
    <xf numFmtId="0" fontId="17" fillId="2" borderId="0" xfId="15" applyFont="1" applyFill="1" applyAlignment="1">
      <alignment horizontal="left" wrapText="1"/>
    </xf>
    <xf numFmtId="0" fontId="17" fillId="2" borderId="8" xfId="15" applyFont="1" applyFill="1" applyBorder="1" applyAlignment="1">
      <alignment horizontal="left" wrapText="1"/>
    </xf>
    <xf numFmtId="0" fontId="17" fillId="2" borderId="13" xfId="15" applyFont="1" applyFill="1" applyBorder="1" applyAlignment="1">
      <alignment horizontal="left" wrapText="1"/>
    </xf>
    <xf numFmtId="166" fontId="17" fillId="0" borderId="22" xfId="15" applyNumberFormat="1" applyFont="1" applyBorder="1" applyAlignment="1">
      <alignment horizontal="center" vertical="center" wrapText="1"/>
    </xf>
    <xf numFmtId="166" fontId="17" fillId="0" borderId="27" xfId="15" applyNumberFormat="1" applyFont="1" applyBorder="1" applyAlignment="1">
      <alignment horizontal="center" vertical="center" wrapText="1"/>
    </xf>
    <xf numFmtId="9" fontId="17" fillId="2" borderId="3" xfId="15" applyNumberFormat="1" applyFont="1" applyFill="1" applyBorder="1" applyAlignment="1">
      <alignment horizontal="center" vertical="center"/>
    </xf>
    <xf numFmtId="0" fontId="17" fillId="0" borderId="3" xfId="15" applyFont="1" applyBorder="1" applyAlignment="1">
      <alignment horizontal="center" vertical="center"/>
    </xf>
    <xf numFmtId="0" fontId="17" fillId="0" borderId="4" xfId="15" applyFont="1" applyBorder="1" applyAlignment="1">
      <alignment horizontal="center" vertical="center"/>
    </xf>
    <xf numFmtId="0" fontId="17" fillId="0" borderId="5" xfId="15" applyFont="1" applyBorder="1" applyAlignment="1">
      <alignment horizontal="center" vertical="center"/>
    </xf>
    <xf numFmtId="0" fontId="12" fillId="2" borderId="10" xfId="15" applyFont="1" applyFill="1" applyBorder="1" applyAlignment="1">
      <alignment horizontal="center" vertical="center"/>
    </xf>
    <xf numFmtId="0" fontId="12" fillId="2" borderId="29" xfId="15" applyFont="1" applyFill="1" applyBorder="1" applyAlignment="1">
      <alignment horizontal="center" vertical="center"/>
    </xf>
    <xf numFmtId="0" fontId="27" fillId="0" borderId="11" xfId="15" applyFont="1" applyBorder="1"/>
    <xf numFmtId="0" fontId="27" fillId="0" borderId="3" xfId="15" applyFont="1" applyBorder="1" applyAlignment="1">
      <alignment horizontal="center"/>
    </xf>
    <xf numFmtId="0" fontId="27" fillId="0" borderId="4" xfId="15" applyFont="1" applyBorder="1" applyAlignment="1">
      <alignment horizontal="center"/>
    </xf>
    <xf numFmtId="0" fontId="27" fillId="0" borderId="5" xfId="15" applyFont="1" applyBorder="1" applyAlignment="1">
      <alignment horizontal="center"/>
    </xf>
    <xf numFmtId="0" fontId="17" fillId="0" borderId="8" xfId="15" applyFont="1" applyBorder="1" applyAlignment="1">
      <alignment horizontal="center" vertical="center" wrapText="1"/>
    </xf>
    <xf numFmtId="0" fontId="17" fillId="6" borderId="3" xfId="15" applyFont="1" applyFill="1" applyBorder="1" applyAlignment="1">
      <alignment horizontal="center" vertical="center" wrapText="1"/>
    </xf>
    <xf numFmtId="0" fontId="17" fillId="6" borderId="4" xfId="15" applyFont="1" applyFill="1" applyBorder="1" applyAlignment="1">
      <alignment horizontal="center" vertical="center" wrapText="1"/>
    </xf>
    <xf numFmtId="4" fontId="17" fillId="6" borderId="4" xfId="15" applyNumberFormat="1" applyFont="1" applyFill="1" applyBorder="1" applyAlignment="1">
      <alignment horizontal="center" vertical="center" wrapText="1"/>
    </xf>
    <xf numFmtId="0" fontId="17" fillId="0" borderId="7" xfId="15" applyFont="1" applyBorder="1" applyAlignment="1">
      <alignment horizontal="center" vertical="center"/>
    </xf>
    <xf numFmtId="0" fontId="27" fillId="0" borderId="7" xfId="15" applyFont="1" applyBorder="1"/>
    <xf numFmtId="0" fontId="17" fillId="2" borderId="3" xfId="15" applyFont="1" applyFill="1" applyBorder="1" applyAlignment="1">
      <alignment horizontal="center" vertical="center"/>
    </xf>
    <xf numFmtId="0" fontId="17" fillId="2" borderId="22" xfId="15" applyFont="1" applyFill="1" applyBorder="1" applyAlignment="1">
      <alignment horizontal="center" vertical="center"/>
    </xf>
    <xf numFmtId="0" fontId="17" fillId="2" borderId="24" xfId="15" applyFont="1" applyFill="1" applyBorder="1" applyAlignment="1">
      <alignment horizontal="center" vertical="center"/>
    </xf>
    <xf numFmtId="166" fontId="17" fillId="2" borderId="23" xfId="15" applyNumberFormat="1" applyFont="1" applyFill="1" applyBorder="1" applyAlignment="1">
      <alignment horizontal="center" vertical="center"/>
    </xf>
    <xf numFmtId="166" fontId="17" fillId="2" borderId="7" xfId="15" applyNumberFormat="1" applyFont="1" applyFill="1" applyBorder="1" applyAlignment="1">
      <alignment horizontal="center" vertical="center"/>
    </xf>
    <xf numFmtId="166" fontId="17" fillId="2" borderId="15" xfId="15" applyNumberFormat="1" applyFont="1" applyFill="1" applyBorder="1" applyAlignment="1">
      <alignment horizontal="center" vertical="center"/>
    </xf>
    <xf numFmtId="166" fontId="17" fillId="2" borderId="25" xfId="15" applyNumberFormat="1" applyFont="1" applyFill="1" applyBorder="1" applyAlignment="1">
      <alignment horizontal="center" vertical="center"/>
    </xf>
    <xf numFmtId="166" fontId="17" fillId="2" borderId="13" xfId="15" applyNumberFormat="1" applyFont="1" applyFill="1" applyBorder="1" applyAlignment="1">
      <alignment horizontal="center" vertical="center"/>
    </xf>
    <xf numFmtId="166" fontId="17" fillId="2" borderId="17" xfId="15" applyNumberFormat="1" applyFont="1" applyFill="1" applyBorder="1" applyAlignment="1">
      <alignment horizontal="center" vertical="center"/>
    </xf>
    <xf numFmtId="166" fontId="17" fillId="2" borderId="21" xfId="15" applyNumberFormat="1" applyFont="1" applyFill="1" applyBorder="1" applyAlignment="1">
      <alignment horizontal="center" vertical="center"/>
    </xf>
    <xf numFmtId="166" fontId="17" fillId="2" borderId="4" xfId="15" applyNumberFormat="1" applyFont="1" applyFill="1" applyBorder="1" applyAlignment="1">
      <alignment horizontal="center" vertical="center"/>
    </xf>
    <xf numFmtId="166" fontId="17" fillId="2" borderId="5" xfId="15" applyNumberFormat="1" applyFont="1" applyFill="1" applyBorder="1" applyAlignment="1">
      <alignment horizontal="center" vertical="center"/>
    </xf>
    <xf numFmtId="167" fontId="17" fillId="2" borderId="3" xfId="15" applyNumberFormat="1" applyFont="1" applyFill="1" applyBorder="1" applyAlignment="1">
      <alignment horizontal="center" vertical="center"/>
    </xf>
    <xf numFmtId="167" fontId="17" fillId="2" borderId="5" xfId="15" applyNumberFormat="1" applyFont="1" applyFill="1" applyBorder="1" applyAlignment="1">
      <alignment horizontal="center" vertical="center"/>
    </xf>
    <xf numFmtId="0" fontId="24" fillId="4" borderId="3" xfId="15" applyFont="1" applyFill="1" applyBorder="1" applyAlignment="1">
      <alignment horizontal="center" vertical="center" wrapText="1"/>
    </xf>
    <xf numFmtId="0" fontId="36" fillId="4" borderId="4" xfId="15" applyFont="1" applyFill="1" applyBorder="1" applyAlignment="1">
      <alignment wrapText="1"/>
    </xf>
    <xf numFmtId="0" fontId="36" fillId="4" borderId="5" xfId="15" applyFont="1" applyFill="1" applyBorder="1" applyAlignment="1">
      <alignment wrapText="1"/>
    </xf>
    <xf numFmtId="0" fontId="17" fillId="6" borderId="3" xfId="15" applyFont="1" applyFill="1" applyBorder="1" applyAlignment="1">
      <alignment horizontal="left" vertical="center"/>
    </xf>
    <xf numFmtId="0" fontId="21" fillId="4" borderId="3" xfId="15" applyFont="1" applyFill="1" applyBorder="1" applyAlignment="1">
      <alignment horizontal="center" vertical="center" wrapText="1"/>
    </xf>
    <xf numFmtId="0" fontId="27" fillId="4" borderId="5" xfId="15" applyFont="1" applyFill="1" applyBorder="1"/>
  </cellXfs>
  <cellStyles count="17">
    <cellStyle name="Hipervínculo" xfId="1" builtinId="8"/>
    <cellStyle name="Normal" xfId="0" builtinId="0"/>
    <cellStyle name="Normal 19" xfId="3" xr:uid="{00000000-0005-0000-0000-000002000000}"/>
    <cellStyle name="Normal 19 2" xfId="4" xr:uid="{00000000-0005-0000-0000-000003000000}"/>
    <cellStyle name="Normal 19 3" xfId="6" xr:uid="{00000000-0005-0000-0000-000004000000}"/>
    <cellStyle name="Normal 19 4" xfId="8" xr:uid="{00000000-0005-0000-0000-000005000000}"/>
    <cellStyle name="Normal 19 5" xfId="10" xr:uid="{90F552E3-98B5-4217-9503-D369720EF63A}"/>
    <cellStyle name="Normal 19 5 2" xfId="12" xr:uid="{EF8F05E1-0F57-4C08-BC92-CF5F2AA3970A}"/>
    <cellStyle name="Normal 19 5 3" xfId="14" xr:uid="{4E96CCCB-2EAB-4206-9A59-378802F2AD2C}"/>
    <cellStyle name="Normal 19 5 4" xfId="16" xr:uid="{ED70CFD1-5CE0-47A7-AC66-741D650EA7B5}"/>
    <cellStyle name="Normal 2" xfId="5" xr:uid="{00000000-0005-0000-0000-000006000000}"/>
    <cellStyle name="Normal 3" xfId="7" xr:uid="{00000000-0005-0000-0000-000007000000}"/>
    <cellStyle name="Normal 4" xfId="9" xr:uid="{357D7B28-597C-4C2B-9731-6F13E14645CF}"/>
    <cellStyle name="Normal 4 2" xfId="11" xr:uid="{75D027EC-E70A-4799-A973-2B4F7B7DDFC4}"/>
    <cellStyle name="Normal 4 3" xfId="13" xr:uid="{7AF6DAAE-5007-47B5-98E6-411F18CC4655}"/>
    <cellStyle name="Normal 4 4" xfId="15" xr:uid="{C6743471-C502-4A28-85A0-5D869D0B0611}"/>
    <cellStyle name="Normal 8" xfId="2" xr:uid="{00000000-0005-0000-0000-000008000000}"/>
  </cellStyles>
  <dxfs count="458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auto="1"/>
      </font>
      <fill>
        <patternFill patternType="solid">
          <fgColor rgb="FFD8D8D8"/>
          <bgColor rgb="FFD8D8D8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auto="1"/>
      </font>
      <fill>
        <patternFill patternType="solid">
          <fgColor rgb="FFD8D8D8"/>
          <bgColor rgb="FFD8D8D8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solid">
          <fgColor rgb="FFD8D8D8"/>
          <bgColor rgb="FFD8D8D8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8D8D8"/>
      </font>
      <fill>
        <patternFill patternType="solid">
          <bgColor theme="0" tint="-0.14996795556505021"/>
        </patternFill>
      </fill>
    </dxf>
    <dxf>
      <font>
        <color rgb="FFD8D8D8"/>
      </font>
      <fill>
        <patternFill patternType="solid">
          <fgColor rgb="FFD8D8D8"/>
          <bgColor rgb="FFD8D8D8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solid">
          <bgColor theme="0" tint="-0.14996795556505021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solid">
          <bgColor theme="0" tint="-0.14996795556505021"/>
        </patternFill>
      </fill>
    </dxf>
    <dxf>
      <font>
        <color rgb="FFBFBFBF"/>
      </font>
      <fill>
        <patternFill patternType="solid">
          <bgColor theme="0" tint="-0.14996795556505021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0CECE"/>
      </font>
      <fill>
        <patternFill patternType="none"/>
      </fill>
    </dxf>
    <dxf>
      <font>
        <color rgb="FFD8D8D8"/>
      </font>
      <fill>
        <patternFill patternType="solid">
          <bgColor theme="0" tint="-0.14996795556505021"/>
        </patternFill>
      </fill>
    </dxf>
    <dxf>
      <font>
        <color rgb="FFD0CECE"/>
      </font>
      <fill>
        <patternFill patternType="none"/>
      </fill>
    </dxf>
    <dxf>
      <font>
        <color rgb="FFBFBFBF"/>
      </font>
      <fill>
        <patternFill patternType="solid">
          <bgColor theme="0" tint="-0.14996795556505021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0CECE"/>
      </font>
      <fill>
        <patternFill patternType="none"/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0CECE"/>
      </font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solid">
          <bgColor theme="0" tint="-0.14996795556505021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rgb="FFBFBFBF"/>
      </font>
      <fill>
        <patternFill patternType="solid"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0CECE"/>
      </font>
      <fill>
        <patternFill patternType="none"/>
      </fill>
    </dxf>
    <dxf>
      <font>
        <color rgb="FFD0CECE"/>
      </font>
      <fill>
        <patternFill patternType="solid">
          <bgColor theme="0" tint="-0.14996795556505021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auto="1"/>
      </font>
      <fill>
        <patternFill patternType="solid">
          <fgColor rgb="FFD8D8D8"/>
          <bgColor rgb="FFD8D8D8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auto="1"/>
      </font>
      <fill>
        <patternFill patternType="solid">
          <fgColor rgb="FFD8D8D8"/>
          <bgColor rgb="FFD8D8D8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solid">
          <fgColor rgb="FFD8D8D8"/>
          <bgColor rgb="FFD8D8D8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8D8D8"/>
      </font>
      <fill>
        <patternFill patternType="solid">
          <bgColor theme="0" tint="-0.14996795556505021"/>
        </patternFill>
      </fill>
    </dxf>
    <dxf>
      <font>
        <color rgb="FFD8D8D8"/>
      </font>
      <fill>
        <patternFill patternType="solid">
          <fgColor rgb="FFD8D8D8"/>
          <bgColor rgb="FFD8D8D8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solid">
          <bgColor theme="0" tint="-0.14996795556505021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solid">
          <bgColor theme="0" tint="-0.14996795556505021"/>
        </patternFill>
      </fill>
    </dxf>
    <dxf>
      <font>
        <color rgb="FFBFBFBF"/>
      </font>
      <fill>
        <patternFill patternType="solid">
          <bgColor theme="0" tint="-0.14996795556505021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0CECE"/>
      </font>
      <fill>
        <patternFill patternType="none"/>
      </fill>
    </dxf>
    <dxf>
      <font>
        <color rgb="FFD8D8D8"/>
      </font>
      <fill>
        <patternFill patternType="solid">
          <bgColor theme="0" tint="-0.14996795556505021"/>
        </patternFill>
      </fill>
    </dxf>
    <dxf>
      <font>
        <color rgb="FFD0CECE"/>
      </font>
      <fill>
        <patternFill patternType="none"/>
      </fill>
    </dxf>
    <dxf>
      <font>
        <color rgb="FFBFBFBF"/>
      </font>
      <fill>
        <patternFill patternType="solid">
          <bgColor theme="0" tint="-0.14996795556505021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0CECE"/>
      </font>
      <fill>
        <patternFill patternType="none"/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0CECE"/>
      </font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solid">
          <bgColor theme="0" tint="-0.14996795556505021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rgb="FFBFBFBF"/>
      </font>
      <fill>
        <patternFill patternType="solid"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0CECE"/>
      </font>
      <fill>
        <patternFill patternType="none"/>
      </fill>
    </dxf>
    <dxf>
      <font>
        <color rgb="FFD0CECE"/>
      </font>
      <fill>
        <patternFill patternType="solid">
          <bgColor theme="0" tint="-0.14996795556505021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auto="1"/>
      </font>
      <fill>
        <patternFill patternType="solid">
          <fgColor rgb="FFD8D8D8"/>
          <bgColor rgb="FFD8D8D8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auto="1"/>
      </font>
      <fill>
        <patternFill patternType="solid">
          <fgColor rgb="FFD8D8D8"/>
          <bgColor rgb="FFD8D8D8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solid">
          <fgColor rgb="FFD8D8D8"/>
          <bgColor rgb="FFD8D8D8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8D8D8"/>
      </font>
      <fill>
        <patternFill patternType="solid">
          <bgColor theme="0" tint="-0.14996795556505021"/>
        </patternFill>
      </fill>
    </dxf>
    <dxf>
      <font>
        <color rgb="FFD8D8D8"/>
      </font>
      <fill>
        <patternFill patternType="solid">
          <fgColor rgb="FFD8D8D8"/>
          <bgColor rgb="FFD8D8D8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solid">
          <bgColor theme="0" tint="-0.14996795556505021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solid">
          <bgColor theme="0" tint="-0.14996795556505021"/>
        </patternFill>
      </fill>
    </dxf>
    <dxf>
      <font>
        <color rgb="FFBFBFBF"/>
      </font>
      <fill>
        <patternFill patternType="solid">
          <bgColor theme="0" tint="-0.14996795556505021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0CECE"/>
      </font>
      <fill>
        <patternFill patternType="none"/>
      </fill>
    </dxf>
    <dxf>
      <font>
        <color rgb="FFD8D8D8"/>
      </font>
      <fill>
        <patternFill patternType="solid">
          <bgColor theme="0" tint="-0.14996795556505021"/>
        </patternFill>
      </fill>
    </dxf>
    <dxf>
      <font>
        <color rgb="FFD0CECE"/>
      </font>
      <fill>
        <patternFill patternType="none"/>
      </fill>
    </dxf>
    <dxf>
      <font>
        <color rgb="FFBFBFBF"/>
      </font>
      <fill>
        <patternFill patternType="solid">
          <bgColor theme="0" tint="-0.14996795556505021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0CECE"/>
      </font>
      <fill>
        <patternFill patternType="none"/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0CECE"/>
      </font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solid">
          <bgColor theme="0" tint="-0.14996795556505021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rgb="FFBFBFBF"/>
      </font>
      <fill>
        <patternFill patternType="solid"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0CECE"/>
      </font>
      <fill>
        <patternFill patternType="none"/>
      </fill>
    </dxf>
    <dxf>
      <font>
        <color rgb="FFD0CECE"/>
      </font>
      <fill>
        <patternFill patternType="solid">
          <bgColor theme="0" tint="-0.14996795556505021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auto="1"/>
      </font>
      <fill>
        <patternFill patternType="solid">
          <fgColor rgb="FFD8D8D8"/>
          <bgColor rgb="FFD8D8D8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auto="1"/>
      </font>
      <fill>
        <patternFill patternType="solid">
          <fgColor rgb="FFD8D8D8"/>
          <bgColor rgb="FFD8D8D8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solid">
          <fgColor rgb="FFD8D8D8"/>
          <bgColor rgb="FFD8D8D8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8D8D8"/>
      </font>
      <fill>
        <patternFill patternType="solid">
          <bgColor theme="0" tint="-0.14996795556505021"/>
        </patternFill>
      </fill>
    </dxf>
    <dxf>
      <font>
        <color rgb="FFD8D8D8"/>
      </font>
      <fill>
        <patternFill patternType="solid">
          <fgColor rgb="FFD8D8D8"/>
          <bgColor rgb="FFD8D8D8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solid">
          <bgColor theme="0" tint="-0.14996795556505021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solid">
          <bgColor theme="0" tint="-0.14996795556505021"/>
        </patternFill>
      </fill>
    </dxf>
    <dxf>
      <font>
        <color rgb="FFBFBFBF"/>
      </font>
      <fill>
        <patternFill patternType="solid">
          <bgColor theme="0" tint="-0.14996795556505021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0CECE"/>
      </font>
      <fill>
        <patternFill patternType="none"/>
      </fill>
    </dxf>
    <dxf>
      <font>
        <color rgb="FFD8D8D8"/>
      </font>
      <fill>
        <patternFill patternType="solid">
          <bgColor theme="0" tint="-0.14996795556505021"/>
        </patternFill>
      </fill>
    </dxf>
    <dxf>
      <font>
        <color rgb="FFD0CECE"/>
      </font>
      <fill>
        <patternFill patternType="none"/>
      </fill>
    </dxf>
    <dxf>
      <font>
        <color rgb="FFBFBFBF"/>
      </font>
      <fill>
        <patternFill patternType="solid">
          <bgColor theme="0" tint="-0.14996795556505021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0CECE"/>
      </font>
      <fill>
        <patternFill patternType="none"/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0CECE"/>
      </font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solid">
          <bgColor theme="0" tint="-0.14996795556505021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rgb="FFBFBFBF"/>
      </font>
      <fill>
        <patternFill patternType="solid"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0CECE"/>
      </font>
      <fill>
        <patternFill patternType="none"/>
      </fill>
    </dxf>
    <dxf>
      <font>
        <color rgb="FFD0CECE"/>
      </font>
      <fill>
        <patternFill patternType="solid">
          <bgColor theme="0" tint="-0.14996795556505021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auto="1"/>
      </font>
      <fill>
        <patternFill patternType="solid">
          <fgColor rgb="FFD8D8D8"/>
          <bgColor rgb="FFD8D8D8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auto="1"/>
      </font>
      <fill>
        <patternFill patternType="solid">
          <fgColor rgb="FFD8D8D8"/>
          <bgColor rgb="FFD8D8D8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solid">
          <fgColor rgb="FFD8D8D8"/>
          <bgColor rgb="FFD8D8D8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8D8D8"/>
      </font>
      <fill>
        <patternFill patternType="solid">
          <bgColor theme="0" tint="-0.14996795556505021"/>
        </patternFill>
      </fill>
    </dxf>
    <dxf>
      <font>
        <color rgb="FFD8D8D8"/>
      </font>
      <fill>
        <patternFill patternType="solid">
          <fgColor rgb="FFD8D8D8"/>
          <bgColor rgb="FFD8D8D8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solid">
          <bgColor theme="0" tint="-0.14996795556505021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solid">
          <bgColor theme="0" tint="-0.14996795556505021"/>
        </patternFill>
      </fill>
    </dxf>
    <dxf>
      <font>
        <color rgb="FFBFBFBF"/>
      </font>
      <fill>
        <patternFill patternType="solid">
          <bgColor theme="0" tint="-0.14996795556505021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0CECE"/>
      </font>
      <fill>
        <patternFill patternType="none"/>
      </fill>
    </dxf>
    <dxf>
      <font>
        <color rgb="FFD8D8D8"/>
      </font>
      <fill>
        <patternFill patternType="solid">
          <bgColor theme="0" tint="-0.14996795556505021"/>
        </patternFill>
      </fill>
    </dxf>
    <dxf>
      <font>
        <color rgb="FFD0CECE"/>
      </font>
      <fill>
        <patternFill patternType="none"/>
      </fill>
    </dxf>
    <dxf>
      <font>
        <color rgb="FFBFBFBF"/>
      </font>
      <fill>
        <patternFill patternType="solid">
          <bgColor theme="0" tint="-0.14996795556505021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0CECE"/>
      </font>
      <fill>
        <patternFill patternType="none"/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0CECE"/>
      </font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solid">
          <bgColor theme="0" tint="-0.14996795556505021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rgb="FFBFBFBF"/>
      </font>
      <fill>
        <patternFill patternType="solid"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0CECE"/>
      </font>
      <fill>
        <patternFill patternType="none"/>
      </fill>
    </dxf>
    <dxf>
      <font>
        <color rgb="FFD0CECE"/>
      </font>
      <fill>
        <patternFill patternType="solid">
          <bgColor theme="0" tint="-0.14996795556505021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auto="1"/>
      </font>
      <fill>
        <patternFill patternType="solid">
          <fgColor rgb="FFD8D8D8"/>
          <bgColor rgb="FFD8D8D8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auto="1"/>
      </font>
      <fill>
        <patternFill patternType="solid">
          <fgColor rgb="FFD8D8D8"/>
          <bgColor rgb="FFD8D8D8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solid">
          <fgColor rgb="FFD8D8D8"/>
          <bgColor rgb="FFD8D8D8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8D8D8"/>
      </font>
      <fill>
        <patternFill patternType="solid">
          <bgColor theme="0" tint="-0.14996795556505021"/>
        </patternFill>
      </fill>
    </dxf>
    <dxf>
      <font>
        <color rgb="FFD8D8D8"/>
      </font>
      <fill>
        <patternFill patternType="solid">
          <fgColor rgb="FFD8D8D8"/>
          <bgColor rgb="FFD8D8D8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solid">
          <bgColor theme="0" tint="-0.14996795556505021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solid">
          <bgColor theme="0" tint="-0.14996795556505021"/>
        </patternFill>
      </fill>
    </dxf>
    <dxf>
      <font>
        <color rgb="FFBFBFBF"/>
      </font>
      <fill>
        <patternFill patternType="solid">
          <bgColor theme="0" tint="-0.14996795556505021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0CECE"/>
      </font>
      <fill>
        <patternFill patternType="none"/>
      </fill>
    </dxf>
    <dxf>
      <font>
        <color rgb="FFD8D8D8"/>
      </font>
      <fill>
        <patternFill patternType="solid">
          <bgColor theme="0" tint="-0.14996795556505021"/>
        </patternFill>
      </fill>
    </dxf>
    <dxf>
      <font>
        <color rgb="FFD0CECE"/>
      </font>
      <fill>
        <patternFill patternType="none"/>
      </fill>
    </dxf>
    <dxf>
      <font>
        <color rgb="FFBFBFBF"/>
      </font>
      <fill>
        <patternFill patternType="solid">
          <bgColor theme="0" tint="-0.14996795556505021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0CECE"/>
      </font>
      <fill>
        <patternFill patternType="none"/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0CECE"/>
      </font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solid">
          <bgColor theme="0" tint="-0.14996795556505021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rgb="FFBFBFBF"/>
      </font>
      <fill>
        <patternFill patternType="solid"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0CECE"/>
      </font>
      <fill>
        <patternFill patternType="none"/>
      </fill>
    </dxf>
    <dxf>
      <font>
        <color rgb="FFD0CECE"/>
      </font>
      <fill>
        <patternFill patternType="solid">
          <bgColor theme="0" tint="-0.14996795556505021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auto="1"/>
      </font>
      <fill>
        <patternFill patternType="solid">
          <fgColor rgb="FFD8D8D8"/>
          <bgColor rgb="FFD8D8D8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auto="1"/>
      </font>
      <fill>
        <patternFill patternType="solid">
          <fgColor rgb="FFD8D8D8"/>
          <bgColor rgb="FFD8D8D8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solid">
          <fgColor rgb="FFD8D8D8"/>
          <bgColor rgb="FFD8D8D8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8D8D8"/>
      </font>
      <fill>
        <patternFill patternType="solid">
          <bgColor theme="0" tint="-0.14996795556505021"/>
        </patternFill>
      </fill>
    </dxf>
    <dxf>
      <font>
        <color rgb="FFD8D8D8"/>
      </font>
      <fill>
        <patternFill patternType="solid">
          <fgColor rgb="FFD8D8D8"/>
          <bgColor rgb="FFD8D8D8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solid">
          <bgColor theme="0" tint="-0.14996795556505021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solid">
          <bgColor theme="0" tint="-0.14996795556505021"/>
        </patternFill>
      </fill>
    </dxf>
    <dxf>
      <font>
        <color rgb="FFBFBFBF"/>
      </font>
      <fill>
        <patternFill patternType="solid">
          <bgColor theme="0" tint="-0.14996795556505021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0CECE"/>
      </font>
      <fill>
        <patternFill patternType="none"/>
      </fill>
    </dxf>
    <dxf>
      <font>
        <color rgb="FFD8D8D8"/>
      </font>
      <fill>
        <patternFill patternType="solid">
          <bgColor theme="0" tint="-0.14996795556505021"/>
        </patternFill>
      </fill>
    </dxf>
    <dxf>
      <font>
        <color rgb="FFD0CECE"/>
      </font>
      <fill>
        <patternFill patternType="none"/>
      </fill>
    </dxf>
    <dxf>
      <font>
        <color rgb="FFBFBFBF"/>
      </font>
      <fill>
        <patternFill patternType="solid">
          <bgColor theme="0" tint="-0.14996795556505021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0CECE"/>
      </font>
      <fill>
        <patternFill patternType="none"/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0CECE"/>
      </font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D0CECE"/>
      </font>
      <fill>
        <patternFill patternType="solid">
          <bgColor theme="0" tint="-0.14996795556505021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rgb="FFBFBFBF"/>
      </font>
      <fill>
        <patternFill patternType="solid"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D0CECE"/>
      </font>
      <fill>
        <patternFill patternType="none"/>
      </fill>
    </dxf>
    <dxf>
      <font>
        <color rgb="FFD0CECE"/>
      </font>
      <fill>
        <patternFill patternType="solid">
          <bgColor theme="0" tint="-0.14996795556505021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OFERENTES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OFERENTES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OFERENTES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OFERENTES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OFERENTES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OFERENTES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OFERENTES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OFERENTES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OFERENTES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OFERENTES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OFERENTES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OFERENTES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OFERENTES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OFERENTES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304800</xdr:colOff>
      <xdr:row>67</xdr:row>
      <xdr:rowOff>47625</xdr:rowOff>
    </xdr:from>
    <xdr:ext cx="828675" cy="495300"/>
    <xdr:sp macro="" textlink="">
      <xdr:nvSpPr>
        <xdr:cNvPr id="2" name="Shap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ADE5498-7EC9-4F14-88C6-ADE2E67B7297}"/>
            </a:ext>
          </a:extLst>
        </xdr:cNvPr>
        <xdr:cNvSpPr/>
      </xdr:nvSpPr>
      <xdr:spPr>
        <a:xfrm>
          <a:off x="15986760" y="23974425"/>
          <a:ext cx="828675" cy="495300"/>
        </a:xfrm>
        <a:prstGeom prst="curvedLeftArrow">
          <a:avLst>
            <a:gd name="adj1" fmla="val 25000"/>
            <a:gd name="adj2" fmla="val 50000"/>
            <a:gd name="adj3" fmla="val 25000"/>
          </a:avLst>
        </a:prstGeom>
        <a:solidFill>
          <a:schemeClr val="accent1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>
            <a:solidFill>
              <a:schemeClr val="dk1"/>
            </a:solidFill>
          </a:endParaRPr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304800</xdr:colOff>
      <xdr:row>0</xdr:row>
      <xdr:rowOff>47625</xdr:rowOff>
    </xdr:from>
    <xdr:ext cx="828675" cy="466725"/>
    <xdr:sp macro="" textlink="">
      <xdr:nvSpPr>
        <xdr:cNvPr id="2" name="Shap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8C2F8D3-E3DA-4CA3-AB07-9B98DD34F501}"/>
            </a:ext>
          </a:extLst>
        </xdr:cNvPr>
        <xdr:cNvSpPr/>
      </xdr:nvSpPr>
      <xdr:spPr>
        <a:xfrm>
          <a:off x="11521440" y="47625"/>
          <a:ext cx="828675" cy="466725"/>
        </a:xfrm>
        <a:prstGeom prst="curvedLeftArrow">
          <a:avLst>
            <a:gd name="adj1" fmla="val 25000"/>
            <a:gd name="adj2" fmla="val 50000"/>
            <a:gd name="adj3" fmla="val 25000"/>
          </a:avLst>
        </a:prstGeom>
        <a:solidFill>
          <a:schemeClr val="accent1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>
            <a:solidFill>
              <a:schemeClr val="dk1"/>
            </a:solidFill>
          </a:endParaRPr>
        </a:p>
      </xdr:txBody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304800</xdr:colOff>
      <xdr:row>67</xdr:row>
      <xdr:rowOff>47625</xdr:rowOff>
    </xdr:from>
    <xdr:ext cx="828675" cy="495300"/>
    <xdr:sp macro="" textlink="">
      <xdr:nvSpPr>
        <xdr:cNvPr id="2" name="Shap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C7BF5D0-33F5-48B1-A102-252E5F91B917}"/>
            </a:ext>
          </a:extLst>
        </xdr:cNvPr>
        <xdr:cNvSpPr/>
      </xdr:nvSpPr>
      <xdr:spPr>
        <a:xfrm>
          <a:off x="15986760" y="24477345"/>
          <a:ext cx="828675" cy="495300"/>
        </a:xfrm>
        <a:prstGeom prst="curvedLeftArrow">
          <a:avLst>
            <a:gd name="adj1" fmla="val 25000"/>
            <a:gd name="adj2" fmla="val 50000"/>
            <a:gd name="adj3" fmla="val 25000"/>
          </a:avLst>
        </a:prstGeom>
        <a:solidFill>
          <a:schemeClr val="accent1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>
            <a:solidFill>
              <a:schemeClr val="dk1"/>
            </a:solidFill>
          </a:endParaRPr>
        </a:p>
      </xdr:txBody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304800</xdr:colOff>
      <xdr:row>0</xdr:row>
      <xdr:rowOff>47625</xdr:rowOff>
    </xdr:from>
    <xdr:ext cx="828675" cy="466725"/>
    <xdr:sp macro="" textlink="">
      <xdr:nvSpPr>
        <xdr:cNvPr id="2" name="Shap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9E9C29D-09A1-42D2-ADF4-E8C11F4FEAA4}"/>
            </a:ext>
          </a:extLst>
        </xdr:cNvPr>
        <xdr:cNvSpPr/>
      </xdr:nvSpPr>
      <xdr:spPr>
        <a:xfrm>
          <a:off x="11521440" y="47625"/>
          <a:ext cx="828675" cy="466725"/>
        </a:xfrm>
        <a:prstGeom prst="curvedLeftArrow">
          <a:avLst>
            <a:gd name="adj1" fmla="val 25000"/>
            <a:gd name="adj2" fmla="val 50000"/>
            <a:gd name="adj3" fmla="val 25000"/>
          </a:avLst>
        </a:prstGeom>
        <a:solidFill>
          <a:schemeClr val="accent1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>
            <a:solidFill>
              <a:schemeClr val="dk1"/>
            </a:solidFill>
          </a:endParaRPr>
        </a:p>
      </xdr:txBody>
    </xdr: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304800</xdr:colOff>
      <xdr:row>67</xdr:row>
      <xdr:rowOff>47625</xdr:rowOff>
    </xdr:from>
    <xdr:ext cx="828675" cy="495300"/>
    <xdr:sp macro="" textlink="">
      <xdr:nvSpPr>
        <xdr:cNvPr id="2" name="Shap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585B626-7295-4AA6-9AFB-D411160D0420}"/>
            </a:ext>
          </a:extLst>
        </xdr:cNvPr>
        <xdr:cNvSpPr/>
      </xdr:nvSpPr>
      <xdr:spPr>
        <a:xfrm>
          <a:off x="15986760" y="24477345"/>
          <a:ext cx="828675" cy="495300"/>
        </a:xfrm>
        <a:prstGeom prst="curvedLeftArrow">
          <a:avLst>
            <a:gd name="adj1" fmla="val 25000"/>
            <a:gd name="adj2" fmla="val 50000"/>
            <a:gd name="adj3" fmla="val 25000"/>
          </a:avLst>
        </a:prstGeom>
        <a:solidFill>
          <a:schemeClr val="accent1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>
            <a:solidFill>
              <a:schemeClr val="dk1"/>
            </a:solidFill>
          </a:endParaRPr>
        </a:p>
      </xdr:txBody>
    </xdr: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304800</xdr:colOff>
      <xdr:row>0</xdr:row>
      <xdr:rowOff>47625</xdr:rowOff>
    </xdr:from>
    <xdr:ext cx="828675" cy="466725"/>
    <xdr:sp macro="" textlink="">
      <xdr:nvSpPr>
        <xdr:cNvPr id="2" name="Shap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14D1006-C5CD-471E-B633-72F83D7ED531}"/>
            </a:ext>
          </a:extLst>
        </xdr:cNvPr>
        <xdr:cNvSpPr/>
      </xdr:nvSpPr>
      <xdr:spPr>
        <a:xfrm>
          <a:off x="11521440" y="47625"/>
          <a:ext cx="828675" cy="466725"/>
        </a:xfrm>
        <a:prstGeom prst="curvedLeftArrow">
          <a:avLst>
            <a:gd name="adj1" fmla="val 25000"/>
            <a:gd name="adj2" fmla="val 50000"/>
            <a:gd name="adj3" fmla="val 25000"/>
          </a:avLst>
        </a:prstGeom>
        <a:solidFill>
          <a:schemeClr val="accent1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>
            <a:solidFill>
              <a:schemeClr val="dk1"/>
            </a:solidFill>
          </a:endParaRPr>
        </a:p>
      </xdr:txBody>
    </xdr:sp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304800</xdr:colOff>
      <xdr:row>67</xdr:row>
      <xdr:rowOff>47625</xdr:rowOff>
    </xdr:from>
    <xdr:ext cx="828675" cy="495300"/>
    <xdr:sp macro="" textlink="">
      <xdr:nvSpPr>
        <xdr:cNvPr id="2" name="Shap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63DD8AD-9A5C-425F-AD17-95BCE8A90A25}"/>
            </a:ext>
          </a:extLst>
        </xdr:cNvPr>
        <xdr:cNvSpPr/>
      </xdr:nvSpPr>
      <xdr:spPr>
        <a:xfrm>
          <a:off x="15986760" y="24477345"/>
          <a:ext cx="828675" cy="495300"/>
        </a:xfrm>
        <a:prstGeom prst="curvedLeftArrow">
          <a:avLst>
            <a:gd name="adj1" fmla="val 25000"/>
            <a:gd name="adj2" fmla="val 50000"/>
            <a:gd name="adj3" fmla="val 25000"/>
          </a:avLst>
        </a:prstGeom>
        <a:solidFill>
          <a:schemeClr val="accent1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>
            <a:solidFill>
              <a:schemeClr val="dk1"/>
            </a:solidFill>
          </a:endParaRPr>
        </a:p>
      </xdr:txBody>
    </xdr:sp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304800</xdr:colOff>
      <xdr:row>0</xdr:row>
      <xdr:rowOff>47625</xdr:rowOff>
    </xdr:from>
    <xdr:ext cx="828675" cy="466725"/>
    <xdr:sp macro="" textlink="">
      <xdr:nvSpPr>
        <xdr:cNvPr id="2" name="Shap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43996E7-BB9E-4E0A-B288-781BF5C0F3B4}"/>
            </a:ext>
          </a:extLst>
        </xdr:cNvPr>
        <xdr:cNvSpPr/>
      </xdr:nvSpPr>
      <xdr:spPr>
        <a:xfrm>
          <a:off x="11521440" y="47625"/>
          <a:ext cx="828675" cy="466725"/>
        </a:xfrm>
        <a:prstGeom prst="curvedLeftArrow">
          <a:avLst>
            <a:gd name="adj1" fmla="val 25000"/>
            <a:gd name="adj2" fmla="val 50000"/>
            <a:gd name="adj3" fmla="val 25000"/>
          </a:avLst>
        </a:prstGeom>
        <a:solidFill>
          <a:schemeClr val="accent1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>
            <a:solidFill>
              <a:schemeClr val="dk1"/>
            </a:solidFill>
          </a:endParaRPr>
        </a:p>
      </xdr:txBody>
    </xdr:sp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304800</xdr:colOff>
      <xdr:row>67</xdr:row>
      <xdr:rowOff>47625</xdr:rowOff>
    </xdr:from>
    <xdr:ext cx="828675" cy="495300"/>
    <xdr:sp macro="" textlink="">
      <xdr:nvSpPr>
        <xdr:cNvPr id="2" name="Shap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ED0C4C6-A105-4564-AD88-E5484141DB26}"/>
            </a:ext>
          </a:extLst>
        </xdr:cNvPr>
        <xdr:cNvSpPr/>
      </xdr:nvSpPr>
      <xdr:spPr>
        <a:xfrm>
          <a:off x="15963900" y="25262205"/>
          <a:ext cx="828675" cy="495300"/>
        </a:xfrm>
        <a:prstGeom prst="curvedLeftArrow">
          <a:avLst>
            <a:gd name="adj1" fmla="val 25000"/>
            <a:gd name="adj2" fmla="val 50000"/>
            <a:gd name="adj3" fmla="val 25000"/>
          </a:avLst>
        </a:prstGeom>
        <a:solidFill>
          <a:schemeClr val="accent1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>
            <a:solidFill>
              <a:schemeClr val="dk1"/>
            </a:solidFill>
          </a:endParaRPr>
        </a:p>
      </xdr:txBody>
    </xdr:sp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304800</xdr:colOff>
      <xdr:row>0</xdr:row>
      <xdr:rowOff>47625</xdr:rowOff>
    </xdr:from>
    <xdr:ext cx="828675" cy="466725"/>
    <xdr:sp macro="" textlink="">
      <xdr:nvSpPr>
        <xdr:cNvPr id="2" name="Shap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8887AE3-9BBB-4B5B-82C8-87A4145C38E2}"/>
            </a:ext>
          </a:extLst>
        </xdr:cNvPr>
        <xdr:cNvSpPr/>
      </xdr:nvSpPr>
      <xdr:spPr>
        <a:xfrm>
          <a:off x="11521440" y="47625"/>
          <a:ext cx="828675" cy="466725"/>
        </a:xfrm>
        <a:prstGeom prst="curvedLeftArrow">
          <a:avLst>
            <a:gd name="adj1" fmla="val 25000"/>
            <a:gd name="adj2" fmla="val 50000"/>
            <a:gd name="adj3" fmla="val 25000"/>
          </a:avLst>
        </a:prstGeom>
        <a:solidFill>
          <a:schemeClr val="accent1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>
            <a:solidFill>
              <a:schemeClr val="dk1"/>
            </a:solidFill>
          </a:endParaRPr>
        </a:p>
      </xdr:txBody>
    </xdr:sp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304800</xdr:colOff>
      <xdr:row>67</xdr:row>
      <xdr:rowOff>47625</xdr:rowOff>
    </xdr:from>
    <xdr:ext cx="828675" cy="495300"/>
    <xdr:sp macro="" textlink="">
      <xdr:nvSpPr>
        <xdr:cNvPr id="2" name="Shap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086485C-27D9-4BF9-8EE9-10C0E9C490DA}"/>
            </a:ext>
          </a:extLst>
        </xdr:cNvPr>
        <xdr:cNvSpPr/>
      </xdr:nvSpPr>
      <xdr:spPr>
        <a:xfrm>
          <a:off x="15986760" y="25170765"/>
          <a:ext cx="828675" cy="495300"/>
        </a:xfrm>
        <a:prstGeom prst="curvedLeftArrow">
          <a:avLst>
            <a:gd name="adj1" fmla="val 25000"/>
            <a:gd name="adj2" fmla="val 50000"/>
            <a:gd name="adj3" fmla="val 25000"/>
          </a:avLst>
        </a:prstGeom>
        <a:solidFill>
          <a:schemeClr val="accent1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>
            <a:solidFill>
              <a:schemeClr val="dk1"/>
            </a:solidFill>
          </a:endParaRPr>
        </a:p>
      </xdr:txBody>
    </xdr:sp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304800</xdr:colOff>
      <xdr:row>0</xdr:row>
      <xdr:rowOff>47625</xdr:rowOff>
    </xdr:from>
    <xdr:ext cx="828675" cy="466725"/>
    <xdr:sp macro="" textlink="">
      <xdr:nvSpPr>
        <xdr:cNvPr id="2" name="Shap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34B16C-E9FB-466D-87B7-1F4986704D49}"/>
            </a:ext>
          </a:extLst>
        </xdr:cNvPr>
        <xdr:cNvSpPr/>
      </xdr:nvSpPr>
      <xdr:spPr>
        <a:xfrm>
          <a:off x="11521440" y="47625"/>
          <a:ext cx="828675" cy="466725"/>
        </a:xfrm>
        <a:prstGeom prst="curvedLeftArrow">
          <a:avLst>
            <a:gd name="adj1" fmla="val 25000"/>
            <a:gd name="adj2" fmla="val 50000"/>
            <a:gd name="adj3" fmla="val 25000"/>
          </a:avLst>
        </a:prstGeom>
        <a:solidFill>
          <a:schemeClr val="accent1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>
            <a:solidFill>
              <a:schemeClr val="dk1"/>
            </a:solidFill>
          </a:endParaRPr>
        </a:p>
      </xdr:txBody>
    </xdr:sp>
    <xdr:clientData fLock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304800</xdr:colOff>
      <xdr:row>67</xdr:row>
      <xdr:rowOff>47625</xdr:rowOff>
    </xdr:from>
    <xdr:ext cx="828675" cy="495300"/>
    <xdr:sp macro="" textlink="">
      <xdr:nvSpPr>
        <xdr:cNvPr id="2" name="Shap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37B3872-14E6-444F-ADD7-2852B2C3F744}"/>
            </a:ext>
          </a:extLst>
        </xdr:cNvPr>
        <xdr:cNvSpPr/>
      </xdr:nvSpPr>
      <xdr:spPr>
        <a:xfrm>
          <a:off x="15986760" y="24477345"/>
          <a:ext cx="828675" cy="495300"/>
        </a:xfrm>
        <a:prstGeom prst="curvedLeftArrow">
          <a:avLst>
            <a:gd name="adj1" fmla="val 25000"/>
            <a:gd name="adj2" fmla="val 50000"/>
            <a:gd name="adj3" fmla="val 25000"/>
          </a:avLst>
        </a:prstGeom>
        <a:solidFill>
          <a:schemeClr val="accent1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>
            <a:solidFill>
              <a:schemeClr val="dk1"/>
            </a:solidFill>
          </a:endParaRPr>
        </a:p>
      </xdr:txBody>
    </xdr:sp>
    <xdr:clientData fLocksWithSheet="0"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304800</xdr:colOff>
      <xdr:row>0</xdr:row>
      <xdr:rowOff>47625</xdr:rowOff>
    </xdr:from>
    <xdr:ext cx="828675" cy="466725"/>
    <xdr:sp macro="" textlink="">
      <xdr:nvSpPr>
        <xdr:cNvPr id="2" name="Shap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509009-CFFC-4C07-B440-9A773F61689F}"/>
            </a:ext>
          </a:extLst>
        </xdr:cNvPr>
        <xdr:cNvSpPr/>
      </xdr:nvSpPr>
      <xdr:spPr>
        <a:xfrm>
          <a:off x="11521440" y="47625"/>
          <a:ext cx="828675" cy="466725"/>
        </a:xfrm>
        <a:prstGeom prst="curvedLeftArrow">
          <a:avLst>
            <a:gd name="adj1" fmla="val 25000"/>
            <a:gd name="adj2" fmla="val 50000"/>
            <a:gd name="adj3" fmla="val 25000"/>
          </a:avLst>
        </a:prstGeom>
        <a:solidFill>
          <a:schemeClr val="accent1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>
            <a:solidFill>
              <a:schemeClr val="dk1"/>
            </a:solidFill>
          </a:endParaRPr>
        </a:p>
      </xdr:txBody>
    </xdr:sp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2025\DOCUMENTOS%20DE%20APOYO\CONTRATOS%20PERSONA%20JURIDICA\15.%20Cubiertas\Precontractual\Evaluaci&#243;n\Preliminar\2025-08-4_FORMATO%20EVALUACI&#211;N%20PRELIMINAR%20SGC-LP-005-2025.xlsx" TargetMode="External"/><Relationship Id="rId1" Type="http://schemas.openxmlformats.org/officeDocument/2006/relationships/externalLinkPath" Target="file:///Z:\2025\DOCUMENTOS%20DE%20APOYO\CONTRATOS%20PERSONA%20JURIDICA\15.%20Cubiertas\Precontractual\Evaluaci&#243;n\Preliminar\2025-08-4_FORMATO%20EVALUACI&#211;N%20PRELIMINAR%20SGC-LP-005-2025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Roberto\Downloads\2026-05-03_FORMATO%20EVALUACIO&#769;N%20PRELIMINAR%20SGC-SAMC-002-2026%20proponente%205.xlsx" TargetMode="External"/><Relationship Id="rId1" Type="http://schemas.openxmlformats.org/officeDocument/2006/relationships/externalLinkPath" Target="file:///C:\Users\Roberto\Downloads\2026-05-03_FORMATO%20EVALUACIO&#769;N%20PRELIMINAR%20SGC-SAMC-002-2026%20proponente%2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FERENTES"/>
      <sheetName val="EXPERIENCIA (0)"/>
      <sheetName val="PONDERACIÓN (0)"/>
      <sheetName val="EXPERIENCIA (8)"/>
      <sheetName val="PONDERACIÓN (8)"/>
      <sheetName val="EXPERIENCIA (9)"/>
      <sheetName val="PONDERACIÓN (9)"/>
    </sheetNames>
    <sheetDataSet>
      <sheetData sheetId="0">
        <row r="7">
          <cell r="A7">
            <v>1</v>
          </cell>
          <cell r="B7" t="str">
            <v>CONSORCIO GE SGC 2025</v>
          </cell>
          <cell r="C7" t="str">
            <v>EULHYN MAYRELL CORREA ORTIZ</v>
          </cell>
          <cell r="D7">
            <v>0.5</v>
          </cell>
          <cell r="E7" t="str">
            <v>BERMORI GRANADA VALENCIA</v>
          </cell>
          <cell r="F7">
            <v>0.5</v>
          </cell>
          <cell r="G7"/>
          <cell r="H7"/>
        </row>
        <row r="8">
          <cell r="A8">
            <v>2</v>
          </cell>
          <cell r="B8" t="str">
            <v>CBC INGENIERIA</v>
          </cell>
          <cell r="C8" t="str">
            <v>CBC INGENIERIA</v>
          </cell>
          <cell r="D8">
            <v>1</v>
          </cell>
          <cell r="E8"/>
          <cell r="F8"/>
          <cell r="G8"/>
          <cell r="H8"/>
        </row>
        <row r="9">
          <cell r="A9">
            <v>3</v>
          </cell>
          <cell r="B9" t="str">
            <v>MICROS COMPATIBILIDAD REDES Y ELEMENTOS MICROCORE S.A.S</v>
          </cell>
          <cell r="C9" t="str">
            <v>MICROS COMPATIBILIDAD REDES Y ELEMENTOS MICROCORE S.A.S</v>
          </cell>
          <cell r="D9">
            <v>1</v>
          </cell>
          <cell r="E9"/>
          <cell r="F9"/>
          <cell r="G9"/>
          <cell r="H9"/>
        </row>
        <row r="10">
          <cell r="A10">
            <v>4</v>
          </cell>
          <cell r="B10" t="str">
            <v>DIARQCO CONSTRUCTORES S.A.S.</v>
          </cell>
          <cell r="C10" t="str">
            <v>DIARQCO CONSTRUCTORES S.A.S.</v>
          </cell>
          <cell r="D10">
            <v>1</v>
          </cell>
          <cell r="E10"/>
          <cell r="F10"/>
          <cell r="G10"/>
          <cell r="H10"/>
        </row>
        <row r="11">
          <cell r="A11">
            <v>5</v>
          </cell>
          <cell r="B11" t="str">
            <v>CONSORCIO GEOCAN</v>
          </cell>
          <cell r="C11" t="str">
            <v>SIRIUS INGENIERIA SAS</v>
          </cell>
          <cell r="D11">
            <v>0.9</v>
          </cell>
          <cell r="E11" t="str">
            <v>ARIETE INGENIERIA &amp; CONSTRUCCION SAS</v>
          </cell>
          <cell r="F11">
            <v>0.1</v>
          </cell>
          <cell r="G11"/>
          <cell r="H11"/>
        </row>
        <row r="12">
          <cell r="A12">
            <v>6</v>
          </cell>
          <cell r="B12" t="str">
            <v>MARA LIMITADA</v>
          </cell>
          <cell r="C12" t="str">
            <v>MARA LIMITADA</v>
          </cell>
          <cell r="D12">
            <v>1</v>
          </cell>
          <cell r="E12"/>
          <cell r="F12"/>
          <cell r="G12"/>
          <cell r="H12"/>
        </row>
        <row r="13">
          <cell r="A13">
            <v>7</v>
          </cell>
          <cell r="B13" t="str">
            <v>CONSORCIO OBRAS R&amp;D,</v>
          </cell>
          <cell r="C13" t="str">
            <v>PROYECTOS Y SOLUCIONES EN INGENIERÍA SAS</v>
          </cell>
          <cell r="D13">
            <v>0.65</v>
          </cell>
          <cell r="E13" t="str">
            <v>INGENIERIA Y CONSULTORIA SDC S.A.S.</v>
          </cell>
          <cell r="F13">
            <v>0.35</v>
          </cell>
          <cell r="G13"/>
          <cell r="H13"/>
        </row>
        <row r="14">
          <cell r="A14">
            <v>8</v>
          </cell>
          <cell r="B14" t="str">
            <v>CONSORCIO CE GEOLÓGICO CAN</v>
          </cell>
          <cell r="C14" t="str">
            <v>CÁDIZ INGENIERÍA Y PROYECTOS SAS</v>
          </cell>
          <cell r="D14">
            <v>0.75</v>
          </cell>
          <cell r="E14" t="str">
            <v>EDELBERTO RAMÓN LOZANO THOME</v>
          </cell>
          <cell r="F14">
            <v>0.25</v>
          </cell>
          <cell r="G14"/>
          <cell r="H14"/>
        </row>
        <row r="15">
          <cell r="A15">
            <v>9</v>
          </cell>
          <cell r="B15" t="str">
            <v>W&amp;E INGENIERIA SAS</v>
          </cell>
          <cell r="C15" t="str">
            <v>W&amp;E INGENIERIA SAS</v>
          </cell>
          <cell r="D15">
            <v>1</v>
          </cell>
          <cell r="E15"/>
          <cell r="F15"/>
          <cell r="G15"/>
          <cell r="H15"/>
        </row>
        <row r="16">
          <cell r="A16">
            <v>10</v>
          </cell>
          <cell r="B16" t="str">
            <v>CONSORCIO GEOHICUM</v>
          </cell>
          <cell r="C16" t="str">
            <v>HINCA SAS</v>
          </cell>
          <cell r="D16">
            <v>0.5</v>
          </cell>
          <cell r="E16" t="str">
            <v>CUMBRE ASOCIADOS LIMITADA</v>
          </cell>
          <cell r="F16">
            <v>0.5</v>
          </cell>
          <cell r="G16"/>
          <cell r="H16"/>
        </row>
        <row r="17">
          <cell r="A17">
            <v>11</v>
          </cell>
          <cell r="B17" t="str">
            <v xml:space="preserve">CONSTRUCCIONES MONTAJES Y PARTES ELECTRICAS SAS – CONSMOELEC  </v>
          </cell>
          <cell r="C17" t="str">
            <v xml:space="preserve">CONSTRUCCIONES MONTAJES Y PARTES ELECTRICAS SAS – CONSMOELEC  </v>
          </cell>
          <cell r="D17">
            <v>1</v>
          </cell>
          <cell r="E17"/>
          <cell r="F17"/>
          <cell r="G17"/>
          <cell r="H17"/>
        </row>
        <row r="18">
          <cell r="A18">
            <v>12</v>
          </cell>
          <cell r="B18" t="str">
            <v>CONSORCIO PROMABRIL 2025</v>
          </cell>
          <cell r="C18" t="str">
            <v>JOHN WILLIAM CASALLAS JURADO</v>
          </cell>
          <cell r="D18">
            <v>0.5</v>
          </cell>
          <cell r="E18" t="str">
            <v>EDILBERTO MATEUS ALVAREZ</v>
          </cell>
          <cell r="F18">
            <v>0.05</v>
          </cell>
          <cell r="G18" t="str">
            <v>GRUPO MABRIL S.A.S</v>
          </cell>
          <cell r="H18">
            <v>0.45</v>
          </cell>
        </row>
        <row r="19">
          <cell r="A19">
            <v>13</v>
          </cell>
          <cell r="B19" t="str">
            <v>H&amp;C PROYECTOS DE INGENIERÍA SAS</v>
          </cell>
          <cell r="C19" t="str">
            <v>H&amp;C PROYECTOS DE INGENIERÍA SAS</v>
          </cell>
          <cell r="D19">
            <v>1</v>
          </cell>
          <cell r="E19"/>
          <cell r="F19"/>
          <cell r="G19"/>
          <cell r="H19"/>
        </row>
        <row r="20">
          <cell r="A20">
            <v>14</v>
          </cell>
          <cell r="B20" t="str">
            <v>IMPRO SAS</v>
          </cell>
          <cell r="C20" t="str">
            <v>IMPRO SAS</v>
          </cell>
          <cell r="D20">
            <v>1</v>
          </cell>
          <cell r="E20"/>
          <cell r="F20"/>
          <cell r="G20"/>
          <cell r="H20"/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FERENTES"/>
      <sheetName val="EXPERIENCIA (0)"/>
      <sheetName val="PONDERACIÓN (0)"/>
      <sheetName val="EXPERIENCIA (1)"/>
      <sheetName val="PONDERACIÓN (1)"/>
      <sheetName val="EXPERIENCIA (2)"/>
      <sheetName val="PONDERACIÓN (2)"/>
      <sheetName val="EXPERIENCIA (3)"/>
      <sheetName val="PONDERACIÓN (3)"/>
      <sheetName val="EXPERIENCIA (4)"/>
      <sheetName val="PONDERACIÓN (4)"/>
    </sheetNames>
    <sheetDataSet>
      <sheetData sheetId="0">
        <row r="7">
          <cell r="A7">
            <v>1</v>
          </cell>
          <cell r="B7" t="str">
            <v>SIRIUS INGENIERIA SAS</v>
          </cell>
          <cell r="C7" t="str">
            <v>SIRIUS INGENIERIA SAS</v>
          </cell>
          <cell r="D7">
            <v>1</v>
          </cell>
        </row>
        <row r="8">
          <cell r="A8">
            <v>2</v>
          </cell>
          <cell r="B8" t="str">
            <v>PROYECTOS ARQUITECTURA E INGENIERIA 3L S.A.S.</v>
          </cell>
          <cell r="C8" t="str">
            <v>PROYECTOS ARQUITECTURA E INGENIERIA 3L S.A.S.</v>
          </cell>
          <cell r="D8">
            <v>1</v>
          </cell>
        </row>
        <row r="9">
          <cell r="A9">
            <v>3</v>
          </cell>
          <cell r="B9" t="str">
            <v>CONESTRUCTURAR</v>
          </cell>
          <cell r="C9" t="str">
            <v>CONESTRUCTURAR</v>
          </cell>
          <cell r="D9">
            <v>1</v>
          </cell>
        </row>
        <row r="10">
          <cell r="A10">
            <v>4</v>
          </cell>
          <cell r="B10" t="str">
            <v>H.A.H. CONSTRUCCIONES S.A.S.</v>
          </cell>
          <cell r="C10" t="str">
            <v>H.A.H. CONSTRUCCIONES S.A.S.</v>
          </cell>
          <cell r="D10">
            <v>1</v>
          </cell>
        </row>
        <row r="11">
          <cell r="A11">
            <v>5</v>
          </cell>
          <cell r="B11" t="str">
            <v>MARA LTDA</v>
          </cell>
          <cell r="C11" t="str">
            <v>MARA LTDA</v>
          </cell>
          <cell r="D11">
            <v>1</v>
          </cell>
        </row>
        <row r="12">
          <cell r="A12">
            <v>6</v>
          </cell>
          <cell r="B12" t="str">
            <v>CONSORCIO TYR INGENIERIA SGC</v>
          </cell>
          <cell r="C12" t="str">
            <v>T&amp;R PROYECTOS Y CONSTRUCCIONES SAS</v>
          </cell>
          <cell r="D12">
            <v>0.9</v>
          </cell>
          <cell r="E12" t="str">
            <v>ALCAX INGENIERIA SAS</v>
          </cell>
          <cell r="F12">
            <v>0.1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obrasinconclusas.contraloria.gov.co/" TargetMode="External"/><Relationship Id="rId1" Type="http://schemas.openxmlformats.org/officeDocument/2006/relationships/hyperlink" Target="https://www.rues.org.co/" TargetMode="External"/><Relationship Id="rId4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s://obrasinconclusas.contraloria.gov.co/" TargetMode="External"/><Relationship Id="rId1" Type="http://schemas.openxmlformats.org/officeDocument/2006/relationships/hyperlink" Target="https://www.rues.org.co/" TargetMode="External"/><Relationship Id="rId4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s://obrasinconclusas.contraloria.gov.co/" TargetMode="External"/><Relationship Id="rId1" Type="http://schemas.openxmlformats.org/officeDocument/2006/relationships/hyperlink" Target="https://www.rues.org.co/" TargetMode="External"/><Relationship Id="rId4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https://obrasinconclusas.contraloria.gov.co/" TargetMode="External"/><Relationship Id="rId1" Type="http://schemas.openxmlformats.org/officeDocument/2006/relationships/hyperlink" Target="https://www.rues.org.co/" TargetMode="External"/><Relationship Id="rId4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hyperlink" Target="https://obrasinconclusas.contraloria.gov.co/" TargetMode="External"/><Relationship Id="rId1" Type="http://schemas.openxmlformats.org/officeDocument/2006/relationships/hyperlink" Target="https://www.rues.org.co/" TargetMode="External"/><Relationship Id="rId4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https://obrasinconclusas.contraloria.gov.co/" TargetMode="External"/><Relationship Id="rId1" Type="http://schemas.openxmlformats.org/officeDocument/2006/relationships/hyperlink" Target="https://www.rues.org.co/" TargetMode="External"/><Relationship Id="rId4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https://obrasinconclusas.contraloria.gov.co/" TargetMode="External"/><Relationship Id="rId1" Type="http://schemas.openxmlformats.org/officeDocument/2006/relationships/hyperlink" Target="https://www.rues.org.co/" TargetMode="External"/><Relationship Id="rId4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7CAAC"/>
    <pageSetUpPr fitToPage="1"/>
  </sheetPr>
  <dimension ref="A1:S913"/>
  <sheetViews>
    <sheetView tabSelected="1" view="pageBreakPreview" topLeftCell="A6" zoomScale="55" zoomScaleNormal="55" zoomScaleSheetLayoutView="55" zoomScalePageLayoutView="25" workbookViewId="0">
      <selection activeCell="R13" sqref="R13"/>
    </sheetView>
  </sheetViews>
  <sheetFormatPr baseColWidth="10" defaultColWidth="14.28515625" defaultRowHeight="15" customHeight="1" outlineLevelCol="1" x14ac:dyDescent="0.25"/>
  <cols>
    <col min="1" max="1" width="6.7109375" customWidth="1"/>
    <col min="2" max="2" width="55.7109375" customWidth="1"/>
    <col min="3" max="5" width="55.7109375" customWidth="1" outlineLevel="1"/>
    <col min="6" max="6" width="22.5703125" style="16" customWidth="1" outlineLevel="1"/>
    <col min="7" max="7" width="97.7109375" hidden="1" customWidth="1" outlineLevel="1"/>
    <col min="8" max="8" width="30.7109375" style="16" hidden="1" customWidth="1" outlineLevel="1"/>
    <col min="9" max="9" width="100.28515625" style="16" hidden="1" customWidth="1" outlineLevel="1"/>
    <col min="10" max="10" width="30.7109375" style="16" hidden="1" customWidth="1" outlineLevel="1"/>
    <col min="11" max="12" width="21.28515625" hidden="1" customWidth="1" outlineLevel="1"/>
    <col min="13" max="13" width="31.28515625" style="17" bestFit="1" customWidth="1"/>
    <col min="14" max="14" width="50.7109375" style="17" customWidth="1"/>
    <col min="15" max="15" width="52.7109375" style="17" customWidth="1"/>
    <col min="16" max="16" width="52" style="17" customWidth="1"/>
    <col min="17" max="17" width="43.28515625" style="17" customWidth="1"/>
    <col min="18" max="18" width="59" style="17" customWidth="1"/>
    <col min="19" max="19" width="73.140625" style="18" customWidth="1"/>
  </cols>
  <sheetData>
    <row r="1" spans="1:19" ht="18.75" x14ac:dyDescent="0.25">
      <c r="A1" s="1"/>
      <c r="B1" s="1"/>
      <c r="C1" s="1"/>
      <c r="D1" s="1"/>
      <c r="E1" s="1"/>
      <c r="F1" s="2"/>
      <c r="G1" s="1"/>
      <c r="H1" s="2"/>
      <c r="I1" s="2"/>
      <c r="J1" s="2"/>
      <c r="K1" s="2"/>
      <c r="L1" s="2"/>
      <c r="M1" s="3"/>
      <c r="N1" s="3"/>
      <c r="O1" s="3"/>
      <c r="P1" s="3"/>
      <c r="Q1" s="3"/>
      <c r="R1" s="3"/>
      <c r="S1" s="3"/>
    </row>
    <row r="2" spans="1:19" ht="42" customHeight="1" x14ac:dyDescent="0.25">
      <c r="A2" s="158" t="s">
        <v>97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42" customHeight="1" x14ac:dyDescent="0.25">
      <c r="A3" s="158"/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</row>
    <row r="4" spans="1:19" ht="18.75" x14ac:dyDescent="0.25">
      <c r="A4" s="1"/>
      <c r="B4" s="1"/>
      <c r="C4" s="1"/>
      <c r="D4" s="1"/>
      <c r="E4" s="1"/>
      <c r="F4" s="2"/>
      <c r="G4" s="1"/>
      <c r="H4" s="2"/>
      <c r="I4" s="2"/>
      <c r="J4" s="2"/>
      <c r="K4" s="2"/>
      <c r="L4" s="2"/>
      <c r="M4" s="21"/>
      <c r="N4" s="21"/>
      <c r="O4" s="21"/>
      <c r="P4" s="21"/>
      <c r="Q4" s="21"/>
      <c r="R4" s="21"/>
      <c r="S4" s="21"/>
    </row>
    <row r="5" spans="1:19" ht="23.25" hidden="1" x14ac:dyDescent="0.25">
      <c r="A5" s="159" t="s">
        <v>0</v>
      </c>
      <c r="B5" s="160"/>
      <c r="C5" s="165" t="s">
        <v>1</v>
      </c>
      <c r="D5" s="166"/>
      <c r="E5" s="166"/>
      <c r="F5" s="166"/>
      <c r="G5" s="166"/>
      <c r="H5" s="166"/>
      <c r="I5" s="166"/>
      <c r="J5" s="167"/>
      <c r="K5" s="161" t="s">
        <v>2</v>
      </c>
      <c r="L5" s="161" t="s">
        <v>3</v>
      </c>
      <c r="M5" s="162"/>
      <c r="N5" s="163"/>
      <c r="O5" s="163"/>
      <c r="P5" s="163"/>
      <c r="Q5" s="163"/>
      <c r="R5" s="163"/>
      <c r="S5" s="164"/>
    </row>
    <row r="6" spans="1:19" ht="149.25" customHeight="1" x14ac:dyDescent="0.25">
      <c r="A6" s="160"/>
      <c r="B6" s="160"/>
      <c r="C6" s="5" t="s">
        <v>4</v>
      </c>
      <c r="D6" s="5" t="s">
        <v>5</v>
      </c>
      <c r="E6" s="5" t="s">
        <v>6</v>
      </c>
      <c r="F6" s="6" t="s">
        <v>5</v>
      </c>
      <c r="G6" s="5" t="s">
        <v>6</v>
      </c>
      <c r="H6" s="6" t="s">
        <v>5</v>
      </c>
      <c r="I6" s="5" t="s">
        <v>72</v>
      </c>
      <c r="J6" s="6" t="s">
        <v>5</v>
      </c>
      <c r="K6" s="161"/>
      <c r="L6" s="161"/>
      <c r="M6" s="25" t="s">
        <v>71</v>
      </c>
      <c r="N6" s="4" t="s">
        <v>116</v>
      </c>
      <c r="O6" s="99" t="s">
        <v>118</v>
      </c>
      <c r="P6" s="25" t="s">
        <v>117</v>
      </c>
      <c r="Q6" s="4" t="s">
        <v>7</v>
      </c>
      <c r="R6" s="4" t="s">
        <v>8</v>
      </c>
      <c r="S6" s="4" t="s">
        <v>9</v>
      </c>
    </row>
    <row r="7" spans="1:19" ht="73.900000000000006" customHeight="1" x14ac:dyDescent="0.5">
      <c r="A7" s="7">
        <v>1</v>
      </c>
      <c r="B7" s="93" t="s">
        <v>119</v>
      </c>
      <c r="C7" s="93" t="s">
        <v>119</v>
      </c>
      <c r="D7" s="8">
        <v>1</v>
      </c>
      <c r="E7" s="7"/>
      <c r="F7" s="8"/>
      <c r="G7" s="8"/>
      <c r="H7" s="8"/>
      <c r="I7" s="7"/>
      <c r="J7" s="7"/>
      <c r="K7" s="8"/>
      <c r="L7" s="9"/>
      <c r="M7" s="22" t="str">
        <f>'EXPERIENCIA (1)'!$J$62</f>
        <v>HABILITADO</v>
      </c>
      <c r="N7" s="22" t="str">
        <f>'PONDERACIÓN (1)'!$C$6</f>
        <v>10 puntos</v>
      </c>
      <c r="O7" s="22" t="str">
        <f>'PONDERACIÓN (1)'!$C$7</f>
        <v>15 puntos</v>
      </c>
      <c r="P7" s="100" t="str">
        <f>'PONDERACIÓN (1)'!$C$13</f>
        <v>5 puntos</v>
      </c>
      <c r="Q7" s="23" t="str">
        <f>'PONDERACIÓN (1)'!$D$17</f>
        <v>No</v>
      </c>
      <c r="R7" s="23" t="str">
        <f>'PONDERACIÓN (1)'!$D$18</f>
        <v>No</v>
      </c>
      <c r="S7" s="24"/>
    </row>
    <row r="8" spans="1:19" ht="38.25" customHeight="1" x14ac:dyDescent="0.5">
      <c r="A8" s="7">
        <f>+A7+1</f>
        <v>2</v>
      </c>
      <c r="B8" s="93" t="s">
        <v>120</v>
      </c>
      <c r="C8" s="93" t="s">
        <v>120</v>
      </c>
      <c r="D8" s="8">
        <v>1</v>
      </c>
      <c r="E8" s="7"/>
      <c r="F8" s="8"/>
      <c r="G8" s="8"/>
      <c r="H8" s="8"/>
      <c r="I8" s="7"/>
      <c r="J8" s="7"/>
      <c r="K8" s="8"/>
      <c r="L8" s="9"/>
      <c r="M8" s="22" t="str">
        <f>'EXPERIENCIA (2)'!$J$62</f>
        <v>HABILITADO</v>
      </c>
      <c r="N8" s="22" t="str">
        <f>'PONDERACIÓN (2)'!$C$6</f>
        <v>10 puntos</v>
      </c>
      <c r="O8" s="22" t="str">
        <f>'PONDERACIÓN (2)'!$C$7</f>
        <v>15 puntos</v>
      </c>
      <c r="P8" s="100" t="str">
        <f>'PONDERACIÓN (2)'!$C$13</f>
        <v>5 puntos</v>
      </c>
      <c r="Q8" s="23" t="str">
        <f>'PONDERACIÓN (2)'!$D$17</f>
        <v>No</v>
      </c>
      <c r="R8" s="23" t="str">
        <f>'PONDERACIÓN (2)'!$D$18</f>
        <v>No</v>
      </c>
      <c r="S8" s="24"/>
    </row>
    <row r="9" spans="1:19" ht="38.25" customHeight="1" x14ac:dyDescent="0.5">
      <c r="A9" s="7">
        <f>+A8+1</f>
        <v>3</v>
      </c>
      <c r="B9" s="93" t="s">
        <v>121</v>
      </c>
      <c r="C9" s="93" t="s">
        <v>121</v>
      </c>
      <c r="D9" s="8">
        <v>1</v>
      </c>
      <c r="E9" s="7"/>
      <c r="F9" s="8"/>
      <c r="G9" s="8"/>
      <c r="H9" s="8"/>
      <c r="I9" s="7"/>
      <c r="J9" s="7"/>
      <c r="K9" s="8"/>
      <c r="L9" s="9"/>
      <c r="M9" s="22" t="str">
        <f>'EXPERIENCIA (3)'!$J$62</f>
        <v>HABILITADO</v>
      </c>
      <c r="N9" s="22" t="str">
        <f>'PONDERACIÓN (3)'!$C$6</f>
        <v>10 puntos</v>
      </c>
      <c r="O9" s="22" t="str">
        <f>'PONDERACIÓN (3)'!$C$7</f>
        <v>15 puntos</v>
      </c>
      <c r="P9" s="100" t="str">
        <f>'PONDERACIÓN (3)'!$C$13</f>
        <v>5 puntos</v>
      </c>
      <c r="Q9" s="23" t="str">
        <f>'PONDERACIÓN (3)'!$D$17</f>
        <v>No</v>
      </c>
      <c r="R9" s="23" t="str">
        <f>'PONDERACIÓN (3)'!$D$18</f>
        <v>No</v>
      </c>
      <c r="S9" s="24"/>
    </row>
    <row r="10" spans="1:19" ht="38.25" customHeight="1" x14ac:dyDescent="0.5">
      <c r="A10" s="7">
        <f>+A9+1</f>
        <v>4</v>
      </c>
      <c r="B10" s="93" t="s">
        <v>122</v>
      </c>
      <c r="C10" s="93" t="s">
        <v>122</v>
      </c>
      <c r="D10" s="8">
        <v>1</v>
      </c>
      <c r="E10" s="7"/>
      <c r="F10" s="8"/>
      <c r="G10" s="8"/>
      <c r="H10" s="8"/>
      <c r="I10" s="7"/>
      <c r="J10" s="7"/>
      <c r="K10" s="8"/>
      <c r="L10" s="9"/>
      <c r="M10" s="22" t="str">
        <f>'EXPERIENCIA (4)'!$J$62</f>
        <v>HABILITADO</v>
      </c>
      <c r="N10" s="22" t="str">
        <f>'PONDERACIÓN (4)'!$C$6</f>
        <v>10 puntos</v>
      </c>
      <c r="O10" s="22" t="str">
        <f>'PONDERACIÓN (4)'!$C$7</f>
        <v>15 puntos</v>
      </c>
      <c r="P10" s="100" t="str">
        <f>'PONDERACIÓN (4)'!$C$13</f>
        <v>5 puntoS</v>
      </c>
      <c r="Q10" s="23" t="str">
        <f>'PONDERACIÓN (4)'!$D$17</f>
        <v>No</v>
      </c>
      <c r="R10" s="23" t="str">
        <f>'PONDERACIÓN (4)'!$D$18</f>
        <v>No</v>
      </c>
      <c r="S10" s="24"/>
    </row>
    <row r="11" spans="1:19" ht="38.25" customHeight="1" x14ac:dyDescent="0.5">
      <c r="A11" s="7">
        <f t="shared" ref="A11:A12" si="0">+A10+1</f>
        <v>5</v>
      </c>
      <c r="B11" s="93" t="s">
        <v>123</v>
      </c>
      <c r="C11" s="93" t="s">
        <v>123</v>
      </c>
      <c r="D11" s="8">
        <v>1</v>
      </c>
      <c r="E11" s="7"/>
      <c r="F11" s="8"/>
      <c r="G11" s="8"/>
      <c r="H11" s="8"/>
      <c r="I11" s="7"/>
      <c r="J11" s="7"/>
      <c r="K11" s="8"/>
      <c r="L11" s="9"/>
      <c r="M11" s="22" t="str">
        <f>'EXPERIENCIA (5)'!$J$62</f>
        <v>HABILITADO</v>
      </c>
      <c r="N11" s="22" t="str">
        <f>'PONDERACIÓN (5)'!$C$6</f>
        <v>10 puntos</v>
      </c>
      <c r="O11" s="22" t="str">
        <f>'PONDERACIÓN (5)'!$C$7</f>
        <v>15 puntos</v>
      </c>
      <c r="P11" s="100" t="str">
        <f>'PONDERACIÓN (5)'!$C$13</f>
        <v>5 puntos</v>
      </c>
      <c r="Q11" s="23" t="str">
        <f>'PONDERACIÓN (5)'!$D$17</f>
        <v>No</v>
      </c>
      <c r="R11" s="23" t="str">
        <f>'PONDERACIÓN (5)'!$D$18</f>
        <v>No</v>
      </c>
      <c r="S11" s="24"/>
    </row>
    <row r="12" spans="1:19" ht="38.25" customHeight="1" x14ac:dyDescent="0.5">
      <c r="A12" s="7">
        <f t="shared" si="0"/>
        <v>6</v>
      </c>
      <c r="B12" s="93" t="s">
        <v>126</v>
      </c>
      <c r="C12" s="93" t="s">
        <v>124</v>
      </c>
      <c r="D12" s="8">
        <v>0.9</v>
      </c>
      <c r="E12" s="7" t="s">
        <v>125</v>
      </c>
      <c r="F12" s="8">
        <v>0.1</v>
      </c>
      <c r="G12" s="8"/>
      <c r="H12" s="8"/>
      <c r="I12" s="7"/>
      <c r="J12" s="7"/>
      <c r="K12" s="8"/>
      <c r="L12" s="9"/>
      <c r="M12" s="22" t="str">
        <f>'EXPERIENCIA (6)'!$J$62</f>
        <v>HABILITADO</v>
      </c>
      <c r="N12" s="22" t="str">
        <f>'PONDERACIÓN (6)'!$C$6</f>
        <v>10 puntos</v>
      </c>
      <c r="O12" s="22" t="str">
        <f>'PONDERACIÓN (6)'!$C$7</f>
        <v>15 puntos</v>
      </c>
      <c r="P12" s="100" t="str">
        <f>'PONDERACIÓN (6)'!$C$13</f>
        <v>5 puntos</v>
      </c>
      <c r="Q12" s="23" t="str">
        <f>'PONDERACIÓN (6)'!$D$17</f>
        <v>No</v>
      </c>
      <c r="R12" s="23" t="str">
        <f>'PONDERACIÓN (6)'!$D$18</f>
        <v>No</v>
      </c>
      <c r="S12" s="24"/>
    </row>
    <row r="13" spans="1:19" ht="15" customHeight="1" x14ac:dyDescent="0.25">
      <c r="B13" s="11" t="s">
        <v>11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S13" s="11"/>
    </row>
    <row r="14" spans="1:19" ht="15" customHeight="1" x14ac:dyDescent="0.25"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</row>
    <row r="15" spans="1:19" ht="15" customHeight="1" x14ac:dyDescent="0.25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</row>
    <row r="16" spans="1:19" ht="15" customHeight="1" x14ac:dyDescent="0.25"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</row>
    <row r="17" spans="1:19" ht="15" customHeight="1" x14ac:dyDescent="0.25"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</row>
    <row r="18" spans="1:19" ht="15.75" customHeight="1" x14ac:dyDescent="0.25">
      <c r="A18" s="1"/>
      <c r="B18" s="11"/>
      <c r="C18" s="11"/>
      <c r="D18" s="11"/>
      <c r="E18" s="11"/>
      <c r="F18" s="11"/>
      <c r="G18" s="11"/>
      <c r="H18" s="11"/>
      <c r="I18" s="11"/>
      <c r="J18" s="11"/>
      <c r="K18" s="157"/>
      <c r="L18" s="157"/>
      <c r="M18" s="11"/>
      <c r="N18" s="11"/>
      <c r="O18" s="11"/>
      <c r="P18" s="11"/>
      <c r="Q18" s="11"/>
      <c r="R18" s="11"/>
      <c r="S18" s="11"/>
    </row>
    <row r="19" spans="1:19" ht="15.75" customHeight="1" x14ac:dyDescent="0.25">
      <c r="A19" s="1"/>
      <c r="B19" s="11"/>
      <c r="C19" s="11"/>
      <c r="D19" s="11"/>
      <c r="E19" s="11"/>
      <c r="F19" s="11"/>
      <c r="G19" s="11"/>
      <c r="H19" s="11"/>
      <c r="I19" s="11"/>
      <c r="J19" s="11"/>
      <c r="K19" s="157"/>
      <c r="L19" s="157"/>
      <c r="M19" s="11"/>
      <c r="N19" s="11"/>
      <c r="O19" s="11"/>
      <c r="P19" s="11"/>
      <c r="Q19" s="11"/>
      <c r="R19" s="11"/>
      <c r="S19" s="11"/>
    </row>
    <row r="20" spans="1:19" ht="15.75" customHeight="1" x14ac:dyDescent="0.25">
      <c r="A20" s="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</row>
    <row r="21" spans="1:19" ht="15.75" customHeight="1" x14ac:dyDescent="0.25">
      <c r="A21" s="1"/>
      <c r="B21" s="92" t="s">
        <v>12</v>
      </c>
      <c r="C21" s="92"/>
      <c r="D21" s="92" t="s">
        <v>83</v>
      </c>
      <c r="E21" s="92"/>
      <c r="F21" s="92"/>
      <c r="H21" s="11"/>
      <c r="I21" s="11"/>
      <c r="J21" s="11"/>
      <c r="K21" s="11"/>
      <c r="L21" s="11"/>
      <c r="M21" s="11"/>
      <c r="N21" s="92"/>
      <c r="O21" s="92"/>
      <c r="P21" s="11"/>
      <c r="Q21" s="11"/>
      <c r="R21" s="11"/>
      <c r="S21" s="11"/>
    </row>
    <row r="22" spans="1:19" ht="15.75" customHeight="1" x14ac:dyDescent="0.25">
      <c r="A22" s="1"/>
      <c r="B22" s="11" t="s">
        <v>13</v>
      </c>
      <c r="C22" s="94"/>
      <c r="D22" s="94" t="s">
        <v>84</v>
      </c>
      <c r="E22" s="91"/>
      <c r="F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</row>
    <row r="23" spans="1:19" ht="15.75" customHeight="1" x14ac:dyDescent="0.25">
      <c r="A23" s="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</row>
    <row r="24" spans="1:19" ht="15.75" customHeight="1" x14ac:dyDescent="0.25">
      <c r="A24" s="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</row>
    <row r="25" spans="1:19" ht="15.75" customHeight="1" x14ac:dyDescent="0.25">
      <c r="A25" s="1"/>
      <c r="B25" s="11"/>
      <c r="C25" s="11"/>
      <c r="D25" s="11"/>
      <c r="E25" s="11"/>
      <c r="F25" s="11"/>
      <c r="G25" s="11"/>
      <c r="H25" s="11"/>
      <c r="I25" s="11"/>
      <c r="J25" s="11"/>
      <c r="K25" s="157"/>
      <c r="L25" s="157"/>
      <c r="M25" s="11"/>
      <c r="N25" s="11"/>
      <c r="O25" s="11"/>
      <c r="P25" s="11"/>
      <c r="Q25" s="11"/>
      <c r="R25" s="11"/>
      <c r="S25" s="11"/>
    </row>
    <row r="26" spans="1:19" ht="15.75" customHeight="1" x14ac:dyDescent="0.25">
      <c r="A26" s="1"/>
      <c r="B26" s="11"/>
      <c r="C26" s="11"/>
      <c r="D26" s="11"/>
      <c r="E26" s="11"/>
      <c r="F26" s="11"/>
      <c r="G26" s="11"/>
      <c r="H26" s="11"/>
      <c r="I26" s="11"/>
      <c r="J26" s="11"/>
      <c r="K26" s="157"/>
      <c r="L26" s="157"/>
      <c r="M26" s="11"/>
      <c r="N26" s="11"/>
      <c r="O26" s="11"/>
      <c r="P26" s="11"/>
      <c r="Q26" s="11"/>
      <c r="R26" s="11"/>
      <c r="S26" s="11"/>
    </row>
    <row r="27" spans="1:19" ht="15.75" customHeight="1" x14ac:dyDescent="0.25">
      <c r="A27" s="1"/>
      <c r="B27" s="11"/>
      <c r="C27" s="11"/>
      <c r="D27" s="11"/>
      <c r="E27" s="11"/>
      <c r="F27" s="11"/>
      <c r="G27" s="11"/>
      <c r="H27" s="11"/>
      <c r="I27" s="11"/>
      <c r="J27" s="11"/>
      <c r="K27" s="157"/>
      <c r="L27" s="157"/>
      <c r="M27" s="11"/>
      <c r="N27" s="11"/>
      <c r="O27" s="11"/>
      <c r="P27" s="11"/>
      <c r="Q27" s="11"/>
      <c r="R27" s="11"/>
      <c r="S27" s="11"/>
    </row>
    <row r="28" spans="1:19" ht="15.75" customHeight="1" x14ac:dyDescent="0.25">
      <c r="A28" s="1"/>
      <c r="B28" s="11"/>
      <c r="C28" s="11"/>
      <c r="D28" s="11"/>
      <c r="E28" s="11"/>
      <c r="F28" s="11"/>
      <c r="G28" s="11"/>
      <c r="H28" s="11"/>
      <c r="I28" s="11"/>
      <c r="J28" s="11"/>
      <c r="K28" s="157"/>
      <c r="L28" s="157"/>
      <c r="M28" s="11"/>
      <c r="N28" s="11"/>
      <c r="O28" s="11"/>
      <c r="P28" s="11"/>
      <c r="Q28" s="11"/>
      <c r="R28" s="11"/>
      <c r="S28" s="11"/>
    </row>
    <row r="29" spans="1:19" ht="15.75" customHeight="1" x14ac:dyDescent="0.25">
      <c r="A29" s="1"/>
      <c r="B29" s="11"/>
      <c r="C29" s="11"/>
      <c r="D29" s="11"/>
      <c r="E29" s="11"/>
      <c r="F29" s="11"/>
      <c r="G29" s="11"/>
      <c r="H29" s="11"/>
      <c r="I29" s="11"/>
      <c r="J29" s="11"/>
      <c r="K29" s="157"/>
      <c r="L29" s="157"/>
      <c r="M29" s="11"/>
      <c r="N29" s="11"/>
      <c r="O29" s="11"/>
      <c r="P29" s="11"/>
      <c r="Q29" s="11"/>
      <c r="R29" s="11"/>
      <c r="S29" s="11"/>
    </row>
    <row r="30" spans="1:19" ht="15.75" customHeight="1" x14ac:dyDescent="0.25">
      <c r="A30" s="1"/>
      <c r="B30" s="11"/>
      <c r="C30" s="11"/>
      <c r="D30" s="11"/>
      <c r="E30" s="11"/>
      <c r="F30" s="11"/>
      <c r="G30" s="11"/>
      <c r="H30" s="11"/>
      <c r="I30" s="11"/>
      <c r="J30" s="11"/>
      <c r="K30" s="157"/>
      <c r="L30" s="157"/>
      <c r="M30" s="11"/>
      <c r="N30" s="11"/>
      <c r="O30" s="11"/>
      <c r="P30" s="11"/>
      <c r="Q30" s="11"/>
      <c r="R30" s="11"/>
      <c r="S30" s="11"/>
    </row>
    <row r="31" spans="1:19" ht="15.75" customHeight="1" x14ac:dyDescent="0.25">
      <c r="A31" s="1"/>
      <c r="B31" s="11"/>
      <c r="C31" s="11"/>
      <c r="D31" s="11"/>
      <c r="E31" s="11"/>
      <c r="F31" s="11"/>
      <c r="G31" s="11"/>
      <c r="H31" s="11"/>
      <c r="I31" s="11"/>
      <c r="J31" s="11"/>
      <c r="K31" s="157"/>
      <c r="L31" s="157"/>
      <c r="M31" s="11"/>
      <c r="N31" s="11"/>
      <c r="O31" s="11"/>
      <c r="P31" s="11"/>
      <c r="Q31" s="11"/>
      <c r="R31" s="11"/>
      <c r="S31" s="11"/>
    </row>
    <row r="32" spans="1:19" ht="15.75" customHeight="1" x14ac:dyDescent="0.25">
      <c r="A32" s="1"/>
      <c r="B32" s="11"/>
      <c r="C32" s="11"/>
      <c r="D32" s="11"/>
      <c r="E32" s="11"/>
      <c r="F32" s="11"/>
      <c r="G32" s="11"/>
      <c r="H32" s="11"/>
      <c r="I32" s="11"/>
      <c r="J32" s="11"/>
      <c r="K32" s="157"/>
      <c r="L32" s="157"/>
      <c r="M32" s="11"/>
      <c r="N32" s="11"/>
      <c r="O32" s="11"/>
      <c r="P32" s="11"/>
      <c r="Q32" s="11"/>
      <c r="R32" s="11"/>
      <c r="S32" s="11"/>
    </row>
    <row r="33" spans="1:19" ht="15.75" customHeight="1" x14ac:dyDescent="0.25">
      <c r="A33" s="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</row>
    <row r="34" spans="1:19" ht="15.75" customHeight="1" x14ac:dyDescent="0.25">
      <c r="A34" s="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</row>
    <row r="35" spans="1:19" ht="15.75" customHeight="1" x14ac:dyDescent="0.25">
      <c r="A35" s="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</row>
    <row r="36" spans="1:19" ht="15.75" customHeight="1" x14ac:dyDescent="0.25">
      <c r="A36" s="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</row>
    <row r="37" spans="1:19" ht="15.75" customHeight="1" x14ac:dyDescent="0.25">
      <c r="A37" s="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</row>
    <row r="38" spans="1:19" ht="15.75" customHeight="1" x14ac:dyDescent="0.25">
      <c r="A38" s="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</row>
    <row r="39" spans="1:19" ht="15.75" customHeight="1" x14ac:dyDescent="0.25">
      <c r="A39" s="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</row>
    <row r="40" spans="1:19" ht="15.75" customHeight="1" x14ac:dyDescent="0.25">
      <c r="A40" s="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</row>
    <row r="41" spans="1:19" ht="15.75" customHeight="1" x14ac:dyDescent="0.25">
      <c r="A41" s="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</row>
    <row r="42" spans="1:19" ht="15.75" customHeight="1" x14ac:dyDescent="0.25">
      <c r="A42" s="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</row>
    <row r="43" spans="1:19" ht="15.75" customHeight="1" x14ac:dyDescent="0.25">
      <c r="A43" s="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</row>
    <row r="44" spans="1:19" ht="15.75" customHeight="1" x14ac:dyDescent="0.25">
      <c r="A44" s="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 ht="15.75" customHeight="1" x14ac:dyDescent="0.25">
      <c r="A45" s="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</row>
    <row r="46" spans="1:19" ht="15.75" customHeight="1" x14ac:dyDescent="0.25">
      <c r="A46" s="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</row>
    <row r="47" spans="1:19" ht="15.75" customHeight="1" x14ac:dyDescent="0.25">
      <c r="A47" s="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</row>
    <row r="48" spans="1:19" ht="15.75" customHeight="1" x14ac:dyDescent="0.25">
      <c r="A48" s="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</row>
    <row r="49" spans="1:19" ht="15.75" customHeight="1" x14ac:dyDescent="0.25">
      <c r="A49" s="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</row>
    <row r="50" spans="1:19" ht="15.75" customHeight="1" x14ac:dyDescent="0.3">
      <c r="A50" s="1"/>
      <c r="B50" s="10"/>
      <c r="C50" s="10"/>
      <c r="D50" s="10"/>
      <c r="E50" s="10"/>
      <c r="F50" s="10"/>
      <c r="G50" s="12"/>
      <c r="H50" s="12"/>
      <c r="I50" s="12"/>
      <c r="J50" s="12"/>
      <c r="K50" s="13"/>
      <c r="L50" s="13"/>
      <c r="M50" s="10"/>
      <c r="N50" s="10"/>
      <c r="O50" s="10"/>
      <c r="P50" s="10"/>
      <c r="Q50" s="10"/>
      <c r="R50" s="10"/>
      <c r="S50" s="10"/>
    </row>
    <row r="51" spans="1:19" ht="15.75" customHeight="1" x14ac:dyDescent="0.3">
      <c r="A51" s="1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3"/>
      <c r="M51" s="10"/>
      <c r="N51" s="10"/>
      <c r="O51" s="10"/>
      <c r="P51" s="10"/>
      <c r="Q51" s="10"/>
      <c r="R51" s="10"/>
      <c r="S51" s="10"/>
    </row>
    <row r="52" spans="1:19" ht="15.75" customHeight="1" x14ac:dyDescent="0.3">
      <c r="A52" s="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3"/>
      <c r="M52" s="10"/>
      <c r="N52" s="10"/>
      <c r="O52" s="10"/>
      <c r="P52" s="10"/>
      <c r="Q52" s="10"/>
      <c r="R52" s="10"/>
      <c r="S52" s="10"/>
    </row>
    <row r="53" spans="1:19" ht="15.75" customHeight="1" x14ac:dyDescent="0.3">
      <c r="A53" s="1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3"/>
      <c r="M53" s="10"/>
      <c r="N53" s="10"/>
      <c r="O53" s="10"/>
      <c r="P53" s="10"/>
      <c r="Q53" s="10"/>
      <c r="R53" s="10"/>
      <c r="S53" s="10"/>
    </row>
    <row r="54" spans="1:19" ht="15.75" customHeight="1" x14ac:dyDescent="0.3">
      <c r="A54" s="1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3"/>
      <c r="M54" s="10"/>
      <c r="N54" s="10"/>
      <c r="O54" s="10"/>
      <c r="P54" s="10"/>
      <c r="Q54" s="10"/>
      <c r="R54" s="10"/>
      <c r="S54" s="10"/>
    </row>
    <row r="55" spans="1:19" ht="15.75" customHeight="1" x14ac:dyDescent="0.25">
      <c r="A55" s="1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</row>
    <row r="56" spans="1:19" ht="15.75" customHeight="1" x14ac:dyDescent="0.25">
      <c r="A56" s="1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</row>
    <row r="57" spans="1:19" ht="15.75" customHeight="1" x14ac:dyDescent="0.25">
      <c r="A57" s="1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</row>
    <row r="58" spans="1:19" ht="15.75" customHeight="1" x14ac:dyDescent="0.25">
      <c r="A58" s="1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</row>
    <row r="59" spans="1:19" ht="15.75" customHeight="1" x14ac:dyDescent="0.25">
      <c r="A59" s="1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</row>
    <row r="60" spans="1:19" ht="15.75" customHeight="1" x14ac:dyDescent="0.25">
      <c r="A60" s="1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</row>
    <row r="61" spans="1:19" ht="15.75" customHeight="1" x14ac:dyDescent="0.25">
      <c r="A61" s="1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</row>
    <row r="62" spans="1:19" ht="15.75" customHeight="1" x14ac:dyDescent="0.25">
      <c r="A62" s="1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</row>
    <row r="63" spans="1:19" ht="15.75" customHeight="1" x14ac:dyDescent="0.25">
      <c r="A63" s="1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</row>
    <row r="64" spans="1:19" ht="15.75" customHeight="1" x14ac:dyDescent="0.25">
      <c r="A64" s="1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</row>
    <row r="65" spans="1:19" ht="15.75" customHeight="1" x14ac:dyDescent="0.25">
      <c r="A65" s="1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</row>
    <row r="66" spans="1:19" ht="15.75" customHeight="1" x14ac:dyDescent="0.25">
      <c r="A66" s="1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</row>
    <row r="67" spans="1:19" ht="15.75" customHeight="1" x14ac:dyDescent="0.25">
      <c r="A67" s="1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</row>
    <row r="68" spans="1:19" ht="15.75" customHeight="1" x14ac:dyDescent="0.25">
      <c r="A68" s="1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</row>
    <row r="69" spans="1:19" ht="15.75" customHeight="1" x14ac:dyDescent="0.25">
      <c r="A69" s="1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</row>
    <row r="70" spans="1:19" ht="15.75" customHeight="1" x14ac:dyDescent="0.25">
      <c r="A70" s="1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</row>
    <row r="71" spans="1:19" ht="15.75" customHeight="1" x14ac:dyDescent="0.25">
      <c r="A71" s="1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</row>
    <row r="72" spans="1:19" ht="15.75" customHeight="1" x14ac:dyDescent="0.25">
      <c r="A72" s="1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</row>
    <row r="73" spans="1:19" ht="15.75" customHeight="1" x14ac:dyDescent="0.25">
      <c r="A73" s="1"/>
      <c r="B73" s="1"/>
      <c r="C73" s="1"/>
      <c r="D73" s="1"/>
      <c r="E73" s="1"/>
      <c r="F73" s="2"/>
      <c r="G73" s="1"/>
      <c r="H73" s="2"/>
      <c r="I73" s="2"/>
      <c r="J73" s="2"/>
      <c r="K73" s="2"/>
      <c r="L73" s="2"/>
      <c r="M73" s="14"/>
      <c r="N73" s="14"/>
      <c r="O73" s="14"/>
      <c r="P73" s="14"/>
      <c r="Q73" s="14"/>
      <c r="R73" s="14"/>
      <c r="S73" s="14"/>
    </row>
    <row r="74" spans="1:19" ht="15.75" customHeight="1" x14ac:dyDescent="0.25">
      <c r="A74" s="1"/>
      <c r="B74" s="1"/>
      <c r="C74" s="1"/>
      <c r="D74" s="1"/>
      <c r="E74" s="1"/>
      <c r="F74" s="2"/>
      <c r="G74" s="1"/>
      <c r="H74" s="2"/>
      <c r="I74" s="2"/>
      <c r="J74" s="2"/>
      <c r="K74" s="2"/>
      <c r="L74" s="2"/>
      <c r="M74" s="15"/>
      <c r="N74" s="15"/>
      <c r="O74" s="15"/>
      <c r="P74" s="15"/>
      <c r="Q74" s="15"/>
      <c r="R74" s="15"/>
      <c r="S74" s="15"/>
    </row>
    <row r="75" spans="1:19" ht="15.75" customHeight="1" x14ac:dyDescent="0.25">
      <c r="A75" s="1"/>
      <c r="B75" s="1"/>
      <c r="C75" s="1"/>
      <c r="D75" s="1"/>
      <c r="E75" s="1"/>
      <c r="F75" s="2"/>
      <c r="G75" s="1"/>
      <c r="H75" s="2"/>
      <c r="I75" s="2"/>
      <c r="J75" s="2"/>
      <c r="K75" s="2"/>
      <c r="L75" s="2"/>
      <c r="M75" s="14"/>
      <c r="N75" s="14"/>
      <c r="O75" s="14"/>
      <c r="P75" s="14"/>
      <c r="Q75" s="14"/>
      <c r="R75" s="14"/>
      <c r="S75" s="14"/>
    </row>
    <row r="76" spans="1:19" ht="15.75" customHeight="1" x14ac:dyDescent="0.25">
      <c r="A76" s="1"/>
      <c r="B76" s="1"/>
      <c r="C76" s="1"/>
      <c r="D76" s="1"/>
      <c r="E76" s="1"/>
      <c r="F76" s="2"/>
      <c r="G76" s="1"/>
      <c r="H76" s="2"/>
      <c r="I76" s="2"/>
      <c r="J76" s="2"/>
      <c r="K76" s="2"/>
      <c r="L76" s="2"/>
      <c r="M76" s="15"/>
      <c r="N76" s="15"/>
      <c r="O76" s="15"/>
      <c r="P76" s="15"/>
      <c r="Q76" s="15"/>
      <c r="R76" s="15"/>
      <c r="S76" s="15"/>
    </row>
    <row r="77" spans="1:19" ht="15.75" customHeight="1" x14ac:dyDescent="0.25">
      <c r="A77" s="1"/>
      <c r="B77" s="1"/>
      <c r="C77" s="1"/>
      <c r="D77" s="1"/>
      <c r="E77" s="1"/>
      <c r="F77" s="2"/>
      <c r="G77" s="1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ht="15.75" customHeight="1" x14ac:dyDescent="0.25">
      <c r="A78" s="1"/>
      <c r="B78" s="1"/>
      <c r="C78" s="1"/>
      <c r="D78" s="1"/>
      <c r="E78" s="1"/>
      <c r="F78" s="2"/>
      <c r="G78" s="1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ht="15.75" customHeight="1" x14ac:dyDescent="0.25">
      <c r="A79" s="1"/>
      <c r="B79" s="1"/>
      <c r="C79" s="1"/>
      <c r="D79" s="1"/>
      <c r="E79" s="1"/>
      <c r="F79" s="2"/>
      <c r="G79" s="1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ht="15.75" customHeight="1" x14ac:dyDescent="0.25">
      <c r="A80" s="1"/>
      <c r="B80" s="1"/>
      <c r="C80" s="1"/>
      <c r="D80" s="1"/>
      <c r="E80" s="1"/>
      <c r="F80" s="2"/>
      <c r="G80" s="1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ht="15.75" customHeight="1" x14ac:dyDescent="0.25">
      <c r="A81" s="1"/>
      <c r="B81" s="1"/>
      <c r="C81" s="1"/>
      <c r="D81" s="1"/>
      <c r="E81" s="1"/>
      <c r="F81" s="2"/>
      <c r="G81" s="1"/>
      <c r="H81" s="2"/>
      <c r="I81" s="2"/>
      <c r="J81" s="2"/>
      <c r="K81" s="2"/>
      <c r="L81" s="2"/>
      <c r="M81" s="15"/>
      <c r="N81" s="15"/>
      <c r="O81" s="15"/>
      <c r="P81" s="15"/>
      <c r="Q81" s="15"/>
      <c r="R81" s="15"/>
      <c r="S81" s="15"/>
    </row>
    <row r="82" spans="1:19" ht="15.75" customHeight="1" x14ac:dyDescent="0.25">
      <c r="A82" s="1"/>
      <c r="B82" s="1"/>
      <c r="C82" s="1"/>
      <c r="D82" s="1"/>
      <c r="E82" s="1"/>
      <c r="F82" s="2"/>
      <c r="G82" s="1"/>
      <c r="H82" s="2"/>
      <c r="I82" s="2"/>
      <c r="J82" s="2"/>
      <c r="K82" s="2"/>
      <c r="L82" s="2"/>
      <c r="M82" s="3"/>
      <c r="N82" s="3"/>
      <c r="O82" s="3"/>
      <c r="P82" s="3"/>
      <c r="Q82" s="3"/>
      <c r="R82" s="3"/>
      <c r="S82" s="3"/>
    </row>
    <row r="83" spans="1:19" ht="15.75" customHeight="1" x14ac:dyDescent="0.25">
      <c r="A83" s="1"/>
      <c r="B83" s="1"/>
      <c r="C83" s="1"/>
      <c r="D83" s="1"/>
      <c r="E83" s="1"/>
      <c r="F83" s="2"/>
      <c r="G83" s="1"/>
      <c r="H83" s="2"/>
      <c r="I83" s="2"/>
      <c r="J83" s="2"/>
      <c r="K83" s="2"/>
      <c r="L83" s="2"/>
      <c r="M83" s="3"/>
      <c r="N83" s="3"/>
      <c r="O83" s="3"/>
      <c r="P83" s="3"/>
      <c r="Q83" s="3"/>
      <c r="R83" s="3"/>
      <c r="S83" s="3"/>
    </row>
    <row r="84" spans="1:19" ht="15.75" customHeight="1" x14ac:dyDescent="0.25">
      <c r="A84" s="1"/>
      <c r="B84" s="1"/>
      <c r="C84" s="1"/>
      <c r="D84" s="1"/>
      <c r="E84" s="1"/>
      <c r="F84" s="2"/>
      <c r="G84" s="1"/>
      <c r="H84" s="2"/>
      <c r="I84" s="2"/>
      <c r="J84" s="2"/>
      <c r="K84" s="2"/>
      <c r="L84" s="2"/>
      <c r="M84" s="3"/>
      <c r="N84" s="3"/>
      <c r="O84" s="3"/>
      <c r="P84" s="3"/>
      <c r="Q84" s="3"/>
      <c r="R84" s="3"/>
      <c r="S84" s="3"/>
    </row>
    <row r="85" spans="1:19" ht="15.75" customHeight="1" x14ac:dyDescent="0.25">
      <c r="A85" s="1"/>
      <c r="B85" s="1"/>
      <c r="C85" s="1"/>
      <c r="D85" s="1"/>
      <c r="E85" s="1"/>
      <c r="F85" s="2"/>
      <c r="G85" s="1"/>
      <c r="H85" s="2"/>
      <c r="I85" s="2"/>
      <c r="J85" s="2"/>
      <c r="K85" s="2"/>
      <c r="L85" s="2"/>
      <c r="M85" s="3"/>
      <c r="N85" s="3"/>
      <c r="O85" s="3"/>
      <c r="P85" s="3"/>
      <c r="Q85" s="3"/>
      <c r="R85" s="3"/>
      <c r="S85" s="3"/>
    </row>
    <row r="86" spans="1:19" ht="15.75" customHeight="1" x14ac:dyDescent="0.25">
      <c r="A86" s="1"/>
      <c r="B86" s="1"/>
      <c r="C86" s="1"/>
      <c r="D86" s="1"/>
      <c r="E86" s="1"/>
      <c r="F86" s="2"/>
      <c r="G86" s="1"/>
      <c r="H86" s="2"/>
      <c r="I86" s="2"/>
      <c r="J86" s="2"/>
      <c r="K86" s="2"/>
      <c r="L86" s="2"/>
      <c r="M86" s="3"/>
      <c r="N86" s="3"/>
      <c r="O86" s="3"/>
      <c r="P86" s="3"/>
      <c r="Q86" s="3"/>
      <c r="R86" s="3"/>
      <c r="S86" s="3"/>
    </row>
    <row r="87" spans="1:19" ht="15.75" customHeight="1" x14ac:dyDescent="0.25">
      <c r="A87" s="1"/>
      <c r="B87" s="1"/>
      <c r="C87" s="1"/>
      <c r="D87" s="1"/>
      <c r="E87" s="1"/>
      <c r="F87" s="2"/>
      <c r="G87" s="1"/>
      <c r="H87" s="2"/>
      <c r="I87" s="2"/>
      <c r="J87" s="2"/>
      <c r="K87" s="2"/>
      <c r="L87" s="2"/>
      <c r="M87" s="3"/>
      <c r="N87" s="3"/>
      <c r="O87" s="3"/>
      <c r="P87" s="3"/>
      <c r="Q87" s="3"/>
      <c r="R87" s="3"/>
      <c r="S87" s="3"/>
    </row>
    <row r="88" spans="1:19" ht="15.75" customHeight="1" x14ac:dyDescent="0.25">
      <c r="A88" s="1"/>
      <c r="B88" s="1"/>
      <c r="C88" s="1"/>
      <c r="D88" s="1"/>
      <c r="E88" s="1"/>
      <c r="F88" s="2"/>
      <c r="G88" s="1"/>
      <c r="H88" s="2"/>
      <c r="I88" s="2"/>
      <c r="J88" s="2"/>
      <c r="K88" s="2"/>
      <c r="L88" s="2"/>
      <c r="M88" s="3"/>
      <c r="N88" s="3"/>
      <c r="O88" s="3"/>
      <c r="P88" s="3"/>
      <c r="Q88" s="3"/>
      <c r="R88" s="3"/>
      <c r="S88" s="3"/>
    </row>
    <row r="89" spans="1:19" ht="15.75" customHeight="1" x14ac:dyDescent="0.25">
      <c r="A89" s="1"/>
      <c r="B89" s="1"/>
      <c r="C89" s="1"/>
      <c r="D89" s="1"/>
      <c r="E89" s="1"/>
      <c r="F89" s="2"/>
      <c r="G89" s="1"/>
      <c r="H89" s="2"/>
      <c r="I89" s="2"/>
      <c r="J89" s="2"/>
      <c r="K89" s="2"/>
      <c r="L89" s="2"/>
      <c r="M89" s="3"/>
      <c r="N89" s="3"/>
      <c r="O89" s="3"/>
      <c r="P89" s="3"/>
      <c r="Q89" s="3"/>
      <c r="R89" s="3"/>
      <c r="S89" s="3"/>
    </row>
    <row r="90" spans="1:19" ht="15.75" customHeight="1" x14ac:dyDescent="0.25">
      <c r="A90" s="1"/>
      <c r="B90" s="1"/>
      <c r="C90" s="1"/>
      <c r="D90" s="1"/>
      <c r="E90" s="1"/>
      <c r="F90" s="2"/>
      <c r="G90" s="1"/>
      <c r="H90" s="2"/>
      <c r="I90" s="2"/>
      <c r="J90" s="2"/>
      <c r="K90" s="2"/>
      <c r="L90" s="2"/>
      <c r="M90" s="3"/>
      <c r="N90" s="3"/>
      <c r="O90" s="3"/>
      <c r="P90" s="3"/>
      <c r="Q90" s="3"/>
      <c r="R90" s="3"/>
      <c r="S90" s="3"/>
    </row>
    <row r="91" spans="1:19" ht="15.75" customHeight="1" x14ac:dyDescent="0.25">
      <c r="A91" s="1"/>
      <c r="B91" s="1"/>
      <c r="C91" s="1"/>
      <c r="D91" s="1"/>
      <c r="E91" s="1"/>
      <c r="F91" s="2"/>
      <c r="G91" s="1"/>
      <c r="H91" s="2"/>
      <c r="I91" s="2"/>
      <c r="J91" s="2"/>
      <c r="K91" s="2"/>
      <c r="L91" s="2"/>
      <c r="M91" s="3"/>
      <c r="N91" s="3"/>
      <c r="O91" s="3"/>
      <c r="P91" s="3"/>
      <c r="Q91" s="3"/>
      <c r="R91" s="3"/>
      <c r="S91" s="3"/>
    </row>
    <row r="92" spans="1:19" ht="15.75" customHeight="1" x14ac:dyDescent="0.25">
      <c r="A92" s="1"/>
      <c r="B92" s="1"/>
      <c r="C92" s="1"/>
      <c r="D92" s="1"/>
      <c r="E92" s="1"/>
      <c r="F92" s="2"/>
      <c r="G92" s="1"/>
      <c r="H92" s="2"/>
      <c r="I92" s="2"/>
      <c r="J92" s="2"/>
      <c r="K92" s="2"/>
      <c r="L92" s="2"/>
      <c r="M92" s="3"/>
      <c r="N92" s="3"/>
      <c r="O92" s="3"/>
      <c r="P92" s="3"/>
      <c r="Q92" s="3"/>
      <c r="R92" s="3"/>
      <c r="S92" s="3"/>
    </row>
    <row r="93" spans="1:19" ht="15.75" customHeight="1" x14ac:dyDescent="0.25">
      <c r="A93" s="1"/>
      <c r="B93" s="1"/>
      <c r="C93" s="1"/>
      <c r="D93" s="1"/>
      <c r="E93" s="1"/>
      <c r="F93" s="2"/>
      <c r="G93" s="1"/>
      <c r="H93" s="2"/>
      <c r="I93" s="2"/>
      <c r="J93" s="2"/>
      <c r="K93" s="2"/>
      <c r="L93" s="2"/>
      <c r="M93" s="3"/>
      <c r="N93" s="3"/>
      <c r="O93" s="3"/>
      <c r="P93" s="3"/>
      <c r="Q93" s="3"/>
      <c r="R93" s="3"/>
      <c r="S93" s="3"/>
    </row>
    <row r="94" spans="1:19" ht="15.75" customHeight="1" x14ac:dyDescent="0.25">
      <c r="A94" s="1"/>
      <c r="B94" s="1"/>
      <c r="C94" s="1"/>
      <c r="D94" s="1"/>
      <c r="E94" s="1"/>
      <c r="F94" s="2"/>
      <c r="G94" s="1"/>
      <c r="H94" s="2"/>
      <c r="I94" s="2"/>
      <c r="J94" s="2"/>
      <c r="K94" s="2"/>
      <c r="L94" s="2"/>
      <c r="M94" s="3"/>
      <c r="N94" s="3"/>
      <c r="O94" s="3"/>
      <c r="P94" s="3"/>
      <c r="Q94" s="3"/>
      <c r="R94" s="3"/>
      <c r="S94" s="3"/>
    </row>
    <row r="95" spans="1:19" ht="15.75" customHeight="1" x14ac:dyDescent="0.25">
      <c r="A95" s="1"/>
      <c r="B95" s="1"/>
      <c r="C95" s="1"/>
      <c r="D95" s="1"/>
      <c r="E95" s="1"/>
      <c r="F95" s="2"/>
      <c r="G95" s="1"/>
      <c r="H95" s="2"/>
      <c r="I95" s="2"/>
      <c r="J95" s="2"/>
      <c r="K95" s="2"/>
      <c r="L95" s="2"/>
      <c r="M95" s="3"/>
      <c r="N95" s="3"/>
      <c r="O95" s="3"/>
      <c r="P95" s="3"/>
      <c r="Q95" s="3"/>
      <c r="R95" s="3"/>
      <c r="S95" s="3"/>
    </row>
    <row r="96" spans="1:19" ht="15.75" customHeight="1" x14ac:dyDescent="0.25">
      <c r="A96" s="1"/>
      <c r="B96" s="1"/>
      <c r="C96" s="1"/>
      <c r="D96" s="1"/>
      <c r="E96" s="1"/>
      <c r="F96" s="2"/>
      <c r="G96" s="1"/>
      <c r="H96" s="2"/>
      <c r="I96" s="2"/>
      <c r="J96" s="2"/>
      <c r="K96" s="2"/>
      <c r="L96" s="2"/>
      <c r="M96" s="3"/>
      <c r="N96" s="3"/>
      <c r="O96" s="3"/>
      <c r="P96" s="3"/>
      <c r="Q96" s="3"/>
      <c r="R96" s="3"/>
      <c r="S96" s="3"/>
    </row>
    <row r="97" spans="1:19" ht="15.75" customHeight="1" x14ac:dyDescent="0.25">
      <c r="A97" s="1"/>
      <c r="B97" s="1"/>
      <c r="C97" s="1"/>
      <c r="D97" s="1"/>
      <c r="E97" s="1"/>
      <c r="F97" s="2"/>
      <c r="G97" s="1"/>
      <c r="H97" s="2"/>
      <c r="I97" s="2"/>
      <c r="J97" s="2"/>
      <c r="K97" s="2"/>
      <c r="L97" s="2"/>
      <c r="M97" s="3"/>
      <c r="N97" s="3"/>
      <c r="O97" s="3"/>
      <c r="P97" s="3"/>
      <c r="Q97" s="3"/>
      <c r="R97" s="3"/>
      <c r="S97" s="3"/>
    </row>
    <row r="98" spans="1:19" ht="15.75" customHeight="1" x14ac:dyDescent="0.25">
      <c r="A98" s="1"/>
      <c r="B98" s="1"/>
      <c r="C98" s="1"/>
      <c r="D98" s="1"/>
      <c r="E98" s="1"/>
      <c r="F98" s="2"/>
      <c r="G98" s="1"/>
      <c r="H98" s="2"/>
      <c r="I98" s="2"/>
      <c r="J98" s="2"/>
      <c r="K98" s="2"/>
      <c r="L98" s="2"/>
      <c r="M98" s="3"/>
      <c r="N98" s="3"/>
      <c r="O98" s="3"/>
      <c r="P98" s="3"/>
      <c r="Q98" s="3"/>
      <c r="R98" s="3"/>
      <c r="S98" s="3"/>
    </row>
    <row r="99" spans="1:19" ht="15.75" customHeight="1" x14ac:dyDescent="0.25">
      <c r="A99" s="1"/>
      <c r="B99" s="1"/>
      <c r="C99" s="1"/>
      <c r="D99" s="1"/>
      <c r="E99" s="1"/>
      <c r="F99" s="2"/>
      <c r="G99" s="1"/>
      <c r="H99" s="2"/>
      <c r="I99" s="2"/>
      <c r="J99" s="2"/>
      <c r="K99" s="2"/>
      <c r="L99" s="2"/>
      <c r="M99" s="3"/>
      <c r="N99" s="3"/>
      <c r="O99" s="3"/>
      <c r="P99" s="3"/>
      <c r="Q99" s="3"/>
      <c r="R99" s="3"/>
      <c r="S99" s="3"/>
    </row>
    <row r="100" spans="1:19" ht="15.75" customHeight="1" x14ac:dyDescent="0.25">
      <c r="A100" s="1"/>
      <c r="B100" s="1"/>
      <c r="C100" s="1"/>
      <c r="D100" s="1"/>
      <c r="E100" s="1"/>
      <c r="F100" s="2"/>
      <c r="G100" s="1"/>
      <c r="H100" s="2"/>
      <c r="I100" s="2"/>
      <c r="J100" s="2"/>
      <c r="K100" s="2"/>
      <c r="L100" s="2"/>
      <c r="M100" s="3"/>
      <c r="N100" s="3"/>
      <c r="O100" s="3"/>
      <c r="P100" s="3"/>
      <c r="Q100" s="3"/>
      <c r="R100" s="3"/>
      <c r="S100" s="3"/>
    </row>
    <row r="101" spans="1:19" ht="15.75" customHeight="1" x14ac:dyDescent="0.25">
      <c r="A101" s="1"/>
      <c r="B101" s="1"/>
      <c r="C101" s="1"/>
      <c r="D101" s="1"/>
      <c r="E101" s="1"/>
      <c r="F101" s="2"/>
      <c r="G101" s="1"/>
      <c r="H101" s="2"/>
      <c r="I101" s="2"/>
      <c r="J101" s="2"/>
      <c r="K101" s="2"/>
      <c r="L101" s="2"/>
      <c r="M101" s="3"/>
      <c r="N101" s="3"/>
      <c r="O101" s="3"/>
      <c r="P101" s="3"/>
      <c r="Q101" s="3"/>
      <c r="R101" s="3"/>
      <c r="S101" s="3"/>
    </row>
    <row r="102" spans="1:19" ht="15.75" customHeight="1" x14ac:dyDescent="0.25">
      <c r="A102" s="1"/>
      <c r="B102" s="1"/>
      <c r="C102" s="1"/>
      <c r="D102" s="1"/>
      <c r="E102" s="1"/>
      <c r="F102" s="2"/>
      <c r="G102" s="1"/>
      <c r="H102" s="2"/>
      <c r="I102" s="2"/>
      <c r="J102" s="2"/>
      <c r="K102" s="2"/>
      <c r="L102" s="2"/>
      <c r="M102" s="3"/>
      <c r="N102" s="3"/>
      <c r="O102" s="3"/>
      <c r="P102" s="3"/>
      <c r="Q102" s="3"/>
      <c r="R102" s="3"/>
      <c r="S102" s="3"/>
    </row>
    <row r="103" spans="1:19" ht="15.75" customHeight="1" x14ac:dyDescent="0.25">
      <c r="A103" s="1"/>
      <c r="B103" s="1"/>
      <c r="C103" s="1"/>
      <c r="D103" s="1"/>
      <c r="E103" s="1"/>
      <c r="F103" s="2"/>
      <c r="G103" s="1"/>
      <c r="H103" s="2"/>
      <c r="I103" s="2"/>
      <c r="J103" s="2"/>
      <c r="K103" s="2"/>
      <c r="L103" s="2"/>
      <c r="M103" s="3"/>
      <c r="N103" s="3"/>
      <c r="O103" s="3"/>
      <c r="P103" s="3"/>
      <c r="Q103" s="3"/>
      <c r="R103" s="3"/>
      <c r="S103" s="3"/>
    </row>
    <row r="104" spans="1:19" ht="15.75" customHeight="1" x14ac:dyDescent="0.25">
      <c r="A104" s="1"/>
      <c r="B104" s="1"/>
      <c r="C104" s="1"/>
      <c r="D104" s="1"/>
      <c r="E104" s="1"/>
      <c r="F104" s="2"/>
      <c r="G104" s="1"/>
      <c r="H104" s="2"/>
      <c r="I104" s="2"/>
      <c r="J104" s="2"/>
      <c r="K104" s="2"/>
      <c r="L104" s="2"/>
      <c r="M104" s="3"/>
      <c r="N104" s="3"/>
      <c r="O104" s="3"/>
      <c r="P104" s="3"/>
      <c r="Q104" s="3"/>
      <c r="R104" s="3"/>
      <c r="S104" s="3"/>
    </row>
    <row r="105" spans="1:19" ht="15.75" customHeight="1" x14ac:dyDescent="0.25">
      <c r="A105" s="1"/>
      <c r="B105" s="1"/>
      <c r="C105" s="1"/>
      <c r="D105" s="1"/>
      <c r="E105" s="1"/>
      <c r="F105" s="2"/>
      <c r="G105" s="1"/>
      <c r="H105" s="2"/>
      <c r="I105" s="2"/>
      <c r="J105" s="2"/>
      <c r="K105" s="2"/>
      <c r="L105" s="2"/>
      <c r="M105" s="3"/>
      <c r="N105" s="3"/>
      <c r="O105" s="3"/>
      <c r="P105" s="3"/>
      <c r="Q105" s="3"/>
      <c r="R105" s="3"/>
      <c r="S105" s="3"/>
    </row>
    <row r="106" spans="1:19" ht="15.75" customHeight="1" x14ac:dyDescent="0.25">
      <c r="A106" s="1"/>
      <c r="B106" s="1"/>
      <c r="C106" s="1"/>
      <c r="D106" s="1"/>
      <c r="E106" s="1"/>
      <c r="F106" s="2"/>
      <c r="G106" s="1"/>
      <c r="H106" s="2"/>
      <c r="I106" s="2"/>
      <c r="J106" s="2"/>
      <c r="K106" s="2"/>
      <c r="L106" s="2"/>
      <c r="M106" s="3"/>
      <c r="N106" s="3"/>
      <c r="O106" s="3"/>
      <c r="P106" s="3"/>
      <c r="Q106" s="3"/>
      <c r="R106" s="3"/>
      <c r="S106" s="3"/>
    </row>
    <row r="107" spans="1:19" ht="15.75" customHeight="1" x14ac:dyDescent="0.25">
      <c r="A107" s="1"/>
      <c r="B107" s="1"/>
      <c r="C107" s="1"/>
      <c r="D107" s="1"/>
      <c r="E107" s="1"/>
      <c r="F107" s="2"/>
      <c r="G107" s="1"/>
      <c r="H107" s="2"/>
      <c r="I107" s="2"/>
      <c r="J107" s="2"/>
      <c r="K107" s="2"/>
      <c r="L107" s="2"/>
      <c r="M107" s="3"/>
      <c r="N107" s="3"/>
      <c r="O107" s="3"/>
      <c r="P107" s="3"/>
      <c r="Q107" s="3"/>
      <c r="R107" s="3"/>
      <c r="S107" s="3"/>
    </row>
    <row r="108" spans="1:19" ht="15.75" customHeight="1" x14ac:dyDescent="0.25">
      <c r="A108" s="1"/>
      <c r="B108" s="1"/>
      <c r="C108" s="1"/>
      <c r="D108" s="1"/>
      <c r="E108" s="1"/>
      <c r="F108" s="2"/>
      <c r="G108" s="1"/>
      <c r="H108" s="2"/>
      <c r="I108" s="2"/>
      <c r="J108" s="2"/>
      <c r="K108" s="2"/>
      <c r="L108" s="2"/>
      <c r="M108" s="3"/>
      <c r="N108" s="3"/>
      <c r="O108" s="3"/>
      <c r="P108" s="3"/>
      <c r="Q108" s="3"/>
      <c r="R108" s="3"/>
      <c r="S108" s="3"/>
    </row>
    <row r="109" spans="1:19" ht="15.75" customHeight="1" x14ac:dyDescent="0.25">
      <c r="A109" s="1"/>
      <c r="B109" s="1"/>
      <c r="C109" s="1"/>
      <c r="D109" s="1"/>
      <c r="E109" s="1"/>
      <c r="F109" s="2"/>
      <c r="G109" s="1"/>
      <c r="H109" s="2"/>
      <c r="I109" s="2"/>
      <c r="J109" s="2"/>
      <c r="K109" s="2"/>
      <c r="L109" s="2"/>
      <c r="M109" s="3"/>
      <c r="N109" s="3"/>
      <c r="O109" s="3"/>
      <c r="P109" s="3"/>
      <c r="Q109" s="3"/>
      <c r="R109" s="3"/>
      <c r="S109" s="3"/>
    </row>
    <row r="110" spans="1:19" ht="15.75" customHeight="1" x14ac:dyDescent="0.25">
      <c r="A110" s="1"/>
      <c r="B110" s="1"/>
      <c r="C110" s="1"/>
      <c r="D110" s="1"/>
      <c r="E110" s="1"/>
      <c r="F110" s="2"/>
      <c r="G110" s="1"/>
      <c r="H110" s="2"/>
      <c r="I110" s="2"/>
      <c r="J110" s="2"/>
      <c r="K110" s="2"/>
      <c r="L110" s="2"/>
      <c r="M110" s="3"/>
      <c r="N110" s="3"/>
      <c r="O110" s="3"/>
      <c r="P110" s="3"/>
      <c r="Q110" s="3"/>
      <c r="R110" s="3"/>
      <c r="S110" s="3"/>
    </row>
    <row r="111" spans="1:19" ht="15.75" customHeight="1" x14ac:dyDescent="0.25">
      <c r="A111" s="1"/>
      <c r="B111" s="1"/>
      <c r="C111" s="1"/>
      <c r="D111" s="1"/>
      <c r="E111" s="1"/>
      <c r="F111" s="2"/>
      <c r="G111" s="1"/>
      <c r="H111" s="2"/>
      <c r="I111" s="2"/>
      <c r="J111" s="2"/>
      <c r="K111" s="2"/>
      <c r="L111" s="2"/>
      <c r="M111" s="3"/>
      <c r="N111" s="3"/>
      <c r="O111" s="3"/>
      <c r="P111" s="3"/>
      <c r="Q111" s="3"/>
      <c r="R111" s="3"/>
      <c r="S111" s="3"/>
    </row>
    <row r="112" spans="1:19" ht="15.75" customHeight="1" x14ac:dyDescent="0.25">
      <c r="A112" s="1"/>
      <c r="B112" s="1"/>
      <c r="C112" s="1"/>
      <c r="D112" s="1"/>
      <c r="E112" s="1"/>
      <c r="F112" s="2"/>
      <c r="G112" s="1"/>
      <c r="H112" s="2"/>
      <c r="I112" s="2"/>
      <c r="J112" s="2"/>
      <c r="K112" s="2"/>
      <c r="L112" s="2"/>
      <c r="M112" s="3"/>
      <c r="N112" s="3"/>
      <c r="O112" s="3"/>
      <c r="P112" s="3"/>
      <c r="Q112" s="3"/>
      <c r="R112" s="3"/>
      <c r="S112" s="3"/>
    </row>
    <row r="113" spans="1:19" ht="15.75" customHeight="1" x14ac:dyDescent="0.25">
      <c r="A113" s="1"/>
      <c r="B113" s="1"/>
      <c r="C113" s="1"/>
      <c r="D113" s="1"/>
      <c r="E113" s="1"/>
      <c r="F113" s="2"/>
      <c r="G113" s="1"/>
      <c r="H113" s="2"/>
      <c r="I113" s="2"/>
      <c r="J113" s="2"/>
      <c r="K113" s="2"/>
      <c r="L113" s="2"/>
      <c r="M113" s="3"/>
      <c r="N113" s="3"/>
      <c r="O113" s="3"/>
      <c r="P113" s="3"/>
      <c r="Q113" s="3"/>
      <c r="R113" s="3"/>
      <c r="S113" s="3"/>
    </row>
    <row r="114" spans="1:19" ht="15.75" customHeight="1" x14ac:dyDescent="0.25">
      <c r="A114" s="1"/>
      <c r="B114" s="1"/>
      <c r="C114" s="1"/>
      <c r="D114" s="1"/>
      <c r="E114" s="1"/>
      <c r="F114" s="2"/>
      <c r="G114" s="1"/>
      <c r="H114" s="2"/>
      <c r="I114" s="2"/>
      <c r="J114" s="2"/>
      <c r="K114" s="2"/>
      <c r="L114" s="2"/>
      <c r="M114" s="3"/>
      <c r="N114" s="3"/>
      <c r="O114" s="3"/>
      <c r="P114" s="3"/>
      <c r="Q114" s="3"/>
      <c r="R114" s="3"/>
      <c r="S114" s="3"/>
    </row>
    <row r="115" spans="1:19" ht="15.75" customHeight="1" x14ac:dyDescent="0.25">
      <c r="A115" s="1"/>
      <c r="B115" s="1"/>
      <c r="C115" s="1"/>
      <c r="D115" s="1"/>
      <c r="E115" s="1"/>
      <c r="F115" s="2"/>
      <c r="G115" s="1"/>
      <c r="H115" s="2"/>
      <c r="I115" s="2"/>
      <c r="J115" s="2"/>
      <c r="K115" s="2"/>
      <c r="L115" s="2"/>
      <c r="M115" s="3"/>
      <c r="N115" s="3"/>
      <c r="O115" s="3"/>
      <c r="P115" s="3"/>
      <c r="Q115" s="3"/>
      <c r="R115" s="3"/>
      <c r="S115" s="3"/>
    </row>
    <row r="116" spans="1:19" ht="15.75" customHeight="1" x14ac:dyDescent="0.25">
      <c r="A116" s="1"/>
      <c r="B116" s="1"/>
      <c r="C116" s="1"/>
      <c r="D116" s="1"/>
      <c r="E116" s="1"/>
      <c r="F116" s="2"/>
      <c r="G116" s="1"/>
      <c r="H116" s="2"/>
      <c r="I116" s="2"/>
      <c r="J116" s="2"/>
      <c r="K116" s="2"/>
      <c r="L116" s="2"/>
      <c r="M116" s="3"/>
      <c r="N116" s="3"/>
      <c r="O116" s="3"/>
      <c r="P116" s="3"/>
      <c r="Q116" s="3"/>
      <c r="R116" s="3"/>
      <c r="S116" s="3"/>
    </row>
    <row r="117" spans="1:19" ht="15.75" customHeight="1" x14ac:dyDescent="0.25">
      <c r="A117" s="1"/>
      <c r="B117" s="1"/>
      <c r="C117" s="1"/>
      <c r="D117" s="1"/>
      <c r="E117" s="1"/>
      <c r="F117" s="2"/>
      <c r="G117" s="1"/>
      <c r="H117" s="2"/>
      <c r="I117" s="2"/>
      <c r="J117" s="2"/>
      <c r="K117" s="2"/>
      <c r="L117" s="2"/>
      <c r="M117" s="3"/>
      <c r="N117" s="3"/>
      <c r="O117" s="3"/>
      <c r="P117" s="3"/>
      <c r="Q117" s="3"/>
      <c r="R117" s="3"/>
      <c r="S117" s="3"/>
    </row>
    <row r="118" spans="1:19" ht="15.75" customHeight="1" x14ac:dyDescent="0.25">
      <c r="A118" s="1"/>
      <c r="B118" s="1"/>
      <c r="C118" s="1"/>
      <c r="D118" s="1"/>
      <c r="E118" s="1"/>
      <c r="F118" s="2"/>
      <c r="G118" s="1"/>
      <c r="H118" s="2"/>
      <c r="I118" s="2"/>
      <c r="J118" s="2"/>
      <c r="K118" s="2"/>
      <c r="L118" s="2"/>
      <c r="M118" s="3"/>
      <c r="N118" s="3"/>
      <c r="O118" s="3"/>
      <c r="P118" s="3"/>
      <c r="Q118" s="3"/>
      <c r="R118" s="3"/>
      <c r="S118" s="3"/>
    </row>
    <row r="119" spans="1:19" ht="15.75" customHeight="1" x14ac:dyDescent="0.25">
      <c r="A119" s="1"/>
      <c r="B119" s="1"/>
      <c r="C119" s="1"/>
      <c r="D119" s="1"/>
      <c r="E119" s="1"/>
      <c r="F119" s="2"/>
      <c r="G119" s="1"/>
      <c r="H119" s="2"/>
      <c r="I119" s="2"/>
      <c r="J119" s="2"/>
      <c r="K119" s="2"/>
      <c r="L119" s="2"/>
      <c r="M119" s="3"/>
      <c r="N119" s="3"/>
      <c r="O119" s="3"/>
      <c r="P119" s="3"/>
      <c r="Q119" s="3"/>
      <c r="R119" s="3"/>
      <c r="S119" s="3"/>
    </row>
    <row r="120" spans="1:19" ht="15.75" customHeight="1" x14ac:dyDescent="0.25">
      <c r="A120" s="1"/>
      <c r="B120" s="1"/>
      <c r="C120" s="1"/>
      <c r="D120" s="1"/>
      <c r="E120" s="1"/>
      <c r="F120" s="2"/>
      <c r="G120" s="1"/>
      <c r="H120" s="2"/>
      <c r="I120" s="2"/>
      <c r="J120" s="2"/>
      <c r="K120" s="2"/>
      <c r="L120" s="2"/>
      <c r="M120" s="3"/>
      <c r="N120" s="3"/>
      <c r="O120" s="3"/>
      <c r="P120" s="3"/>
      <c r="Q120" s="3"/>
      <c r="R120" s="3"/>
      <c r="S120" s="3"/>
    </row>
    <row r="121" spans="1:19" ht="15.75" customHeight="1" x14ac:dyDescent="0.25">
      <c r="A121" s="1"/>
      <c r="B121" s="1"/>
      <c r="C121" s="1"/>
      <c r="D121" s="1"/>
      <c r="E121" s="1"/>
      <c r="F121" s="2"/>
      <c r="G121" s="1"/>
      <c r="H121" s="2"/>
      <c r="I121" s="2"/>
      <c r="J121" s="2"/>
      <c r="K121" s="2"/>
      <c r="L121" s="2"/>
      <c r="M121" s="3"/>
      <c r="N121" s="3"/>
      <c r="O121" s="3"/>
      <c r="P121" s="3"/>
      <c r="Q121" s="3"/>
      <c r="R121" s="3"/>
      <c r="S121" s="3"/>
    </row>
    <row r="122" spans="1:19" ht="15.75" customHeight="1" x14ac:dyDescent="0.25">
      <c r="A122" s="1"/>
      <c r="B122" s="1"/>
      <c r="C122" s="1"/>
      <c r="D122" s="1"/>
      <c r="E122" s="1"/>
      <c r="F122" s="2"/>
      <c r="G122" s="1"/>
      <c r="H122" s="2"/>
      <c r="I122" s="2"/>
      <c r="J122" s="2"/>
      <c r="K122" s="2"/>
      <c r="L122" s="2"/>
      <c r="M122" s="3"/>
      <c r="N122" s="3"/>
      <c r="O122" s="3"/>
      <c r="P122" s="3"/>
      <c r="Q122" s="3"/>
      <c r="R122" s="3"/>
      <c r="S122" s="3"/>
    </row>
    <row r="123" spans="1:19" ht="15.75" customHeight="1" x14ac:dyDescent="0.25">
      <c r="A123" s="1"/>
      <c r="B123" s="1"/>
      <c r="C123" s="1"/>
      <c r="D123" s="1"/>
      <c r="E123" s="1"/>
      <c r="F123" s="2"/>
      <c r="G123" s="1"/>
      <c r="H123" s="2"/>
      <c r="I123" s="2"/>
      <c r="J123" s="2"/>
      <c r="K123" s="2"/>
      <c r="L123" s="2"/>
      <c r="M123" s="3"/>
      <c r="N123" s="3"/>
      <c r="O123" s="3"/>
      <c r="P123" s="3"/>
      <c r="Q123" s="3"/>
      <c r="R123" s="3"/>
      <c r="S123" s="3"/>
    </row>
    <row r="124" spans="1:19" ht="15.75" customHeight="1" x14ac:dyDescent="0.25">
      <c r="A124" s="1"/>
      <c r="B124" s="1"/>
      <c r="C124" s="1"/>
      <c r="D124" s="1"/>
      <c r="E124" s="1"/>
      <c r="F124" s="2"/>
      <c r="G124" s="1"/>
      <c r="H124" s="2"/>
      <c r="I124" s="2"/>
      <c r="J124" s="2"/>
      <c r="K124" s="2"/>
      <c r="L124" s="2"/>
      <c r="M124" s="3"/>
      <c r="N124" s="3"/>
      <c r="O124" s="3"/>
      <c r="P124" s="3"/>
      <c r="Q124" s="3"/>
      <c r="R124" s="3"/>
      <c r="S124" s="3"/>
    </row>
    <row r="125" spans="1:19" ht="15.75" customHeight="1" x14ac:dyDescent="0.25">
      <c r="A125" s="1"/>
      <c r="B125" s="1"/>
      <c r="C125" s="1"/>
      <c r="D125" s="1"/>
      <c r="E125" s="1"/>
      <c r="F125" s="2"/>
      <c r="G125" s="1"/>
      <c r="H125" s="2"/>
      <c r="I125" s="2"/>
      <c r="J125" s="2"/>
      <c r="K125" s="2"/>
      <c r="L125" s="2"/>
      <c r="M125" s="3"/>
      <c r="N125" s="3"/>
      <c r="O125" s="3"/>
      <c r="P125" s="3"/>
      <c r="Q125" s="3"/>
      <c r="R125" s="3"/>
      <c r="S125" s="3"/>
    </row>
    <row r="126" spans="1:19" ht="15.75" customHeight="1" x14ac:dyDescent="0.25">
      <c r="A126" s="1"/>
      <c r="B126" s="1"/>
      <c r="C126" s="1"/>
      <c r="D126" s="1"/>
      <c r="E126" s="1"/>
      <c r="F126" s="2"/>
      <c r="G126" s="1"/>
      <c r="H126" s="2"/>
      <c r="I126" s="2"/>
      <c r="J126" s="2"/>
      <c r="K126" s="2"/>
      <c r="L126" s="2"/>
      <c r="M126" s="3"/>
      <c r="N126" s="3"/>
      <c r="O126" s="3"/>
      <c r="P126" s="3"/>
      <c r="Q126" s="3"/>
      <c r="R126" s="3"/>
      <c r="S126" s="3"/>
    </row>
    <row r="127" spans="1:19" ht="15.75" customHeight="1" x14ac:dyDescent="0.25">
      <c r="A127" s="1"/>
      <c r="B127" s="1"/>
      <c r="C127" s="1"/>
      <c r="D127" s="1"/>
      <c r="E127" s="1"/>
      <c r="F127" s="2"/>
      <c r="G127" s="1"/>
      <c r="H127" s="2"/>
      <c r="I127" s="2"/>
      <c r="J127" s="2"/>
      <c r="K127" s="2"/>
      <c r="L127" s="2"/>
      <c r="M127" s="3"/>
      <c r="N127" s="3"/>
      <c r="O127" s="3"/>
      <c r="P127" s="3"/>
      <c r="Q127" s="3"/>
      <c r="R127" s="3"/>
      <c r="S127" s="3"/>
    </row>
    <row r="128" spans="1:19" ht="15.75" customHeight="1" x14ac:dyDescent="0.25">
      <c r="A128" s="1"/>
      <c r="B128" s="1"/>
      <c r="C128" s="1"/>
      <c r="D128" s="1"/>
      <c r="E128" s="1"/>
      <c r="F128" s="2"/>
      <c r="G128" s="1"/>
      <c r="H128" s="2"/>
      <c r="I128" s="2"/>
      <c r="J128" s="2"/>
      <c r="K128" s="2"/>
      <c r="L128" s="2"/>
      <c r="M128" s="3"/>
      <c r="N128" s="3"/>
      <c r="O128" s="3"/>
      <c r="P128" s="3"/>
      <c r="Q128" s="3"/>
      <c r="R128" s="3"/>
      <c r="S128" s="3"/>
    </row>
    <row r="129" spans="1:19" ht="15.75" customHeight="1" x14ac:dyDescent="0.25">
      <c r="A129" s="1"/>
      <c r="B129" s="1"/>
      <c r="C129" s="1"/>
      <c r="D129" s="1"/>
      <c r="E129" s="1"/>
      <c r="F129" s="2"/>
      <c r="G129" s="1"/>
      <c r="H129" s="2"/>
      <c r="I129" s="2"/>
      <c r="J129" s="2"/>
      <c r="K129" s="2"/>
      <c r="L129" s="2"/>
      <c r="M129" s="3"/>
      <c r="N129" s="3"/>
      <c r="O129" s="3"/>
      <c r="P129" s="3"/>
      <c r="Q129" s="3"/>
      <c r="R129" s="3"/>
      <c r="S129" s="3"/>
    </row>
    <row r="130" spans="1:19" ht="15.75" customHeight="1" x14ac:dyDescent="0.25">
      <c r="A130" s="1"/>
      <c r="B130" s="1"/>
      <c r="C130" s="1"/>
      <c r="D130" s="1"/>
      <c r="E130" s="1"/>
      <c r="F130" s="2"/>
      <c r="G130" s="1"/>
      <c r="H130" s="2"/>
      <c r="I130" s="2"/>
      <c r="J130" s="2"/>
      <c r="K130" s="2"/>
      <c r="L130" s="2"/>
      <c r="M130" s="3"/>
      <c r="N130" s="3"/>
      <c r="O130" s="3"/>
      <c r="P130" s="3"/>
      <c r="Q130" s="3"/>
      <c r="R130" s="3"/>
      <c r="S130" s="3"/>
    </row>
    <row r="131" spans="1:19" ht="15.75" customHeight="1" x14ac:dyDescent="0.25">
      <c r="A131" s="1"/>
      <c r="B131" s="1"/>
      <c r="C131" s="1"/>
      <c r="D131" s="1"/>
      <c r="E131" s="1"/>
      <c r="F131" s="2"/>
      <c r="G131" s="1"/>
      <c r="H131" s="2"/>
      <c r="I131" s="2"/>
      <c r="J131" s="2"/>
      <c r="K131" s="2"/>
      <c r="L131" s="2"/>
      <c r="M131" s="3"/>
      <c r="N131" s="3"/>
      <c r="O131" s="3"/>
      <c r="P131" s="3"/>
      <c r="Q131" s="3"/>
      <c r="R131" s="3"/>
      <c r="S131" s="3"/>
    </row>
    <row r="132" spans="1:19" ht="15.75" customHeight="1" x14ac:dyDescent="0.25">
      <c r="A132" s="1"/>
      <c r="B132" s="1"/>
      <c r="C132" s="1"/>
      <c r="D132" s="1"/>
      <c r="E132" s="1"/>
      <c r="F132" s="2"/>
      <c r="G132" s="1"/>
      <c r="H132" s="2"/>
      <c r="I132" s="2"/>
      <c r="J132" s="2"/>
      <c r="K132" s="2"/>
      <c r="L132" s="2"/>
      <c r="M132" s="3"/>
      <c r="N132" s="3"/>
      <c r="O132" s="3"/>
      <c r="P132" s="3"/>
      <c r="Q132" s="3"/>
      <c r="R132" s="3"/>
      <c r="S132" s="3"/>
    </row>
    <row r="133" spans="1:19" ht="15.75" customHeight="1" x14ac:dyDescent="0.25">
      <c r="A133" s="1"/>
      <c r="B133" s="1"/>
      <c r="C133" s="1"/>
      <c r="D133" s="1"/>
      <c r="E133" s="1"/>
      <c r="F133" s="2"/>
      <c r="G133" s="1"/>
      <c r="H133" s="2"/>
      <c r="I133" s="2"/>
      <c r="J133" s="2"/>
      <c r="K133" s="2"/>
      <c r="L133" s="2"/>
      <c r="M133" s="3"/>
      <c r="N133" s="3"/>
      <c r="O133" s="3"/>
      <c r="P133" s="3"/>
      <c r="Q133" s="3"/>
      <c r="R133" s="3"/>
      <c r="S133" s="3"/>
    </row>
    <row r="134" spans="1:19" ht="15.75" customHeight="1" x14ac:dyDescent="0.25">
      <c r="A134" s="1"/>
      <c r="B134" s="1"/>
      <c r="C134" s="1"/>
      <c r="D134" s="1"/>
      <c r="E134" s="1"/>
      <c r="F134" s="2"/>
      <c r="G134" s="1"/>
      <c r="H134" s="2"/>
      <c r="I134" s="2"/>
      <c r="J134" s="2"/>
      <c r="K134" s="2"/>
      <c r="L134" s="2"/>
      <c r="M134" s="3"/>
      <c r="N134" s="3"/>
      <c r="O134" s="3"/>
      <c r="P134" s="3"/>
      <c r="Q134" s="3"/>
      <c r="R134" s="3"/>
      <c r="S134" s="3"/>
    </row>
    <row r="135" spans="1:19" ht="15.75" customHeight="1" x14ac:dyDescent="0.25">
      <c r="A135" s="1"/>
      <c r="B135" s="1"/>
      <c r="C135" s="1"/>
      <c r="D135" s="1"/>
      <c r="E135" s="1"/>
      <c r="F135" s="2"/>
      <c r="G135" s="1"/>
      <c r="H135" s="2"/>
      <c r="I135" s="2"/>
      <c r="J135" s="2"/>
      <c r="K135" s="2"/>
      <c r="L135" s="2"/>
      <c r="M135" s="3"/>
      <c r="N135" s="3"/>
      <c r="O135" s="3"/>
      <c r="P135" s="3"/>
      <c r="Q135" s="3"/>
      <c r="R135" s="3"/>
      <c r="S135" s="3"/>
    </row>
    <row r="136" spans="1:19" ht="15.75" customHeight="1" x14ac:dyDescent="0.25">
      <c r="A136" s="1"/>
      <c r="B136" s="1"/>
      <c r="C136" s="1"/>
      <c r="D136" s="1"/>
      <c r="E136" s="1"/>
      <c r="F136" s="2"/>
      <c r="G136" s="1"/>
      <c r="H136" s="2"/>
      <c r="I136" s="2"/>
      <c r="J136" s="2"/>
      <c r="K136" s="2"/>
      <c r="L136" s="2"/>
      <c r="M136" s="3"/>
      <c r="N136" s="3"/>
      <c r="O136" s="3"/>
      <c r="P136" s="3"/>
      <c r="Q136" s="3"/>
      <c r="R136" s="3"/>
      <c r="S136" s="3"/>
    </row>
    <row r="137" spans="1:19" ht="15.75" customHeight="1" x14ac:dyDescent="0.25">
      <c r="A137" s="1"/>
      <c r="B137" s="1"/>
      <c r="C137" s="1"/>
      <c r="D137" s="1"/>
      <c r="E137" s="1"/>
      <c r="F137" s="2"/>
      <c r="G137" s="1"/>
      <c r="H137" s="2"/>
      <c r="I137" s="2"/>
      <c r="J137" s="2"/>
      <c r="K137" s="2"/>
      <c r="L137" s="2"/>
      <c r="M137" s="3"/>
      <c r="N137" s="3"/>
      <c r="O137" s="3"/>
      <c r="P137" s="3"/>
      <c r="Q137" s="3"/>
      <c r="R137" s="3"/>
      <c r="S137" s="3"/>
    </row>
    <row r="138" spans="1:19" ht="15.75" customHeight="1" x14ac:dyDescent="0.25">
      <c r="A138" s="1"/>
      <c r="B138" s="1"/>
      <c r="C138" s="1"/>
      <c r="D138" s="1"/>
      <c r="E138" s="1"/>
      <c r="F138" s="2"/>
      <c r="G138" s="1"/>
      <c r="H138" s="2"/>
      <c r="I138" s="2"/>
      <c r="J138" s="2"/>
      <c r="K138" s="2"/>
      <c r="L138" s="2"/>
      <c r="M138" s="3"/>
      <c r="N138" s="3"/>
      <c r="O138" s="3"/>
      <c r="P138" s="3"/>
      <c r="Q138" s="3"/>
      <c r="R138" s="3"/>
      <c r="S138" s="3"/>
    </row>
    <row r="139" spans="1:19" ht="15.75" customHeight="1" x14ac:dyDescent="0.25">
      <c r="A139" s="1"/>
      <c r="B139" s="1"/>
      <c r="C139" s="1"/>
      <c r="D139" s="1"/>
      <c r="E139" s="1"/>
      <c r="F139" s="2"/>
      <c r="G139" s="1"/>
      <c r="H139" s="2"/>
      <c r="I139" s="2"/>
      <c r="J139" s="2"/>
      <c r="K139" s="2"/>
      <c r="L139" s="2"/>
      <c r="M139" s="3"/>
      <c r="N139" s="3"/>
      <c r="O139" s="3"/>
      <c r="P139" s="3"/>
      <c r="Q139" s="3"/>
      <c r="R139" s="3"/>
      <c r="S139" s="3"/>
    </row>
    <row r="140" spans="1:19" ht="15.75" customHeight="1" x14ac:dyDescent="0.25">
      <c r="A140" s="1"/>
      <c r="B140" s="1"/>
      <c r="C140" s="1"/>
      <c r="D140" s="1"/>
      <c r="E140" s="1"/>
      <c r="F140" s="2"/>
      <c r="G140" s="1"/>
      <c r="H140" s="2"/>
      <c r="I140" s="2"/>
      <c r="J140" s="2"/>
      <c r="K140" s="2"/>
      <c r="L140" s="2"/>
      <c r="M140" s="3"/>
      <c r="N140" s="3"/>
      <c r="O140" s="3"/>
      <c r="P140" s="3"/>
      <c r="Q140" s="3"/>
      <c r="R140" s="3"/>
      <c r="S140" s="3"/>
    </row>
    <row r="141" spans="1:19" ht="15.75" customHeight="1" x14ac:dyDescent="0.25">
      <c r="A141" s="1"/>
      <c r="B141" s="1"/>
      <c r="C141" s="1"/>
      <c r="D141" s="1"/>
      <c r="E141" s="1"/>
      <c r="F141" s="2"/>
      <c r="G141" s="1"/>
      <c r="H141" s="2"/>
      <c r="I141" s="2"/>
      <c r="J141" s="2"/>
      <c r="K141" s="2"/>
      <c r="L141" s="2"/>
      <c r="M141" s="3"/>
      <c r="N141" s="3"/>
      <c r="O141" s="3"/>
      <c r="P141" s="3"/>
      <c r="Q141" s="3"/>
      <c r="R141" s="3"/>
      <c r="S141" s="3"/>
    </row>
    <row r="142" spans="1:19" ht="15.75" customHeight="1" x14ac:dyDescent="0.25">
      <c r="A142" s="1"/>
      <c r="B142" s="1"/>
      <c r="C142" s="1"/>
      <c r="D142" s="1"/>
      <c r="E142" s="1"/>
      <c r="F142" s="2"/>
      <c r="G142" s="1"/>
      <c r="H142" s="2"/>
      <c r="I142" s="2"/>
      <c r="J142" s="2"/>
      <c r="K142" s="2"/>
      <c r="L142" s="2"/>
      <c r="M142" s="3"/>
      <c r="N142" s="3"/>
      <c r="O142" s="3"/>
      <c r="P142" s="3"/>
      <c r="Q142" s="3"/>
      <c r="R142" s="3"/>
      <c r="S142" s="3"/>
    </row>
    <row r="143" spans="1:19" ht="15.75" customHeight="1" x14ac:dyDescent="0.25">
      <c r="A143" s="1"/>
      <c r="B143" s="1"/>
      <c r="C143" s="1"/>
      <c r="D143" s="1"/>
      <c r="E143" s="1"/>
      <c r="F143" s="2"/>
      <c r="G143" s="1"/>
      <c r="H143" s="2"/>
      <c r="I143" s="2"/>
      <c r="J143" s="2"/>
      <c r="K143" s="2"/>
      <c r="L143" s="2"/>
      <c r="M143" s="3"/>
      <c r="N143" s="3"/>
      <c r="O143" s="3"/>
      <c r="P143" s="3"/>
      <c r="Q143" s="3"/>
      <c r="R143" s="3"/>
      <c r="S143" s="3"/>
    </row>
    <row r="144" spans="1:19" ht="15.75" customHeight="1" x14ac:dyDescent="0.25">
      <c r="A144" s="1"/>
      <c r="B144" s="1"/>
      <c r="C144" s="1"/>
      <c r="D144" s="1"/>
      <c r="E144" s="1"/>
      <c r="F144" s="2"/>
      <c r="G144" s="1"/>
      <c r="H144" s="2"/>
      <c r="I144" s="2"/>
      <c r="J144" s="2"/>
      <c r="K144" s="2"/>
      <c r="L144" s="2"/>
      <c r="M144" s="3"/>
      <c r="N144" s="3"/>
      <c r="O144" s="3"/>
      <c r="P144" s="3"/>
      <c r="Q144" s="3"/>
      <c r="R144" s="3"/>
      <c r="S144" s="3"/>
    </row>
    <row r="145" spans="1:19" ht="15.75" customHeight="1" x14ac:dyDescent="0.25">
      <c r="A145" s="1"/>
      <c r="B145" s="1"/>
      <c r="C145" s="1"/>
      <c r="D145" s="1"/>
      <c r="E145" s="1"/>
      <c r="F145" s="2"/>
      <c r="G145" s="1"/>
      <c r="H145" s="2"/>
      <c r="I145" s="2"/>
      <c r="J145" s="2"/>
      <c r="K145" s="2"/>
      <c r="L145" s="2"/>
      <c r="M145" s="3"/>
      <c r="N145" s="3"/>
      <c r="O145" s="3"/>
      <c r="P145" s="3"/>
      <c r="Q145" s="3"/>
      <c r="R145" s="3"/>
      <c r="S145" s="3"/>
    </row>
    <row r="146" spans="1:19" ht="15.75" customHeight="1" x14ac:dyDescent="0.25">
      <c r="A146" s="1"/>
      <c r="B146" s="1"/>
      <c r="C146" s="1"/>
      <c r="D146" s="1"/>
      <c r="E146" s="1"/>
      <c r="F146" s="2"/>
      <c r="G146" s="1"/>
      <c r="H146" s="2"/>
      <c r="I146" s="2"/>
      <c r="J146" s="2"/>
      <c r="K146" s="2"/>
      <c r="L146" s="2"/>
      <c r="M146" s="3"/>
      <c r="N146" s="3"/>
      <c r="O146" s="3"/>
      <c r="P146" s="3"/>
      <c r="Q146" s="3"/>
      <c r="R146" s="3"/>
      <c r="S146" s="3"/>
    </row>
    <row r="147" spans="1:19" ht="15.75" customHeight="1" x14ac:dyDescent="0.25">
      <c r="A147" s="1"/>
      <c r="B147" s="1"/>
      <c r="C147" s="1"/>
      <c r="D147" s="1"/>
      <c r="E147" s="1"/>
      <c r="F147" s="2"/>
      <c r="G147" s="1"/>
      <c r="H147" s="2"/>
      <c r="I147" s="2"/>
      <c r="J147" s="2"/>
      <c r="K147" s="2"/>
      <c r="L147" s="2"/>
      <c r="M147" s="3"/>
      <c r="N147" s="3"/>
      <c r="O147" s="3"/>
      <c r="P147" s="3"/>
      <c r="Q147" s="3"/>
      <c r="R147" s="3"/>
      <c r="S147" s="3"/>
    </row>
    <row r="148" spans="1:19" ht="15.75" customHeight="1" x14ac:dyDescent="0.25">
      <c r="A148" s="1"/>
      <c r="B148" s="1"/>
      <c r="C148" s="1"/>
      <c r="D148" s="1"/>
      <c r="E148" s="1"/>
      <c r="F148" s="2"/>
      <c r="G148" s="1"/>
      <c r="H148" s="2"/>
      <c r="I148" s="2"/>
      <c r="J148" s="2"/>
      <c r="K148" s="2"/>
      <c r="L148" s="2"/>
      <c r="M148" s="3"/>
      <c r="N148" s="3"/>
      <c r="O148" s="3"/>
      <c r="P148" s="3"/>
      <c r="Q148" s="3"/>
      <c r="R148" s="3"/>
      <c r="S148" s="3"/>
    </row>
    <row r="149" spans="1:19" ht="15.75" customHeight="1" x14ac:dyDescent="0.25">
      <c r="A149" s="1"/>
      <c r="B149" s="1"/>
      <c r="C149" s="1"/>
      <c r="D149" s="1"/>
      <c r="E149" s="1"/>
      <c r="F149" s="2"/>
      <c r="G149" s="1"/>
      <c r="H149" s="2"/>
      <c r="I149" s="2"/>
      <c r="J149" s="2"/>
      <c r="K149" s="2"/>
      <c r="L149" s="2"/>
      <c r="M149" s="3"/>
      <c r="N149" s="3"/>
      <c r="O149" s="3"/>
      <c r="P149" s="3"/>
      <c r="Q149" s="3"/>
      <c r="R149" s="3"/>
      <c r="S149" s="3"/>
    </row>
    <row r="150" spans="1:19" ht="15.75" customHeight="1" x14ac:dyDescent="0.25">
      <c r="A150" s="1"/>
      <c r="B150" s="1"/>
      <c r="C150" s="1"/>
      <c r="D150" s="1"/>
      <c r="E150" s="1"/>
      <c r="F150" s="2"/>
      <c r="G150" s="1"/>
      <c r="H150" s="2"/>
      <c r="I150" s="2"/>
      <c r="J150" s="2"/>
      <c r="K150" s="2"/>
      <c r="L150" s="2"/>
      <c r="M150" s="3"/>
      <c r="N150" s="3"/>
      <c r="O150" s="3"/>
      <c r="P150" s="3"/>
      <c r="Q150" s="3"/>
      <c r="R150" s="3"/>
      <c r="S150" s="3"/>
    </row>
    <row r="151" spans="1:19" ht="15.75" customHeight="1" x14ac:dyDescent="0.25"/>
    <row r="152" spans="1:19" ht="15.75" customHeight="1" x14ac:dyDescent="0.25"/>
    <row r="153" spans="1:19" ht="15.75" customHeight="1" x14ac:dyDescent="0.25"/>
    <row r="154" spans="1:19" ht="15.75" customHeight="1" x14ac:dyDescent="0.25"/>
    <row r="155" spans="1:19" ht="15.75" customHeight="1" x14ac:dyDescent="0.25"/>
    <row r="156" spans="1:19" ht="15.75" customHeight="1" x14ac:dyDescent="0.25"/>
    <row r="157" spans="1:19" ht="15.75" customHeight="1" x14ac:dyDescent="0.25"/>
    <row r="158" spans="1:19" ht="15.75" customHeight="1" x14ac:dyDescent="0.25"/>
    <row r="159" spans="1:19" ht="15.75" customHeight="1" x14ac:dyDescent="0.25"/>
    <row r="160" spans="1:19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</sheetData>
  <autoFilter ref="A6:S8" xr:uid="{00000000-0009-0000-0000-000000000000}">
    <filterColumn colId="0" showButton="0"/>
    <sortState xmlns:xlrd2="http://schemas.microsoft.com/office/spreadsheetml/2017/richdata2" ref="A10:T24">
      <sortCondition ref="A8:A24"/>
    </sortState>
  </autoFilter>
  <mergeCells count="16">
    <mergeCell ref="K18:L18"/>
    <mergeCell ref="K19:L19"/>
    <mergeCell ref="K25:L25"/>
    <mergeCell ref="A2:S3"/>
    <mergeCell ref="A5:B6"/>
    <mergeCell ref="K5:K6"/>
    <mergeCell ref="L5:L6"/>
    <mergeCell ref="M5:S5"/>
    <mergeCell ref="C5:J5"/>
    <mergeCell ref="K32:L32"/>
    <mergeCell ref="K26:L26"/>
    <mergeCell ref="K27:L27"/>
    <mergeCell ref="K28:L28"/>
    <mergeCell ref="K29:L29"/>
    <mergeCell ref="K30:L30"/>
    <mergeCell ref="K31:L31"/>
  </mergeCells>
  <conditionalFormatting sqref="C13:E13 G13">
    <cfRule type="duplicateValues" dxfId="457" priority="95"/>
  </conditionalFormatting>
  <conditionalFormatting sqref="C73:E1048576 C1:E1 G1 G73:G1048576 G4 G6 C4:E5 C6:D6">
    <cfRule type="duplicateValues" dxfId="456" priority="120"/>
  </conditionalFormatting>
  <conditionalFormatting sqref="I6">
    <cfRule type="duplicateValues" dxfId="455" priority="72"/>
  </conditionalFormatting>
  <conditionalFormatting sqref="I7:J7">
    <cfRule type="duplicateValues" dxfId="454" priority="5"/>
  </conditionalFormatting>
  <conditionalFormatting sqref="I8:J12">
    <cfRule type="duplicateValues" dxfId="453" priority="129"/>
  </conditionalFormatting>
  <conditionalFormatting sqref="L7:L12">
    <cfRule type="cellIs" dxfId="452" priority="79" operator="equal">
      <formula>"NO HABILITADO"</formula>
    </cfRule>
    <cfRule type="cellIs" dxfId="451" priority="80" operator="equal">
      <formula>"HABILITADO"</formula>
    </cfRule>
  </conditionalFormatting>
  <conditionalFormatting sqref="L7:L13">
    <cfRule type="containsText" dxfId="450" priority="75" operator="containsText" text="RECHAZADO">
      <formula>NOT(ISERROR(SEARCH("RECHAZADO",L7)))</formula>
    </cfRule>
    <cfRule type="containsText" dxfId="449" priority="76" operator="containsText" text="NO APLICA">
      <formula>NOT(ISERROR(SEARCH("NO APLICA",L7)))</formula>
    </cfRule>
  </conditionalFormatting>
  <conditionalFormatting sqref="M1 M4 K5:L5 M6:M12 M73 M82:M1048576">
    <cfRule type="containsText" dxfId="448" priority="93" operator="containsText" text="RECHAZADO">
      <formula>NOT(ISERROR(SEARCH("RECHAZADO",K1)))</formula>
    </cfRule>
    <cfRule type="containsText" dxfId="447" priority="94" operator="containsText" text="NO APLICA">
      <formula>NOT(ISERROR(SEARCH("NO APLICA",K1)))</formula>
    </cfRule>
  </conditionalFormatting>
  <conditionalFormatting sqref="M7:M12">
    <cfRule type="cellIs" dxfId="446" priority="102" operator="equal">
      <formula>"NO HABILITADO"</formula>
    </cfRule>
    <cfRule type="cellIs" dxfId="445" priority="103" operator="equal">
      <formula>"HABILITADO"</formula>
    </cfRule>
  </conditionalFormatting>
  <conditionalFormatting sqref="N7:P12">
    <cfRule type="containsText" dxfId="444" priority="1" operator="containsText" text="RECHAZADO">
      <formula>NOT(ISERROR(SEARCH("RECHAZADO",N7)))</formula>
    </cfRule>
    <cfRule type="containsText" dxfId="443" priority="2" operator="containsText" text="NO APLICA">
      <formula>NOT(ISERROR(SEARCH("NO APLICA",N7)))</formula>
    </cfRule>
    <cfRule type="cellIs" dxfId="442" priority="3" operator="equal">
      <formula>"NO HABILITADO"</formula>
    </cfRule>
    <cfRule type="cellIs" dxfId="441" priority="4" operator="equal">
      <formula>"HABILITADO"</formula>
    </cfRule>
  </conditionalFormatting>
  <hyperlinks>
    <hyperlink ref="A1" location="'EXPERIENCIA (02)-1'!Área_de_impresión" display="'EXPERIENCIA (02)-1'!Área_de_impresión" xr:uid="{00000000-0004-0000-0000-000001000000}"/>
  </hyperlinks>
  <pageMargins left="0.7" right="0.7" top="0.75" bottom="0.75" header="0" footer="0"/>
  <pageSetup scale="1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BB043-BF85-4D52-B52E-BEEA166BFD56}">
  <sheetPr>
    <pageSetUpPr fitToPage="1"/>
  </sheetPr>
  <dimension ref="A1:AC986"/>
  <sheetViews>
    <sheetView view="pageBreakPreview" topLeftCell="A19" zoomScale="55" zoomScaleNormal="100" zoomScaleSheetLayoutView="55" zoomScalePageLayoutView="55" workbookViewId="0">
      <selection activeCell="C19" sqref="C19:I19"/>
    </sheetView>
  </sheetViews>
  <sheetFormatPr baseColWidth="10" defaultColWidth="14.28515625" defaultRowHeight="15" customHeight="1" x14ac:dyDescent="0.3"/>
  <cols>
    <col min="1" max="1" width="44.85546875" style="81" customWidth="1"/>
    <col min="2" max="2" width="27.28515625" style="81" customWidth="1"/>
    <col min="3" max="3" width="23.85546875" style="81" customWidth="1"/>
    <col min="4" max="4" width="25.85546875" style="81" customWidth="1"/>
    <col min="5" max="6" width="20.140625" style="81" customWidth="1"/>
    <col min="7" max="7" width="25" style="81" customWidth="1"/>
    <col min="8" max="8" width="18.28515625" style="81" customWidth="1"/>
    <col min="9" max="9" width="23.140625" style="81" customWidth="1"/>
    <col min="10" max="10" width="31.7109375" style="81" customWidth="1"/>
    <col min="11" max="11" width="18.28515625" style="81" customWidth="1"/>
    <col min="12" max="12" width="16.85546875" style="81" customWidth="1"/>
    <col min="13" max="13" width="10.85546875" style="81" customWidth="1"/>
    <col min="14" max="14" width="15" style="81" customWidth="1"/>
    <col min="15" max="15" width="12.85546875" style="81" customWidth="1"/>
    <col min="16" max="17" width="11.28515625" style="81" customWidth="1"/>
    <col min="18" max="29" width="10.7109375" style="81" customWidth="1"/>
    <col min="30" max="16384" width="14.28515625" style="81"/>
  </cols>
  <sheetData>
    <row r="1" spans="1:29" ht="22.5" customHeight="1" x14ac:dyDescent="0.3">
      <c r="A1" s="171" t="s">
        <v>14</v>
      </c>
      <c r="B1" s="169"/>
      <c r="C1" s="169"/>
      <c r="D1" s="169"/>
      <c r="E1" s="169"/>
      <c r="F1" s="169"/>
      <c r="G1" s="169"/>
      <c r="H1" s="169"/>
      <c r="I1" s="169"/>
      <c r="J1" s="169"/>
      <c r="K1" s="170"/>
      <c r="L1" s="26">
        <v>2022</v>
      </c>
      <c r="M1" s="27" t="s">
        <v>15</v>
      </c>
      <c r="N1" s="27" t="s">
        <v>16</v>
      </c>
      <c r="O1" s="28" t="s">
        <v>17</v>
      </c>
      <c r="P1" s="29" t="s">
        <v>18</v>
      </c>
      <c r="Q1" s="30" t="s">
        <v>19</v>
      </c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</row>
    <row r="2" spans="1:29" ht="6" customHeight="1" x14ac:dyDescent="0.3">
      <c r="A2" s="30"/>
      <c r="B2" s="30"/>
      <c r="C2" s="31"/>
      <c r="D2" s="30"/>
      <c r="E2" s="30"/>
      <c r="F2" s="30"/>
      <c r="G2" s="30"/>
      <c r="H2" s="30"/>
      <c r="I2" s="30"/>
      <c r="J2" s="30"/>
      <c r="K2" s="30"/>
      <c r="L2" s="27"/>
      <c r="M2" s="27" t="s">
        <v>20</v>
      </c>
      <c r="N2" s="27" t="s">
        <v>21</v>
      </c>
      <c r="O2" s="28">
        <v>721214</v>
      </c>
      <c r="P2" s="29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</row>
    <row r="3" spans="1:29" ht="23.25" x14ac:dyDescent="0.3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70"/>
      <c r="L3" s="27"/>
      <c r="M3" s="27"/>
      <c r="N3" s="27"/>
      <c r="O3" s="28"/>
      <c r="P3" s="29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ht="23.25" x14ac:dyDescent="0.3">
      <c r="A4" s="32" t="s">
        <v>23</v>
      </c>
      <c r="B4" s="172" t="s">
        <v>98</v>
      </c>
      <c r="C4" s="173"/>
      <c r="D4" s="174" t="s">
        <v>24</v>
      </c>
      <c r="E4" s="169"/>
      <c r="F4" s="169"/>
      <c r="G4" s="169"/>
      <c r="H4" s="170"/>
      <c r="I4" s="79"/>
      <c r="J4" s="175">
        <v>46141</v>
      </c>
      <c r="K4" s="176"/>
      <c r="L4" s="27"/>
      <c r="M4" s="27"/>
      <c r="N4" s="27"/>
      <c r="O4" s="28"/>
      <c r="P4" s="29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ht="58.9" customHeight="1" x14ac:dyDescent="0.3">
      <c r="A5" s="32" t="s">
        <v>25</v>
      </c>
      <c r="B5" s="177" t="s">
        <v>99</v>
      </c>
      <c r="C5" s="178"/>
      <c r="D5" s="178"/>
      <c r="E5" s="178"/>
      <c r="F5" s="178"/>
      <c r="G5" s="178"/>
      <c r="H5" s="178"/>
      <c r="I5" s="178"/>
      <c r="J5" s="178"/>
      <c r="K5" s="179"/>
      <c r="L5" s="27"/>
      <c r="M5" s="27"/>
      <c r="N5" s="27"/>
      <c r="O5" s="28"/>
      <c r="P5" s="29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ht="6" customHeight="1" x14ac:dyDescent="0.3">
      <c r="A6" s="30"/>
      <c r="B6" s="30"/>
      <c r="C6" s="31"/>
      <c r="D6" s="30"/>
      <c r="E6" s="30"/>
      <c r="F6" s="30"/>
      <c r="G6" s="30"/>
      <c r="H6" s="30"/>
      <c r="I6" s="30"/>
      <c r="J6" s="30"/>
      <c r="K6" s="30"/>
      <c r="L6" s="27"/>
      <c r="M6" s="27"/>
      <c r="N6" s="27"/>
      <c r="O6" s="28"/>
      <c r="P6" s="29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ht="23.25" x14ac:dyDescent="0.3">
      <c r="A7" s="168" t="s">
        <v>26</v>
      </c>
      <c r="B7" s="169"/>
      <c r="C7" s="169"/>
      <c r="D7" s="169"/>
      <c r="E7" s="169"/>
      <c r="F7" s="169"/>
      <c r="G7" s="169"/>
      <c r="H7" s="169"/>
      <c r="I7" s="169"/>
      <c r="J7" s="169"/>
      <c r="K7" s="170"/>
      <c r="L7" s="27"/>
      <c r="M7" s="27"/>
      <c r="N7" s="27"/>
      <c r="O7" s="28"/>
      <c r="P7" s="29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ht="23.25" x14ac:dyDescent="0.3">
      <c r="A8" s="33" t="s">
        <v>27</v>
      </c>
      <c r="B8" s="82"/>
      <c r="C8" s="180">
        <f>IF(B8&gt;0,(VLOOKUP($B$8,OFERENTES!$A$7:$H$12,2,FALSE)),0)</f>
        <v>0</v>
      </c>
      <c r="D8" s="169"/>
      <c r="E8" s="169"/>
      <c r="F8" s="169"/>
      <c r="G8" s="169"/>
      <c r="H8" s="169"/>
      <c r="I8" s="169"/>
      <c r="J8" s="169"/>
      <c r="K8" s="170"/>
      <c r="L8" s="34">
        <v>44713</v>
      </c>
      <c r="M8" s="27"/>
      <c r="N8" s="27"/>
      <c r="O8" s="28">
        <v>721529</v>
      </c>
      <c r="P8" s="29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</row>
    <row r="9" spans="1:29" ht="42.75" customHeight="1" x14ac:dyDescent="0.3">
      <c r="A9" s="35" t="s">
        <v>28</v>
      </c>
      <c r="B9" s="181">
        <f>IF(B8&gt;0,(VLOOKUP($B$8,OFERENTES!$A$7:$J$12,3,FALSE)),0)</f>
        <v>0</v>
      </c>
      <c r="C9" s="169"/>
      <c r="D9" s="169"/>
      <c r="E9" s="169"/>
      <c r="F9" s="169"/>
      <c r="G9" s="169"/>
      <c r="H9" s="170"/>
      <c r="I9" s="80"/>
      <c r="J9" s="36" t="s">
        <v>29</v>
      </c>
      <c r="K9" s="37">
        <f>IF(B8&gt;0,(VLOOKUP($B$8,OFERENTES!$A$7:$J$12,4,FALSE)),0)</f>
        <v>0</v>
      </c>
      <c r="L9" s="34"/>
      <c r="M9" s="27"/>
      <c r="N9" s="27"/>
      <c r="O9" s="28"/>
      <c r="P9" s="29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</row>
    <row r="10" spans="1:29" ht="23.25" x14ac:dyDescent="0.3">
      <c r="A10" s="32" t="s">
        <v>30</v>
      </c>
      <c r="B10" s="181">
        <f>IF(B8&gt;0,(VLOOKUP($B$8,OFERENTES!$A$7:$J$12,5,FALSE)),0)</f>
        <v>0</v>
      </c>
      <c r="C10" s="169"/>
      <c r="D10" s="169"/>
      <c r="E10" s="169"/>
      <c r="F10" s="169"/>
      <c r="G10" s="169"/>
      <c r="H10" s="170"/>
      <c r="I10" s="80"/>
      <c r="J10" s="36" t="s">
        <v>29</v>
      </c>
      <c r="K10" s="19">
        <f>IF(D8&gt;0,(VLOOKUP($B$8,OFERENTES!$A$8:$J$8,6,FALSE)),0)</f>
        <v>0</v>
      </c>
      <c r="L10" s="34"/>
      <c r="M10" s="27"/>
      <c r="N10" s="27"/>
      <c r="O10" s="28"/>
      <c r="P10" s="29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</row>
    <row r="11" spans="1:29" ht="23.25" x14ac:dyDescent="0.3">
      <c r="A11" s="32" t="s">
        <v>73</v>
      </c>
      <c r="B11" s="181">
        <f>IF(C8&gt;0,(VLOOKUP($B$8,[1]OFERENTES!$A$7:$H$20,7,FALSE)),0)</f>
        <v>0</v>
      </c>
      <c r="C11" s="169"/>
      <c r="D11" s="169"/>
      <c r="E11" s="169"/>
      <c r="F11" s="169"/>
      <c r="G11" s="169"/>
      <c r="H11" s="170"/>
      <c r="I11" s="80"/>
      <c r="J11" s="36" t="s">
        <v>29</v>
      </c>
      <c r="K11" s="37">
        <f>IF(B10&gt;0,(VLOOKUP($B$8,OFERENTES!$A$7:$J$12,4,FALSE)),0)</f>
        <v>0</v>
      </c>
      <c r="L11" s="34"/>
      <c r="M11" s="27"/>
      <c r="N11" s="27"/>
      <c r="O11" s="28"/>
      <c r="P11" s="29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</row>
    <row r="12" spans="1:29" ht="6" customHeight="1" x14ac:dyDescent="0.3">
      <c r="A12" s="38"/>
      <c r="B12" s="39" t="s">
        <v>31</v>
      </c>
      <c r="C12" s="38"/>
      <c r="D12" s="30"/>
      <c r="E12" s="30"/>
      <c r="F12" s="30"/>
      <c r="G12" s="30"/>
      <c r="H12" s="30"/>
      <c r="I12" s="30"/>
      <c r="J12" s="30"/>
      <c r="K12" s="30"/>
      <c r="L12" s="27"/>
      <c r="M12" s="27"/>
      <c r="N12" s="27"/>
      <c r="O12" s="28">
        <v>721516</v>
      </c>
      <c r="P12" s="29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</row>
    <row r="13" spans="1:29" ht="18.75" x14ac:dyDescent="0.3">
      <c r="A13" s="168" t="s">
        <v>32</v>
      </c>
      <c r="B13" s="169"/>
      <c r="C13" s="169"/>
      <c r="D13" s="169"/>
      <c r="E13" s="169"/>
      <c r="F13" s="169"/>
      <c r="G13" s="169"/>
      <c r="H13" s="169"/>
      <c r="I13" s="169"/>
      <c r="J13" s="169"/>
      <c r="K13" s="17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</row>
    <row r="14" spans="1:29" ht="81.599999999999994" customHeight="1" x14ac:dyDescent="0.3">
      <c r="A14" s="40" t="s">
        <v>85</v>
      </c>
      <c r="B14" s="182" t="s">
        <v>100</v>
      </c>
      <c r="C14" s="183"/>
      <c r="D14" s="183"/>
      <c r="E14" s="183"/>
      <c r="F14" s="183"/>
      <c r="G14" s="183"/>
      <c r="H14" s="183"/>
      <c r="I14" s="183"/>
      <c r="J14" s="183"/>
      <c r="K14" s="184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</row>
    <row r="15" spans="1:29" ht="76.900000000000006" customHeight="1" x14ac:dyDescent="0.3">
      <c r="A15" s="40" t="s">
        <v>86</v>
      </c>
      <c r="B15" s="182" t="s">
        <v>101</v>
      </c>
      <c r="C15" s="183"/>
      <c r="D15" s="183"/>
      <c r="E15" s="183"/>
      <c r="F15" s="183"/>
      <c r="G15" s="183"/>
      <c r="H15" s="183"/>
      <c r="I15" s="183"/>
      <c r="J15" s="183"/>
      <c r="K15" s="184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</row>
    <row r="16" spans="1:29" ht="148.5" customHeight="1" x14ac:dyDescent="0.3">
      <c r="A16" s="40" t="s">
        <v>87</v>
      </c>
      <c r="B16" s="182" t="s">
        <v>102</v>
      </c>
      <c r="C16" s="183"/>
      <c r="D16" s="183"/>
      <c r="E16" s="183"/>
      <c r="F16" s="183"/>
      <c r="G16" s="183"/>
      <c r="H16" s="183"/>
      <c r="I16" s="183"/>
      <c r="J16" s="183"/>
      <c r="K16" s="184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</row>
    <row r="17" spans="1:29" ht="6" customHeight="1" x14ac:dyDescent="0.3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</row>
    <row r="18" spans="1:29" ht="18.75" x14ac:dyDescent="0.3">
      <c r="A18" s="180" t="s">
        <v>33</v>
      </c>
      <c r="B18" s="169"/>
      <c r="C18" s="169"/>
      <c r="D18" s="169"/>
      <c r="E18" s="169"/>
      <c r="F18" s="169"/>
      <c r="G18" s="169"/>
      <c r="H18" s="169"/>
      <c r="I18" s="169"/>
      <c r="J18" s="169"/>
      <c r="K18" s="17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</row>
    <row r="19" spans="1:29" ht="57" customHeight="1" x14ac:dyDescent="0.3">
      <c r="A19" s="41" t="s">
        <v>80</v>
      </c>
      <c r="B19" s="90">
        <v>1</v>
      </c>
      <c r="C19" s="180" t="s">
        <v>34</v>
      </c>
      <c r="D19" s="185"/>
      <c r="E19" s="185"/>
      <c r="F19" s="185"/>
      <c r="G19" s="185"/>
      <c r="H19" s="185"/>
      <c r="I19" s="186"/>
      <c r="J19" s="171" t="s">
        <v>88</v>
      </c>
      <c r="K19" s="187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</row>
    <row r="20" spans="1:29" ht="50.25" customHeight="1" x14ac:dyDescent="0.3">
      <c r="A20" s="188">
        <v>1</v>
      </c>
      <c r="B20" s="188" t="s">
        <v>10</v>
      </c>
      <c r="C20" s="190">
        <f>IF(B20="X",(ROUND((365062574/1750905),2)),0)</f>
        <v>208.5</v>
      </c>
      <c r="D20" s="191"/>
      <c r="E20" s="191"/>
      <c r="F20" s="191"/>
      <c r="G20" s="191"/>
      <c r="H20" s="191"/>
      <c r="I20" s="192"/>
      <c r="J20" s="190">
        <f>IF(B20="X",C20*50%,0)</f>
        <v>104.25</v>
      </c>
      <c r="K20" s="191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</row>
    <row r="21" spans="1:29" ht="24" customHeight="1" x14ac:dyDescent="0.3">
      <c r="A21" s="189"/>
      <c r="B21" s="189"/>
      <c r="C21" s="193"/>
      <c r="D21" s="194"/>
      <c r="E21" s="194"/>
      <c r="F21" s="194"/>
      <c r="G21" s="194"/>
      <c r="H21" s="194"/>
      <c r="I21" s="195"/>
      <c r="J21" s="193"/>
      <c r="K21" s="194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</row>
    <row r="22" spans="1:29" ht="24" customHeight="1" x14ac:dyDescent="0.3">
      <c r="A22" s="101">
        <v>1</v>
      </c>
      <c r="B22" s="101" t="s">
        <v>10</v>
      </c>
      <c r="C22" s="196"/>
      <c r="D22" s="197"/>
      <c r="E22" s="197"/>
      <c r="F22" s="197"/>
      <c r="G22" s="197"/>
      <c r="H22" s="197"/>
      <c r="I22" s="198"/>
      <c r="J22" s="102"/>
      <c r="K22" s="103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</row>
    <row r="23" spans="1:29" ht="18.75" x14ac:dyDescent="0.3">
      <c r="A23" s="42" t="s">
        <v>35</v>
      </c>
      <c r="B23" s="43"/>
      <c r="C23" s="196">
        <f>SUM(C20:H20)</f>
        <v>208.5</v>
      </c>
      <c r="D23" s="197"/>
      <c r="E23" s="197"/>
      <c r="F23" s="197"/>
      <c r="G23" s="197"/>
      <c r="H23" s="197"/>
      <c r="I23" s="198"/>
      <c r="J23" s="199"/>
      <c r="K23" s="20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</row>
    <row r="24" spans="1:29" ht="18.75" customHeight="1" x14ac:dyDescent="0.3">
      <c r="A24" s="44" t="s">
        <v>36</v>
      </c>
      <c r="B24" s="203">
        <v>0</v>
      </c>
      <c r="C24" s="170"/>
      <c r="D24" s="171" t="s">
        <v>37</v>
      </c>
      <c r="E24" s="204"/>
      <c r="F24" s="204"/>
      <c r="G24" s="204"/>
      <c r="H24" s="204"/>
      <c r="I24" s="204"/>
      <c r="J24" s="205">
        <f>C23-B24</f>
        <v>208.5</v>
      </c>
      <c r="K24" s="17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</row>
    <row r="25" spans="1:29" ht="4.5" customHeight="1" x14ac:dyDescent="0.3">
      <c r="A25" s="206"/>
      <c r="B25" s="207"/>
      <c r="C25" s="207"/>
      <c r="D25" s="207"/>
      <c r="E25" s="207"/>
      <c r="F25" s="207"/>
      <c r="G25" s="207"/>
      <c r="H25" s="207"/>
      <c r="I25" s="207"/>
      <c r="J25" s="207"/>
      <c r="K25" s="207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</row>
    <row r="26" spans="1:29" ht="86.25" customHeight="1" x14ac:dyDescent="0.3">
      <c r="A26" s="45" t="s">
        <v>81</v>
      </c>
      <c r="B26" s="20" t="s">
        <v>106</v>
      </c>
      <c r="C26" s="46" t="s">
        <v>38</v>
      </c>
      <c r="D26" s="45" t="s">
        <v>39</v>
      </c>
      <c r="E26" s="45" t="s">
        <v>90</v>
      </c>
      <c r="F26" s="45" t="s">
        <v>96</v>
      </c>
      <c r="G26" s="45" t="s">
        <v>91</v>
      </c>
      <c r="H26" s="45" t="s">
        <v>92</v>
      </c>
      <c r="I26" s="45" t="s">
        <v>93</v>
      </c>
      <c r="J26" s="47" t="s">
        <v>75</v>
      </c>
      <c r="K26" s="47" t="s">
        <v>89</v>
      </c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</row>
    <row r="27" spans="1:29" ht="105" customHeight="1" x14ac:dyDescent="0.3">
      <c r="A27" s="48" t="s">
        <v>103</v>
      </c>
      <c r="B27" s="83"/>
      <c r="C27" s="83"/>
      <c r="D27" s="88"/>
      <c r="E27" s="83"/>
      <c r="F27" s="59"/>
      <c r="G27" s="83"/>
      <c r="H27" s="83"/>
      <c r="I27" s="89">
        <f>+IF(G27="Cumple",+K27,0)</f>
        <v>0</v>
      </c>
      <c r="J27" s="86"/>
      <c r="K27" s="87">
        <f t="shared" ref="K27:K33" si="0">ROUND((J27*D27),2)</f>
        <v>0</v>
      </c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</row>
    <row r="28" spans="1:29" ht="45.75" customHeight="1" x14ac:dyDescent="0.3">
      <c r="A28" s="49" t="s">
        <v>104</v>
      </c>
      <c r="B28" s="83"/>
      <c r="C28" s="83"/>
      <c r="D28" s="95"/>
      <c r="E28" s="83"/>
      <c r="F28" s="97"/>
      <c r="G28" s="83"/>
      <c r="H28" s="83"/>
      <c r="I28" s="89">
        <f t="shared" ref="I28:I33" si="1">+IF(G28="Cumple",+K28,0)</f>
        <v>0</v>
      </c>
      <c r="J28" s="86"/>
      <c r="K28" s="87">
        <f t="shared" si="0"/>
        <v>0</v>
      </c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</row>
    <row r="29" spans="1:29" ht="63.6" customHeight="1" x14ac:dyDescent="0.3">
      <c r="A29" s="49" t="s">
        <v>105</v>
      </c>
      <c r="B29" s="83"/>
      <c r="C29" s="83"/>
      <c r="D29" s="95"/>
      <c r="E29" s="83"/>
      <c r="F29" s="97"/>
      <c r="G29" s="83"/>
      <c r="H29" s="83"/>
      <c r="I29" s="89">
        <f t="shared" si="1"/>
        <v>0</v>
      </c>
      <c r="J29" s="86"/>
      <c r="K29" s="87">
        <f t="shared" si="0"/>
        <v>0</v>
      </c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</row>
    <row r="30" spans="1:29" ht="15.75" customHeight="1" x14ac:dyDescent="0.3">
      <c r="A30" s="49" t="s">
        <v>40</v>
      </c>
      <c r="B30" s="83"/>
      <c r="C30" s="84"/>
      <c r="D30" s="95"/>
      <c r="E30" s="83"/>
      <c r="F30" s="97"/>
      <c r="G30" s="83"/>
      <c r="H30" s="83"/>
      <c r="I30" s="89">
        <f t="shared" si="1"/>
        <v>0</v>
      </c>
      <c r="J30" s="86"/>
      <c r="K30" s="87">
        <f t="shared" si="0"/>
        <v>0</v>
      </c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</row>
    <row r="31" spans="1:29" ht="15.75" customHeight="1" x14ac:dyDescent="0.3">
      <c r="A31" s="49" t="s">
        <v>41</v>
      </c>
      <c r="B31" s="83"/>
      <c r="C31" s="84"/>
      <c r="D31" s="95"/>
      <c r="E31" s="83"/>
      <c r="F31" s="97"/>
      <c r="G31" s="83"/>
      <c r="H31" s="83"/>
      <c r="I31" s="89">
        <f t="shared" si="1"/>
        <v>0</v>
      </c>
      <c r="J31" s="86"/>
      <c r="K31" s="87">
        <f t="shared" si="0"/>
        <v>0</v>
      </c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</row>
    <row r="32" spans="1:29" ht="15.75" customHeight="1" x14ac:dyDescent="0.3">
      <c r="A32" s="49" t="s">
        <v>42</v>
      </c>
      <c r="B32" s="83"/>
      <c r="C32" s="84"/>
      <c r="D32" s="95"/>
      <c r="E32" s="83"/>
      <c r="F32" s="97"/>
      <c r="G32" s="83"/>
      <c r="H32" s="83"/>
      <c r="I32" s="89">
        <f t="shared" si="1"/>
        <v>0</v>
      </c>
      <c r="J32" s="86"/>
      <c r="K32" s="87">
        <f t="shared" si="0"/>
        <v>0</v>
      </c>
      <c r="L32" s="30"/>
      <c r="M32" s="30">
        <f>+COUNTIF(H27:H33,"Cumple")</f>
        <v>0</v>
      </c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</row>
    <row r="33" spans="1:29" ht="15.75" customHeight="1" x14ac:dyDescent="0.3">
      <c r="A33" s="49" t="s">
        <v>43</v>
      </c>
      <c r="B33" s="83"/>
      <c r="C33" s="84"/>
      <c r="D33" s="95"/>
      <c r="E33" s="83"/>
      <c r="F33" s="97"/>
      <c r="G33" s="83"/>
      <c r="H33" s="83"/>
      <c r="I33" s="89">
        <f t="shared" si="1"/>
        <v>0</v>
      </c>
      <c r="J33" s="86"/>
      <c r="K33" s="87">
        <f t="shared" si="0"/>
        <v>0</v>
      </c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</row>
    <row r="34" spans="1:29" ht="15.75" customHeight="1" x14ac:dyDescent="0.3">
      <c r="A34" s="50" t="s">
        <v>44</v>
      </c>
      <c r="B34" s="83">
        <f>IF($B9&gt;0,(IF((COUNTIF(B27:B33,"CUMPLE"))&gt;=1,"CUMPLE","NO CUMPLE")),0)</f>
        <v>0</v>
      </c>
      <c r="C34" s="51"/>
      <c r="D34" s="51" t="s">
        <v>45</v>
      </c>
      <c r="E34" s="83">
        <f>IF($B9&gt;0,(IF((COUNTIF(E27:E33,"CUMPLE"))&gt;=1,"CUMPLE","NO CUMPLE")),0)</f>
        <v>0</v>
      </c>
      <c r="F34" s="51"/>
      <c r="G34" s="51"/>
      <c r="H34" s="83">
        <f>IF($B9&gt;0,(IF((COUNTIF(H27:H33,"CUMPLE"))&gt;=1,"CUMPLE","NO CUMPLE")),0)</f>
        <v>0</v>
      </c>
      <c r="I34" s="52" t="str">
        <f>IF($B$19&gt;0,(IF((MAX(I27:I33))&gt;=$J$20,$M$1,$M$2)),0)</f>
        <v>No Cumple</v>
      </c>
      <c r="J34" s="53" t="s">
        <v>46</v>
      </c>
      <c r="K34" s="54">
        <f>SUM(K27:K33)</f>
        <v>0</v>
      </c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</row>
    <row r="35" spans="1:29" ht="4.5" customHeight="1" x14ac:dyDescent="0.3">
      <c r="A35" s="55"/>
      <c r="B35" s="55"/>
      <c r="C35" s="55"/>
      <c r="D35" s="55"/>
      <c r="E35" s="55"/>
      <c r="F35" s="55"/>
      <c r="G35" s="55"/>
      <c r="H35" s="55"/>
      <c r="I35" s="55"/>
      <c r="J35" s="56"/>
      <c r="K35" s="31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</row>
    <row r="36" spans="1:29" ht="15.75" customHeight="1" x14ac:dyDescent="0.3">
      <c r="A36" s="174" t="s">
        <v>47</v>
      </c>
      <c r="B36" s="169"/>
      <c r="C36" s="169"/>
      <c r="D36" s="169"/>
      <c r="E36" s="169"/>
      <c r="F36" s="169"/>
      <c r="G36" s="169"/>
      <c r="H36" s="169"/>
      <c r="I36" s="169"/>
      <c r="J36" s="169"/>
      <c r="K36" s="17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</row>
    <row r="37" spans="1:29" ht="15.75" customHeight="1" x14ac:dyDescent="0.3">
      <c r="A37" s="57" t="s">
        <v>48</v>
      </c>
      <c r="B37" s="57" t="s">
        <v>49</v>
      </c>
      <c r="C37" s="174" t="s">
        <v>50</v>
      </c>
      <c r="D37" s="169"/>
      <c r="E37" s="169"/>
      <c r="F37" s="169"/>
      <c r="G37" s="169"/>
      <c r="H37" s="169"/>
      <c r="I37" s="169"/>
      <c r="J37" s="170"/>
      <c r="K37" s="57" t="s">
        <v>51</v>
      </c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</row>
    <row r="38" spans="1:29" ht="15.75" customHeight="1" x14ac:dyDescent="0.3">
      <c r="A38" s="57">
        <v>1</v>
      </c>
      <c r="B38" s="57">
        <v>2</v>
      </c>
      <c r="C38" s="208">
        <v>0.75</v>
      </c>
      <c r="D38" s="169"/>
      <c r="E38" s="170"/>
      <c r="F38" s="209"/>
      <c r="G38" s="210"/>
      <c r="H38" s="210"/>
      <c r="I38" s="211"/>
      <c r="J38" s="58">
        <f>IF(F38&gt;0,ROUND(($C$23*C38),2),0)</f>
        <v>0</v>
      </c>
      <c r="K38" s="212">
        <f>IF(K34&gt;0,(IF(K34&gt;=(LARGE(J38:J40,1)),M1,M2)),0)</f>
        <v>0</v>
      </c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</row>
    <row r="39" spans="1:29" ht="15.75" customHeight="1" x14ac:dyDescent="0.3">
      <c r="A39" s="57">
        <v>3</v>
      </c>
      <c r="B39" s="57">
        <v>4</v>
      </c>
      <c r="C39" s="208">
        <v>1.2</v>
      </c>
      <c r="D39" s="169"/>
      <c r="E39" s="170"/>
      <c r="F39" s="209"/>
      <c r="G39" s="210"/>
      <c r="H39" s="210"/>
      <c r="I39" s="211"/>
      <c r="J39" s="58">
        <f>IF(F39&gt;0,ROUND(($C$23*C39),2),0)</f>
        <v>0</v>
      </c>
      <c r="K39" s="213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</row>
    <row r="40" spans="1:29" ht="15.75" customHeight="1" x14ac:dyDescent="0.3">
      <c r="A40" s="57">
        <v>1</v>
      </c>
      <c r="B40" s="57">
        <v>5</v>
      </c>
      <c r="C40" s="208">
        <v>1.5</v>
      </c>
      <c r="D40" s="169"/>
      <c r="E40" s="170"/>
      <c r="F40" s="215" t="s">
        <v>10</v>
      </c>
      <c r="G40" s="216"/>
      <c r="H40" s="216"/>
      <c r="I40" s="217"/>
      <c r="J40" s="58">
        <f>IF(F40&gt;0,ROUND(($C$23*C40),2),0)</f>
        <v>312.75</v>
      </c>
      <c r="K40" s="214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</row>
    <row r="41" spans="1:29" ht="6" customHeight="1" x14ac:dyDescent="0.3">
      <c r="A41" s="55"/>
      <c r="B41" s="55"/>
      <c r="C41" s="55"/>
      <c r="D41" s="55"/>
      <c r="E41" s="55"/>
      <c r="F41" s="55"/>
      <c r="G41" s="55"/>
      <c r="H41" s="55"/>
      <c r="I41" s="55"/>
      <c r="J41" s="56"/>
      <c r="K41" s="31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</row>
    <row r="42" spans="1:29" ht="30" customHeight="1" x14ac:dyDescent="0.3">
      <c r="A42" s="201" t="s">
        <v>108</v>
      </c>
      <c r="B42" s="202"/>
      <c r="C42" s="202"/>
      <c r="D42" s="202"/>
      <c r="E42" s="202"/>
      <c r="F42" s="202"/>
      <c r="G42" s="202"/>
      <c r="H42" s="202"/>
      <c r="I42" s="202"/>
      <c r="J42" s="187"/>
      <c r="K42" s="59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</row>
    <row r="43" spans="1:29" ht="18.75" x14ac:dyDescent="0.3">
      <c r="A43" s="201" t="s">
        <v>109</v>
      </c>
      <c r="B43" s="202"/>
      <c r="C43" s="202"/>
      <c r="D43" s="202"/>
      <c r="E43" s="202"/>
      <c r="F43" s="202"/>
      <c r="G43" s="202"/>
      <c r="H43" s="202"/>
      <c r="I43" s="202"/>
      <c r="J43" s="187"/>
      <c r="K43" s="59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</row>
    <row r="44" spans="1:29" ht="15.75" customHeight="1" x14ac:dyDescent="0.3">
      <c r="A44" s="201" t="s">
        <v>52</v>
      </c>
      <c r="B44" s="218"/>
      <c r="C44" s="218"/>
      <c r="D44" s="218"/>
      <c r="E44" s="218"/>
      <c r="F44" s="218"/>
      <c r="G44" s="218"/>
      <c r="H44" s="218"/>
      <c r="I44" s="219"/>
      <c r="J44" s="96">
        <f>+J4</f>
        <v>46141</v>
      </c>
      <c r="K44" s="59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</row>
    <row r="45" spans="1:29" ht="18" customHeight="1" x14ac:dyDescent="0.3">
      <c r="A45" s="220" t="s">
        <v>82</v>
      </c>
      <c r="B45" s="221"/>
      <c r="C45" s="221"/>
      <c r="D45" s="221"/>
      <c r="E45" s="221"/>
      <c r="F45" s="221"/>
      <c r="G45" s="221"/>
      <c r="H45" s="221"/>
      <c r="I45" s="221"/>
      <c r="J45" s="226">
        <f>ROUND(C23*50%,2)</f>
        <v>104.25</v>
      </c>
      <c r="K45" s="229"/>
      <c r="L45" s="60" t="b">
        <f>OR(K45="Si",K45="N.A.")</f>
        <v>0</v>
      </c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</row>
    <row r="46" spans="1:29" ht="23.25" customHeight="1" x14ac:dyDescent="0.3">
      <c r="A46" s="222"/>
      <c r="B46" s="223"/>
      <c r="C46" s="223"/>
      <c r="D46" s="223"/>
      <c r="E46" s="223"/>
      <c r="F46" s="223"/>
      <c r="G46" s="223"/>
      <c r="H46" s="223"/>
      <c r="I46" s="223"/>
      <c r="J46" s="227"/>
      <c r="K46" s="230"/>
      <c r="L46" s="60" t="b">
        <f>OR(K45="Si",K45="N.A.")</f>
        <v>0</v>
      </c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</row>
    <row r="47" spans="1:29" ht="18" customHeight="1" x14ac:dyDescent="0.3">
      <c r="A47" s="224"/>
      <c r="B47" s="225"/>
      <c r="C47" s="225"/>
      <c r="D47" s="225"/>
      <c r="E47" s="225"/>
      <c r="F47" s="225"/>
      <c r="G47" s="225"/>
      <c r="H47" s="225"/>
      <c r="I47" s="225"/>
      <c r="J47" s="228"/>
      <c r="K47" s="231"/>
      <c r="L47" s="60" t="b">
        <f>OR(K45="Si",K45="N.A.")</f>
        <v>0</v>
      </c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</row>
    <row r="48" spans="1:29" ht="18" customHeight="1" x14ac:dyDescent="0.3">
      <c r="A48" s="232" t="s">
        <v>69</v>
      </c>
      <c r="B48" s="233"/>
      <c r="C48" s="233"/>
      <c r="D48" s="233"/>
      <c r="E48" s="233"/>
      <c r="F48" s="233"/>
      <c r="G48" s="233"/>
      <c r="H48" s="233"/>
      <c r="I48" s="233"/>
      <c r="J48" s="238">
        <f>ROUND(C23*5%,2)</f>
        <v>10.43</v>
      </c>
      <c r="K48" s="229"/>
      <c r="L48" s="60" t="b">
        <f>OR(K48="Si",K48="N.A.")</f>
        <v>0</v>
      </c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</row>
    <row r="49" spans="1:29" ht="18" customHeight="1" x14ac:dyDescent="0.3">
      <c r="A49" s="234"/>
      <c r="B49" s="235"/>
      <c r="C49" s="235"/>
      <c r="D49" s="235"/>
      <c r="E49" s="235"/>
      <c r="F49" s="235"/>
      <c r="G49" s="235"/>
      <c r="H49" s="235"/>
      <c r="I49" s="235"/>
      <c r="J49" s="227"/>
      <c r="K49" s="230"/>
      <c r="L49" s="60" t="b">
        <f>OR(K48="Si",K48="N.A.")</f>
        <v>0</v>
      </c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</row>
    <row r="50" spans="1:29" ht="18.75" customHeight="1" x14ac:dyDescent="0.3">
      <c r="A50" s="236"/>
      <c r="B50" s="237"/>
      <c r="C50" s="237"/>
      <c r="D50" s="237"/>
      <c r="E50" s="237"/>
      <c r="F50" s="237"/>
      <c r="G50" s="237"/>
      <c r="H50" s="237"/>
      <c r="I50" s="237"/>
      <c r="J50" s="239"/>
      <c r="K50" s="231"/>
      <c r="L50" s="60" t="b">
        <f>OR(K48="Si",K48="N.A.")</f>
        <v>0</v>
      </c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</row>
    <row r="51" spans="1:29" ht="18.75" x14ac:dyDescent="0.3">
      <c r="A51" s="240" t="s">
        <v>70</v>
      </c>
      <c r="B51" s="178"/>
      <c r="C51" s="178"/>
      <c r="D51" s="178"/>
      <c r="E51" s="178"/>
      <c r="F51" s="178"/>
      <c r="G51" s="178"/>
      <c r="H51" s="178"/>
      <c r="I51" s="178"/>
      <c r="J51" s="241"/>
      <c r="K51" s="59"/>
      <c r="L51" s="60" t="b">
        <f>OR(K51="Si",K51="N.A.")</f>
        <v>0</v>
      </c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</row>
    <row r="52" spans="1:29" ht="39.75" customHeight="1" x14ac:dyDescent="0.3">
      <c r="A52" s="201" t="s">
        <v>107</v>
      </c>
      <c r="B52" s="169"/>
      <c r="C52" s="169"/>
      <c r="D52" s="169"/>
      <c r="E52" s="169"/>
      <c r="F52" s="169"/>
      <c r="G52" s="169"/>
      <c r="H52" s="169"/>
      <c r="I52" s="169"/>
      <c r="J52" s="170"/>
      <c r="K52" s="59"/>
      <c r="L52" s="30" t="b">
        <f t="shared" ref="L52" si="2">OR(K52="Si",K52="N.A.")</f>
        <v>0</v>
      </c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</row>
    <row r="53" spans="1:29" ht="170.25" customHeight="1" x14ac:dyDescent="0.3">
      <c r="A53" s="61" t="s">
        <v>53</v>
      </c>
      <c r="B53" s="242"/>
      <c r="C53" s="169"/>
      <c r="D53" s="169"/>
      <c r="E53" s="169"/>
      <c r="F53" s="169"/>
      <c r="G53" s="169"/>
      <c r="H53" s="169"/>
      <c r="I53" s="169"/>
      <c r="J53" s="169"/>
      <c r="K53" s="17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</row>
    <row r="54" spans="1:29" ht="4.5" customHeight="1" x14ac:dyDescent="0.3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</row>
    <row r="55" spans="1:29" ht="15.75" customHeight="1" x14ac:dyDescent="0.3">
      <c r="A55" s="180" t="s">
        <v>54</v>
      </c>
      <c r="B55" s="185"/>
      <c r="C55" s="185"/>
      <c r="D55" s="185"/>
      <c r="E55" s="185"/>
      <c r="F55" s="185"/>
      <c r="G55" s="185"/>
      <c r="H55" s="185"/>
      <c r="I55" s="186"/>
      <c r="J55" s="243">
        <f>IF($B$8&gt;0,(IF((COUNTIFS($K$42,"Si",$K$43,"Si",$K$44,"Si",$L$45,"Verdadero",$L$46,"Verdadero",$L$47,"Verdadero",$L$48,"Verdadero",$L$49,"Verdadero",$L$50,"Verdadero",$L$51,"Verdadero",$K$52,"Si",$H$34,"Cumple",$I$34,"Cumple",$B$34,"Cumple",$K$38,"Cumple")=1),$N$1,$N$2)),$L$2)</f>
        <v>0</v>
      </c>
      <c r="K55" s="17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</row>
    <row r="56" spans="1:29" ht="6" customHeight="1" x14ac:dyDescent="0.3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</row>
    <row r="57" spans="1:29" ht="15.75" customHeight="1" x14ac:dyDescent="0.3">
      <c r="A57" s="168" t="s">
        <v>55</v>
      </c>
      <c r="B57" s="169"/>
      <c r="C57" s="169"/>
      <c r="D57" s="169"/>
      <c r="E57" s="169"/>
      <c r="F57" s="169"/>
      <c r="G57" s="169"/>
      <c r="H57" s="169"/>
      <c r="I57" s="169"/>
      <c r="J57" s="169"/>
      <c r="K57" s="17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</row>
    <row r="58" spans="1:29" ht="41.25" customHeight="1" x14ac:dyDescent="0.3">
      <c r="A58" s="245" t="s">
        <v>56</v>
      </c>
      <c r="B58" s="187"/>
      <c r="C58" s="59"/>
      <c r="D58" s="246" t="s">
        <v>57</v>
      </c>
      <c r="E58" s="170"/>
      <c r="F58" s="247"/>
      <c r="G58" s="248"/>
      <c r="H58" s="248"/>
      <c r="I58" s="249"/>
      <c r="J58" s="180" t="s">
        <v>58</v>
      </c>
      <c r="K58" s="17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</row>
    <row r="59" spans="1:29" ht="40.5" customHeight="1" x14ac:dyDescent="0.3">
      <c r="A59" s="246" t="s">
        <v>59</v>
      </c>
      <c r="B59" s="170"/>
      <c r="C59" s="59"/>
      <c r="D59" s="245" t="s">
        <v>60</v>
      </c>
      <c r="E59" s="187"/>
      <c r="F59" s="247"/>
      <c r="G59" s="248"/>
      <c r="H59" s="248"/>
      <c r="I59" s="249"/>
      <c r="J59" s="243">
        <f>IF($B$8&gt;0,(IF((COUNTIFS($C$58,"Si",$C$59,"Si",$F$58,"Si",$F$59,"Si")=1),$N$1,$N$2)),$L$2)</f>
        <v>0</v>
      </c>
      <c r="K59" s="17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</row>
    <row r="60" spans="1:29" ht="6" customHeight="1" x14ac:dyDescent="0.3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</row>
    <row r="61" spans="1:29" ht="15.75" customHeight="1" x14ac:dyDescent="0.3">
      <c r="A61" s="180" t="s">
        <v>61</v>
      </c>
      <c r="B61" s="185"/>
      <c r="C61" s="185"/>
      <c r="D61" s="185"/>
      <c r="E61" s="185"/>
      <c r="F61" s="185"/>
      <c r="G61" s="185"/>
      <c r="H61" s="185"/>
      <c r="I61" s="186"/>
      <c r="J61" s="243"/>
      <c r="K61" s="244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</row>
    <row r="62" spans="1:29" ht="15.75" customHeight="1" x14ac:dyDescent="0.3">
      <c r="A62" s="180" t="s">
        <v>62</v>
      </c>
      <c r="B62" s="185"/>
      <c r="C62" s="185"/>
      <c r="D62" s="185"/>
      <c r="E62" s="185"/>
      <c r="F62" s="185"/>
      <c r="G62" s="185"/>
      <c r="H62" s="185"/>
      <c r="I62" s="186"/>
      <c r="J62" s="243">
        <f>IF($B$8&gt;0,(IF((COUNTIFS($J$55,$N$1,$J$59,$N$1,$J$61,$N$1)=1),"HABILITADO","NO HABILITADO")),$L$2)</f>
        <v>0</v>
      </c>
      <c r="K62" s="17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</row>
    <row r="63" spans="1:29" ht="15.75" customHeight="1" x14ac:dyDescent="0.3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</row>
    <row r="64" spans="1:29" ht="15.75" customHeight="1" x14ac:dyDescent="0.3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</row>
    <row r="65" spans="1:29" ht="15.75" customHeight="1" x14ac:dyDescent="0.3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</row>
    <row r="66" spans="1:29" ht="15.75" customHeight="1" x14ac:dyDescent="0.3">
      <c r="A66" s="30"/>
      <c r="B66" s="30"/>
      <c r="C66" s="62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</row>
    <row r="67" spans="1:29" ht="15.75" customHeight="1" x14ac:dyDescent="0.3">
      <c r="A67" s="30"/>
      <c r="B67" s="30"/>
      <c r="C67" s="31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</row>
    <row r="68" spans="1:29" ht="42" customHeight="1" x14ac:dyDescent="0.3">
      <c r="A68" s="30"/>
      <c r="B68" s="30"/>
      <c r="C68" s="31"/>
      <c r="D68" s="30"/>
      <c r="E68" s="30"/>
      <c r="F68" s="30"/>
      <c r="G68" s="30"/>
      <c r="H68" s="30"/>
      <c r="I68" s="30"/>
      <c r="J68" s="85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</row>
    <row r="69" spans="1:29" ht="15.75" customHeight="1" x14ac:dyDescent="0.3">
      <c r="A69" s="30"/>
      <c r="B69" s="30"/>
      <c r="C69" s="31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</row>
    <row r="70" spans="1:29" ht="15.75" customHeight="1" x14ac:dyDescent="0.3">
      <c r="A70" s="30"/>
      <c r="B70" s="30"/>
      <c r="C70" s="31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</row>
    <row r="71" spans="1:29" ht="15.75" customHeight="1" x14ac:dyDescent="0.3">
      <c r="A71" s="30"/>
      <c r="B71" s="30"/>
      <c r="C71" s="31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</row>
    <row r="72" spans="1:29" ht="15.75" customHeight="1" x14ac:dyDescent="0.3">
      <c r="A72" s="30"/>
      <c r="B72" s="30"/>
      <c r="C72" s="31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</row>
    <row r="73" spans="1:29" ht="15.75" customHeight="1" x14ac:dyDescent="0.3">
      <c r="A73" s="30"/>
      <c r="B73" s="30"/>
      <c r="C73" s="31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</row>
    <row r="74" spans="1:29" ht="15.75" customHeight="1" x14ac:dyDescent="0.3">
      <c r="A74" s="30"/>
      <c r="B74" s="30"/>
      <c r="C74" s="31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</row>
    <row r="75" spans="1:29" ht="15.75" customHeight="1" x14ac:dyDescent="0.3">
      <c r="A75" s="30"/>
      <c r="B75" s="30"/>
      <c r="C75" s="31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</row>
    <row r="76" spans="1:29" ht="15.75" customHeight="1" x14ac:dyDescent="0.3">
      <c r="A76" s="30"/>
      <c r="B76" s="30"/>
      <c r="C76" s="31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</row>
    <row r="77" spans="1:29" ht="15.75" customHeight="1" x14ac:dyDescent="0.3">
      <c r="A77" s="30"/>
      <c r="B77" s="30"/>
      <c r="C77" s="31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</row>
    <row r="78" spans="1:29" ht="15.75" customHeight="1" x14ac:dyDescent="0.3">
      <c r="A78" s="30"/>
      <c r="B78" s="30"/>
      <c r="C78" s="31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</row>
    <row r="79" spans="1:29" ht="15.75" customHeight="1" x14ac:dyDescent="0.3">
      <c r="A79" s="30"/>
      <c r="B79" s="30"/>
      <c r="C79" s="31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</row>
    <row r="80" spans="1:29" ht="15.75" customHeight="1" x14ac:dyDescent="0.3">
      <c r="A80" s="30"/>
      <c r="B80" s="30"/>
      <c r="C80" s="31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</row>
    <row r="81" spans="1:29" ht="15.75" customHeight="1" x14ac:dyDescent="0.3">
      <c r="A81" s="30"/>
      <c r="B81" s="30"/>
      <c r="C81" s="31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</row>
    <row r="82" spans="1:29" ht="15.75" customHeight="1" x14ac:dyDescent="0.3">
      <c r="A82" s="30"/>
      <c r="B82" s="30"/>
      <c r="C82" s="31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</row>
    <row r="83" spans="1:29" ht="15.75" customHeight="1" x14ac:dyDescent="0.3">
      <c r="A83" s="30"/>
      <c r="B83" s="30"/>
      <c r="C83" s="31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</row>
    <row r="84" spans="1:29" ht="15.75" customHeight="1" x14ac:dyDescent="0.3">
      <c r="A84" s="30"/>
      <c r="B84" s="30"/>
      <c r="C84" s="31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</row>
    <row r="85" spans="1:29" ht="15.75" customHeight="1" x14ac:dyDescent="0.3">
      <c r="A85" s="30"/>
      <c r="B85" s="30"/>
      <c r="C85" s="31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</row>
    <row r="86" spans="1:29" ht="15.75" customHeight="1" x14ac:dyDescent="0.3">
      <c r="A86" s="30"/>
      <c r="B86" s="30"/>
      <c r="C86" s="31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</row>
    <row r="87" spans="1:29" ht="15.75" customHeight="1" x14ac:dyDescent="0.3">
      <c r="A87" s="30"/>
      <c r="B87" s="30"/>
      <c r="C87" s="31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</row>
    <row r="88" spans="1:29" ht="15.75" customHeight="1" x14ac:dyDescent="0.3">
      <c r="A88" s="30"/>
      <c r="B88" s="30"/>
      <c r="C88" s="31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</row>
    <row r="89" spans="1:29" ht="15.75" customHeight="1" x14ac:dyDescent="0.3">
      <c r="A89" s="30"/>
      <c r="B89" s="30"/>
      <c r="C89" s="31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</row>
    <row r="90" spans="1:29" ht="15.75" customHeight="1" x14ac:dyDescent="0.3">
      <c r="A90" s="30"/>
      <c r="B90" s="30"/>
      <c r="C90" s="31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</row>
    <row r="91" spans="1:29" ht="15.75" customHeight="1" x14ac:dyDescent="0.3">
      <c r="A91" s="30"/>
      <c r="B91" s="30"/>
      <c r="C91" s="31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</row>
    <row r="92" spans="1:29" ht="15.75" customHeight="1" x14ac:dyDescent="0.3">
      <c r="A92" s="30"/>
      <c r="B92" s="30"/>
      <c r="C92" s="31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</row>
    <row r="93" spans="1:29" ht="15.75" customHeight="1" x14ac:dyDescent="0.3">
      <c r="A93" s="30"/>
      <c r="B93" s="30"/>
      <c r="C93" s="31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</row>
    <row r="94" spans="1:29" ht="15.75" customHeight="1" x14ac:dyDescent="0.3">
      <c r="A94" s="30"/>
      <c r="B94" s="30"/>
      <c r="C94" s="31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</row>
    <row r="95" spans="1:29" ht="15.75" customHeight="1" x14ac:dyDescent="0.3">
      <c r="A95" s="30"/>
      <c r="B95" s="30"/>
      <c r="C95" s="31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</row>
    <row r="96" spans="1:29" ht="15.75" customHeight="1" x14ac:dyDescent="0.3">
      <c r="A96" s="30"/>
      <c r="B96" s="30"/>
      <c r="C96" s="31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</row>
    <row r="97" spans="1:29" ht="15.75" customHeight="1" x14ac:dyDescent="0.3">
      <c r="A97" s="30"/>
      <c r="B97" s="30"/>
      <c r="C97" s="31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</row>
    <row r="98" spans="1:29" ht="15.75" customHeight="1" x14ac:dyDescent="0.3">
      <c r="A98" s="30"/>
      <c r="B98" s="30"/>
      <c r="C98" s="31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</row>
    <row r="99" spans="1:29" ht="15.75" customHeight="1" x14ac:dyDescent="0.3">
      <c r="A99" s="30"/>
      <c r="B99" s="30"/>
      <c r="C99" s="31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</row>
    <row r="100" spans="1:29" ht="15.75" customHeight="1" x14ac:dyDescent="0.3">
      <c r="A100" s="30"/>
      <c r="B100" s="30"/>
      <c r="C100" s="31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</row>
    <row r="101" spans="1:29" ht="15.75" customHeight="1" x14ac:dyDescent="0.3">
      <c r="A101" s="30"/>
      <c r="B101" s="30"/>
      <c r="C101" s="31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</row>
    <row r="102" spans="1:29" ht="15.75" customHeight="1" x14ac:dyDescent="0.3">
      <c r="A102" s="30"/>
      <c r="B102" s="30"/>
      <c r="C102" s="31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</row>
    <row r="103" spans="1:29" ht="15.75" customHeight="1" x14ac:dyDescent="0.3">
      <c r="A103" s="30"/>
      <c r="B103" s="30"/>
      <c r="C103" s="31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</row>
    <row r="104" spans="1:29" ht="15.75" customHeight="1" x14ac:dyDescent="0.3">
      <c r="A104" s="30"/>
      <c r="B104" s="30"/>
      <c r="C104" s="31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</row>
    <row r="105" spans="1:29" ht="15.75" customHeight="1" x14ac:dyDescent="0.3">
      <c r="A105" s="30"/>
      <c r="B105" s="30"/>
      <c r="C105" s="31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</row>
    <row r="106" spans="1:29" ht="15.75" customHeight="1" x14ac:dyDescent="0.3">
      <c r="A106" s="30"/>
      <c r="B106" s="30"/>
      <c r="C106" s="31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</row>
    <row r="107" spans="1:29" ht="15.75" customHeight="1" x14ac:dyDescent="0.3">
      <c r="A107" s="30"/>
      <c r="B107" s="30"/>
      <c r="C107" s="31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</row>
    <row r="108" spans="1:29" ht="15.75" customHeight="1" x14ac:dyDescent="0.3">
      <c r="A108" s="30"/>
      <c r="B108" s="30"/>
      <c r="C108" s="31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</row>
    <row r="109" spans="1:29" ht="15.75" customHeight="1" x14ac:dyDescent="0.3">
      <c r="A109" s="30"/>
      <c r="B109" s="30"/>
      <c r="C109" s="31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</row>
    <row r="110" spans="1:29" ht="15.75" customHeight="1" x14ac:dyDescent="0.3">
      <c r="A110" s="30"/>
      <c r="B110" s="30"/>
      <c r="C110" s="31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</row>
    <row r="111" spans="1:29" ht="15.75" customHeight="1" x14ac:dyDescent="0.3">
      <c r="A111" s="30"/>
      <c r="B111" s="30"/>
      <c r="C111" s="31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</row>
    <row r="112" spans="1:29" ht="15.75" customHeight="1" x14ac:dyDescent="0.3">
      <c r="A112" s="30"/>
      <c r="B112" s="30"/>
      <c r="C112" s="31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</row>
    <row r="113" spans="1:29" ht="15.75" customHeight="1" x14ac:dyDescent="0.3">
      <c r="A113" s="30"/>
      <c r="B113" s="30"/>
      <c r="C113" s="31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</row>
    <row r="114" spans="1:29" ht="15.75" customHeight="1" x14ac:dyDescent="0.3">
      <c r="A114" s="30"/>
      <c r="B114" s="30"/>
      <c r="C114" s="31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</row>
    <row r="115" spans="1:29" ht="15.75" customHeight="1" x14ac:dyDescent="0.3">
      <c r="A115" s="30"/>
      <c r="B115" s="30"/>
      <c r="C115" s="31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</row>
    <row r="116" spans="1:29" ht="15.75" customHeight="1" x14ac:dyDescent="0.3">
      <c r="A116" s="30"/>
      <c r="B116" s="30"/>
      <c r="C116" s="31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</row>
    <row r="117" spans="1:29" ht="15.75" customHeight="1" x14ac:dyDescent="0.3">
      <c r="A117" s="30"/>
      <c r="B117" s="30"/>
      <c r="C117" s="31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</row>
    <row r="118" spans="1:29" ht="15.75" customHeight="1" x14ac:dyDescent="0.3">
      <c r="A118" s="30"/>
      <c r="B118" s="30"/>
      <c r="C118" s="31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</row>
    <row r="119" spans="1:29" ht="15.75" customHeight="1" x14ac:dyDescent="0.3">
      <c r="A119" s="30"/>
      <c r="B119" s="30"/>
      <c r="C119" s="31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</row>
    <row r="120" spans="1:29" ht="15.75" customHeight="1" x14ac:dyDescent="0.3">
      <c r="A120" s="30"/>
      <c r="B120" s="30"/>
      <c r="C120" s="31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</row>
    <row r="121" spans="1:29" ht="15.75" customHeight="1" x14ac:dyDescent="0.3">
      <c r="A121" s="30"/>
      <c r="B121" s="30"/>
      <c r="C121" s="31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</row>
    <row r="122" spans="1:29" ht="15.75" customHeight="1" x14ac:dyDescent="0.3">
      <c r="A122" s="30"/>
      <c r="B122" s="30"/>
      <c r="C122" s="31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</row>
    <row r="123" spans="1:29" ht="15.75" customHeight="1" x14ac:dyDescent="0.3">
      <c r="A123" s="30"/>
      <c r="B123" s="30"/>
      <c r="C123" s="31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</row>
    <row r="124" spans="1:29" ht="15.75" customHeight="1" x14ac:dyDescent="0.3">
      <c r="A124" s="30"/>
      <c r="B124" s="30"/>
      <c r="C124" s="31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</row>
    <row r="125" spans="1:29" ht="15.75" customHeight="1" x14ac:dyDescent="0.3">
      <c r="A125" s="30"/>
      <c r="B125" s="30"/>
      <c r="C125" s="31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</row>
    <row r="126" spans="1:29" ht="15.75" customHeight="1" x14ac:dyDescent="0.3">
      <c r="A126" s="30"/>
      <c r="B126" s="30"/>
      <c r="C126" s="31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</row>
    <row r="127" spans="1:29" ht="15.75" customHeight="1" x14ac:dyDescent="0.3">
      <c r="A127" s="30"/>
      <c r="B127" s="30"/>
      <c r="C127" s="31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</row>
    <row r="128" spans="1:29" ht="15.75" customHeight="1" x14ac:dyDescent="0.3">
      <c r="A128" s="30"/>
      <c r="B128" s="30"/>
      <c r="C128" s="31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</row>
    <row r="129" spans="1:29" ht="15.75" customHeight="1" x14ac:dyDescent="0.3">
      <c r="A129" s="30"/>
      <c r="B129" s="30"/>
      <c r="C129" s="31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</row>
    <row r="130" spans="1:29" ht="15.75" customHeight="1" x14ac:dyDescent="0.3">
      <c r="A130" s="30"/>
      <c r="B130" s="30"/>
      <c r="C130" s="31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</row>
    <row r="131" spans="1:29" ht="15.75" customHeight="1" x14ac:dyDescent="0.3">
      <c r="A131" s="30"/>
      <c r="B131" s="30"/>
      <c r="C131" s="31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</row>
    <row r="132" spans="1:29" ht="15.75" customHeight="1" x14ac:dyDescent="0.3">
      <c r="A132" s="30"/>
      <c r="B132" s="30"/>
      <c r="C132" s="31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</row>
    <row r="133" spans="1:29" ht="15.75" customHeight="1" x14ac:dyDescent="0.3">
      <c r="A133" s="30"/>
      <c r="B133" s="30"/>
      <c r="C133" s="31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</row>
    <row r="134" spans="1:29" ht="15.75" customHeight="1" x14ac:dyDescent="0.3">
      <c r="A134" s="30"/>
      <c r="B134" s="30"/>
      <c r="C134" s="31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</row>
    <row r="135" spans="1:29" ht="15.75" customHeight="1" x14ac:dyDescent="0.3">
      <c r="A135" s="30"/>
      <c r="B135" s="30"/>
      <c r="C135" s="31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</row>
    <row r="136" spans="1:29" ht="15.75" customHeight="1" x14ac:dyDescent="0.3">
      <c r="A136" s="30"/>
      <c r="B136" s="30"/>
      <c r="C136" s="31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</row>
    <row r="137" spans="1:29" ht="15.75" customHeight="1" x14ac:dyDescent="0.3">
      <c r="A137" s="30"/>
      <c r="B137" s="30"/>
      <c r="C137" s="31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</row>
    <row r="138" spans="1:29" ht="15.75" customHeight="1" x14ac:dyDescent="0.3">
      <c r="A138" s="30"/>
      <c r="B138" s="30"/>
      <c r="C138" s="31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</row>
    <row r="139" spans="1:29" ht="15.75" customHeight="1" x14ac:dyDescent="0.3">
      <c r="A139" s="30"/>
      <c r="B139" s="30"/>
      <c r="C139" s="31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</row>
    <row r="140" spans="1:29" ht="15.75" customHeight="1" x14ac:dyDescent="0.3">
      <c r="A140" s="30"/>
      <c r="B140" s="30"/>
      <c r="C140" s="31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</row>
    <row r="141" spans="1:29" ht="15.75" customHeight="1" x14ac:dyDescent="0.3">
      <c r="A141" s="30"/>
      <c r="B141" s="30"/>
      <c r="C141" s="31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</row>
    <row r="142" spans="1:29" ht="15.75" customHeight="1" x14ac:dyDescent="0.3">
      <c r="A142" s="30"/>
      <c r="B142" s="30"/>
      <c r="C142" s="31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</row>
    <row r="143" spans="1:29" ht="15.75" customHeight="1" x14ac:dyDescent="0.3">
      <c r="A143" s="30"/>
      <c r="B143" s="30"/>
      <c r="C143" s="31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</row>
    <row r="144" spans="1:29" ht="15.75" customHeight="1" x14ac:dyDescent="0.3">
      <c r="A144" s="30"/>
      <c r="B144" s="30"/>
      <c r="C144" s="31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</row>
    <row r="145" spans="1:29" ht="15.75" customHeight="1" x14ac:dyDescent="0.3">
      <c r="A145" s="30"/>
      <c r="B145" s="30"/>
      <c r="C145" s="31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</row>
    <row r="146" spans="1:29" ht="15.75" customHeight="1" x14ac:dyDescent="0.3">
      <c r="A146" s="30"/>
      <c r="B146" s="30"/>
      <c r="C146" s="31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</row>
    <row r="147" spans="1:29" ht="15.75" customHeight="1" x14ac:dyDescent="0.3">
      <c r="A147" s="30"/>
      <c r="B147" s="30"/>
      <c r="C147" s="31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</row>
    <row r="148" spans="1:29" ht="15.75" customHeight="1" x14ac:dyDescent="0.3">
      <c r="A148" s="30"/>
      <c r="B148" s="30"/>
      <c r="C148" s="31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</row>
    <row r="149" spans="1:29" ht="15.75" customHeight="1" x14ac:dyDescent="0.3">
      <c r="A149" s="30"/>
      <c r="B149" s="30"/>
      <c r="C149" s="31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</row>
    <row r="150" spans="1:29" ht="15.75" customHeight="1" x14ac:dyDescent="0.3">
      <c r="A150" s="30"/>
      <c r="B150" s="30"/>
      <c r="C150" s="31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</row>
    <row r="151" spans="1:29" ht="15.75" customHeight="1" x14ac:dyDescent="0.3">
      <c r="A151" s="30"/>
      <c r="B151" s="30"/>
      <c r="C151" s="31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</row>
    <row r="152" spans="1:29" ht="15.75" customHeight="1" x14ac:dyDescent="0.3">
      <c r="A152" s="30"/>
      <c r="B152" s="30"/>
      <c r="C152" s="31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</row>
    <row r="153" spans="1:29" ht="15.75" customHeight="1" x14ac:dyDescent="0.3">
      <c r="A153" s="30"/>
      <c r="B153" s="30"/>
      <c r="C153" s="31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</row>
    <row r="154" spans="1:29" ht="15.75" customHeight="1" x14ac:dyDescent="0.3">
      <c r="A154" s="30"/>
      <c r="B154" s="30"/>
      <c r="C154" s="31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</row>
    <row r="155" spans="1:29" ht="15.75" customHeight="1" x14ac:dyDescent="0.3">
      <c r="A155" s="30"/>
      <c r="B155" s="30"/>
      <c r="C155" s="31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</row>
    <row r="156" spans="1:29" ht="15.75" customHeight="1" x14ac:dyDescent="0.3">
      <c r="A156" s="30"/>
      <c r="B156" s="30"/>
      <c r="C156" s="31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</row>
    <row r="157" spans="1:29" ht="15.75" customHeight="1" x14ac:dyDescent="0.3">
      <c r="A157" s="30"/>
      <c r="B157" s="30"/>
      <c r="C157" s="31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</row>
    <row r="158" spans="1:29" ht="15.75" customHeight="1" x14ac:dyDescent="0.3">
      <c r="A158" s="30"/>
      <c r="B158" s="30"/>
      <c r="C158" s="31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</row>
    <row r="159" spans="1:29" ht="15.75" customHeight="1" x14ac:dyDescent="0.3">
      <c r="A159" s="30"/>
      <c r="B159" s="30"/>
      <c r="C159" s="31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</row>
    <row r="160" spans="1:29" ht="15.75" customHeight="1" x14ac:dyDescent="0.3">
      <c r="A160" s="30"/>
      <c r="B160" s="30"/>
      <c r="C160" s="31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</row>
    <row r="161" spans="1:29" ht="15.75" customHeight="1" x14ac:dyDescent="0.3">
      <c r="A161" s="30"/>
      <c r="B161" s="30"/>
      <c r="C161" s="31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</row>
    <row r="162" spans="1:29" ht="15.75" customHeight="1" x14ac:dyDescent="0.3">
      <c r="A162" s="30"/>
      <c r="B162" s="30"/>
      <c r="C162" s="31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</row>
    <row r="163" spans="1:29" ht="15.75" customHeight="1" x14ac:dyDescent="0.3">
      <c r="A163" s="30"/>
      <c r="B163" s="30"/>
      <c r="C163" s="31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</row>
    <row r="164" spans="1:29" ht="15.75" customHeight="1" x14ac:dyDescent="0.3">
      <c r="A164" s="30"/>
      <c r="B164" s="30"/>
      <c r="C164" s="31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</row>
    <row r="165" spans="1:29" ht="15.75" customHeight="1" x14ac:dyDescent="0.3">
      <c r="A165" s="30"/>
      <c r="B165" s="30"/>
      <c r="C165" s="31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</row>
    <row r="166" spans="1:29" ht="15.75" customHeight="1" x14ac:dyDescent="0.3">
      <c r="A166" s="30"/>
      <c r="B166" s="30"/>
      <c r="C166" s="31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</row>
    <row r="167" spans="1:29" ht="15.75" customHeight="1" x14ac:dyDescent="0.3">
      <c r="A167" s="30"/>
      <c r="B167" s="30"/>
      <c r="C167" s="31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</row>
    <row r="168" spans="1:29" ht="15.75" customHeight="1" x14ac:dyDescent="0.3">
      <c r="A168" s="30"/>
      <c r="B168" s="30"/>
      <c r="C168" s="31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</row>
    <row r="169" spans="1:29" ht="15.75" customHeight="1" x14ac:dyDescent="0.3">
      <c r="A169" s="30"/>
      <c r="B169" s="30"/>
      <c r="C169" s="31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</row>
    <row r="170" spans="1:29" ht="15.75" customHeight="1" x14ac:dyDescent="0.3">
      <c r="A170" s="30"/>
      <c r="B170" s="30"/>
      <c r="C170" s="31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</row>
    <row r="171" spans="1:29" ht="15.75" customHeight="1" x14ac:dyDescent="0.3">
      <c r="A171" s="30"/>
      <c r="B171" s="30"/>
      <c r="C171" s="31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</row>
    <row r="172" spans="1:29" ht="15.75" customHeight="1" x14ac:dyDescent="0.3">
      <c r="A172" s="30"/>
      <c r="B172" s="30"/>
      <c r="C172" s="31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</row>
    <row r="173" spans="1:29" ht="15.75" customHeight="1" x14ac:dyDescent="0.3">
      <c r="A173" s="30"/>
      <c r="B173" s="30"/>
      <c r="C173" s="31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</row>
    <row r="174" spans="1:29" ht="15.75" customHeight="1" x14ac:dyDescent="0.3">
      <c r="A174" s="30"/>
      <c r="B174" s="30"/>
      <c r="C174" s="31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</row>
    <row r="175" spans="1:29" ht="15.75" customHeight="1" x14ac:dyDescent="0.3">
      <c r="A175" s="30"/>
      <c r="B175" s="30"/>
      <c r="C175" s="31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</row>
    <row r="176" spans="1:29" ht="15.75" customHeight="1" x14ac:dyDescent="0.3">
      <c r="A176" s="30"/>
      <c r="B176" s="30"/>
      <c r="C176" s="31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</row>
    <row r="177" spans="1:29" ht="15.75" customHeight="1" x14ac:dyDescent="0.3">
      <c r="A177" s="30"/>
      <c r="B177" s="30"/>
      <c r="C177" s="31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</row>
    <row r="178" spans="1:29" ht="15.75" customHeight="1" x14ac:dyDescent="0.3">
      <c r="A178" s="30"/>
      <c r="B178" s="30"/>
      <c r="C178" s="31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</row>
    <row r="179" spans="1:29" ht="15.75" customHeight="1" x14ac:dyDescent="0.3">
      <c r="A179" s="30"/>
      <c r="B179" s="30"/>
      <c r="C179" s="31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</row>
    <row r="180" spans="1:29" ht="15.75" customHeight="1" x14ac:dyDescent="0.3">
      <c r="A180" s="30"/>
      <c r="B180" s="30"/>
      <c r="C180" s="31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</row>
    <row r="181" spans="1:29" ht="15.75" customHeight="1" x14ac:dyDescent="0.3">
      <c r="A181" s="30"/>
      <c r="B181" s="30"/>
      <c r="C181" s="31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</row>
    <row r="182" spans="1:29" ht="15.75" customHeight="1" x14ac:dyDescent="0.3">
      <c r="A182" s="30"/>
      <c r="B182" s="30"/>
      <c r="C182" s="31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</row>
    <row r="183" spans="1:29" ht="15.75" customHeight="1" x14ac:dyDescent="0.3">
      <c r="A183" s="30"/>
      <c r="B183" s="30"/>
      <c r="C183" s="31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</row>
    <row r="184" spans="1:29" ht="15.75" customHeight="1" x14ac:dyDescent="0.3">
      <c r="A184" s="30"/>
      <c r="B184" s="30"/>
      <c r="C184" s="31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</row>
    <row r="185" spans="1:29" ht="15.75" customHeight="1" x14ac:dyDescent="0.3">
      <c r="A185" s="30"/>
      <c r="B185" s="30"/>
      <c r="C185" s="31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</row>
    <row r="186" spans="1:29" ht="15.75" customHeight="1" x14ac:dyDescent="0.3">
      <c r="A186" s="30"/>
      <c r="B186" s="30"/>
      <c r="C186" s="31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</row>
    <row r="187" spans="1:29" ht="15.75" customHeight="1" x14ac:dyDescent="0.3">
      <c r="A187" s="30"/>
      <c r="B187" s="30"/>
      <c r="C187" s="31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</row>
    <row r="188" spans="1:29" ht="15.75" customHeight="1" x14ac:dyDescent="0.3">
      <c r="A188" s="30"/>
      <c r="B188" s="30"/>
      <c r="C188" s="31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</row>
    <row r="189" spans="1:29" ht="15.75" customHeight="1" x14ac:dyDescent="0.3">
      <c r="A189" s="30"/>
      <c r="B189" s="30"/>
      <c r="C189" s="31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</row>
    <row r="190" spans="1:29" ht="15.75" customHeight="1" x14ac:dyDescent="0.3">
      <c r="A190" s="30"/>
      <c r="B190" s="30"/>
      <c r="C190" s="31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</row>
    <row r="191" spans="1:29" ht="15.75" customHeight="1" x14ac:dyDescent="0.3">
      <c r="A191" s="30"/>
      <c r="B191" s="30"/>
      <c r="C191" s="31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</row>
    <row r="192" spans="1:29" ht="15.75" customHeight="1" x14ac:dyDescent="0.3">
      <c r="A192" s="30"/>
      <c r="B192" s="30"/>
      <c r="C192" s="31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</row>
    <row r="193" spans="1:29" ht="15.75" customHeight="1" x14ac:dyDescent="0.3">
      <c r="A193" s="30"/>
      <c r="B193" s="30"/>
      <c r="C193" s="31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</row>
    <row r="194" spans="1:29" ht="15.75" customHeight="1" x14ac:dyDescent="0.3">
      <c r="A194" s="30"/>
      <c r="B194" s="30"/>
      <c r="C194" s="31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</row>
    <row r="195" spans="1:29" ht="15.75" customHeight="1" x14ac:dyDescent="0.3">
      <c r="A195" s="30"/>
      <c r="B195" s="30"/>
      <c r="C195" s="31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</row>
    <row r="196" spans="1:29" ht="15.75" customHeight="1" x14ac:dyDescent="0.3">
      <c r="A196" s="30"/>
      <c r="B196" s="30"/>
      <c r="C196" s="31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</row>
    <row r="197" spans="1:29" ht="15.75" customHeight="1" x14ac:dyDescent="0.3">
      <c r="A197" s="30"/>
      <c r="B197" s="30"/>
      <c r="C197" s="31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</row>
    <row r="198" spans="1:29" ht="15.75" customHeight="1" x14ac:dyDescent="0.3">
      <c r="A198" s="30"/>
      <c r="B198" s="30"/>
      <c r="C198" s="31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</row>
    <row r="199" spans="1:29" ht="15.75" customHeight="1" x14ac:dyDescent="0.3">
      <c r="A199" s="30"/>
      <c r="B199" s="30"/>
      <c r="C199" s="31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</row>
    <row r="200" spans="1:29" ht="15.75" customHeight="1" x14ac:dyDescent="0.3">
      <c r="A200" s="30"/>
      <c r="B200" s="30"/>
      <c r="C200" s="31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</row>
    <row r="201" spans="1:29" ht="15.75" customHeight="1" x14ac:dyDescent="0.3">
      <c r="A201" s="30"/>
      <c r="B201" s="30"/>
      <c r="C201" s="31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</row>
    <row r="202" spans="1:29" ht="15.75" customHeight="1" x14ac:dyDescent="0.3">
      <c r="A202" s="30"/>
      <c r="B202" s="30"/>
      <c r="C202" s="31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</row>
    <row r="203" spans="1:29" ht="15.75" customHeight="1" x14ac:dyDescent="0.3">
      <c r="A203" s="30"/>
      <c r="B203" s="30"/>
      <c r="C203" s="31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</row>
    <row r="204" spans="1:29" ht="15.75" customHeight="1" x14ac:dyDescent="0.3">
      <c r="A204" s="30"/>
      <c r="B204" s="30"/>
      <c r="C204" s="31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</row>
    <row r="205" spans="1:29" ht="15.75" customHeight="1" x14ac:dyDescent="0.3">
      <c r="A205" s="30"/>
      <c r="B205" s="30"/>
      <c r="C205" s="31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</row>
    <row r="206" spans="1:29" ht="15.75" customHeight="1" x14ac:dyDescent="0.3">
      <c r="A206" s="30"/>
      <c r="B206" s="30"/>
      <c r="C206" s="31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</row>
    <row r="207" spans="1:29" ht="15.75" customHeight="1" x14ac:dyDescent="0.3">
      <c r="A207" s="30"/>
      <c r="B207" s="30"/>
      <c r="C207" s="31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</row>
    <row r="208" spans="1:29" ht="15.75" customHeight="1" x14ac:dyDescent="0.3">
      <c r="A208" s="30"/>
      <c r="B208" s="30"/>
      <c r="C208" s="31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</row>
    <row r="209" spans="1:29" ht="15.75" customHeight="1" x14ac:dyDescent="0.3">
      <c r="A209" s="30"/>
      <c r="B209" s="30"/>
      <c r="C209" s="31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</row>
    <row r="210" spans="1:29" ht="15.75" customHeight="1" x14ac:dyDescent="0.3">
      <c r="A210" s="30"/>
      <c r="B210" s="30"/>
      <c r="C210" s="31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</row>
    <row r="211" spans="1:29" ht="15.75" customHeight="1" x14ac:dyDescent="0.3">
      <c r="A211" s="30"/>
      <c r="B211" s="30"/>
      <c r="C211" s="31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</row>
    <row r="212" spans="1:29" ht="15.75" customHeight="1" x14ac:dyDescent="0.3">
      <c r="A212" s="30"/>
      <c r="B212" s="30"/>
      <c r="C212" s="31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</row>
    <row r="213" spans="1:29" ht="15.75" customHeight="1" x14ac:dyDescent="0.3">
      <c r="A213" s="30"/>
      <c r="B213" s="30"/>
      <c r="C213" s="31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</row>
    <row r="214" spans="1:29" ht="15.75" customHeight="1" x14ac:dyDescent="0.3">
      <c r="A214" s="30"/>
      <c r="B214" s="30"/>
      <c r="C214" s="31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</row>
    <row r="215" spans="1:29" ht="15.75" customHeight="1" x14ac:dyDescent="0.3">
      <c r="A215" s="30"/>
      <c r="B215" s="30"/>
      <c r="C215" s="31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</row>
    <row r="216" spans="1:29" ht="15.75" customHeight="1" x14ac:dyDescent="0.3">
      <c r="A216" s="30"/>
      <c r="B216" s="30"/>
      <c r="C216" s="31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</row>
    <row r="217" spans="1:29" ht="15.75" customHeight="1" x14ac:dyDescent="0.3">
      <c r="A217" s="30"/>
      <c r="B217" s="30"/>
      <c r="C217" s="31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</row>
    <row r="218" spans="1:29" ht="15.75" customHeight="1" x14ac:dyDescent="0.3">
      <c r="A218" s="30"/>
      <c r="B218" s="30"/>
      <c r="C218" s="31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</row>
    <row r="219" spans="1:29" ht="15.75" customHeight="1" x14ac:dyDescent="0.3">
      <c r="A219" s="30"/>
      <c r="B219" s="30"/>
      <c r="C219" s="31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</row>
    <row r="220" spans="1:29" ht="15.75" customHeight="1" x14ac:dyDescent="0.3">
      <c r="A220" s="30"/>
      <c r="B220" s="30"/>
      <c r="C220" s="31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</row>
    <row r="221" spans="1:29" ht="15.75" customHeight="1" x14ac:dyDescent="0.3">
      <c r="A221" s="30"/>
      <c r="B221" s="30"/>
      <c r="C221" s="31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</row>
    <row r="222" spans="1:29" ht="15.75" customHeight="1" x14ac:dyDescent="0.3">
      <c r="A222" s="30"/>
      <c r="B222" s="30"/>
      <c r="C222" s="31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</row>
    <row r="223" spans="1:29" ht="15.75" customHeight="1" x14ac:dyDescent="0.3">
      <c r="A223" s="30"/>
      <c r="B223" s="30"/>
      <c r="C223" s="31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</row>
    <row r="224" spans="1:29" ht="15.75" customHeight="1" x14ac:dyDescent="0.3">
      <c r="A224" s="30"/>
      <c r="B224" s="30"/>
      <c r="C224" s="31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</row>
    <row r="225" spans="1:29" ht="15.75" customHeight="1" x14ac:dyDescent="0.3">
      <c r="A225" s="30"/>
      <c r="B225" s="30"/>
      <c r="C225" s="31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</row>
    <row r="226" spans="1:29" ht="15.75" customHeight="1" x14ac:dyDescent="0.3">
      <c r="A226" s="30"/>
      <c r="B226" s="30"/>
      <c r="C226" s="31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</row>
    <row r="227" spans="1:29" ht="15.75" customHeight="1" x14ac:dyDescent="0.3">
      <c r="A227" s="30"/>
      <c r="B227" s="30"/>
      <c r="C227" s="31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</row>
    <row r="228" spans="1:29" ht="15.75" customHeight="1" x14ac:dyDescent="0.3">
      <c r="A228" s="30"/>
      <c r="B228" s="30"/>
      <c r="C228" s="31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</row>
    <row r="229" spans="1:29" ht="15.75" customHeight="1" x14ac:dyDescent="0.3">
      <c r="A229" s="30"/>
      <c r="B229" s="30"/>
      <c r="C229" s="31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</row>
    <row r="230" spans="1:29" ht="15.75" customHeight="1" x14ac:dyDescent="0.3">
      <c r="A230" s="30"/>
      <c r="B230" s="30"/>
      <c r="C230" s="31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</row>
    <row r="231" spans="1:29" ht="15.75" customHeight="1" x14ac:dyDescent="0.3">
      <c r="A231" s="30"/>
      <c r="B231" s="30"/>
      <c r="C231" s="31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</row>
    <row r="232" spans="1:29" ht="15.75" customHeight="1" x14ac:dyDescent="0.3">
      <c r="A232" s="30"/>
      <c r="B232" s="30"/>
      <c r="C232" s="31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</row>
    <row r="233" spans="1:29" ht="15.75" customHeight="1" x14ac:dyDescent="0.3">
      <c r="A233" s="30"/>
      <c r="B233" s="30"/>
      <c r="C233" s="31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</row>
    <row r="234" spans="1:29" ht="15.75" customHeight="1" x14ac:dyDescent="0.3">
      <c r="A234" s="30"/>
      <c r="B234" s="30"/>
      <c r="C234" s="31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</row>
    <row r="235" spans="1:29" ht="15.75" customHeight="1" x14ac:dyDescent="0.3">
      <c r="A235" s="30"/>
      <c r="B235" s="30"/>
      <c r="C235" s="31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</row>
    <row r="236" spans="1:29" ht="15.75" customHeight="1" x14ac:dyDescent="0.3">
      <c r="A236" s="30"/>
      <c r="B236" s="30"/>
      <c r="C236" s="31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</row>
    <row r="237" spans="1:29" ht="15.75" customHeight="1" x14ac:dyDescent="0.3">
      <c r="A237" s="30"/>
      <c r="B237" s="30"/>
      <c r="C237" s="31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</row>
    <row r="238" spans="1:29" ht="15.75" customHeight="1" x14ac:dyDescent="0.3">
      <c r="A238" s="30"/>
      <c r="B238" s="30"/>
      <c r="C238" s="31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</row>
    <row r="239" spans="1:29" ht="15.75" customHeight="1" x14ac:dyDescent="0.3">
      <c r="A239" s="30"/>
      <c r="B239" s="30"/>
      <c r="C239" s="31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</row>
    <row r="240" spans="1:29" ht="15.75" customHeight="1" x14ac:dyDescent="0.3">
      <c r="A240" s="30"/>
      <c r="B240" s="30"/>
      <c r="C240" s="31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</row>
    <row r="241" spans="1:29" ht="15.75" customHeight="1" x14ac:dyDescent="0.3">
      <c r="A241" s="30"/>
      <c r="B241" s="30"/>
      <c r="C241" s="31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</row>
    <row r="242" spans="1:29" ht="15.75" customHeight="1" x14ac:dyDescent="0.3">
      <c r="A242" s="30"/>
      <c r="B242" s="30"/>
      <c r="C242" s="31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</row>
    <row r="243" spans="1:29" ht="15.75" customHeight="1" x14ac:dyDescent="0.3">
      <c r="A243" s="30"/>
      <c r="B243" s="30"/>
      <c r="C243" s="31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</row>
    <row r="244" spans="1:29" ht="15.75" customHeight="1" x14ac:dyDescent="0.3">
      <c r="A244" s="30"/>
      <c r="B244" s="30"/>
      <c r="C244" s="31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</row>
    <row r="245" spans="1:29" ht="15.75" customHeight="1" x14ac:dyDescent="0.3">
      <c r="A245" s="30"/>
      <c r="B245" s="30"/>
      <c r="C245" s="31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</row>
    <row r="246" spans="1:29" ht="15.75" customHeight="1" x14ac:dyDescent="0.3">
      <c r="A246" s="30"/>
      <c r="B246" s="30"/>
      <c r="C246" s="31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</row>
    <row r="247" spans="1:29" ht="15.75" customHeight="1" x14ac:dyDescent="0.3">
      <c r="A247" s="30"/>
      <c r="B247" s="30"/>
      <c r="C247" s="31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</row>
    <row r="248" spans="1:29" ht="15.75" customHeight="1" x14ac:dyDescent="0.3">
      <c r="A248" s="30"/>
      <c r="B248" s="30"/>
      <c r="C248" s="31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</row>
    <row r="249" spans="1:29" ht="15.75" customHeight="1" x14ac:dyDescent="0.3">
      <c r="A249" s="30"/>
      <c r="B249" s="30"/>
      <c r="C249" s="31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</row>
    <row r="250" spans="1:29" ht="15.75" customHeight="1" x14ac:dyDescent="0.3">
      <c r="A250" s="30"/>
      <c r="B250" s="30"/>
      <c r="C250" s="31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</row>
    <row r="251" spans="1:29" ht="15.75" customHeight="1" x14ac:dyDescent="0.3">
      <c r="A251" s="30"/>
      <c r="B251" s="30"/>
      <c r="C251" s="31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</row>
    <row r="252" spans="1:29" ht="15.75" customHeight="1" x14ac:dyDescent="0.3">
      <c r="A252" s="30"/>
      <c r="B252" s="30"/>
      <c r="C252" s="31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</row>
    <row r="253" spans="1:29" ht="15.75" customHeight="1" x14ac:dyDescent="0.3">
      <c r="A253" s="30"/>
      <c r="B253" s="30"/>
      <c r="C253" s="31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</row>
    <row r="254" spans="1:29" ht="15.75" customHeight="1" x14ac:dyDescent="0.3">
      <c r="A254" s="30"/>
      <c r="B254" s="30"/>
      <c r="C254" s="31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</row>
    <row r="255" spans="1:29" ht="15.75" customHeight="1" x14ac:dyDescent="0.3">
      <c r="A255" s="30"/>
      <c r="B255" s="30"/>
      <c r="C255" s="31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</row>
    <row r="256" spans="1:29" ht="15.75" customHeight="1" x14ac:dyDescent="0.3">
      <c r="A256" s="30"/>
      <c r="B256" s="30"/>
      <c r="C256" s="31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</row>
    <row r="257" spans="1:29" ht="15.75" customHeight="1" x14ac:dyDescent="0.3">
      <c r="A257" s="30"/>
      <c r="B257" s="30"/>
      <c r="C257" s="31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</row>
    <row r="258" spans="1:29" ht="15.75" customHeight="1" x14ac:dyDescent="0.3">
      <c r="A258" s="30"/>
      <c r="B258" s="30"/>
      <c r="C258" s="31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</row>
    <row r="259" spans="1:29" ht="15.75" customHeight="1" x14ac:dyDescent="0.3">
      <c r="A259" s="30"/>
      <c r="B259" s="30"/>
      <c r="C259" s="31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</row>
    <row r="260" spans="1:29" ht="15.75" customHeight="1" x14ac:dyDescent="0.3">
      <c r="A260" s="30"/>
      <c r="B260" s="30"/>
      <c r="C260" s="31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</row>
    <row r="261" spans="1:29" ht="15.75" customHeight="1" x14ac:dyDescent="0.3">
      <c r="A261" s="30"/>
      <c r="B261" s="30"/>
      <c r="C261" s="31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</row>
    <row r="262" spans="1:29" ht="15.75" customHeight="1" x14ac:dyDescent="0.3">
      <c r="A262" s="30"/>
      <c r="B262" s="30"/>
      <c r="C262" s="31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</row>
    <row r="263" spans="1:29" ht="15.75" customHeight="1" x14ac:dyDescent="0.3">
      <c r="A263" s="30"/>
      <c r="B263" s="30"/>
      <c r="C263" s="31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</row>
    <row r="264" spans="1:29" ht="15.75" customHeight="1" x14ac:dyDescent="0.3">
      <c r="A264" s="30"/>
      <c r="B264" s="30"/>
      <c r="C264" s="31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</row>
    <row r="265" spans="1:29" ht="15.75" customHeight="1" x14ac:dyDescent="0.3">
      <c r="A265" s="30"/>
      <c r="B265" s="30"/>
      <c r="C265" s="31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</row>
    <row r="266" spans="1:29" ht="15.75" customHeight="1" x14ac:dyDescent="0.3">
      <c r="A266" s="30"/>
      <c r="B266" s="30"/>
      <c r="C266" s="31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</row>
    <row r="267" spans="1:29" ht="15.75" customHeight="1" x14ac:dyDescent="0.3"/>
    <row r="268" spans="1:29" ht="15.75" customHeight="1" x14ac:dyDescent="0.3"/>
    <row r="269" spans="1:29" ht="15.75" customHeight="1" x14ac:dyDescent="0.3"/>
    <row r="270" spans="1:29" ht="15.75" customHeight="1" x14ac:dyDescent="0.3"/>
    <row r="271" spans="1:29" ht="15.75" customHeight="1" x14ac:dyDescent="0.3"/>
    <row r="272" spans="1:29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</sheetData>
  <mergeCells count="65">
    <mergeCell ref="A61:I61"/>
    <mergeCell ref="J61:K61"/>
    <mergeCell ref="A62:I62"/>
    <mergeCell ref="J62:K62"/>
    <mergeCell ref="A58:B58"/>
    <mergeCell ref="D58:E58"/>
    <mergeCell ref="F58:I58"/>
    <mergeCell ref="J58:K58"/>
    <mergeCell ref="A59:B59"/>
    <mergeCell ref="D59:E59"/>
    <mergeCell ref="F59:I59"/>
    <mergeCell ref="J59:K59"/>
    <mergeCell ref="A57:K57"/>
    <mergeCell ref="A43:J43"/>
    <mergeCell ref="A44:I44"/>
    <mergeCell ref="A45:I47"/>
    <mergeCell ref="J45:J47"/>
    <mergeCell ref="K45:K47"/>
    <mergeCell ref="A48:I50"/>
    <mergeCell ref="J48:J50"/>
    <mergeCell ref="K48:K50"/>
    <mergeCell ref="A51:J51"/>
    <mergeCell ref="A52:J52"/>
    <mergeCell ref="B53:K53"/>
    <mergeCell ref="A55:I55"/>
    <mergeCell ref="J55:K55"/>
    <mergeCell ref="A42:J42"/>
    <mergeCell ref="B24:C24"/>
    <mergeCell ref="D24:I24"/>
    <mergeCell ref="J24:K24"/>
    <mergeCell ref="A25:K25"/>
    <mergeCell ref="A36:K36"/>
    <mergeCell ref="C37:J37"/>
    <mergeCell ref="C38:E38"/>
    <mergeCell ref="F38:I38"/>
    <mergeCell ref="K38:K40"/>
    <mergeCell ref="C40:E40"/>
    <mergeCell ref="F40:I40"/>
    <mergeCell ref="C39:E39"/>
    <mergeCell ref="F39:I39"/>
    <mergeCell ref="A20:A21"/>
    <mergeCell ref="B20:B21"/>
    <mergeCell ref="C20:I21"/>
    <mergeCell ref="J20:K21"/>
    <mergeCell ref="C23:I23"/>
    <mergeCell ref="J23:K23"/>
    <mergeCell ref="C22:I22"/>
    <mergeCell ref="B14:K14"/>
    <mergeCell ref="B15:K15"/>
    <mergeCell ref="B16:K16"/>
    <mergeCell ref="A18:K18"/>
    <mergeCell ref="C19:I19"/>
    <mergeCell ref="J19:K19"/>
    <mergeCell ref="A13:K13"/>
    <mergeCell ref="A1:K1"/>
    <mergeCell ref="A3:K3"/>
    <mergeCell ref="B4:C4"/>
    <mergeCell ref="D4:H4"/>
    <mergeCell ref="J4:K4"/>
    <mergeCell ref="B5:K5"/>
    <mergeCell ref="A7:K7"/>
    <mergeCell ref="C8:K8"/>
    <mergeCell ref="B9:H9"/>
    <mergeCell ref="B10:H10"/>
    <mergeCell ref="B11:H11"/>
  </mergeCells>
  <conditionalFormatting sqref="B9:B11">
    <cfRule type="cellIs" dxfId="440" priority="20" operator="equal">
      <formula>0</formula>
    </cfRule>
    <cfRule type="cellIs" dxfId="439" priority="21" operator="equal">
      <formula>0</formula>
    </cfRule>
  </conditionalFormatting>
  <conditionalFormatting sqref="B27:B34">
    <cfRule type="cellIs" dxfId="438" priority="22" operator="equal">
      <formula>0</formula>
    </cfRule>
    <cfRule type="cellIs" dxfId="437" priority="23" operator="equal">
      <formula>$M$2</formula>
    </cfRule>
    <cfRule type="cellIs" dxfId="436" priority="24" operator="equal">
      <formula>$M$1</formula>
    </cfRule>
  </conditionalFormatting>
  <conditionalFormatting sqref="B34">
    <cfRule type="cellIs" dxfId="435" priority="25" operator="equal">
      <formula>"No aplica"</formula>
    </cfRule>
  </conditionalFormatting>
  <conditionalFormatting sqref="B20:C20 C23">
    <cfRule type="cellIs" dxfId="434" priority="26" operator="equal">
      <formula>0</formula>
    </cfRule>
  </conditionalFormatting>
  <conditionalFormatting sqref="C8">
    <cfRule type="cellIs" dxfId="433" priority="27" operator="equal">
      <formula>0</formula>
    </cfRule>
    <cfRule type="cellIs" dxfId="432" priority="34" operator="equal">
      <formula>0</formula>
    </cfRule>
  </conditionalFormatting>
  <conditionalFormatting sqref="C58:C59">
    <cfRule type="containsText" dxfId="431" priority="45" operator="containsText" text="Si">
      <formula>NOT(ISERROR(SEARCH(("Si"),(C58))))</formula>
    </cfRule>
    <cfRule type="containsText" dxfId="430" priority="44" operator="containsText" text="No">
      <formula>NOT(ISERROR(SEARCH(("No"),(C58))))</formula>
    </cfRule>
    <cfRule type="containsText" dxfId="429" priority="43" operator="containsText" text="N.A.">
      <formula>NOT(ISERROR(SEARCH(("N.A."),(C58))))</formula>
    </cfRule>
  </conditionalFormatting>
  <conditionalFormatting sqref="E27:E34">
    <cfRule type="cellIs" dxfId="428" priority="6" operator="equal">
      <formula>$M$1</formula>
    </cfRule>
    <cfRule type="cellIs" dxfId="427" priority="4" operator="equal">
      <formula>0</formula>
    </cfRule>
    <cfRule type="cellIs" dxfId="426" priority="5" operator="equal">
      <formula>$M$2</formula>
    </cfRule>
  </conditionalFormatting>
  <conditionalFormatting sqref="E34">
    <cfRule type="cellIs" dxfId="425" priority="7" operator="equal">
      <formula>"No aplica"</formula>
    </cfRule>
  </conditionalFormatting>
  <conditionalFormatting sqref="F58:F59">
    <cfRule type="containsText" dxfId="424" priority="2" operator="containsText" text="No">
      <formula>NOT(ISERROR(SEARCH(("No"),(F58))))</formula>
    </cfRule>
    <cfRule type="containsText" dxfId="423" priority="3" operator="containsText" text="Si">
      <formula>NOT(ISERROR(SEARCH(("Si"),(F58))))</formula>
    </cfRule>
    <cfRule type="containsText" dxfId="422" priority="1" operator="containsText" text="N.A.">
      <formula>NOT(ISERROR(SEARCH(("N.A."),(F58))))</formula>
    </cfRule>
  </conditionalFormatting>
  <conditionalFormatting sqref="G27:H33">
    <cfRule type="cellIs" dxfId="421" priority="12" operator="equal">
      <formula>0</formula>
    </cfRule>
    <cfRule type="cellIs" dxfId="420" priority="14" operator="equal">
      <formula>$M$1</formula>
    </cfRule>
    <cfRule type="cellIs" dxfId="419" priority="13" operator="equal">
      <formula>$M$2</formula>
    </cfRule>
  </conditionalFormatting>
  <conditionalFormatting sqref="H34">
    <cfRule type="cellIs" dxfId="418" priority="11" operator="equal">
      <formula>"No aplica"</formula>
    </cfRule>
  </conditionalFormatting>
  <conditionalFormatting sqref="H34:I34">
    <cfRule type="cellIs" dxfId="417" priority="8" operator="equal">
      <formula>0</formula>
    </cfRule>
    <cfRule type="cellIs" dxfId="416" priority="9" operator="equal">
      <formula>$M$2</formula>
    </cfRule>
    <cfRule type="cellIs" dxfId="415" priority="10" operator="equal">
      <formula>$M$1</formula>
    </cfRule>
  </conditionalFormatting>
  <conditionalFormatting sqref="J20">
    <cfRule type="cellIs" dxfId="414" priority="18" operator="equal">
      <formula>0</formula>
    </cfRule>
  </conditionalFormatting>
  <conditionalFormatting sqref="J24">
    <cfRule type="cellIs" dxfId="413" priority="52" stopIfTrue="1" operator="equal">
      <formula>0</formula>
    </cfRule>
  </conditionalFormatting>
  <conditionalFormatting sqref="J38:J40">
    <cfRule type="cellIs" dxfId="412" priority="40" operator="equal">
      <formula>0</formula>
    </cfRule>
  </conditionalFormatting>
  <conditionalFormatting sqref="J61">
    <cfRule type="cellIs" dxfId="411" priority="49" operator="equal">
      <formula>0</formula>
    </cfRule>
    <cfRule type="cellIs" dxfId="410" priority="50" operator="equal">
      <formula>$M$2</formula>
    </cfRule>
    <cfRule type="cellIs" dxfId="409" priority="51" operator="equal">
      <formula>$M$1</formula>
    </cfRule>
  </conditionalFormatting>
  <conditionalFormatting sqref="J23:K23">
    <cfRule type="cellIs" dxfId="408" priority="19" operator="equal">
      <formula>0</formula>
    </cfRule>
  </conditionalFormatting>
  <conditionalFormatting sqref="J55:K55 J59:K59">
    <cfRule type="cellIs" dxfId="407" priority="31" operator="equal">
      <formula>0</formula>
    </cfRule>
    <cfRule type="cellIs" dxfId="406" priority="32" operator="equal">
      <formula>$N$1</formula>
    </cfRule>
    <cfRule type="cellIs" dxfId="405" priority="33" operator="equal">
      <formula>$N$2</formula>
    </cfRule>
  </conditionalFormatting>
  <conditionalFormatting sqref="J62:K62">
    <cfRule type="cellIs" dxfId="404" priority="35" operator="equal">
      <formula>0</formula>
    </cfRule>
    <cfRule type="cellIs" dxfId="403" priority="36" operator="equal">
      <formula>"HABILITADO"</formula>
    </cfRule>
    <cfRule type="cellIs" dxfId="402" priority="37" operator="equal">
      <formula>"NO HABILITADO"</formula>
    </cfRule>
  </conditionalFormatting>
  <conditionalFormatting sqref="K27:K34">
    <cfRule type="cellIs" dxfId="401" priority="38" operator="equal">
      <formula>0</formula>
    </cfRule>
  </conditionalFormatting>
  <conditionalFormatting sqref="K38:K39">
    <cfRule type="cellIs" dxfId="400" priority="39" operator="equal">
      <formula>0</formula>
    </cfRule>
  </conditionalFormatting>
  <conditionalFormatting sqref="K38:K40">
    <cfRule type="cellIs" dxfId="399" priority="41" operator="equal">
      <formula>"No Cumple"</formula>
    </cfRule>
    <cfRule type="cellIs" dxfId="398" priority="42" operator="equal">
      <formula>"Cumple"</formula>
    </cfRule>
  </conditionalFormatting>
  <conditionalFormatting sqref="K42:K45 K48 K51:K52">
    <cfRule type="containsText" dxfId="397" priority="46" operator="containsText" text="N.A.">
      <formula>NOT(ISERROR(SEARCH(("N.A."),(K42))))</formula>
    </cfRule>
    <cfRule type="containsText" dxfId="396" priority="48" operator="containsText" text="Si">
      <formula>NOT(ISERROR(SEARCH(("Si"),(K42))))</formula>
    </cfRule>
    <cfRule type="containsText" dxfId="395" priority="47" operator="containsText" text="No">
      <formula>NOT(ISERROR(SEARCH(("No"),(K42))))</formula>
    </cfRule>
  </conditionalFormatting>
  <dataValidations count="6">
    <dataValidation type="list" allowBlank="1" showErrorMessage="1" sqref="F38:F39" xr:uid="{BEE3FFEE-44C9-4913-9779-9B84DBE97DF0}">
      <formula1>"X"</formula1>
    </dataValidation>
    <dataValidation type="list" allowBlank="1" showInputMessage="1" showErrorMessage="1" prompt="Entregado ¿Si o No?" sqref="C58:C59" xr:uid="{62DAE483-13D3-49F7-96DC-7643EF303B9F}">
      <formula1>"Si,No"</formula1>
    </dataValidation>
    <dataValidation type="list" allowBlank="1" showErrorMessage="1" sqref="J61" xr:uid="{B8D5A0B5-4C9A-471A-807B-163E4B77978E}">
      <formula1>$N$1:$N$2</formula1>
    </dataValidation>
    <dataValidation type="list" allowBlank="1" showInputMessage="1" showErrorMessage="1" prompt="Entregado ¿Si o No?" sqref="K42:K45 K48 K51:K52" xr:uid="{7BD84847-C155-4A20-95ED-0DCAB45EE5C9}">
      <formula1>"Si,No,N.A."</formula1>
    </dataValidation>
    <dataValidation type="list" allowBlank="1" showErrorMessage="1" sqref="B27:B33 E27:E33 G27:H33" xr:uid="{59F9E102-B56D-4C93-B93F-E759EC6BE112}">
      <formula1>$M$1:$M$2</formula1>
    </dataValidation>
    <dataValidation type="list" allowBlank="1" showErrorMessage="1" sqref="C27:C33" xr:uid="{85D8BAD4-E174-43AF-B313-E451E97C7E44}">
      <formula1>$B$9:$B$12</formula1>
    </dataValidation>
  </dataValidations>
  <pageMargins left="0.7" right="0.7" top="0.75" bottom="0.75" header="0" footer="0"/>
  <pageSetup paperSize="9" scale="47" fitToHeight="0" orientation="landscape" r:id="rId1"/>
  <rowBreaks count="2" manualBreakCount="2">
    <brk id="11" max="7" man="1"/>
    <brk id="41" max="8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1A161CC5-CE25-451B-A9AD-7E2BCE03FC52}">
          <x14:formula1>
            <xm:f>OFERENTES!$A$7:$A$12</xm:f>
          </x14:formula1>
          <xm:sqref>B19 B8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DFD23-2C81-47E4-868B-63A054362C3D}">
  <sheetPr>
    <pageSetUpPr fitToPage="1"/>
  </sheetPr>
  <dimension ref="A1:I989"/>
  <sheetViews>
    <sheetView view="pageBreakPreview" topLeftCell="A5" zoomScale="70" zoomScaleNormal="100" zoomScaleSheetLayoutView="70" workbookViewId="0">
      <selection activeCell="C19" sqref="C19:I19"/>
    </sheetView>
  </sheetViews>
  <sheetFormatPr baseColWidth="10" defaultColWidth="14.28515625" defaultRowHeight="15" customHeight="1" x14ac:dyDescent="0.4"/>
  <cols>
    <col min="1" max="1" width="47.140625" style="63" customWidth="1"/>
    <col min="2" max="2" width="35.140625" style="63" customWidth="1"/>
    <col min="3" max="3" width="28.7109375" style="63" customWidth="1"/>
    <col min="4" max="4" width="34.28515625" style="63" customWidth="1"/>
    <col min="5" max="5" width="18.28515625" style="63" customWidth="1"/>
    <col min="6" max="6" width="18" style="63" customWidth="1"/>
    <col min="7" max="7" width="40.85546875" style="63" bestFit="1" customWidth="1"/>
    <col min="8" max="26" width="10.7109375" style="63" customWidth="1"/>
    <col min="27" max="16384" width="14.28515625" style="63"/>
  </cols>
  <sheetData>
    <row r="1" spans="1:9" ht="46.5" customHeight="1" x14ac:dyDescent="0.4">
      <c r="A1" s="252" t="s">
        <v>79</v>
      </c>
      <c r="B1" s="253"/>
      <c r="C1" s="253"/>
      <c r="D1" s="253"/>
      <c r="E1" s="253"/>
      <c r="G1" s="64" t="s">
        <v>63</v>
      </c>
      <c r="H1" s="64">
        <v>1</v>
      </c>
      <c r="I1" s="64" t="s">
        <v>76</v>
      </c>
    </row>
    <row r="2" spans="1:9" ht="19.5" x14ac:dyDescent="0.4">
      <c r="B2" s="65"/>
      <c r="G2" s="64" t="s">
        <v>64</v>
      </c>
      <c r="H2" s="64">
        <v>2</v>
      </c>
      <c r="I2" s="64" t="s">
        <v>77</v>
      </c>
    </row>
    <row r="3" spans="1:9" ht="19.5" x14ac:dyDescent="0.4">
      <c r="A3" s="66" t="s">
        <v>65</v>
      </c>
      <c r="B3" s="67"/>
      <c r="C3" s="254">
        <f>IF(B3&gt;0,(VLOOKUP($B$3,OFERENTES!$A$7:$B$12,2,FALSE)),0)</f>
        <v>0</v>
      </c>
      <c r="D3" s="255"/>
      <c r="E3" s="255"/>
    </row>
    <row r="4" spans="1:9" ht="19.5" x14ac:dyDescent="0.4"/>
    <row r="5" spans="1:9" ht="30.6" customHeight="1" x14ac:dyDescent="0.4">
      <c r="A5" s="256" t="s">
        <v>94</v>
      </c>
      <c r="B5" s="257"/>
      <c r="C5" s="257"/>
      <c r="D5" s="257"/>
      <c r="E5" s="258"/>
    </row>
    <row r="6" spans="1:9" ht="111.75" customHeight="1" x14ac:dyDescent="0.4">
      <c r="A6" s="250" t="s">
        <v>110</v>
      </c>
      <c r="B6" s="251"/>
      <c r="C6" s="69" t="s">
        <v>111</v>
      </c>
      <c r="D6" s="70"/>
      <c r="E6" s="259">
        <f>IF(D6="Si",IF(D7="Si",25,10),IF(D7="Si",15,0))</f>
        <v>0</v>
      </c>
    </row>
    <row r="7" spans="1:9" ht="123.75" customHeight="1" x14ac:dyDescent="0.4">
      <c r="A7" s="250" t="s">
        <v>112</v>
      </c>
      <c r="B7" s="251"/>
      <c r="C7" s="69" t="s">
        <v>113</v>
      </c>
      <c r="D7" s="70"/>
      <c r="E7" s="259"/>
    </row>
    <row r="8" spans="1:9" ht="37.15" customHeight="1" x14ac:dyDescent="0.4">
      <c r="A8" s="71" t="s">
        <v>66</v>
      </c>
      <c r="B8" s="260"/>
      <c r="C8" s="261"/>
      <c r="D8" s="261"/>
      <c r="E8" s="262"/>
      <c r="F8" s="72"/>
    </row>
    <row r="9" spans="1:9" ht="24" customHeight="1" x14ac:dyDescent="0.4">
      <c r="A9" s="263"/>
      <c r="B9" s="257"/>
      <c r="C9" s="257"/>
      <c r="D9" s="257"/>
      <c r="E9" s="257"/>
    </row>
    <row r="10" spans="1:9" ht="24" hidden="1" customHeight="1" x14ac:dyDescent="0.4">
      <c r="A10" s="264" t="s">
        <v>78</v>
      </c>
      <c r="B10" s="265"/>
      <c r="C10" s="265"/>
      <c r="D10" s="265"/>
      <c r="E10" s="266"/>
    </row>
    <row r="11" spans="1:9" ht="50.45" hidden="1" customHeight="1" x14ac:dyDescent="0.4">
      <c r="A11" s="267" t="s">
        <v>74</v>
      </c>
      <c r="B11" s="265"/>
      <c r="C11" s="265"/>
      <c r="D11" s="265"/>
      <c r="E11" s="74"/>
    </row>
    <row r="12" spans="1:9" ht="24" customHeight="1" x14ac:dyDescent="0.4">
      <c r="A12" s="256" t="s">
        <v>95</v>
      </c>
      <c r="B12" s="257"/>
      <c r="C12" s="257"/>
      <c r="D12" s="257"/>
      <c r="E12" s="258"/>
    </row>
    <row r="13" spans="1:9" ht="76.150000000000006" customHeight="1" x14ac:dyDescent="0.4">
      <c r="A13" s="250" t="s">
        <v>114</v>
      </c>
      <c r="B13" s="251"/>
      <c r="C13" s="69" t="s">
        <v>115</v>
      </c>
      <c r="D13" s="70"/>
      <c r="E13" s="76">
        <f>IF(D13="Si",5,0)</f>
        <v>0</v>
      </c>
    </row>
    <row r="14" spans="1:9" ht="24" customHeight="1" x14ac:dyDescent="0.4">
      <c r="A14" s="73"/>
      <c r="B14" s="68"/>
      <c r="C14" s="68"/>
      <c r="D14" s="68"/>
      <c r="E14" s="68"/>
    </row>
    <row r="15" spans="1:9" ht="52.9" customHeight="1" x14ac:dyDescent="0.4">
      <c r="A15" s="268" t="str">
        <f>CONCATENATE("SUBTOTAL PUNTAJE OFERENTE ",$C$3," (PUNTAJE TÉCNICO MÁXIMO 30,00)")</f>
        <v>SUBTOTAL PUNTAJE OFERENTE 0 (PUNTAJE TÉCNICO MÁXIMO 30,00)</v>
      </c>
      <c r="B15" s="265"/>
      <c r="C15" s="265"/>
      <c r="D15" s="266"/>
      <c r="E15" s="75">
        <f>E6+E13</f>
        <v>0</v>
      </c>
    </row>
    <row r="16" spans="1:9" ht="8.25" customHeight="1" x14ac:dyDescent="0.4"/>
    <row r="17" spans="1:7" ht="46.5" customHeight="1" x14ac:dyDescent="0.4">
      <c r="A17" s="269" t="s">
        <v>7</v>
      </c>
      <c r="B17" s="269"/>
      <c r="C17" s="269"/>
      <c r="D17" s="98"/>
      <c r="E17" s="76">
        <f>IF(D17="Si",-2,0)</f>
        <v>0</v>
      </c>
      <c r="G17" s="77" t="s">
        <v>67</v>
      </c>
    </row>
    <row r="18" spans="1:7" ht="76.150000000000006" customHeight="1" x14ac:dyDescent="0.4">
      <c r="A18" s="269" t="s">
        <v>8</v>
      </c>
      <c r="B18" s="269"/>
      <c r="C18" s="269"/>
      <c r="D18" s="98"/>
      <c r="E18" s="76">
        <f>IF(D18="Si",-1,0)</f>
        <v>0</v>
      </c>
      <c r="G18" s="77" t="s">
        <v>68</v>
      </c>
    </row>
    <row r="19" spans="1:7" ht="8.25" customHeight="1" x14ac:dyDescent="0.4"/>
    <row r="20" spans="1:7" ht="19.5" x14ac:dyDescent="0.4">
      <c r="A20" s="268" t="str">
        <f>CONCATENATE("TOTAL PUNTAJE OFERENTE ",$C$3)</f>
        <v>TOTAL PUNTAJE OFERENTE 0</v>
      </c>
      <c r="B20" s="265"/>
      <c r="C20" s="265"/>
      <c r="D20" s="266"/>
      <c r="E20" s="75">
        <f>E15+E17+E18</f>
        <v>0</v>
      </c>
    </row>
    <row r="21" spans="1:7" ht="8.25" customHeight="1" x14ac:dyDescent="0.4"/>
    <row r="22" spans="1:7" ht="15.75" customHeight="1" x14ac:dyDescent="0.4">
      <c r="A22" s="78" t="s">
        <v>66</v>
      </c>
    </row>
    <row r="23" spans="1:7" ht="15.75" customHeight="1" x14ac:dyDescent="0.4">
      <c r="A23" s="270"/>
      <c r="B23" s="271"/>
      <c r="C23" s="271"/>
      <c r="D23" s="271"/>
      <c r="E23" s="272"/>
    </row>
    <row r="24" spans="1:7" ht="15.75" customHeight="1" x14ac:dyDescent="0.4">
      <c r="A24" s="273"/>
      <c r="B24" s="274"/>
      <c r="C24" s="274"/>
      <c r="D24" s="274"/>
      <c r="E24" s="275"/>
    </row>
    <row r="25" spans="1:7" ht="15.75" customHeight="1" x14ac:dyDescent="0.4">
      <c r="A25" s="273"/>
      <c r="B25" s="274"/>
      <c r="C25" s="274"/>
      <c r="D25" s="274"/>
      <c r="E25" s="275"/>
    </row>
    <row r="26" spans="1:7" ht="15.75" customHeight="1" x14ac:dyDescent="0.4">
      <c r="A26" s="276"/>
      <c r="B26" s="277"/>
      <c r="C26" s="277"/>
      <c r="D26" s="277"/>
      <c r="E26" s="275"/>
    </row>
    <row r="27" spans="1:7" ht="15.75" customHeight="1" x14ac:dyDescent="0.4">
      <c r="A27" s="278"/>
      <c r="B27" s="261"/>
      <c r="C27" s="261"/>
      <c r="D27" s="261"/>
      <c r="E27" s="262"/>
    </row>
    <row r="28" spans="1:7" ht="15.75" customHeight="1" x14ac:dyDescent="0.4"/>
    <row r="29" spans="1:7" ht="15.75" customHeight="1" x14ac:dyDescent="0.4"/>
    <row r="30" spans="1:7" ht="15.75" customHeight="1" x14ac:dyDescent="0.4"/>
    <row r="31" spans="1:7" ht="15.75" customHeight="1" x14ac:dyDescent="0.4"/>
    <row r="32" spans="1:7" ht="15.75" customHeight="1" x14ac:dyDescent="0.4"/>
    <row r="33" ht="15.75" customHeight="1" x14ac:dyDescent="0.4"/>
    <row r="34" ht="15.75" customHeight="1" x14ac:dyDescent="0.4"/>
    <row r="35" ht="15.75" customHeight="1" x14ac:dyDescent="0.4"/>
    <row r="36" ht="15.75" customHeight="1" x14ac:dyDescent="0.4"/>
    <row r="37" ht="15.75" customHeight="1" x14ac:dyDescent="0.4"/>
    <row r="38" ht="15.75" customHeight="1" x14ac:dyDescent="0.4"/>
    <row r="39" ht="15.75" customHeight="1" x14ac:dyDescent="0.4"/>
    <row r="40" ht="15.75" customHeight="1" x14ac:dyDescent="0.4"/>
    <row r="41" ht="15.75" customHeight="1" x14ac:dyDescent="0.4"/>
    <row r="42" ht="15.75" customHeight="1" x14ac:dyDescent="0.4"/>
    <row r="43" ht="15.75" customHeight="1" x14ac:dyDescent="0.4"/>
    <row r="44" ht="15.75" customHeight="1" x14ac:dyDescent="0.4"/>
    <row r="45" ht="15.75" customHeight="1" x14ac:dyDescent="0.4"/>
    <row r="46" ht="15.75" customHeight="1" x14ac:dyDescent="0.4"/>
    <row r="47" ht="15.75" customHeight="1" x14ac:dyDescent="0.4"/>
    <row r="48" ht="15.75" customHeight="1" x14ac:dyDescent="0.4"/>
    <row r="49" ht="15.75" customHeight="1" x14ac:dyDescent="0.4"/>
    <row r="50" ht="15.75" customHeight="1" x14ac:dyDescent="0.4"/>
    <row r="51" ht="15.75" customHeight="1" x14ac:dyDescent="0.4"/>
    <row r="52" ht="15.75" customHeight="1" x14ac:dyDescent="0.4"/>
    <row r="53" ht="15.75" customHeight="1" x14ac:dyDescent="0.4"/>
    <row r="54" ht="15.75" customHeight="1" x14ac:dyDescent="0.4"/>
    <row r="55" ht="15.75" customHeight="1" x14ac:dyDescent="0.4"/>
    <row r="56" ht="15.75" customHeight="1" x14ac:dyDescent="0.4"/>
    <row r="57" ht="15.75" customHeight="1" x14ac:dyDescent="0.4"/>
    <row r="58" ht="15.75" customHeight="1" x14ac:dyDescent="0.4"/>
    <row r="59" ht="15.75" customHeight="1" x14ac:dyDescent="0.4"/>
    <row r="60" ht="15.75" customHeight="1" x14ac:dyDescent="0.4"/>
    <row r="61" ht="15.75" customHeight="1" x14ac:dyDescent="0.4"/>
    <row r="62" ht="15.75" customHeight="1" x14ac:dyDescent="0.4"/>
    <row r="63" ht="15.75" customHeight="1" x14ac:dyDescent="0.4"/>
    <row r="64" ht="15.75" customHeight="1" x14ac:dyDescent="0.4"/>
    <row r="65" ht="15.75" customHeight="1" x14ac:dyDescent="0.4"/>
    <row r="66" ht="15.75" customHeight="1" x14ac:dyDescent="0.4"/>
    <row r="67" ht="15.75" customHeight="1" x14ac:dyDescent="0.4"/>
    <row r="68" ht="15.75" customHeight="1" x14ac:dyDescent="0.4"/>
    <row r="69" ht="15.75" customHeight="1" x14ac:dyDescent="0.4"/>
    <row r="70" ht="15.75" customHeight="1" x14ac:dyDescent="0.4"/>
    <row r="71" ht="15.75" customHeight="1" x14ac:dyDescent="0.4"/>
    <row r="72" ht="15.75" customHeight="1" x14ac:dyDescent="0.4"/>
    <row r="73" ht="15.75" customHeight="1" x14ac:dyDescent="0.4"/>
    <row r="74" ht="15.75" customHeight="1" x14ac:dyDescent="0.4"/>
    <row r="75" ht="15.75" customHeight="1" x14ac:dyDescent="0.4"/>
    <row r="76" ht="15.75" customHeight="1" x14ac:dyDescent="0.4"/>
    <row r="77" ht="15.75" customHeight="1" x14ac:dyDescent="0.4"/>
    <row r="78" ht="15.75" customHeight="1" x14ac:dyDescent="0.4"/>
    <row r="79" ht="15.75" customHeight="1" x14ac:dyDescent="0.4"/>
    <row r="80" ht="15.75" customHeight="1" x14ac:dyDescent="0.4"/>
    <row r="81" ht="15.75" customHeight="1" x14ac:dyDescent="0.4"/>
    <row r="82" ht="15.75" customHeight="1" x14ac:dyDescent="0.4"/>
    <row r="83" ht="15.75" customHeight="1" x14ac:dyDescent="0.4"/>
    <row r="84" ht="15.75" customHeight="1" x14ac:dyDescent="0.4"/>
    <row r="85" ht="15.75" customHeight="1" x14ac:dyDescent="0.4"/>
    <row r="86" ht="15.75" customHeight="1" x14ac:dyDescent="0.4"/>
    <row r="87" ht="15.75" customHeight="1" x14ac:dyDescent="0.4"/>
    <row r="88" ht="15.75" customHeight="1" x14ac:dyDescent="0.4"/>
    <row r="89" ht="15.75" customHeight="1" x14ac:dyDescent="0.4"/>
    <row r="90" ht="15.75" customHeight="1" x14ac:dyDescent="0.4"/>
    <row r="91" ht="15.75" customHeight="1" x14ac:dyDescent="0.4"/>
    <row r="92" ht="15.75" customHeight="1" x14ac:dyDescent="0.4"/>
    <row r="93" ht="15.75" customHeight="1" x14ac:dyDescent="0.4"/>
    <row r="94" ht="15.75" customHeight="1" x14ac:dyDescent="0.4"/>
    <row r="95" ht="15.75" customHeight="1" x14ac:dyDescent="0.4"/>
    <row r="96" ht="15.75" customHeight="1" x14ac:dyDescent="0.4"/>
    <row r="97" ht="15.75" customHeight="1" x14ac:dyDescent="0.4"/>
    <row r="98" ht="15.75" customHeight="1" x14ac:dyDescent="0.4"/>
    <row r="99" ht="15.75" customHeight="1" x14ac:dyDescent="0.4"/>
    <row r="100" ht="15.75" customHeight="1" x14ac:dyDescent="0.4"/>
    <row r="101" ht="15.75" customHeight="1" x14ac:dyDescent="0.4"/>
    <row r="102" ht="15.75" customHeight="1" x14ac:dyDescent="0.4"/>
    <row r="103" ht="15.75" customHeight="1" x14ac:dyDescent="0.4"/>
    <row r="104" ht="15.75" customHeight="1" x14ac:dyDescent="0.4"/>
    <row r="105" ht="15.75" customHeight="1" x14ac:dyDescent="0.4"/>
    <row r="106" ht="15.75" customHeight="1" x14ac:dyDescent="0.4"/>
    <row r="107" ht="15.75" customHeight="1" x14ac:dyDescent="0.4"/>
    <row r="108" ht="15.75" customHeight="1" x14ac:dyDescent="0.4"/>
    <row r="109" ht="15.75" customHeight="1" x14ac:dyDescent="0.4"/>
    <row r="110" ht="15.75" customHeight="1" x14ac:dyDescent="0.4"/>
    <row r="111" ht="15.75" customHeight="1" x14ac:dyDescent="0.4"/>
    <row r="112" ht="15.75" customHeight="1" x14ac:dyDescent="0.4"/>
    <row r="113" ht="15.75" customHeight="1" x14ac:dyDescent="0.4"/>
    <row r="114" ht="15.75" customHeight="1" x14ac:dyDescent="0.4"/>
    <row r="115" ht="15.75" customHeight="1" x14ac:dyDescent="0.4"/>
    <row r="116" ht="15.75" customHeight="1" x14ac:dyDescent="0.4"/>
    <row r="117" ht="15.75" customHeight="1" x14ac:dyDescent="0.4"/>
    <row r="118" ht="15.75" customHeight="1" x14ac:dyDescent="0.4"/>
    <row r="119" ht="15.75" customHeight="1" x14ac:dyDescent="0.4"/>
    <row r="120" ht="15.75" customHeight="1" x14ac:dyDescent="0.4"/>
    <row r="121" ht="15.75" customHeight="1" x14ac:dyDescent="0.4"/>
    <row r="122" ht="15.75" customHeight="1" x14ac:dyDescent="0.4"/>
    <row r="123" ht="15.75" customHeight="1" x14ac:dyDescent="0.4"/>
    <row r="124" ht="15.75" customHeight="1" x14ac:dyDescent="0.4"/>
    <row r="125" ht="15.75" customHeight="1" x14ac:dyDescent="0.4"/>
    <row r="126" ht="15.75" customHeight="1" x14ac:dyDescent="0.4"/>
    <row r="127" ht="15.75" customHeight="1" x14ac:dyDescent="0.4"/>
    <row r="128" ht="15.75" customHeight="1" x14ac:dyDescent="0.4"/>
    <row r="129" ht="15.75" customHeight="1" x14ac:dyDescent="0.4"/>
    <row r="130" ht="15.75" customHeight="1" x14ac:dyDescent="0.4"/>
    <row r="131" ht="15.75" customHeight="1" x14ac:dyDescent="0.4"/>
    <row r="132" ht="15.75" customHeight="1" x14ac:dyDescent="0.4"/>
    <row r="133" ht="15.75" customHeight="1" x14ac:dyDescent="0.4"/>
    <row r="134" ht="15.75" customHeight="1" x14ac:dyDescent="0.4"/>
    <row r="135" ht="15.75" customHeight="1" x14ac:dyDescent="0.4"/>
    <row r="136" ht="15.75" customHeight="1" x14ac:dyDescent="0.4"/>
    <row r="137" ht="15.75" customHeight="1" x14ac:dyDescent="0.4"/>
    <row r="138" ht="15.75" customHeight="1" x14ac:dyDescent="0.4"/>
    <row r="139" ht="15.75" customHeight="1" x14ac:dyDescent="0.4"/>
    <row r="140" ht="15.75" customHeight="1" x14ac:dyDescent="0.4"/>
    <row r="141" ht="15.75" customHeight="1" x14ac:dyDescent="0.4"/>
    <row r="142" ht="15.75" customHeight="1" x14ac:dyDescent="0.4"/>
    <row r="143" ht="15.75" customHeight="1" x14ac:dyDescent="0.4"/>
    <row r="144" ht="15.75" customHeight="1" x14ac:dyDescent="0.4"/>
    <row r="145" ht="15.75" customHeight="1" x14ac:dyDescent="0.4"/>
    <row r="146" ht="15.75" customHeight="1" x14ac:dyDescent="0.4"/>
    <row r="147" ht="15.75" customHeight="1" x14ac:dyDescent="0.4"/>
    <row r="148" ht="15.75" customHeight="1" x14ac:dyDescent="0.4"/>
    <row r="149" ht="15.75" customHeight="1" x14ac:dyDescent="0.4"/>
    <row r="150" ht="15.75" customHeight="1" x14ac:dyDescent="0.4"/>
    <row r="151" ht="15.75" customHeight="1" x14ac:dyDescent="0.4"/>
    <row r="152" ht="15.75" customHeight="1" x14ac:dyDescent="0.4"/>
    <row r="153" ht="15.75" customHeight="1" x14ac:dyDescent="0.4"/>
    <row r="154" ht="15.75" customHeight="1" x14ac:dyDescent="0.4"/>
    <row r="155" ht="15.75" customHeight="1" x14ac:dyDescent="0.4"/>
    <row r="156" ht="15.75" customHeight="1" x14ac:dyDescent="0.4"/>
    <row r="157" ht="15.75" customHeight="1" x14ac:dyDescent="0.4"/>
    <row r="158" ht="15.75" customHeight="1" x14ac:dyDescent="0.4"/>
    <row r="159" ht="15.75" customHeight="1" x14ac:dyDescent="0.4"/>
    <row r="160" ht="15.75" customHeight="1" x14ac:dyDescent="0.4"/>
    <row r="161" ht="15.75" customHeight="1" x14ac:dyDescent="0.4"/>
    <row r="162" ht="15.75" customHeight="1" x14ac:dyDescent="0.4"/>
    <row r="163" ht="15.75" customHeight="1" x14ac:dyDescent="0.4"/>
    <row r="164" ht="15.75" customHeight="1" x14ac:dyDescent="0.4"/>
    <row r="165" ht="15.75" customHeight="1" x14ac:dyDescent="0.4"/>
    <row r="166" ht="15.75" customHeight="1" x14ac:dyDescent="0.4"/>
    <row r="167" ht="15.75" customHeight="1" x14ac:dyDescent="0.4"/>
    <row r="168" ht="15.75" customHeight="1" x14ac:dyDescent="0.4"/>
    <row r="169" ht="15.75" customHeight="1" x14ac:dyDescent="0.4"/>
    <row r="170" ht="15.75" customHeight="1" x14ac:dyDescent="0.4"/>
    <row r="171" ht="15.75" customHeight="1" x14ac:dyDescent="0.4"/>
    <row r="172" ht="15.75" customHeight="1" x14ac:dyDescent="0.4"/>
    <row r="173" ht="15.75" customHeight="1" x14ac:dyDescent="0.4"/>
    <row r="174" ht="15.75" customHeight="1" x14ac:dyDescent="0.4"/>
    <row r="175" ht="15.75" customHeight="1" x14ac:dyDescent="0.4"/>
    <row r="176" ht="15.75" customHeight="1" x14ac:dyDescent="0.4"/>
    <row r="177" ht="15.75" customHeight="1" x14ac:dyDescent="0.4"/>
    <row r="178" ht="15.75" customHeight="1" x14ac:dyDescent="0.4"/>
    <row r="179" ht="15.75" customHeight="1" x14ac:dyDescent="0.4"/>
    <row r="180" ht="15.75" customHeight="1" x14ac:dyDescent="0.4"/>
    <row r="181" ht="15.75" customHeight="1" x14ac:dyDescent="0.4"/>
    <row r="182" ht="15.75" customHeight="1" x14ac:dyDescent="0.4"/>
    <row r="183" ht="15.75" customHeight="1" x14ac:dyDescent="0.4"/>
    <row r="184" ht="15.75" customHeight="1" x14ac:dyDescent="0.4"/>
    <row r="185" ht="15.75" customHeight="1" x14ac:dyDescent="0.4"/>
    <row r="186" ht="15.75" customHeight="1" x14ac:dyDescent="0.4"/>
    <row r="187" ht="15.75" customHeight="1" x14ac:dyDescent="0.4"/>
    <row r="188" ht="15.75" customHeight="1" x14ac:dyDescent="0.4"/>
    <row r="189" ht="15.75" customHeight="1" x14ac:dyDescent="0.4"/>
    <row r="190" ht="15.75" customHeight="1" x14ac:dyDescent="0.4"/>
    <row r="191" ht="15.75" customHeight="1" x14ac:dyDescent="0.4"/>
    <row r="192" ht="15.75" customHeight="1" x14ac:dyDescent="0.4"/>
    <row r="193" ht="15.75" customHeight="1" x14ac:dyDescent="0.4"/>
    <row r="194" ht="15.75" customHeight="1" x14ac:dyDescent="0.4"/>
    <row r="195" ht="15.75" customHeight="1" x14ac:dyDescent="0.4"/>
    <row r="196" ht="15.75" customHeight="1" x14ac:dyDescent="0.4"/>
    <row r="197" ht="15.75" customHeight="1" x14ac:dyDescent="0.4"/>
    <row r="198" ht="15.75" customHeight="1" x14ac:dyDescent="0.4"/>
    <row r="199" ht="15.75" customHeight="1" x14ac:dyDescent="0.4"/>
    <row r="200" ht="15.75" customHeight="1" x14ac:dyDescent="0.4"/>
    <row r="201" ht="15.75" customHeight="1" x14ac:dyDescent="0.4"/>
    <row r="202" ht="15.75" customHeight="1" x14ac:dyDescent="0.4"/>
    <row r="203" ht="15.75" customHeight="1" x14ac:dyDescent="0.4"/>
    <row r="204" ht="15.75" customHeight="1" x14ac:dyDescent="0.4"/>
    <row r="205" ht="15.75" customHeight="1" x14ac:dyDescent="0.4"/>
    <row r="206" ht="15.75" customHeight="1" x14ac:dyDescent="0.4"/>
    <row r="207" ht="15.75" customHeight="1" x14ac:dyDescent="0.4"/>
    <row r="208" ht="15.75" customHeight="1" x14ac:dyDescent="0.4"/>
    <row r="209" ht="15.75" customHeight="1" x14ac:dyDescent="0.4"/>
    <row r="210" ht="15.75" customHeight="1" x14ac:dyDescent="0.4"/>
    <row r="211" ht="15.75" customHeight="1" x14ac:dyDescent="0.4"/>
    <row r="212" ht="15.75" customHeight="1" x14ac:dyDescent="0.4"/>
    <row r="213" ht="15.75" customHeight="1" x14ac:dyDescent="0.4"/>
    <row r="214" ht="15.75" customHeight="1" x14ac:dyDescent="0.4"/>
    <row r="215" ht="15.75" customHeight="1" x14ac:dyDescent="0.4"/>
    <row r="216" ht="15.75" customHeight="1" x14ac:dyDescent="0.4"/>
    <row r="217" ht="15.75" customHeight="1" x14ac:dyDescent="0.4"/>
    <row r="218" ht="15.75" customHeight="1" x14ac:dyDescent="0.4"/>
    <row r="219" ht="15.75" customHeight="1" x14ac:dyDescent="0.4"/>
    <row r="220" ht="15.75" customHeight="1" x14ac:dyDescent="0.4"/>
    <row r="221" ht="15.75" customHeight="1" x14ac:dyDescent="0.4"/>
    <row r="222" ht="15.75" customHeight="1" x14ac:dyDescent="0.4"/>
    <row r="223" ht="15.75" customHeight="1" x14ac:dyDescent="0.4"/>
    <row r="224" ht="15.75" customHeight="1" x14ac:dyDescent="0.4"/>
    <row r="225" ht="15.75" customHeight="1" x14ac:dyDescent="0.4"/>
    <row r="226" ht="15.75" customHeight="1" x14ac:dyDescent="0.4"/>
    <row r="227" ht="15.75" customHeight="1" x14ac:dyDescent="0.4"/>
    <row r="228" ht="15.75" customHeight="1" x14ac:dyDescent="0.4"/>
    <row r="229" ht="15.75" customHeight="1" x14ac:dyDescent="0.4"/>
    <row r="230" ht="15.75" customHeight="1" x14ac:dyDescent="0.4"/>
    <row r="231" ht="15.75" customHeight="1" x14ac:dyDescent="0.4"/>
    <row r="232" ht="15.75" customHeight="1" x14ac:dyDescent="0.4"/>
    <row r="233" ht="15.75" customHeight="1" x14ac:dyDescent="0.4"/>
    <row r="234" ht="15.75" customHeight="1" x14ac:dyDescent="0.4"/>
    <row r="235" ht="15.75" customHeight="1" x14ac:dyDescent="0.4"/>
    <row r="236" ht="15.75" customHeight="1" x14ac:dyDescent="0.4"/>
    <row r="237" ht="15.75" customHeight="1" x14ac:dyDescent="0.4"/>
    <row r="238" ht="15.75" customHeight="1" x14ac:dyDescent="0.4"/>
    <row r="239" ht="15.75" customHeight="1" x14ac:dyDescent="0.4"/>
    <row r="240" ht="15.75" customHeight="1" x14ac:dyDescent="0.4"/>
    <row r="241" ht="15.75" customHeight="1" x14ac:dyDescent="0.4"/>
    <row r="242" ht="15.75" customHeight="1" x14ac:dyDescent="0.4"/>
    <row r="243" ht="15.75" customHeight="1" x14ac:dyDescent="0.4"/>
    <row r="244" ht="15.75" customHeight="1" x14ac:dyDescent="0.4"/>
    <row r="245" ht="15.75" customHeight="1" x14ac:dyDescent="0.4"/>
    <row r="246" ht="15.75" customHeight="1" x14ac:dyDescent="0.4"/>
    <row r="247" ht="15.75" customHeight="1" x14ac:dyDescent="0.4"/>
    <row r="248" ht="15.75" customHeight="1" x14ac:dyDescent="0.4"/>
    <row r="249" ht="15.75" customHeight="1" x14ac:dyDescent="0.4"/>
    <row r="250" ht="15.75" customHeight="1" x14ac:dyDescent="0.4"/>
    <row r="251" ht="15.75" customHeight="1" x14ac:dyDescent="0.4"/>
    <row r="252" ht="15.75" customHeight="1" x14ac:dyDescent="0.4"/>
    <row r="253" ht="15.75" customHeight="1" x14ac:dyDescent="0.4"/>
    <row r="254" ht="15.75" customHeight="1" x14ac:dyDescent="0.4"/>
    <row r="255" ht="15.75" customHeight="1" x14ac:dyDescent="0.4"/>
    <row r="256" ht="15.75" customHeight="1" x14ac:dyDescent="0.4"/>
    <row r="257" ht="15.75" customHeight="1" x14ac:dyDescent="0.4"/>
    <row r="258" ht="15.75" customHeight="1" x14ac:dyDescent="0.4"/>
    <row r="259" ht="15.75" customHeight="1" x14ac:dyDescent="0.4"/>
    <row r="260" ht="15.75" customHeight="1" x14ac:dyDescent="0.4"/>
    <row r="261" ht="15.75" customHeight="1" x14ac:dyDescent="0.4"/>
    <row r="262" ht="15.75" customHeight="1" x14ac:dyDescent="0.4"/>
    <row r="263" ht="15.75" customHeight="1" x14ac:dyDescent="0.4"/>
    <row r="264" ht="15.75" customHeight="1" x14ac:dyDescent="0.4"/>
    <row r="265" ht="15.75" customHeight="1" x14ac:dyDescent="0.4"/>
    <row r="266" ht="15.75" customHeight="1" x14ac:dyDescent="0.4"/>
    <row r="267" ht="15.75" customHeight="1" x14ac:dyDescent="0.4"/>
    <row r="268" ht="15.75" customHeight="1" x14ac:dyDescent="0.4"/>
    <row r="269" ht="15.75" customHeight="1" x14ac:dyDescent="0.4"/>
    <row r="270" ht="15.75" customHeight="1" x14ac:dyDescent="0.4"/>
    <row r="271" ht="15.75" customHeight="1" x14ac:dyDescent="0.4"/>
    <row r="272" ht="15.75" customHeight="1" x14ac:dyDescent="0.4"/>
    <row r="273" ht="15.75" customHeight="1" x14ac:dyDescent="0.4"/>
    <row r="274" ht="15.75" customHeight="1" x14ac:dyDescent="0.4"/>
    <row r="275" ht="15.75" customHeight="1" x14ac:dyDescent="0.4"/>
    <row r="276" ht="15.75" customHeight="1" x14ac:dyDescent="0.4"/>
    <row r="277" ht="15.75" customHeight="1" x14ac:dyDescent="0.4"/>
    <row r="278" ht="15.75" customHeight="1" x14ac:dyDescent="0.4"/>
    <row r="279" ht="15.75" customHeight="1" x14ac:dyDescent="0.4"/>
    <row r="280" ht="15.75" customHeight="1" x14ac:dyDescent="0.4"/>
    <row r="281" ht="15.75" customHeight="1" x14ac:dyDescent="0.4"/>
    <row r="282" ht="15.75" customHeight="1" x14ac:dyDescent="0.4"/>
    <row r="283" ht="15.75" customHeight="1" x14ac:dyDescent="0.4"/>
    <row r="284" ht="15.75" customHeight="1" x14ac:dyDescent="0.4"/>
    <row r="285" ht="15.75" customHeight="1" x14ac:dyDescent="0.4"/>
    <row r="286" ht="15.75" customHeight="1" x14ac:dyDescent="0.4"/>
    <row r="287" ht="15.75" customHeight="1" x14ac:dyDescent="0.4"/>
    <row r="288" ht="15.75" customHeight="1" x14ac:dyDescent="0.4"/>
    <row r="289" ht="15.75" customHeight="1" x14ac:dyDescent="0.4"/>
    <row r="290" ht="15.75" customHeight="1" x14ac:dyDescent="0.4"/>
    <row r="291" ht="15.75" customHeight="1" x14ac:dyDescent="0.4"/>
    <row r="292" ht="15.75" customHeight="1" x14ac:dyDescent="0.4"/>
    <row r="293" ht="15.75" customHeight="1" x14ac:dyDescent="0.4"/>
    <row r="294" ht="15.75" customHeight="1" x14ac:dyDescent="0.4"/>
    <row r="295" ht="15.75" customHeight="1" x14ac:dyDescent="0.4"/>
    <row r="296" ht="15.75" customHeight="1" x14ac:dyDescent="0.4"/>
    <row r="297" ht="15.75" customHeight="1" x14ac:dyDescent="0.4"/>
    <row r="298" ht="15.75" customHeight="1" x14ac:dyDescent="0.4"/>
    <row r="299" ht="15.75" customHeight="1" x14ac:dyDescent="0.4"/>
    <row r="300" ht="15.75" customHeight="1" x14ac:dyDescent="0.4"/>
    <row r="301" ht="15.75" customHeight="1" x14ac:dyDescent="0.4"/>
    <row r="302" ht="15.75" customHeight="1" x14ac:dyDescent="0.4"/>
    <row r="303" ht="15.75" customHeight="1" x14ac:dyDescent="0.4"/>
    <row r="304" ht="15.75" customHeight="1" x14ac:dyDescent="0.4"/>
    <row r="305" ht="15.75" customHeight="1" x14ac:dyDescent="0.4"/>
    <row r="306" ht="15.75" customHeight="1" x14ac:dyDescent="0.4"/>
    <row r="307" ht="15.75" customHeight="1" x14ac:dyDescent="0.4"/>
    <row r="308" ht="15.75" customHeight="1" x14ac:dyDescent="0.4"/>
    <row r="309" ht="15.75" customHeight="1" x14ac:dyDescent="0.4"/>
    <row r="310" ht="15.75" customHeight="1" x14ac:dyDescent="0.4"/>
    <row r="311" ht="15.75" customHeight="1" x14ac:dyDescent="0.4"/>
    <row r="312" ht="15.75" customHeight="1" x14ac:dyDescent="0.4"/>
    <row r="313" ht="15.75" customHeight="1" x14ac:dyDescent="0.4"/>
    <row r="314" ht="15.75" customHeight="1" x14ac:dyDescent="0.4"/>
    <row r="315" ht="15.75" customHeight="1" x14ac:dyDescent="0.4"/>
    <row r="316" ht="15.75" customHeight="1" x14ac:dyDescent="0.4"/>
    <row r="317" ht="15.75" customHeight="1" x14ac:dyDescent="0.4"/>
    <row r="318" ht="15.75" customHeight="1" x14ac:dyDescent="0.4"/>
    <row r="319" ht="15.75" customHeight="1" x14ac:dyDescent="0.4"/>
    <row r="320" ht="15.75" customHeight="1" x14ac:dyDescent="0.4"/>
    <row r="321" ht="15.75" customHeight="1" x14ac:dyDescent="0.4"/>
    <row r="322" ht="15.75" customHeight="1" x14ac:dyDescent="0.4"/>
    <row r="323" ht="15.75" customHeight="1" x14ac:dyDescent="0.4"/>
    <row r="324" ht="15.75" customHeight="1" x14ac:dyDescent="0.4"/>
    <row r="325" ht="15.75" customHeight="1" x14ac:dyDescent="0.4"/>
    <row r="326" ht="15.75" customHeight="1" x14ac:dyDescent="0.4"/>
    <row r="327" ht="15.75" customHeight="1" x14ac:dyDescent="0.4"/>
    <row r="328" ht="15.75" customHeight="1" x14ac:dyDescent="0.4"/>
    <row r="329" ht="15.75" customHeight="1" x14ac:dyDescent="0.4"/>
    <row r="330" ht="15.75" customHeight="1" x14ac:dyDescent="0.4"/>
    <row r="331" ht="15.75" customHeight="1" x14ac:dyDescent="0.4"/>
    <row r="332" ht="15.75" customHeight="1" x14ac:dyDescent="0.4"/>
    <row r="333" ht="15.75" customHeight="1" x14ac:dyDescent="0.4"/>
    <row r="334" ht="15.75" customHeight="1" x14ac:dyDescent="0.4"/>
    <row r="335" ht="15.75" customHeight="1" x14ac:dyDescent="0.4"/>
    <row r="336" ht="15.75" customHeight="1" x14ac:dyDescent="0.4"/>
    <row r="337" ht="15.75" customHeight="1" x14ac:dyDescent="0.4"/>
    <row r="338" ht="15.75" customHeight="1" x14ac:dyDescent="0.4"/>
    <row r="339" ht="15.75" customHeight="1" x14ac:dyDescent="0.4"/>
    <row r="340" ht="15.75" customHeight="1" x14ac:dyDescent="0.4"/>
    <row r="341" ht="15.75" customHeight="1" x14ac:dyDescent="0.4"/>
    <row r="342" ht="15.75" customHeight="1" x14ac:dyDescent="0.4"/>
    <row r="343" ht="15.75" customHeight="1" x14ac:dyDescent="0.4"/>
    <row r="344" ht="15.75" customHeight="1" x14ac:dyDescent="0.4"/>
    <row r="345" ht="15.75" customHeight="1" x14ac:dyDescent="0.4"/>
    <row r="346" ht="15.75" customHeight="1" x14ac:dyDescent="0.4"/>
    <row r="347" ht="15.75" customHeight="1" x14ac:dyDescent="0.4"/>
    <row r="348" ht="15.75" customHeight="1" x14ac:dyDescent="0.4"/>
    <row r="349" ht="15.75" customHeight="1" x14ac:dyDescent="0.4"/>
    <row r="350" ht="15.75" customHeight="1" x14ac:dyDescent="0.4"/>
    <row r="351" ht="15.75" customHeight="1" x14ac:dyDescent="0.4"/>
    <row r="352" ht="15.75" customHeight="1" x14ac:dyDescent="0.4"/>
    <row r="353" ht="15.75" customHeight="1" x14ac:dyDescent="0.4"/>
    <row r="354" ht="15.75" customHeight="1" x14ac:dyDescent="0.4"/>
    <row r="355" ht="15.75" customHeight="1" x14ac:dyDescent="0.4"/>
    <row r="356" ht="15.75" customHeight="1" x14ac:dyDescent="0.4"/>
    <row r="357" ht="15.75" customHeight="1" x14ac:dyDescent="0.4"/>
    <row r="358" ht="15.75" customHeight="1" x14ac:dyDescent="0.4"/>
    <row r="359" ht="15.75" customHeight="1" x14ac:dyDescent="0.4"/>
    <row r="360" ht="15.75" customHeight="1" x14ac:dyDescent="0.4"/>
    <row r="361" ht="15.75" customHeight="1" x14ac:dyDescent="0.4"/>
    <row r="362" ht="15.75" customHeight="1" x14ac:dyDescent="0.4"/>
    <row r="363" ht="15.75" customHeight="1" x14ac:dyDescent="0.4"/>
    <row r="364" ht="15.75" customHeight="1" x14ac:dyDescent="0.4"/>
    <row r="365" ht="15.75" customHeight="1" x14ac:dyDescent="0.4"/>
    <row r="366" ht="15.75" customHeight="1" x14ac:dyDescent="0.4"/>
    <row r="367" ht="15.75" customHeight="1" x14ac:dyDescent="0.4"/>
    <row r="368" ht="15.75" customHeight="1" x14ac:dyDescent="0.4"/>
    <row r="369" ht="15.75" customHeight="1" x14ac:dyDescent="0.4"/>
    <row r="370" ht="15.75" customHeight="1" x14ac:dyDescent="0.4"/>
    <row r="371" ht="15.75" customHeight="1" x14ac:dyDescent="0.4"/>
    <row r="372" ht="15.75" customHeight="1" x14ac:dyDescent="0.4"/>
    <row r="373" ht="15.75" customHeight="1" x14ac:dyDescent="0.4"/>
    <row r="374" ht="15.75" customHeight="1" x14ac:dyDescent="0.4"/>
    <row r="375" ht="15.75" customHeight="1" x14ac:dyDescent="0.4"/>
    <row r="376" ht="15.75" customHeight="1" x14ac:dyDescent="0.4"/>
    <row r="377" ht="15.75" customHeight="1" x14ac:dyDescent="0.4"/>
    <row r="378" ht="15.75" customHeight="1" x14ac:dyDescent="0.4"/>
    <row r="379" ht="15.75" customHeight="1" x14ac:dyDescent="0.4"/>
    <row r="380" ht="15.75" customHeight="1" x14ac:dyDescent="0.4"/>
    <row r="381" ht="15.75" customHeight="1" x14ac:dyDescent="0.4"/>
    <row r="382" ht="15.75" customHeight="1" x14ac:dyDescent="0.4"/>
    <row r="383" ht="15.75" customHeight="1" x14ac:dyDescent="0.4"/>
    <row r="384" ht="15.75" customHeight="1" x14ac:dyDescent="0.4"/>
    <row r="385" ht="15.75" customHeight="1" x14ac:dyDescent="0.4"/>
    <row r="386" ht="15.75" customHeight="1" x14ac:dyDescent="0.4"/>
    <row r="387" ht="15.75" customHeight="1" x14ac:dyDescent="0.4"/>
    <row r="388" ht="15.75" customHeight="1" x14ac:dyDescent="0.4"/>
    <row r="389" ht="15.75" customHeight="1" x14ac:dyDescent="0.4"/>
    <row r="390" ht="15.75" customHeight="1" x14ac:dyDescent="0.4"/>
    <row r="391" ht="15.75" customHeight="1" x14ac:dyDescent="0.4"/>
    <row r="392" ht="15.75" customHeight="1" x14ac:dyDescent="0.4"/>
    <row r="393" ht="15.75" customHeight="1" x14ac:dyDescent="0.4"/>
    <row r="394" ht="15.75" customHeight="1" x14ac:dyDescent="0.4"/>
    <row r="395" ht="15.75" customHeight="1" x14ac:dyDescent="0.4"/>
    <row r="396" ht="15.75" customHeight="1" x14ac:dyDescent="0.4"/>
    <row r="397" ht="15.75" customHeight="1" x14ac:dyDescent="0.4"/>
    <row r="398" ht="15.75" customHeight="1" x14ac:dyDescent="0.4"/>
    <row r="399" ht="15.75" customHeight="1" x14ac:dyDescent="0.4"/>
    <row r="400" ht="15.75" customHeight="1" x14ac:dyDescent="0.4"/>
    <row r="401" ht="15.75" customHeight="1" x14ac:dyDescent="0.4"/>
    <row r="402" ht="15.75" customHeight="1" x14ac:dyDescent="0.4"/>
    <row r="403" ht="15.75" customHeight="1" x14ac:dyDescent="0.4"/>
    <row r="404" ht="15.75" customHeight="1" x14ac:dyDescent="0.4"/>
    <row r="405" ht="15.75" customHeight="1" x14ac:dyDescent="0.4"/>
    <row r="406" ht="15.75" customHeight="1" x14ac:dyDescent="0.4"/>
    <row r="407" ht="15.75" customHeight="1" x14ac:dyDescent="0.4"/>
    <row r="408" ht="15.75" customHeight="1" x14ac:dyDescent="0.4"/>
    <row r="409" ht="15.75" customHeight="1" x14ac:dyDescent="0.4"/>
    <row r="410" ht="15.75" customHeight="1" x14ac:dyDescent="0.4"/>
    <row r="411" ht="15.75" customHeight="1" x14ac:dyDescent="0.4"/>
    <row r="412" ht="15.75" customHeight="1" x14ac:dyDescent="0.4"/>
    <row r="413" ht="15.75" customHeight="1" x14ac:dyDescent="0.4"/>
    <row r="414" ht="15.75" customHeight="1" x14ac:dyDescent="0.4"/>
    <row r="415" ht="15.75" customHeight="1" x14ac:dyDescent="0.4"/>
    <row r="416" ht="15.75" customHeight="1" x14ac:dyDescent="0.4"/>
    <row r="417" ht="15.75" customHeight="1" x14ac:dyDescent="0.4"/>
    <row r="418" ht="15.75" customHeight="1" x14ac:dyDescent="0.4"/>
    <row r="419" ht="15.75" customHeight="1" x14ac:dyDescent="0.4"/>
    <row r="420" ht="15.75" customHeight="1" x14ac:dyDescent="0.4"/>
    <row r="421" ht="15.75" customHeight="1" x14ac:dyDescent="0.4"/>
    <row r="422" ht="15.75" customHeight="1" x14ac:dyDescent="0.4"/>
    <row r="423" ht="15.75" customHeight="1" x14ac:dyDescent="0.4"/>
    <row r="424" ht="15.75" customHeight="1" x14ac:dyDescent="0.4"/>
    <row r="425" ht="15.75" customHeight="1" x14ac:dyDescent="0.4"/>
    <row r="426" ht="15.75" customHeight="1" x14ac:dyDescent="0.4"/>
    <row r="427" ht="15.75" customHeight="1" x14ac:dyDescent="0.4"/>
    <row r="428" ht="15.75" customHeight="1" x14ac:dyDescent="0.4"/>
    <row r="429" ht="15.75" customHeight="1" x14ac:dyDescent="0.4"/>
    <row r="430" ht="15.75" customHeight="1" x14ac:dyDescent="0.4"/>
    <row r="431" ht="15.75" customHeight="1" x14ac:dyDescent="0.4"/>
    <row r="432" ht="15.75" customHeight="1" x14ac:dyDescent="0.4"/>
    <row r="433" ht="15.75" customHeight="1" x14ac:dyDescent="0.4"/>
    <row r="434" ht="15.75" customHeight="1" x14ac:dyDescent="0.4"/>
    <row r="435" ht="15.75" customHeight="1" x14ac:dyDescent="0.4"/>
    <row r="436" ht="15.75" customHeight="1" x14ac:dyDescent="0.4"/>
    <row r="437" ht="15.75" customHeight="1" x14ac:dyDescent="0.4"/>
    <row r="438" ht="15.75" customHeight="1" x14ac:dyDescent="0.4"/>
    <row r="439" ht="15.75" customHeight="1" x14ac:dyDescent="0.4"/>
    <row r="440" ht="15.75" customHeight="1" x14ac:dyDescent="0.4"/>
    <row r="441" ht="15.75" customHeight="1" x14ac:dyDescent="0.4"/>
    <row r="442" ht="15.75" customHeight="1" x14ac:dyDescent="0.4"/>
    <row r="443" ht="15.75" customHeight="1" x14ac:dyDescent="0.4"/>
    <row r="444" ht="15.75" customHeight="1" x14ac:dyDescent="0.4"/>
    <row r="445" ht="15.75" customHeight="1" x14ac:dyDescent="0.4"/>
    <row r="446" ht="15.75" customHeight="1" x14ac:dyDescent="0.4"/>
    <row r="447" ht="15.75" customHeight="1" x14ac:dyDescent="0.4"/>
    <row r="448" ht="15.75" customHeight="1" x14ac:dyDescent="0.4"/>
    <row r="449" ht="15.75" customHeight="1" x14ac:dyDescent="0.4"/>
    <row r="450" ht="15.75" customHeight="1" x14ac:dyDescent="0.4"/>
    <row r="451" ht="15.75" customHeight="1" x14ac:dyDescent="0.4"/>
    <row r="452" ht="15.75" customHeight="1" x14ac:dyDescent="0.4"/>
    <row r="453" ht="15.75" customHeight="1" x14ac:dyDescent="0.4"/>
    <row r="454" ht="15.75" customHeight="1" x14ac:dyDescent="0.4"/>
    <row r="455" ht="15.75" customHeight="1" x14ac:dyDescent="0.4"/>
    <row r="456" ht="15.75" customHeight="1" x14ac:dyDescent="0.4"/>
    <row r="457" ht="15.75" customHeight="1" x14ac:dyDescent="0.4"/>
    <row r="458" ht="15.75" customHeight="1" x14ac:dyDescent="0.4"/>
    <row r="459" ht="15.75" customHeight="1" x14ac:dyDescent="0.4"/>
    <row r="460" ht="15.75" customHeight="1" x14ac:dyDescent="0.4"/>
    <row r="461" ht="15.75" customHeight="1" x14ac:dyDescent="0.4"/>
    <row r="462" ht="15.75" customHeight="1" x14ac:dyDescent="0.4"/>
    <row r="463" ht="15.75" customHeight="1" x14ac:dyDescent="0.4"/>
    <row r="464" ht="15.75" customHeight="1" x14ac:dyDescent="0.4"/>
    <row r="465" ht="15.75" customHeight="1" x14ac:dyDescent="0.4"/>
    <row r="466" ht="15.75" customHeight="1" x14ac:dyDescent="0.4"/>
    <row r="467" ht="15.75" customHeight="1" x14ac:dyDescent="0.4"/>
    <row r="468" ht="15.75" customHeight="1" x14ac:dyDescent="0.4"/>
    <row r="469" ht="15.75" customHeight="1" x14ac:dyDescent="0.4"/>
    <row r="470" ht="15.75" customHeight="1" x14ac:dyDescent="0.4"/>
    <row r="471" ht="15.75" customHeight="1" x14ac:dyDescent="0.4"/>
    <row r="472" ht="15.75" customHeight="1" x14ac:dyDescent="0.4"/>
    <row r="473" ht="15.75" customHeight="1" x14ac:dyDescent="0.4"/>
    <row r="474" ht="15.75" customHeight="1" x14ac:dyDescent="0.4"/>
    <row r="475" ht="15.75" customHeight="1" x14ac:dyDescent="0.4"/>
    <row r="476" ht="15.75" customHeight="1" x14ac:dyDescent="0.4"/>
    <row r="477" ht="15.75" customHeight="1" x14ac:dyDescent="0.4"/>
    <row r="478" ht="15.75" customHeight="1" x14ac:dyDescent="0.4"/>
    <row r="479" ht="15.75" customHeight="1" x14ac:dyDescent="0.4"/>
    <row r="480" ht="15.75" customHeight="1" x14ac:dyDescent="0.4"/>
    <row r="481" ht="15.75" customHeight="1" x14ac:dyDescent="0.4"/>
    <row r="482" ht="15.75" customHeight="1" x14ac:dyDescent="0.4"/>
    <row r="483" ht="15.75" customHeight="1" x14ac:dyDescent="0.4"/>
    <row r="484" ht="15.75" customHeight="1" x14ac:dyDescent="0.4"/>
    <row r="485" ht="15.75" customHeight="1" x14ac:dyDescent="0.4"/>
    <row r="486" ht="15.75" customHeight="1" x14ac:dyDescent="0.4"/>
    <row r="487" ht="15.75" customHeight="1" x14ac:dyDescent="0.4"/>
    <row r="488" ht="15.75" customHeight="1" x14ac:dyDescent="0.4"/>
    <row r="489" ht="15.75" customHeight="1" x14ac:dyDescent="0.4"/>
    <row r="490" ht="15.75" customHeight="1" x14ac:dyDescent="0.4"/>
    <row r="491" ht="15.75" customHeight="1" x14ac:dyDescent="0.4"/>
    <row r="492" ht="15.75" customHeight="1" x14ac:dyDescent="0.4"/>
    <row r="493" ht="15.75" customHeight="1" x14ac:dyDescent="0.4"/>
    <row r="494" ht="15.75" customHeight="1" x14ac:dyDescent="0.4"/>
    <row r="495" ht="15.75" customHeight="1" x14ac:dyDescent="0.4"/>
    <row r="496" ht="15.75" customHeight="1" x14ac:dyDescent="0.4"/>
    <row r="497" ht="15.75" customHeight="1" x14ac:dyDescent="0.4"/>
    <row r="498" ht="15.75" customHeight="1" x14ac:dyDescent="0.4"/>
    <row r="499" ht="15.75" customHeight="1" x14ac:dyDescent="0.4"/>
    <row r="500" ht="15.75" customHeight="1" x14ac:dyDescent="0.4"/>
    <row r="501" ht="15.75" customHeight="1" x14ac:dyDescent="0.4"/>
    <row r="502" ht="15.75" customHeight="1" x14ac:dyDescent="0.4"/>
    <row r="503" ht="15.75" customHeight="1" x14ac:dyDescent="0.4"/>
    <row r="504" ht="15.75" customHeight="1" x14ac:dyDescent="0.4"/>
    <row r="505" ht="15.75" customHeight="1" x14ac:dyDescent="0.4"/>
    <row r="506" ht="15.75" customHeight="1" x14ac:dyDescent="0.4"/>
    <row r="507" ht="15.75" customHeight="1" x14ac:dyDescent="0.4"/>
    <row r="508" ht="15.75" customHeight="1" x14ac:dyDescent="0.4"/>
    <row r="509" ht="15.75" customHeight="1" x14ac:dyDescent="0.4"/>
    <row r="510" ht="15.75" customHeight="1" x14ac:dyDescent="0.4"/>
    <row r="511" ht="15.75" customHeight="1" x14ac:dyDescent="0.4"/>
    <row r="512" ht="15.75" customHeight="1" x14ac:dyDescent="0.4"/>
    <row r="513" ht="15.75" customHeight="1" x14ac:dyDescent="0.4"/>
    <row r="514" ht="15.75" customHeight="1" x14ac:dyDescent="0.4"/>
    <row r="515" ht="15.75" customHeight="1" x14ac:dyDescent="0.4"/>
    <row r="516" ht="15.75" customHeight="1" x14ac:dyDescent="0.4"/>
    <row r="517" ht="15.75" customHeight="1" x14ac:dyDescent="0.4"/>
    <row r="518" ht="15.75" customHeight="1" x14ac:dyDescent="0.4"/>
    <row r="519" ht="15.75" customHeight="1" x14ac:dyDescent="0.4"/>
    <row r="520" ht="15.75" customHeight="1" x14ac:dyDescent="0.4"/>
    <row r="521" ht="15.75" customHeight="1" x14ac:dyDescent="0.4"/>
    <row r="522" ht="15.75" customHeight="1" x14ac:dyDescent="0.4"/>
    <row r="523" ht="15.75" customHeight="1" x14ac:dyDescent="0.4"/>
    <row r="524" ht="15.75" customHeight="1" x14ac:dyDescent="0.4"/>
    <row r="525" ht="15.75" customHeight="1" x14ac:dyDescent="0.4"/>
    <row r="526" ht="15.75" customHeight="1" x14ac:dyDescent="0.4"/>
    <row r="527" ht="15.75" customHeight="1" x14ac:dyDescent="0.4"/>
    <row r="528" ht="15.75" customHeight="1" x14ac:dyDescent="0.4"/>
    <row r="529" ht="15.75" customHeight="1" x14ac:dyDescent="0.4"/>
    <row r="530" ht="15.75" customHeight="1" x14ac:dyDescent="0.4"/>
    <row r="531" ht="15.75" customHeight="1" x14ac:dyDescent="0.4"/>
    <row r="532" ht="15.75" customHeight="1" x14ac:dyDescent="0.4"/>
    <row r="533" ht="15.75" customHeight="1" x14ac:dyDescent="0.4"/>
    <row r="534" ht="15.75" customHeight="1" x14ac:dyDescent="0.4"/>
    <row r="535" ht="15.75" customHeight="1" x14ac:dyDescent="0.4"/>
    <row r="536" ht="15.75" customHeight="1" x14ac:dyDescent="0.4"/>
    <row r="537" ht="15.75" customHeight="1" x14ac:dyDescent="0.4"/>
    <row r="538" ht="15.75" customHeight="1" x14ac:dyDescent="0.4"/>
    <row r="539" ht="15.75" customHeight="1" x14ac:dyDescent="0.4"/>
    <row r="540" ht="15.75" customHeight="1" x14ac:dyDescent="0.4"/>
    <row r="541" ht="15.75" customHeight="1" x14ac:dyDescent="0.4"/>
    <row r="542" ht="15.75" customHeight="1" x14ac:dyDescent="0.4"/>
    <row r="543" ht="15.75" customHeight="1" x14ac:dyDescent="0.4"/>
    <row r="544" ht="15.75" customHeight="1" x14ac:dyDescent="0.4"/>
    <row r="545" ht="15.75" customHeight="1" x14ac:dyDescent="0.4"/>
    <row r="546" ht="15.75" customHeight="1" x14ac:dyDescent="0.4"/>
    <row r="547" ht="15.75" customHeight="1" x14ac:dyDescent="0.4"/>
    <row r="548" ht="15.75" customHeight="1" x14ac:dyDescent="0.4"/>
    <row r="549" ht="15.75" customHeight="1" x14ac:dyDescent="0.4"/>
    <row r="550" ht="15.75" customHeight="1" x14ac:dyDescent="0.4"/>
    <row r="551" ht="15.75" customHeight="1" x14ac:dyDescent="0.4"/>
    <row r="552" ht="15.75" customHeight="1" x14ac:dyDescent="0.4"/>
    <row r="553" ht="15.75" customHeight="1" x14ac:dyDescent="0.4"/>
    <row r="554" ht="15.75" customHeight="1" x14ac:dyDescent="0.4"/>
    <row r="555" ht="15.75" customHeight="1" x14ac:dyDescent="0.4"/>
    <row r="556" ht="15.75" customHeight="1" x14ac:dyDescent="0.4"/>
    <row r="557" ht="15.75" customHeight="1" x14ac:dyDescent="0.4"/>
    <row r="558" ht="15.75" customHeight="1" x14ac:dyDescent="0.4"/>
    <row r="559" ht="15.75" customHeight="1" x14ac:dyDescent="0.4"/>
    <row r="560" ht="15.75" customHeight="1" x14ac:dyDescent="0.4"/>
    <row r="561" ht="15.75" customHeight="1" x14ac:dyDescent="0.4"/>
    <row r="562" ht="15.75" customHeight="1" x14ac:dyDescent="0.4"/>
    <row r="563" ht="15.75" customHeight="1" x14ac:dyDescent="0.4"/>
    <row r="564" ht="15.75" customHeight="1" x14ac:dyDescent="0.4"/>
    <row r="565" ht="15.75" customHeight="1" x14ac:dyDescent="0.4"/>
    <row r="566" ht="15.75" customHeight="1" x14ac:dyDescent="0.4"/>
    <row r="567" ht="15.75" customHeight="1" x14ac:dyDescent="0.4"/>
    <row r="568" ht="15.75" customHeight="1" x14ac:dyDescent="0.4"/>
    <row r="569" ht="15.75" customHeight="1" x14ac:dyDescent="0.4"/>
    <row r="570" ht="15.75" customHeight="1" x14ac:dyDescent="0.4"/>
    <row r="571" ht="15.75" customHeight="1" x14ac:dyDescent="0.4"/>
    <row r="572" ht="15.75" customHeight="1" x14ac:dyDescent="0.4"/>
    <row r="573" ht="15.75" customHeight="1" x14ac:dyDescent="0.4"/>
    <row r="574" ht="15.75" customHeight="1" x14ac:dyDescent="0.4"/>
    <row r="575" ht="15.75" customHeight="1" x14ac:dyDescent="0.4"/>
    <row r="576" ht="15.75" customHeight="1" x14ac:dyDescent="0.4"/>
    <row r="577" ht="15.75" customHeight="1" x14ac:dyDescent="0.4"/>
    <row r="578" ht="15.75" customHeight="1" x14ac:dyDescent="0.4"/>
    <row r="579" ht="15.75" customHeight="1" x14ac:dyDescent="0.4"/>
    <row r="580" ht="15.75" customHeight="1" x14ac:dyDescent="0.4"/>
    <row r="581" ht="15.75" customHeight="1" x14ac:dyDescent="0.4"/>
    <row r="582" ht="15.75" customHeight="1" x14ac:dyDescent="0.4"/>
    <row r="583" ht="15.75" customHeight="1" x14ac:dyDescent="0.4"/>
    <row r="584" ht="15.75" customHeight="1" x14ac:dyDescent="0.4"/>
    <row r="585" ht="15.75" customHeight="1" x14ac:dyDescent="0.4"/>
    <row r="586" ht="15.75" customHeight="1" x14ac:dyDescent="0.4"/>
    <row r="587" ht="15.75" customHeight="1" x14ac:dyDescent="0.4"/>
    <row r="588" ht="15.75" customHeight="1" x14ac:dyDescent="0.4"/>
    <row r="589" ht="15.75" customHeight="1" x14ac:dyDescent="0.4"/>
    <row r="590" ht="15.75" customHeight="1" x14ac:dyDescent="0.4"/>
    <row r="591" ht="15.75" customHeight="1" x14ac:dyDescent="0.4"/>
    <row r="592" ht="15.75" customHeight="1" x14ac:dyDescent="0.4"/>
    <row r="593" ht="15.75" customHeight="1" x14ac:dyDescent="0.4"/>
    <row r="594" ht="15.75" customHeight="1" x14ac:dyDescent="0.4"/>
    <row r="595" ht="15.75" customHeight="1" x14ac:dyDescent="0.4"/>
    <row r="596" ht="15.75" customHeight="1" x14ac:dyDescent="0.4"/>
    <row r="597" ht="15.75" customHeight="1" x14ac:dyDescent="0.4"/>
    <row r="598" ht="15.75" customHeight="1" x14ac:dyDescent="0.4"/>
    <row r="599" ht="15.75" customHeight="1" x14ac:dyDescent="0.4"/>
    <row r="600" ht="15.75" customHeight="1" x14ac:dyDescent="0.4"/>
    <row r="601" ht="15.75" customHeight="1" x14ac:dyDescent="0.4"/>
    <row r="602" ht="15.75" customHeight="1" x14ac:dyDescent="0.4"/>
    <row r="603" ht="15.75" customHeight="1" x14ac:dyDescent="0.4"/>
    <row r="604" ht="15.75" customHeight="1" x14ac:dyDescent="0.4"/>
    <row r="605" ht="15.75" customHeight="1" x14ac:dyDescent="0.4"/>
    <row r="606" ht="15.75" customHeight="1" x14ac:dyDescent="0.4"/>
    <row r="607" ht="15.75" customHeight="1" x14ac:dyDescent="0.4"/>
    <row r="608" ht="15.75" customHeight="1" x14ac:dyDescent="0.4"/>
    <row r="609" ht="15.75" customHeight="1" x14ac:dyDescent="0.4"/>
    <row r="610" ht="15.75" customHeight="1" x14ac:dyDescent="0.4"/>
    <row r="611" ht="15.75" customHeight="1" x14ac:dyDescent="0.4"/>
    <row r="612" ht="15.75" customHeight="1" x14ac:dyDescent="0.4"/>
    <row r="613" ht="15.75" customHeight="1" x14ac:dyDescent="0.4"/>
    <row r="614" ht="15.75" customHeight="1" x14ac:dyDescent="0.4"/>
    <row r="615" ht="15.75" customHeight="1" x14ac:dyDescent="0.4"/>
    <row r="616" ht="15.75" customHeight="1" x14ac:dyDescent="0.4"/>
    <row r="617" ht="15.75" customHeight="1" x14ac:dyDescent="0.4"/>
    <row r="618" ht="15.75" customHeight="1" x14ac:dyDescent="0.4"/>
    <row r="619" ht="15.75" customHeight="1" x14ac:dyDescent="0.4"/>
    <row r="620" ht="15.75" customHeight="1" x14ac:dyDescent="0.4"/>
    <row r="621" ht="15.75" customHeight="1" x14ac:dyDescent="0.4"/>
    <row r="622" ht="15.75" customHeight="1" x14ac:dyDescent="0.4"/>
    <row r="623" ht="15.75" customHeight="1" x14ac:dyDescent="0.4"/>
    <row r="624" ht="15.75" customHeight="1" x14ac:dyDescent="0.4"/>
    <row r="625" ht="15.75" customHeight="1" x14ac:dyDescent="0.4"/>
    <row r="626" ht="15.75" customHeight="1" x14ac:dyDescent="0.4"/>
    <row r="627" ht="15.75" customHeight="1" x14ac:dyDescent="0.4"/>
    <row r="628" ht="15.75" customHeight="1" x14ac:dyDescent="0.4"/>
    <row r="629" ht="15.75" customHeight="1" x14ac:dyDescent="0.4"/>
    <row r="630" ht="15.75" customHeight="1" x14ac:dyDescent="0.4"/>
    <row r="631" ht="15.75" customHeight="1" x14ac:dyDescent="0.4"/>
    <row r="632" ht="15.75" customHeight="1" x14ac:dyDescent="0.4"/>
    <row r="633" ht="15.75" customHeight="1" x14ac:dyDescent="0.4"/>
    <row r="634" ht="15.75" customHeight="1" x14ac:dyDescent="0.4"/>
    <row r="635" ht="15.75" customHeight="1" x14ac:dyDescent="0.4"/>
    <row r="636" ht="15.75" customHeight="1" x14ac:dyDescent="0.4"/>
    <row r="637" ht="15.75" customHeight="1" x14ac:dyDescent="0.4"/>
    <row r="638" ht="15.75" customHeight="1" x14ac:dyDescent="0.4"/>
    <row r="639" ht="15.75" customHeight="1" x14ac:dyDescent="0.4"/>
    <row r="640" ht="15.75" customHeight="1" x14ac:dyDescent="0.4"/>
    <row r="641" ht="15.75" customHeight="1" x14ac:dyDescent="0.4"/>
    <row r="642" ht="15.75" customHeight="1" x14ac:dyDescent="0.4"/>
    <row r="643" ht="15.75" customHeight="1" x14ac:dyDescent="0.4"/>
    <row r="644" ht="15.75" customHeight="1" x14ac:dyDescent="0.4"/>
    <row r="645" ht="15.75" customHeight="1" x14ac:dyDescent="0.4"/>
    <row r="646" ht="15.75" customHeight="1" x14ac:dyDescent="0.4"/>
    <row r="647" ht="15.75" customHeight="1" x14ac:dyDescent="0.4"/>
    <row r="648" ht="15.75" customHeight="1" x14ac:dyDescent="0.4"/>
    <row r="649" ht="15.75" customHeight="1" x14ac:dyDescent="0.4"/>
    <row r="650" ht="15.75" customHeight="1" x14ac:dyDescent="0.4"/>
    <row r="651" ht="15.75" customHeight="1" x14ac:dyDescent="0.4"/>
    <row r="652" ht="15.75" customHeight="1" x14ac:dyDescent="0.4"/>
    <row r="653" ht="15.75" customHeight="1" x14ac:dyDescent="0.4"/>
    <row r="654" ht="15.75" customHeight="1" x14ac:dyDescent="0.4"/>
    <row r="655" ht="15.75" customHeight="1" x14ac:dyDescent="0.4"/>
    <row r="656" ht="15.75" customHeight="1" x14ac:dyDescent="0.4"/>
    <row r="657" ht="15.75" customHeight="1" x14ac:dyDescent="0.4"/>
    <row r="658" ht="15.75" customHeight="1" x14ac:dyDescent="0.4"/>
    <row r="659" ht="15.75" customHeight="1" x14ac:dyDescent="0.4"/>
    <row r="660" ht="15.75" customHeight="1" x14ac:dyDescent="0.4"/>
    <row r="661" ht="15.75" customHeight="1" x14ac:dyDescent="0.4"/>
    <row r="662" ht="15.75" customHeight="1" x14ac:dyDescent="0.4"/>
    <row r="663" ht="15.75" customHeight="1" x14ac:dyDescent="0.4"/>
    <row r="664" ht="15.75" customHeight="1" x14ac:dyDescent="0.4"/>
    <row r="665" ht="15.75" customHeight="1" x14ac:dyDescent="0.4"/>
    <row r="666" ht="15.75" customHeight="1" x14ac:dyDescent="0.4"/>
    <row r="667" ht="15.75" customHeight="1" x14ac:dyDescent="0.4"/>
    <row r="668" ht="15.75" customHeight="1" x14ac:dyDescent="0.4"/>
    <row r="669" ht="15.75" customHeight="1" x14ac:dyDescent="0.4"/>
    <row r="670" ht="15.75" customHeight="1" x14ac:dyDescent="0.4"/>
    <row r="671" ht="15.75" customHeight="1" x14ac:dyDescent="0.4"/>
    <row r="672" ht="15.75" customHeight="1" x14ac:dyDescent="0.4"/>
    <row r="673" ht="15.75" customHeight="1" x14ac:dyDescent="0.4"/>
    <row r="674" ht="15.75" customHeight="1" x14ac:dyDescent="0.4"/>
    <row r="675" ht="15.75" customHeight="1" x14ac:dyDescent="0.4"/>
    <row r="676" ht="15.75" customHeight="1" x14ac:dyDescent="0.4"/>
    <row r="677" ht="15.75" customHeight="1" x14ac:dyDescent="0.4"/>
    <row r="678" ht="15.75" customHeight="1" x14ac:dyDescent="0.4"/>
    <row r="679" ht="15.75" customHeight="1" x14ac:dyDescent="0.4"/>
    <row r="680" ht="15.75" customHeight="1" x14ac:dyDescent="0.4"/>
    <row r="681" ht="15.75" customHeight="1" x14ac:dyDescent="0.4"/>
    <row r="682" ht="15.75" customHeight="1" x14ac:dyDescent="0.4"/>
    <row r="683" ht="15.75" customHeight="1" x14ac:dyDescent="0.4"/>
    <row r="684" ht="15.75" customHeight="1" x14ac:dyDescent="0.4"/>
    <row r="685" ht="15.75" customHeight="1" x14ac:dyDescent="0.4"/>
    <row r="686" ht="15.75" customHeight="1" x14ac:dyDescent="0.4"/>
    <row r="687" ht="15.75" customHeight="1" x14ac:dyDescent="0.4"/>
    <row r="688" ht="15.75" customHeight="1" x14ac:dyDescent="0.4"/>
    <row r="689" ht="15.75" customHeight="1" x14ac:dyDescent="0.4"/>
    <row r="690" ht="15.75" customHeight="1" x14ac:dyDescent="0.4"/>
    <row r="691" ht="15.75" customHeight="1" x14ac:dyDescent="0.4"/>
    <row r="692" ht="15.75" customHeight="1" x14ac:dyDescent="0.4"/>
    <row r="693" ht="15.75" customHeight="1" x14ac:dyDescent="0.4"/>
    <row r="694" ht="15.75" customHeight="1" x14ac:dyDescent="0.4"/>
    <row r="695" ht="15.75" customHeight="1" x14ac:dyDescent="0.4"/>
    <row r="696" ht="15.75" customHeight="1" x14ac:dyDescent="0.4"/>
    <row r="697" ht="15.75" customHeight="1" x14ac:dyDescent="0.4"/>
    <row r="698" ht="15.75" customHeight="1" x14ac:dyDescent="0.4"/>
    <row r="699" ht="15.75" customHeight="1" x14ac:dyDescent="0.4"/>
    <row r="700" ht="15.75" customHeight="1" x14ac:dyDescent="0.4"/>
    <row r="701" ht="15.75" customHeight="1" x14ac:dyDescent="0.4"/>
    <row r="702" ht="15.75" customHeight="1" x14ac:dyDescent="0.4"/>
    <row r="703" ht="15.75" customHeight="1" x14ac:dyDescent="0.4"/>
    <row r="704" ht="15.75" customHeight="1" x14ac:dyDescent="0.4"/>
    <row r="705" ht="15.75" customHeight="1" x14ac:dyDescent="0.4"/>
    <row r="706" ht="15.75" customHeight="1" x14ac:dyDescent="0.4"/>
    <row r="707" ht="15.75" customHeight="1" x14ac:dyDescent="0.4"/>
    <row r="708" ht="15.75" customHeight="1" x14ac:dyDescent="0.4"/>
    <row r="709" ht="15.75" customHeight="1" x14ac:dyDescent="0.4"/>
    <row r="710" ht="15.75" customHeight="1" x14ac:dyDescent="0.4"/>
    <row r="711" ht="15.75" customHeight="1" x14ac:dyDescent="0.4"/>
    <row r="712" ht="15.75" customHeight="1" x14ac:dyDescent="0.4"/>
    <row r="713" ht="15.75" customHeight="1" x14ac:dyDescent="0.4"/>
    <row r="714" ht="15.75" customHeight="1" x14ac:dyDescent="0.4"/>
    <row r="715" ht="15.75" customHeight="1" x14ac:dyDescent="0.4"/>
    <row r="716" ht="15.75" customHeight="1" x14ac:dyDescent="0.4"/>
    <row r="717" ht="15.75" customHeight="1" x14ac:dyDescent="0.4"/>
    <row r="718" ht="15.75" customHeight="1" x14ac:dyDescent="0.4"/>
    <row r="719" ht="15.75" customHeight="1" x14ac:dyDescent="0.4"/>
    <row r="720" ht="15.75" customHeight="1" x14ac:dyDescent="0.4"/>
    <row r="721" ht="15.75" customHeight="1" x14ac:dyDescent="0.4"/>
    <row r="722" ht="15.75" customHeight="1" x14ac:dyDescent="0.4"/>
    <row r="723" ht="15.75" customHeight="1" x14ac:dyDescent="0.4"/>
    <row r="724" ht="15.75" customHeight="1" x14ac:dyDescent="0.4"/>
    <row r="725" ht="15.75" customHeight="1" x14ac:dyDescent="0.4"/>
    <row r="726" ht="15.75" customHeight="1" x14ac:dyDescent="0.4"/>
    <row r="727" ht="15.75" customHeight="1" x14ac:dyDescent="0.4"/>
    <row r="728" ht="15.75" customHeight="1" x14ac:dyDescent="0.4"/>
    <row r="729" ht="15.75" customHeight="1" x14ac:dyDescent="0.4"/>
    <row r="730" ht="15.75" customHeight="1" x14ac:dyDescent="0.4"/>
    <row r="731" ht="15.75" customHeight="1" x14ac:dyDescent="0.4"/>
    <row r="732" ht="15.75" customHeight="1" x14ac:dyDescent="0.4"/>
    <row r="733" ht="15.75" customHeight="1" x14ac:dyDescent="0.4"/>
    <row r="734" ht="15.75" customHeight="1" x14ac:dyDescent="0.4"/>
    <row r="735" ht="15.75" customHeight="1" x14ac:dyDescent="0.4"/>
    <row r="736" ht="15.75" customHeight="1" x14ac:dyDescent="0.4"/>
    <row r="737" ht="15.75" customHeight="1" x14ac:dyDescent="0.4"/>
    <row r="738" ht="15.75" customHeight="1" x14ac:dyDescent="0.4"/>
    <row r="739" ht="15.75" customHeight="1" x14ac:dyDescent="0.4"/>
    <row r="740" ht="15.75" customHeight="1" x14ac:dyDescent="0.4"/>
    <row r="741" ht="15.75" customHeight="1" x14ac:dyDescent="0.4"/>
    <row r="742" ht="15.75" customHeight="1" x14ac:dyDescent="0.4"/>
    <row r="743" ht="15.75" customHeight="1" x14ac:dyDescent="0.4"/>
    <row r="744" ht="15.75" customHeight="1" x14ac:dyDescent="0.4"/>
    <row r="745" ht="15.75" customHeight="1" x14ac:dyDescent="0.4"/>
    <row r="746" ht="15.75" customHeight="1" x14ac:dyDescent="0.4"/>
    <row r="747" ht="15.75" customHeight="1" x14ac:dyDescent="0.4"/>
    <row r="748" ht="15.75" customHeight="1" x14ac:dyDescent="0.4"/>
    <row r="749" ht="15.75" customHeight="1" x14ac:dyDescent="0.4"/>
    <row r="750" ht="15.75" customHeight="1" x14ac:dyDescent="0.4"/>
    <row r="751" ht="15.75" customHeight="1" x14ac:dyDescent="0.4"/>
    <row r="752" ht="15.75" customHeight="1" x14ac:dyDescent="0.4"/>
    <row r="753" ht="15.75" customHeight="1" x14ac:dyDescent="0.4"/>
    <row r="754" ht="15.75" customHeight="1" x14ac:dyDescent="0.4"/>
    <row r="755" ht="15.75" customHeight="1" x14ac:dyDescent="0.4"/>
    <row r="756" ht="15.75" customHeight="1" x14ac:dyDescent="0.4"/>
    <row r="757" ht="15.75" customHeight="1" x14ac:dyDescent="0.4"/>
    <row r="758" ht="15.75" customHeight="1" x14ac:dyDescent="0.4"/>
    <row r="759" ht="15.75" customHeight="1" x14ac:dyDescent="0.4"/>
    <row r="760" ht="15.75" customHeight="1" x14ac:dyDescent="0.4"/>
    <row r="761" ht="15.75" customHeight="1" x14ac:dyDescent="0.4"/>
    <row r="762" ht="15.75" customHeight="1" x14ac:dyDescent="0.4"/>
    <row r="763" ht="15.75" customHeight="1" x14ac:dyDescent="0.4"/>
    <row r="764" ht="15.75" customHeight="1" x14ac:dyDescent="0.4"/>
    <row r="765" ht="15.75" customHeight="1" x14ac:dyDescent="0.4"/>
    <row r="766" ht="15.75" customHeight="1" x14ac:dyDescent="0.4"/>
    <row r="767" ht="15.75" customHeight="1" x14ac:dyDescent="0.4"/>
    <row r="768" ht="15.75" customHeight="1" x14ac:dyDescent="0.4"/>
    <row r="769" ht="15.75" customHeight="1" x14ac:dyDescent="0.4"/>
    <row r="770" ht="15.75" customHeight="1" x14ac:dyDescent="0.4"/>
    <row r="771" ht="15.75" customHeight="1" x14ac:dyDescent="0.4"/>
    <row r="772" ht="15.75" customHeight="1" x14ac:dyDescent="0.4"/>
    <row r="773" ht="15.75" customHeight="1" x14ac:dyDescent="0.4"/>
    <row r="774" ht="15.75" customHeight="1" x14ac:dyDescent="0.4"/>
    <row r="775" ht="15.75" customHeight="1" x14ac:dyDescent="0.4"/>
    <row r="776" ht="15.75" customHeight="1" x14ac:dyDescent="0.4"/>
    <row r="777" ht="15.75" customHeight="1" x14ac:dyDescent="0.4"/>
    <row r="778" ht="15.75" customHeight="1" x14ac:dyDescent="0.4"/>
    <row r="779" ht="15.75" customHeight="1" x14ac:dyDescent="0.4"/>
    <row r="780" ht="15.75" customHeight="1" x14ac:dyDescent="0.4"/>
    <row r="781" ht="15.75" customHeight="1" x14ac:dyDescent="0.4"/>
    <row r="782" ht="15.75" customHeight="1" x14ac:dyDescent="0.4"/>
    <row r="783" ht="15.75" customHeight="1" x14ac:dyDescent="0.4"/>
    <row r="784" ht="15.75" customHeight="1" x14ac:dyDescent="0.4"/>
    <row r="785" ht="15.75" customHeight="1" x14ac:dyDescent="0.4"/>
    <row r="786" ht="15.75" customHeight="1" x14ac:dyDescent="0.4"/>
    <row r="787" ht="15.75" customHeight="1" x14ac:dyDescent="0.4"/>
    <row r="788" ht="15.75" customHeight="1" x14ac:dyDescent="0.4"/>
    <row r="789" ht="15.75" customHeight="1" x14ac:dyDescent="0.4"/>
    <row r="790" ht="15.75" customHeight="1" x14ac:dyDescent="0.4"/>
    <row r="791" ht="15.75" customHeight="1" x14ac:dyDescent="0.4"/>
    <row r="792" ht="15.75" customHeight="1" x14ac:dyDescent="0.4"/>
    <row r="793" ht="15.75" customHeight="1" x14ac:dyDescent="0.4"/>
    <row r="794" ht="15.75" customHeight="1" x14ac:dyDescent="0.4"/>
    <row r="795" ht="15.75" customHeight="1" x14ac:dyDescent="0.4"/>
    <row r="796" ht="15.75" customHeight="1" x14ac:dyDescent="0.4"/>
    <row r="797" ht="15.75" customHeight="1" x14ac:dyDescent="0.4"/>
    <row r="798" ht="15.75" customHeight="1" x14ac:dyDescent="0.4"/>
    <row r="799" ht="15.75" customHeight="1" x14ac:dyDescent="0.4"/>
    <row r="800" ht="15.75" customHeight="1" x14ac:dyDescent="0.4"/>
    <row r="801" ht="15.75" customHeight="1" x14ac:dyDescent="0.4"/>
    <row r="802" ht="15.75" customHeight="1" x14ac:dyDescent="0.4"/>
    <row r="803" ht="15.75" customHeight="1" x14ac:dyDescent="0.4"/>
    <row r="804" ht="15.75" customHeight="1" x14ac:dyDescent="0.4"/>
    <row r="805" ht="15.75" customHeight="1" x14ac:dyDescent="0.4"/>
    <row r="806" ht="15.75" customHeight="1" x14ac:dyDescent="0.4"/>
    <row r="807" ht="15.75" customHeight="1" x14ac:dyDescent="0.4"/>
    <row r="808" ht="15.75" customHeight="1" x14ac:dyDescent="0.4"/>
    <row r="809" ht="15.75" customHeight="1" x14ac:dyDescent="0.4"/>
    <row r="810" ht="15.75" customHeight="1" x14ac:dyDescent="0.4"/>
    <row r="811" ht="15.75" customHeight="1" x14ac:dyDescent="0.4"/>
    <row r="812" ht="15.75" customHeight="1" x14ac:dyDescent="0.4"/>
    <row r="813" ht="15.75" customHeight="1" x14ac:dyDescent="0.4"/>
    <row r="814" ht="15.75" customHeight="1" x14ac:dyDescent="0.4"/>
    <row r="815" ht="15.75" customHeight="1" x14ac:dyDescent="0.4"/>
    <row r="816" ht="15.75" customHeight="1" x14ac:dyDescent="0.4"/>
    <row r="817" ht="15.75" customHeight="1" x14ac:dyDescent="0.4"/>
    <row r="818" ht="15.75" customHeight="1" x14ac:dyDescent="0.4"/>
    <row r="819" ht="15.75" customHeight="1" x14ac:dyDescent="0.4"/>
    <row r="820" ht="15.75" customHeight="1" x14ac:dyDescent="0.4"/>
    <row r="821" ht="15.75" customHeight="1" x14ac:dyDescent="0.4"/>
    <row r="822" ht="15.75" customHeight="1" x14ac:dyDescent="0.4"/>
    <row r="823" ht="15.75" customHeight="1" x14ac:dyDescent="0.4"/>
    <row r="824" ht="15.75" customHeight="1" x14ac:dyDescent="0.4"/>
    <row r="825" ht="15.75" customHeight="1" x14ac:dyDescent="0.4"/>
    <row r="826" ht="15.75" customHeight="1" x14ac:dyDescent="0.4"/>
    <row r="827" ht="15.75" customHeight="1" x14ac:dyDescent="0.4"/>
    <row r="828" ht="15.75" customHeight="1" x14ac:dyDescent="0.4"/>
    <row r="829" ht="15.75" customHeight="1" x14ac:dyDescent="0.4"/>
    <row r="830" ht="15.75" customHeight="1" x14ac:dyDescent="0.4"/>
    <row r="831" ht="15.75" customHeight="1" x14ac:dyDescent="0.4"/>
    <row r="832" ht="15.75" customHeight="1" x14ac:dyDescent="0.4"/>
    <row r="833" ht="15.75" customHeight="1" x14ac:dyDescent="0.4"/>
    <row r="834" ht="15.75" customHeight="1" x14ac:dyDescent="0.4"/>
    <row r="835" ht="15.75" customHeight="1" x14ac:dyDescent="0.4"/>
    <row r="836" ht="15.75" customHeight="1" x14ac:dyDescent="0.4"/>
    <row r="837" ht="15.75" customHeight="1" x14ac:dyDescent="0.4"/>
    <row r="838" ht="15.75" customHeight="1" x14ac:dyDescent="0.4"/>
    <row r="839" ht="15.75" customHeight="1" x14ac:dyDescent="0.4"/>
    <row r="840" ht="15.75" customHeight="1" x14ac:dyDescent="0.4"/>
    <row r="841" ht="15.75" customHeight="1" x14ac:dyDescent="0.4"/>
    <row r="842" ht="15.75" customHeight="1" x14ac:dyDescent="0.4"/>
    <row r="843" ht="15.75" customHeight="1" x14ac:dyDescent="0.4"/>
    <row r="844" ht="15.75" customHeight="1" x14ac:dyDescent="0.4"/>
    <row r="845" ht="15.75" customHeight="1" x14ac:dyDescent="0.4"/>
    <row r="846" ht="15.75" customHeight="1" x14ac:dyDescent="0.4"/>
    <row r="847" ht="15.75" customHeight="1" x14ac:dyDescent="0.4"/>
    <row r="848" ht="15.75" customHeight="1" x14ac:dyDescent="0.4"/>
    <row r="849" ht="15.75" customHeight="1" x14ac:dyDescent="0.4"/>
    <row r="850" ht="15.75" customHeight="1" x14ac:dyDescent="0.4"/>
    <row r="851" ht="15.75" customHeight="1" x14ac:dyDescent="0.4"/>
    <row r="852" ht="15.75" customHeight="1" x14ac:dyDescent="0.4"/>
    <row r="853" ht="15.75" customHeight="1" x14ac:dyDescent="0.4"/>
    <row r="854" ht="15.75" customHeight="1" x14ac:dyDescent="0.4"/>
    <row r="855" ht="15.75" customHeight="1" x14ac:dyDescent="0.4"/>
    <row r="856" ht="15.75" customHeight="1" x14ac:dyDescent="0.4"/>
    <row r="857" ht="15.75" customHeight="1" x14ac:dyDescent="0.4"/>
    <row r="858" ht="15.75" customHeight="1" x14ac:dyDescent="0.4"/>
    <row r="859" ht="15.75" customHeight="1" x14ac:dyDescent="0.4"/>
    <row r="860" ht="15.75" customHeight="1" x14ac:dyDescent="0.4"/>
    <row r="861" ht="15.75" customHeight="1" x14ac:dyDescent="0.4"/>
    <row r="862" ht="15.75" customHeight="1" x14ac:dyDescent="0.4"/>
    <row r="863" ht="15.75" customHeight="1" x14ac:dyDescent="0.4"/>
    <row r="864" ht="15.75" customHeight="1" x14ac:dyDescent="0.4"/>
    <row r="865" ht="15.75" customHeight="1" x14ac:dyDescent="0.4"/>
    <row r="866" ht="15.75" customHeight="1" x14ac:dyDescent="0.4"/>
    <row r="867" ht="15.75" customHeight="1" x14ac:dyDescent="0.4"/>
    <row r="868" ht="15.75" customHeight="1" x14ac:dyDescent="0.4"/>
    <row r="869" ht="15.75" customHeight="1" x14ac:dyDescent="0.4"/>
    <row r="870" ht="15.75" customHeight="1" x14ac:dyDescent="0.4"/>
    <row r="871" ht="15.75" customHeight="1" x14ac:dyDescent="0.4"/>
    <row r="872" ht="15.75" customHeight="1" x14ac:dyDescent="0.4"/>
    <row r="873" ht="15.75" customHeight="1" x14ac:dyDescent="0.4"/>
    <row r="874" ht="15.75" customHeight="1" x14ac:dyDescent="0.4"/>
    <row r="875" ht="15.75" customHeight="1" x14ac:dyDescent="0.4"/>
    <row r="876" ht="15.75" customHeight="1" x14ac:dyDescent="0.4"/>
    <row r="877" ht="15.75" customHeight="1" x14ac:dyDescent="0.4"/>
    <row r="878" ht="15.75" customHeight="1" x14ac:dyDescent="0.4"/>
    <row r="879" ht="15.75" customHeight="1" x14ac:dyDescent="0.4"/>
    <row r="880" ht="15.75" customHeight="1" x14ac:dyDescent="0.4"/>
    <row r="881" ht="15.75" customHeight="1" x14ac:dyDescent="0.4"/>
    <row r="882" ht="15.75" customHeight="1" x14ac:dyDescent="0.4"/>
    <row r="883" ht="15.75" customHeight="1" x14ac:dyDescent="0.4"/>
    <row r="884" ht="15.75" customHeight="1" x14ac:dyDescent="0.4"/>
    <row r="885" ht="15.75" customHeight="1" x14ac:dyDescent="0.4"/>
    <row r="886" ht="15.75" customHeight="1" x14ac:dyDescent="0.4"/>
    <row r="887" ht="15.75" customHeight="1" x14ac:dyDescent="0.4"/>
    <row r="888" ht="15.75" customHeight="1" x14ac:dyDescent="0.4"/>
    <row r="889" ht="15.75" customHeight="1" x14ac:dyDescent="0.4"/>
    <row r="890" ht="15.75" customHeight="1" x14ac:dyDescent="0.4"/>
    <row r="891" ht="15.75" customHeight="1" x14ac:dyDescent="0.4"/>
    <row r="892" ht="15.75" customHeight="1" x14ac:dyDescent="0.4"/>
    <row r="893" ht="15.75" customHeight="1" x14ac:dyDescent="0.4"/>
    <row r="894" ht="15.75" customHeight="1" x14ac:dyDescent="0.4"/>
    <row r="895" ht="15.75" customHeight="1" x14ac:dyDescent="0.4"/>
    <row r="896" ht="15.75" customHeight="1" x14ac:dyDescent="0.4"/>
    <row r="897" ht="15.75" customHeight="1" x14ac:dyDescent="0.4"/>
    <row r="898" ht="15.75" customHeight="1" x14ac:dyDescent="0.4"/>
    <row r="899" ht="15.75" customHeight="1" x14ac:dyDescent="0.4"/>
    <row r="900" ht="15.75" customHeight="1" x14ac:dyDescent="0.4"/>
    <row r="901" ht="15.75" customHeight="1" x14ac:dyDescent="0.4"/>
    <row r="902" ht="15.75" customHeight="1" x14ac:dyDescent="0.4"/>
    <row r="903" ht="15.75" customHeight="1" x14ac:dyDescent="0.4"/>
    <row r="904" ht="15.75" customHeight="1" x14ac:dyDescent="0.4"/>
    <row r="905" ht="15.75" customHeight="1" x14ac:dyDescent="0.4"/>
    <row r="906" ht="15.75" customHeight="1" x14ac:dyDescent="0.4"/>
    <row r="907" ht="15.75" customHeight="1" x14ac:dyDescent="0.4"/>
    <row r="908" ht="15.75" customHeight="1" x14ac:dyDescent="0.4"/>
    <row r="909" ht="15.75" customHeight="1" x14ac:dyDescent="0.4"/>
    <row r="910" ht="15.75" customHeight="1" x14ac:dyDescent="0.4"/>
    <row r="911" ht="15.75" customHeight="1" x14ac:dyDescent="0.4"/>
    <row r="912" ht="15.75" customHeight="1" x14ac:dyDescent="0.4"/>
    <row r="913" ht="15.75" customHeight="1" x14ac:dyDescent="0.4"/>
    <row r="914" ht="15.75" customHeight="1" x14ac:dyDescent="0.4"/>
    <row r="915" ht="15.75" customHeight="1" x14ac:dyDescent="0.4"/>
    <row r="916" ht="15.75" customHeight="1" x14ac:dyDescent="0.4"/>
    <row r="917" ht="15.75" customHeight="1" x14ac:dyDescent="0.4"/>
    <row r="918" ht="15.75" customHeight="1" x14ac:dyDescent="0.4"/>
    <row r="919" ht="15.75" customHeight="1" x14ac:dyDescent="0.4"/>
    <row r="920" ht="15.75" customHeight="1" x14ac:dyDescent="0.4"/>
    <row r="921" ht="15.75" customHeight="1" x14ac:dyDescent="0.4"/>
    <row r="922" ht="15.75" customHeight="1" x14ac:dyDescent="0.4"/>
    <row r="923" ht="15.75" customHeight="1" x14ac:dyDescent="0.4"/>
    <row r="924" ht="15.75" customHeight="1" x14ac:dyDescent="0.4"/>
    <row r="925" ht="15.75" customHeight="1" x14ac:dyDescent="0.4"/>
    <row r="926" ht="15.75" customHeight="1" x14ac:dyDescent="0.4"/>
    <row r="927" ht="15.75" customHeight="1" x14ac:dyDescent="0.4"/>
    <row r="928" ht="15.75" customHeight="1" x14ac:dyDescent="0.4"/>
    <row r="929" ht="15.75" customHeight="1" x14ac:dyDescent="0.4"/>
    <row r="930" ht="15.75" customHeight="1" x14ac:dyDescent="0.4"/>
    <row r="931" ht="15.75" customHeight="1" x14ac:dyDescent="0.4"/>
    <row r="932" ht="15.75" customHeight="1" x14ac:dyDescent="0.4"/>
    <row r="933" ht="15.75" customHeight="1" x14ac:dyDescent="0.4"/>
    <row r="934" ht="15.75" customHeight="1" x14ac:dyDescent="0.4"/>
    <row r="935" ht="15.75" customHeight="1" x14ac:dyDescent="0.4"/>
    <row r="936" ht="15.75" customHeight="1" x14ac:dyDescent="0.4"/>
    <row r="937" ht="15.75" customHeight="1" x14ac:dyDescent="0.4"/>
    <row r="938" ht="15.75" customHeight="1" x14ac:dyDescent="0.4"/>
    <row r="939" ht="15.75" customHeight="1" x14ac:dyDescent="0.4"/>
    <row r="940" ht="15.75" customHeight="1" x14ac:dyDescent="0.4"/>
    <row r="941" ht="15.75" customHeight="1" x14ac:dyDescent="0.4"/>
    <row r="942" ht="15.75" customHeight="1" x14ac:dyDescent="0.4"/>
    <row r="943" ht="15.75" customHeight="1" x14ac:dyDescent="0.4"/>
    <row r="944" ht="15.75" customHeight="1" x14ac:dyDescent="0.4"/>
    <row r="945" ht="15.75" customHeight="1" x14ac:dyDescent="0.4"/>
    <row r="946" ht="15.75" customHeight="1" x14ac:dyDescent="0.4"/>
    <row r="947" ht="15.75" customHeight="1" x14ac:dyDescent="0.4"/>
    <row r="948" ht="15.75" customHeight="1" x14ac:dyDescent="0.4"/>
    <row r="949" ht="15.75" customHeight="1" x14ac:dyDescent="0.4"/>
    <row r="950" ht="15.75" customHeight="1" x14ac:dyDescent="0.4"/>
    <row r="951" ht="15.75" customHeight="1" x14ac:dyDescent="0.4"/>
    <row r="952" ht="15.75" customHeight="1" x14ac:dyDescent="0.4"/>
    <row r="953" ht="15.75" customHeight="1" x14ac:dyDescent="0.4"/>
    <row r="954" ht="15.75" customHeight="1" x14ac:dyDescent="0.4"/>
    <row r="955" ht="15.75" customHeight="1" x14ac:dyDescent="0.4"/>
    <row r="956" ht="15.75" customHeight="1" x14ac:dyDescent="0.4"/>
    <row r="957" ht="15.75" customHeight="1" x14ac:dyDescent="0.4"/>
    <row r="958" ht="15.75" customHeight="1" x14ac:dyDescent="0.4"/>
    <row r="959" ht="15.75" customHeight="1" x14ac:dyDescent="0.4"/>
    <row r="960" ht="15.75" customHeight="1" x14ac:dyDescent="0.4"/>
    <row r="961" ht="15.75" customHeight="1" x14ac:dyDescent="0.4"/>
    <row r="962" ht="15.75" customHeight="1" x14ac:dyDescent="0.4"/>
    <row r="963" ht="15.75" customHeight="1" x14ac:dyDescent="0.4"/>
    <row r="964" ht="15.75" customHeight="1" x14ac:dyDescent="0.4"/>
    <row r="965" ht="15.75" customHeight="1" x14ac:dyDescent="0.4"/>
    <row r="966" ht="15.75" customHeight="1" x14ac:dyDescent="0.4"/>
    <row r="967" ht="15.75" customHeight="1" x14ac:dyDescent="0.4"/>
    <row r="968" ht="15.75" customHeight="1" x14ac:dyDescent="0.4"/>
    <row r="969" ht="15.75" customHeight="1" x14ac:dyDescent="0.4"/>
    <row r="970" ht="15.75" customHeight="1" x14ac:dyDescent="0.4"/>
    <row r="971" ht="15.75" customHeight="1" x14ac:dyDescent="0.4"/>
    <row r="972" ht="15.75" customHeight="1" x14ac:dyDescent="0.4"/>
    <row r="973" ht="15.75" customHeight="1" x14ac:dyDescent="0.4"/>
    <row r="974" ht="15.75" customHeight="1" x14ac:dyDescent="0.4"/>
    <row r="975" ht="15.75" customHeight="1" x14ac:dyDescent="0.4"/>
    <row r="976" ht="15.75" customHeight="1" x14ac:dyDescent="0.4"/>
    <row r="977" ht="15.75" customHeight="1" x14ac:dyDescent="0.4"/>
    <row r="978" ht="15.75" customHeight="1" x14ac:dyDescent="0.4"/>
    <row r="979" ht="15.75" customHeight="1" x14ac:dyDescent="0.4"/>
    <row r="980" ht="15.75" customHeight="1" x14ac:dyDescent="0.4"/>
    <row r="981" ht="15.75" customHeight="1" x14ac:dyDescent="0.4"/>
    <row r="982" ht="15.75" customHeight="1" x14ac:dyDescent="0.4"/>
    <row r="983" ht="15.75" customHeight="1" x14ac:dyDescent="0.4"/>
    <row r="984" ht="15.75" customHeight="1" x14ac:dyDescent="0.4"/>
    <row r="985" ht="15.75" customHeight="1" x14ac:dyDescent="0.4"/>
    <row r="986" ht="15.75" customHeight="1" x14ac:dyDescent="0.4"/>
    <row r="987" ht="15.75" customHeight="1" x14ac:dyDescent="0.4"/>
    <row r="988" ht="15.75" customHeight="1" x14ac:dyDescent="0.4"/>
    <row r="989" ht="15.75" customHeight="1" x14ac:dyDescent="0.4"/>
  </sheetData>
  <mergeCells count="17">
    <mergeCell ref="A15:D15"/>
    <mergeCell ref="A17:C17"/>
    <mergeCell ref="A18:C18"/>
    <mergeCell ref="A20:D20"/>
    <mergeCell ref="A23:E27"/>
    <mergeCell ref="A13:B13"/>
    <mergeCell ref="A1:E1"/>
    <mergeCell ref="C3:E3"/>
    <mergeCell ref="A5:E5"/>
    <mergeCell ref="A6:B6"/>
    <mergeCell ref="E6:E7"/>
    <mergeCell ref="A7:B7"/>
    <mergeCell ref="B8:E8"/>
    <mergeCell ref="A9:E9"/>
    <mergeCell ref="A10:E10"/>
    <mergeCell ref="A11:D11"/>
    <mergeCell ref="A12:E12"/>
  </mergeCells>
  <conditionalFormatting sqref="C3">
    <cfRule type="cellIs" dxfId="394" priority="5" operator="equal">
      <formula>0</formula>
    </cfRule>
  </conditionalFormatting>
  <conditionalFormatting sqref="C3:E3">
    <cfRule type="cellIs" dxfId="393" priority="6" operator="equal">
      <formula>0</formula>
    </cfRule>
  </conditionalFormatting>
  <conditionalFormatting sqref="D6:D7">
    <cfRule type="containsText" dxfId="392" priority="8" operator="containsText" text="N.A.">
      <formula>NOT(ISERROR(SEARCH(("N.A."),(D6))))</formula>
    </cfRule>
    <cfRule type="containsText" dxfId="391" priority="9" operator="containsText" text="No">
      <formula>NOT(ISERROR(SEARCH(("No"),(D6))))</formula>
    </cfRule>
    <cfRule type="containsText" dxfId="390" priority="10" operator="containsText" text="Si">
      <formula>NOT(ISERROR(SEARCH(("Si"),(D6))))</formula>
    </cfRule>
  </conditionalFormatting>
  <conditionalFormatting sqref="D13">
    <cfRule type="containsText" dxfId="389" priority="2" operator="containsText" text="N.A.">
      <formula>NOT(ISERROR(SEARCH(("N.A."),(D13))))</formula>
    </cfRule>
    <cfRule type="containsText" dxfId="388" priority="3" operator="containsText" text="No">
      <formula>NOT(ISERROR(SEARCH(("No"),(D13))))</formula>
    </cfRule>
    <cfRule type="containsText" dxfId="387" priority="4" operator="containsText" text="Si">
      <formula>NOT(ISERROR(SEARCH(("Si"),(D13))))</formula>
    </cfRule>
  </conditionalFormatting>
  <conditionalFormatting sqref="D17:D18">
    <cfRule type="cellIs" dxfId="386" priority="16" operator="equal">
      <formula>"Si"</formula>
    </cfRule>
    <cfRule type="cellIs" dxfId="385" priority="17" operator="equal">
      <formula>"No"</formula>
    </cfRule>
  </conditionalFormatting>
  <conditionalFormatting sqref="E11">
    <cfRule type="containsText" dxfId="384" priority="11" operator="containsText" text="N.A.">
      <formula>NOT(ISERROR(SEARCH(("N.A."),(E11))))</formula>
    </cfRule>
    <cfRule type="containsText" dxfId="383" priority="12" operator="containsText" text="No">
      <formula>NOT(ISERROR(SEARCH(("No"),(E11))))</formula>
    </cfRule>
    <cfRule type="containsText" dxfId="382" priority="13" operator="containsText" text="Si">
      <formula>NOT(ISERROR(SEARCH(("Si"),(E11))))</formula>
    </cfRule>
  </conditionalFormatting>
  <conditionalFormatting sqref="E13">
    <cfRule type="cellIs" dxfId="381" priority="1" operator="equal">
      <formula>0</formula>
    </cfRule>
  </conditionalFormatting>
  <conditionalFormatting sqref="E15">
    <cfRule type="cellIs" dxfId="380" priority="7" operator="greaterThan">
      <formula>41</formula>
    </cfRule>
  </conditionalFormatting>
  <conditionalFormatting sqref="E17:E18">
    <cfRule type="cellIs" dxfId="379" priority="14" operator="equal">
      <formula>0</formula>
    </cfRule>
  </conditionalFormatting>
  <conditionalFormatting sqref="E20">
    <cfRule type="cellIs" dxfId="378" priority="15" operator="greaterThan">
      <formula>41</formula>
    </cfRule>
  </conditionalFormatting>
  <dataValidations count="1">
    <dataValidation type="list" allowBlank="1" showInputMessage="1" showErrorMessage="1" prompt="Entregado ¿Si o No?" sqref="D17:D18 E11 D6:D7 D13" xr:uid="{D468E3C6-36FA-477E-99C1-D126A4BC0101}">
      <formula1>"Si,No"</formula1>
    </dataValidation>
  </dataValidations>
  <hyperlinks>
    <hyperlink ref="G17" r:id="rId1" xr:uid="{B1DF82BE-621D-4856-9AA5-6EE58C90B441}"/>
    <hyperlink ref="G18" r:id="rId2" xr:uid="{A1155313-46A2-4EC6-9A43-94BB0773B85C}"/>
  </hyperlinks>
  <pageMargins left="1.02" right="0.7" top="0.75" bottom="0.32" header="0" footer="0"/>
  <pageSetup paperSize="9" scale="50" orientation="portrait" r:id="rId3"/>
  <drawing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E6946F26-771B-47DF-8616-0BDB30670C64}">
          <x14:formula1>
            <xm:f>OFERENTES!$A$7:$A$12</xm:f>
          </x14:formula1>
          <xm:sqref>B3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CBA70-2824-416B-8319-D58DF2D928F0}">
  <sheetPr>
    <pageSetUpPr fitToPage="1"/>
  </sheetPr>
  <dimension ref="A1:AC986"/>
  <sheetViews>
    <sheetView view="pageBreakPreview" topLeftCell="A50" zoomScale="55" zoomScaleNormal="100" zoomScaleSheetLayoutView="55" zoomScalePageLayoutView="55" workbookViewId="0">
      <selection activeCell="J62" sqref="J62:K62"/>
    </sheetView>
  </sheetViews>
  <sheetFormatPr baseColWidth="10" defaultColWidth="14.28515625" defaultRowHeight="15" customHeight="1" x14ac:dyDescent="0.3"/>
  <cols>
    <col min="1" max="1" width="44.85546875" style="81" customWidth="1"/>
    <col min="2" max="2" width="27.28515625" style="81" customWidth="1"/>
    <col min="3" max="3" width="23.85546875" style="81" customWidth="1"/>
    <col min="4" max="4" width="25.85546875" style="81" customWidth="1"/>
    <col min="5" max="6" width="20.140625" style="81" customWidth="1"/>
    <col min="7" max="7" width="25" style="81" customWidth="1"/>
    <col min="8" max="8" width="18.28515625" style="81" customWidth="1"/>
    <col min="9" max="9" width="23.140625" style="81" customWidth="1"/>
    <col min="10" max="10" width="31.7109375" style="81" customWidth="1"/>
    <col min="11" max="11" width="18.28515625" style="81" customWidth="1"/>
    <col min="12" max="12" width="16.85546875" style="81" customWidth="1"/>
    <col min="13" max="13" width="10.85546875" style="81" customWidth="1"/>
    <col min="14" max="14" width="15" style="81" customWidth="1"/>
    <col min="15" max="15" width="12.85546875" style="81" customWidth="1"/>
    <col min="16" max="17" width="11.28515625" style="81" customWidth="1"/>
    <col min="18" max="29" width="10.7109375" style="81" customWidth="1"/>
    <col min="30" max="16384" width="14.28515625" style="81"/>
  </cols>
  <sheetData>
    <row r="1" spans="1:29" ht="22.5" customHeight="1" x14ac:dyDescent="0.3">
      <c r="A1" s="171" t="s">
        <v>14</v>
      </c>
      <c r="B1" s="169"/>
      <c r="C1" s="169"/>
      <c r="D1" s="169"/>
      <c r="E1" s="169"/>
      <c r="F1" s="169"/>
      <c r="G1" s="169"/>
      <c r="H1" s="169"/>
      <c r="I1" s="169"/>
      <c r="J1" s="169"/>
      <c r="K1" s="170"/>
      <c r="L1" s="26">
        <v>2022</v>
      </c>
      <c r="M1" s="27" t="s">
        <v>15</v>
      </c>
      <c r="N1" s="27" t="s">
        <v>16</v>
      </c>
      <c r="O1" s="28" t="s">
        <v>17</v>
      </c>
      <c r="P1" s="29" t="s">
        <v>18</v>
      </c>
      <c r="Q1" s="30" t="s">
        <v>19</v>
      </c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</row>
    <row r="2" spans="1:29" ht="6" customHeight="1" x14ac:dyDescent="0.3">
      <c r="A2" s="30"/>
      <c r="B2" s="30"/>
      <c r="C2" s="31"/>
      <c r="D2" s="30"/>
      <c r="E2" s="30"/>
      <c r="F2" s="30"/>
      <c r="G2" s="30"/>
      <c r="H2" s="30"/>
      <c r="I2" s="30"/>
      <c r="J2" s="30"/>
      <c r="K2" s="30"/>
      <c r="L2" s="27"/>
      <c r="M2" s="27" t="s">
        <v>20</v>
      </c>
      <c r="N2" s="27" t="s">
        <v>21</v>
      </c>
      <c r="O2" s="28">
        <v>721214</v>
      </c>
      <c r="P2" s="29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</row>
    <row r="3" spans="1:29" ht="23.25" x14ac:dyDescent="0.3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70"/>
      <c r="L3" s="27"/>
      <c r="M3" s="27"/>
      <c r="N3" s="27"/>
      <c r="O3" s="28"/>
      <c r="P3" s="29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ht="23.25" x14ac:dyDescent="0.3">
      <c r="A4" s="32" t="s">
        <v>23</v>
      </c>
      <c r="B4" s="172" t="s">
        <v>98</v>
      </c>
      <c r="C4" s="173"/>
      <c r="D4" s="174" t="s">
        <v>24</v>
      </c>
      <c r="E4" s="169"/>
      <c r="F4" s="169"/>
      <c r="G4" s="169"/>
      <c r="H4" s="170"/>
      <c r="I4" s="79"/>
      <c r="J4" s="175">
        <v>46141</v>
      </c>
      <c r="K4" s="176"/>
      <c r="L4" s="27"/>
      <c r="M4" s="27"/>
      <c r="N4" s="27"/>
      <c r="O4" s="28"/>
      <c r="P4" s="29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ht="58.9" customHeight="1" x14ac:dyDescent="0.3">
      <c r="A5" s="32" t="s">
        <v>25</v>
      </c>
      <c r="B5" s="177" t="s">
        <v>99</v>
      </c>
      <c r="C5" s="178"/>
      <c r="D5" s="178"/>
      <c r="E5" s="178"/>
      <c r="F5" s="178"/>
      <c r="G5" s="178"/>
      <c r="H5" s="178"/>
      <c r="I5" s="178"/>
      <c r="J5" s="178"/>
      <c r="K5" s="179"/>
      <c r="L5" s="27"/>
      <c r="M5" s="27"/>
      <c r="N5" s="27"/>
      <c r="O5" s="28"/>
      <c r="P5" s="29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ht="6" customHeight="1" x14ac:dyDescent="0.3">
      <c r="A6" s="30"/>
      <c r="B6" s="30"/>
      <c r="C6" s="31"/>
      <c r="D6" s="30"/>
      <c r="E6" s="30"/>
      <c r="F6" s="30"/>
      <c r="G6" s="30"/>
      <c r="H6" s="30"/>
      <c r="I6" s="30"/>
      <c r="J6" s="30"/>
      <c r="K6" s="30"/>
      <c r="L6" s="27"/>
      <c r="M6" s="27"/>
      <c r="N6" s="27"/>
      <c r="O6" s="28"/>
      <c r="P6" s="29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ht="23.25" x14ac:dyDescent="0.3">
      <c r="A7" s="168" t="s">
        <v>26</v>
      </c>
      <c r="B7" s="169"/>
      <c r="C7" s="169"/>
      <c r="D7" s="169"/>
      <c r="E7" s="169"/>
      <c r="F7" s="169"/>
      <c r="G7" s="169"/>
      <c r="H7" s="169"/>
      <c r="I7" s="169"/>
      <c r="J7" s="169"/>
      <c r="K7" s="170"/>
      <c r="L7" s="27"/>
      <c r="M7" s="27"/>
      <c r="N7" s="27"/>
      <c r="O7" s="28"/>
      <c r="P7" s="29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ht="23.25" x14ac:dyDescent="0.3">
      <c r="A8" s="33" t="s">
        <v>27</v>
      </c>
      <c r="B8" s="82">
        <v>1</v>
      </c>
      <c r="C8" s="180" t="str">
        <f>IF(B8&gt;0,(VLOOKUP($B$8,OFERENTES!$A$7:$H$12,2,FALSE)),0)</f>
        <v>SIRIUS INGENIERIA SAS</v>
      </c>
      <c r="D8" s="169"/>
      <c r="E8" s="169"/>
      <c r="F8" s="169"/>
      <c r="G8" s="169"/>
      <c r="H8" s="169"/>
      <c r="I8" s="169"/>
      <c r="J8" s="169"/>
      <c r="K8" s="170"/>
      <c r="L8" s="34">
        <v>44713</v>
      </c>
      <c r="M8" s="27"/>
      <c r="N8" s="27"/>
      <c r="O8" s="28">
        <v>721529</v>
      </c>
      <c r="P8" s="29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</row>
    <row r="9" spans="1:29" ht="42.75" customHeight="1" x14ac:dyDescent="0.3">
      <c r="A9" s="35" t="s">
        <v>28</v>
      </c>
      <c r="B9" s="181" t="str">
        <f>IF(B8&gt;0,(VLOOKUP($B$8,OFERENTES!$A$7:$J$12,3,FALSE)),0)</f>
        <v>SIRIUS INGENIERIA SAS</v>
      </c>
      <c r="C9" s="169"/>
      <c r="D9" s="169"/>
      <c r="E9" s="169"/>
      <c r="F9" s="169"/>
      <c r="G9" s="169"/>
      <c r="H9" s="170"/>
      <c r="I9" s="80"/>
      <c r="J9" s="36" t="s">
        <v>29</v>
      </c>
      <c r="K9" s="37">
        <f>IF(B8&gt;0,(VLOOKUP($B$8,OFERENTES!$A$7:$J$12,4,FALSE)),0)</f>
        <v>1</v>
      </c>
      <c r="L9" s="34"/>
      <c r="M9" s="27"/>
      <c r="N9" s="27"/>
      <c r="O9" s="28"/>
      <c r="P9" s="29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</row>
    <row r="10" spans="1:29" ht="23.25" x14ac:dyDescent="0.3">
      <c r="A10" s="32" t="s">
        <v>30</v>
      </c>
      <c r="B10" s="181">
        <f>IF(B8&gt;0,(VLOOKUP($B$8,OFERENTES!$A$7:$J$12,5,FALSE)),0)</f>
        <v>0</v>
      </c>
      <c r="C10" s="169"/>
      <c r="D10" s="169"/>
      <c r="E10" s="169"/>
      <c r="F10" s="169"/>
      <c r="G10" s="169"/>
      <c r="H10" s="170"/>
      <c r="I10" s="80"/>
      <c r="J10" s="36" t="s">
        <v>29</v>
      </c>
      <c r="K10" s="19">
        <f>IF(D8&gt;0,(VLOOKUP($B$8,OFERENTES!$A$8:$J$8,6,FALSE)),0)</f>
        <v>0</v>
      </c>
      <c r="L10" s="34"/>
      <c r="M10" s="27"/>
      <c r="N10" s="27"/>
      <c r="O10" s="28"/>
      <c r="P10" s="29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</row>
    <row r="11" spans="1:29" ht="23.25" x14ac:dyDescent="0.3">
      <c r="A11" s="32" t="s">
        <v>73</v>
      </c>
      <c r="B11" s="181">
        <f>IF(C8&gt;0,(VLOOKUP($B$8,[1]OFERENTES!$A$7:$H$20,7,FALSE)),0)</f>
        <v>0</v>
      </c>
      <c r="C11" s="169"/>
      <c r="D11" s="169"/>
      <c r="E11" s="169"/>
      <c r="F11" s="169"/>
      <c r="G11" s="169"/>
      <c r="H11" s="170"/>
      <c r="I11" s="80"/>
      <c r="J11" s="36" t="s">
        <v>29</v>
      </c>
      <c r="K11" s="37">
        <f>IF(B10&gt;0,(VLOOKUP($B$8,OFERENTES!$A$7:$J$12,4,FALSE)),0)</f>
        <v>0</v>
      </c>
      <c r="L11" s="34"/>
      <c r="M11" s="27"/>
      <c r="N11" s="27"/>
      <c r="O11" s="28"/>
      <c r="P11" s="29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</row>
    <row r="12" spans="1:29" ht="6" customHeight="1" x14ac:dyDescent="0.3">
      <c r="A12" s="38"/>
      <c r="B12" s="39" t="s">
        <v>31</v>
      </c>
      <c r="C12" s="38"/>
      <c r="D12" s="30"/>
      <c r="E12" s="30"/>
      <c r="F12" s="30"/>
      <c r="G12" s="30"/>
      <c r="H12" s="30"/>
      <c r="I12" s="30"/>
      <c r="J12" s="30"/>
      <c r="K12" s="30"/>
      <c r="L12" s="27"/>
      <c r="M12" s="27"/>
      <c r="N12" s="27"/>
      <c r="O12" s="28">
        <v>721516</v>
      </c>
      <c r="P12" s="29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</row>
    <row r="13" spans="1:29" ht="18.75" x14ac:dyDescent="0.3">
      <c r="A13" s="168" t="s">
        <v>32</v>
      </c>
      <c r="B13" s="169"/>
      <c r="C13" s="169"/>
      <c r="D13" s="169"/>
      <c r="E13" s="169"/>
      <c r="F13" s="169"/>
      <c r="G13" s="169"/>
      <c r="H13" s="169"/>
      <c r="I13" s="169"/>
      <c r="J13" s="169"/>
      <c r="K13" s="17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</row>
    <row r="14" spans="1:29" ht="81.599999999999994" customHeight="1" x14ac:dyDescent="0.3">
      <c r="A14" s="40" t="s">
        <v>85</v>
      </c>
      <c r="B14" s="182" t="s">
        <v>100</v>
      </c>
      <c r="C14" s="183"/>
      <c r="D14" s="183"/>
      <c r="E14" s="183"/>
      <c r="F14" s="183"/>
      <c r="G14" s="183"/>
      <c r="H14" s="183"/>
      <c r="I14" s="183"/>
      <c r="J14" s="183"/>
      <c r="K14" s="184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</row>
    <row r="15" spans="1:29" ht="76.900000000000006" customHeight="1" x14ac:dyDescent="0.3">
      <c r="A15" s="40" t="s">
        <v>86</v>
      </c>
      <c r="B15" s="182" t="s">
        <v>101</v>
      </c>
      <c r="C15" s="183"/>
      <c r="D15" s="183"/>
      <c r="E15" s="183"/>
      <c r="F15" s="183"/>
      <c r="G15" s="183"/>
      <c r="H15" s="183"/>
      <c r="I15" s="183"/>
      <c r="J15" s="183"/>
      <c r="K15" s="184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</row>
    <row r="16" spans="1:29" ht="148.5" customHeight="1" x14ac:dyDescent="0.3">
      <c r="A16" s="40" t="s">
        <v>87</v>
      </c>
      <c r="B16" s="182" t="s">
        <v>102</v>
      </c>
      <c r="C16" s="183"/>
      <c r="D16" s="183"/>
      <c r="E16" s="183"/>
      <c r="F16" s="183"/>
      <c r="G16" s="183"/>
      <c r="H16" s="183"/>
      <c r="I16" s="183"/>
      <c r="J16" s="183"/>
      <c r="K16" s="184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</row>
    <row r="17" spans="1:29" ht="6" customHeight="1" x14ac:dyDescent="0.3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</row>
    <row r="18" spans="1:29" ht="18.75" x14ac:dyDescent="0.3">
      <c r="A18" s="180" t="s">
        <v>33</v>
      </c>
      <c r="B18" s="169"/>
      <c r="C18" s="169"/>
      <c r="D18" s="169"/>
      <c r="E18" s="169"/>
      <c r="F18" s="169"/>
      <c r="G18" s="169"/>
      <c r="H18" s="169"/>
      <c r="I18" s="169"/>
      <c r="J18" s="169"/>
      <c r="K18" s="17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</row>
    <row r="19" spans="1:29" ht="57" customHeight="1" x14ac:dyDescent="0.3">
      <c r="A19" s="41" t="s">
        <v>80</v>
      </c>
      <c r="B19" s="90">
        <v>1</v>
      </c>
      <c r="C19" s="180" t="s">
        <v>34</v>
      </c>
      <c r="D19" s="185"/>
      <c r="E19" s="185"/>
      <c r="F19" s="185"/>
      <c r="G19" s="185"/>
      <c r="H19" s="185"/>
      <c r="I19" s="186"/>
      <c r="J19" s="171" t="s">
        <v>128</v>
      </c>
      <c r="K19" s="187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</row>
    <row r="20" spans="1:29" ht="50.25" customHeight="1" x14ac:dyDescent="0.3">
      <c r="A20" s="188">
        <v>1</v>
      </c>
      <c r="B20" s="188" t="s">
        <v>10</v>
      </c>
      <c r="C20" s="190">
        <f>IF(B20="X",(ROUND((365062574/1750905),2)),0)</f>
        <v>208.5</v>
      </c>
      <c r="D20" s="191"/>
      <c r="E20" s="191"/>
      <c r="F20" s="191"/>
      <c r="G20" s="191"/>
      <c r="H20" s="191"/>
      <c r="I20" s="192"/>
      <c r="J20" s="190">
        <f>IF(B20="X",C20*50%,0)</f>
        <v>104.25</v>
      </c>
      <c r="K20" s="191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</row>
    <row r="21" spans="1:29" ht="24" customHeight="1" x14ac:dyDescent="0.3">
      <c r="A21" s="189"/>
      <c r="B21" s="189"/>
      <c r="C21" s="193"/>
      <c r="D21" s="194"/>
      <c r="E21" s="194"/>
      <c r="F21" s="194"/>
      <c r="G21" s="194"/>
      <c r="H21" s="194"/>
      <c r="I21" s="195"/>
      <c r="J21" s="193"/>
      <c r="K21" s="194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</row>
    <row r="22" spans="1:29" ht="24" customHeight="1" x14ac:dyDescent="0.3">
      <c r="A22" s="101">
        <v>1</v>
      </c>
      <c r="B22" s="101" t="s">
        <v>10</v>
      </c>
      <c r="C22" s="196"/>
      <c r="D22" s="197"/>
      <c r="E22" s="197"/>
      <c r="F22" s="197"/>
      <c r="G22" s="197"/>
      <c r="H22" s="197"/>
      <c r="I22" s="198"/>
      <c r="J22" s="102"/>
      <c r="K22" s="103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</row>
    <row r="23" spans="1:29" ht="18.75" x14ac:dyDescent="0.3">
      <c r="A23" s="42" t="s">
        <v>35</v>
      </c>
      <c r="B23" s="43"/>
      <c r="C23" s="196">
        <f>SUM(C20:H20)</f>
        <v>208.5</v>
      </c>
      <c r="D23" s="197"/>
      <c r="E23" s="197"/>
      <c r="F23" s="197"/>
      <c r="G23" s="197"/>
      <c r="H23" s="197"/>
      <c r="I23" s="198"/>
      <c r="J23" s="199"/>
      <c r="K23" s="20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</row>
    <row r="24" spans="1:29" ht="18.75" customHeight="1" x14ac:dyDescent="0.3">
      <c r="A24" s="44" t="s">
        <v>36</v>
      </c>
      <c r="B24" s="203">
        <v>0</v>
      </c>
      <c r="C24" s="170"/>
      <c r="D24" s="171" t="s">
        <v>37</v>
      </c>
      <c r="E24" s="204"/>
      <c r="F24" s="204"/>
      <c r="G24" s="204"/>
      <c r="H24" s="204"/>
      <c r="I24" s="204"/>
      <c r="J24" s="205">
        <f>C23-B24</f>
        <v>208.5</v>
      </c>
      <c r="K24" s="17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</row>
    <row r="25" spans="1:29" ht="4.5" customHeight="1" x14ac:dyDescent="0.3">
      <c r="A25" s="206"/>
      <c r="B25" s="207"/>
      <c r="C25" s="207"/>
      <c r="D25" s="207"/>
      <c r="E25" s="207"/>
      <c r="F25" s="207"/>
      <c r="G25" s="207"/>
      <c r="H25" s="207"/>
      <c r="I25" s="207"/>
      <c r="J25" s="207"/>
      <c r="K25" s="207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</row>
    <row r="26" spans="1:29" ht="97.9" customHeight="1" x14ac:dyDescent="0.3">
      <c r="A26" s="45" t="s">
        <v>81</v>
      </c>
      <c r="B26" s="20" t="s">
        <v>106</v>
      </c>
      <c r="C26" s="46" t="s">
        <v>38</v>
      </c>
      <c r="D26" s="45" t="s">
        <v>39</v>
      </c>
      <c r="E26" s="45" t="s">
        <v>90</v>
      </c>
      <c r="F26" s="45" t="s">
        <v>96</v>
      </c>
      <c r="G26" s="45" t="s">
        <v>91</v>
      </c>
      <c r="H26" s="45" t="s">
        <v>92</v>
      </c>
      <c r="I26" s="45" t="s">
        <v>93</v>
      </c>
      <c r="J26" s="47" t="s">
        <v>75</v>
      </c>
      <c r="K26" s="47" t="s">
        <v>89</v>
      </c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</row>
    <row r="27" spans="1:29" ht="105" customHeight="1" x14ac:dyDescent="0.3">
      <c r="A27" s="48" t="s">
        <v>127</v>
      </c>
      <c r="B27" s="83" t="s">
        <v>15</v>
      </c>
      <c r="C27" s="83" t="s">
        <v>119</v>
      </c>
      <c r="D27" s="88">
        <v>1</v>
      </c>
      <c r="E27" s="83" t="s">
        <v>15</v>
      </c>
      <c r="F27" s="59">
        <v>2023</v>
      </c>
      <c r="G27" s="83" t="s">
        <v>15</v>
      </c>
      <c r="H27" s="83" t="s">
        <v>20</v>
      </c>
      <c r="I27" s="89">
        <f>+IF(G27="Cumple",+K27,0)</f>
        <v>201.29</v>
      </c>
      <c r="J27" s="86">
        <v>201.29</v>
      </c>
      <c r="K27" s="87">
        <f t="shared" ref="K27:K33" si="0">ROUND((J27*D27),2)</f>
        <v>201.29</v>
      </c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</row>
    <row r="28" spans="1:29" ht="78.599999999999994" customHeight="1" x14ac:dyDescent="0.3">
      <c r="A28" s="49" t="s">
        <v>129</v>
      </c>
      <c r="B28" s="83" t="s">
        <v>15</v>
      </c>
      <c r="C28" s="83" t="s">
        <v>119</v>
      </c>
      <c r="D28" s="95">
        <v>1</v>
      </c>
      <c r="E28" s="83" t="s">
        <v>15</v>
      </c>
      <c r="F28" s="97">
        <v>2019</v>
      </c>
      <c r="G28" s="83" t="s">
        <v>15</v>
      </c>
      <c r="H28" s="83" t="s">
        <v>15</v>
      </c>
      <c r="I28" s="89">
        <f t="shared" ref="I28:I33" si="1">+IF(G28="Cumple",+K28,0)</f>
        <v>112.11</v>
      </c>
      <c r="J28" s="86">
        <v>112.11</v>
      </c>
      <c r="K28" s="87">
        <f t="shared" si="0"/>
        <v>112.11</v>
      </c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</row>
    <row r="29" spans="1:29" ht="63.6" customHeight="1" x14ac:dyDescent="0.3">
      <c r="A29" s="49" t="s">
        <v>105</v>
      </c>
      <c r="B29" s="83"/>
      <c r="C29" s="83"/>
      <c r="D29" s="95"/>
      <c r="E29" s="83"/>
      <c r="F29" s="97"/>
      <c r="G29" s="83"/>
      <c r="H29" s="83"/>
      <c r="I29" s="89">
        <f t="shared" si="1"/>
        <v>0</v>
      </c>
      <c r="J29" s="86"/>
      <c r="K29" s="87">
        <f t="shared" si="0"/>
        <v>0</v>
      </c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</row>
    <row r="30" spans="1:29" ht="15.75" customHeight="1" x14ac:dyDescent="0.3">
      <c r="A30" s="49" t="s">
        <v>40</v>
      </c>
      <c r="B30" s="83"/>
      <c r="C30" s="84"/>
      <c r="D30" s="95"/>
      <c r="E30" s="83"/>
      <c r="F30" s="97"/>
      <c r="G30" s="83"/>
      <c r="H30" s="83"/>
      <c r="I30" s="89">
        <f t="shared" si="1"/>
        <v>0</v>
      </c>
      <c r="J30" s="86"/>
      <c r="K30" s="87">
        <f t="shared" si="0"/>
        <v>0</v>
      </c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</row>
    <row r="31" spans="1:29" ht="15.75" customHeight="1" x14ac:dyDescent="0.3">
      <c r="A31" s="49" t="s">
        <v>41</v>
      </c>
      <c r="B31" s="83"/>
      <c r="C31" s="84"/>
      <c r="D31" s="95"/>
      <c r="E31" s="83"/>
      <c r="F31" s="97"/>
      <c r="G31" s="83"/>
      <c r="H31" s="83"/>
      <c r="I31" s="89">
        <f t="shared" si="1"/>
        <v>0</v>
      </c>
      <c r="J31" s="86"/>
      <c r="K31" s="87">
        <f t="shared" si="0"/>
        <v>0</v>
      </c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</row>
    <row r="32" spans="1:29" ht="15.75" customHeight="1" x14ac:dyDescent="0.3">
      <c r="A32" s="49" t="s">
        <v>42</v>
      </c>
      <c r="B32" s="83"/>
      <c r="C32" s="84"/>
      <c r="D32" s="95"/>
      <c r="E32" s="83"/>
      <c r="F32" s="97"/>
      <c r="G32" s="83"/>
      <c r="H32" s="83"/>
      <c r="I32" s="89">
        <f t="shared" si="1"/>
        <v>0</v>
      </c>
      <c r="J32" s="86"/>
      <c r="K32" s="87">
        <f t="shared" si="0"/>
        <v>0</v>
      </c>
      <c r="L32" s="30"/>
      <c r="M32" s="30">
        <f>+COUNTIF(H27:H33,"Cumple")</f>
        <v>1</v>
      </c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</row>
    <row r="33" spans="1:29" ht="15.75" customHeight="1" x14ac:dyDescent="0.3">
      <c r="A33" s="49" t="s">
        <v>43</v>
      </c>
      <c r="B33" s="83"/>
      <c r="C33" s="84"/>
      <c r="D33" s="95"/>
      <c r="E33" s="83"/>
      <c r="F33" s="97"/>
      <c r="G33" s="83"/>
      <c r="H33" s="83"/>
      <c r="I33" s="89">
        <f t="shared" si="1"/>
        <v>0</v>
      </c>
      <c r="J33" s="86"/>
      <c r="K33" s="87">
        <f t="shared" si="0"/>
        <v>0</v>
      </c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</row>
    <row r="34" spans="1:29" ht="15.75" customHeight="1" x14ac:dyDescent="0.3">
      <c r="A34" s="50" t="s">
        <v>44</v>
      </c>
      <c r="B34" s="83" t="str">
        <f>IF($B9&gt;0,(IF((COUNTIF(B27:B33,"CUMPLE"))&gt;=1,"CUMPLE","NO CUMPLE")),0)</f>
        <v>CUMPLE</v>
      </c>
      <c r="C34" s="51"/>
      <c r="D34" s="51" t="s">
        <v>45</v>
      </c>
      <c r="E34" s="83" t="str">
        <f>IF($B9&gt;0,(IF((COUNTIF(E27:E33,"CUMPLE"))&gt;=1,"CUMPLE","NO CUMPLE")),0)</f>
        <v>CUMPLE</v>
      </c>
      <c r="F34" s="51"/>
      <c r="G34" s="51"/>
      <c r="H34" s="83" t="str">
        <f>IF($B9&gt;0,(IF((COUNTIF(H27:H33,"CUMPLE"))&gt;=1,"CUMPLE","NO CUMPLE")),0)</f>
        <v>CUMPLE</v>
      </c>
      <c r="I34" s="52" t="str">
        <f>IF($B$19&gt;0,(IF((MAX(I27:I33))&gt;=$J$20,$M$1,$M$2)),0)</f>
        <v>Cumple</v>
      </c>
      <c r="J34" s="53" t="s">
        <v>46</v>
      </c>
      <c r="K34" s="54">
        <f>SUM(K27:K33)</f>
        <v>313.39999999999998</v>
      </c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</row>
    <row r="35" spans="1:29" ht="4.5" customHeight="1" x14ac:dyDescent="0.3">
      <c r="A35" s="55"/>
      <c r="B35" s="55"/>
      <c r="C35" s="55"/>
      <c r="D35" s="55"/>
      <c r="E35" s="55"/>
      <c r="F35" s="55"/>
      <c r="G35" s="55"/>
      <c r="H35" s="55"/>
      <c r="I35" s="55"/>
      <c r="J35" s="56"/>
      <c r="K35" s="31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</row>
    <row r="36" spans="1:29" ht="15.75" customHeight="1" x14ac:dyDescent="0.3">
      <c r="A36" s="174" t="s">
        <v>47</v>
      </c>
      <c r="B36" s="169"/>
      <c r="C36" s="169"/>
      <c r="D36" s="169"/>
      <c r="E36" s="169"/>
      <c r="F36" s="169"/>
      <c r="G36" s="169"/>
      <c r="H36" s="169"/>
      <c r="I36" s="169"/>
      <c r="J36" s="169"/>
      <c r="K36" s="17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</row>
    <row r="37" spans="1:29" ht="15.75" customHeight="1" x14ac:dyDescent="0.3">
      <c r="A37" s="57" t="s">
        <v>48</v>
      </c>
      <c r="B37" s="57" t="s">
        <v>49</v>
      </c>
      <c r="C37" s="174" t="s">
        <v>50</v>
      </c>
      <c r="D37" s="169"/>
      <c r="E37" s="169"/>
      <c r="F37" s="169"/>
      <c r="G37" s="169"/>
      <c r="H37" s="169"/>
      <c r="I37" s="169"/>
      <c r="J37" s="170"/>
      <c r="K37" s="57" t="s">
        <v>51</v>
      </c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</row>
    <row r="38" spans="1:29" ht="15.75" customHeight="1" x14ac:dyDescent="0.3">
      <c r="A38" s="57">
        <v>1</v>
      </c>
      <c r="B38" s="57">
        <v>2</v>
      </c>
      <c r="C38" s="208">
        <v>0.75</v>
      </c>
      <c r="D38" s="169"/>
      <c r="E38" s="170"/>
      <c r="F38" s="209" t="s">
        <v>10</v>
      </c>
      <c r="G38" s="210"/>
      <c r="H38" s="210"/>
      <c r="I38" s="211"/>
      <c r="J38" s="58">
        <f>IF(F38&gt;0,ROUND(($C$23*C38),2),0)</f>
        <v>156.38</v>
      </c>
      <c r="K38" s="212" t="str">
        <f>IF(K34&gt;0,(IF(K34&gt;=(LARGE(J38:J40,1)),M1,M2)),0)</f>
        <v>Cumple</v>
      </c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</row>
    <row r="39" spans="1:29" ht="15.75" customHeight="1" x14ac:dyDescent="0.3">
      <c r="A39" s="57">
        <v>3</v>
      </c>
      <c r="B39" s="57">
        <v>4</v>
      </c>
      <c r="C39" s="208">
        <v>1.2</v>
      </c>
      <c r="D39" s="169"/>
      <c r="E39" s="170"/>
      <c r="F39" s="209"/>
      <c r="G39" s="210"/>
      <c r="H39" s="210"/>
      <c r="I39" s="211"/>
      <c r="J39" s="58">
        <f>IF(F39&gt;0,ROUND(($C$23*C39),2),0)</f>
        <v>0</v>
      </c>
      <c r="K39" s="213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</row>
    <row r="40" spans="1:29" ht="15.75" customHeight="1" x14ac:dyDescent="0.3">
      <c r="A40" s="57">
        <v>1</v>
      </c>
      <c r="B40" s="57">
        <v>5</v>
      </c>
      <c r="C40" s="208">
        <v>1.5</v>
      </c>
      <c r="D40" s="169"/>
      <c r="E40" s="170"/>
      <c r="F40" s="215"/>
      <c r="G40" s="216"/>
      <c r="H40" s="216"/>
      <c r="I40" s="217"/>
      <c r="J40" s="58">
        <f>IF(F40&gt;0,ROUND(($C$23*C40),2),0)</f>
        <v>0</v>
      </c>
      <c r="K40" s="214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</row>
    <row r="41" spans="1:29" ht="6" customHeight="1" x14ac:dyDescent="0.3">
      <c r="A41" s="55"/>
      <c r="B41" s="55"/>
      <c r="C41" s="55"/>
      <c r="D41" s="55"/>
      <c r="E41" s="55"/>
      <c r="F41" s="55"/>
      <c r="G41" s="55"/>
      <c r="H41" s="55"/>
      <c r="I41" s="55"/>
      <c r="J41" s="56"/>
      <c r="K41" s="31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</row>
    <row r="42" spans="1:29" ht="30" customHeight="1" x14ac:dyDescent="0.3">
      <c r="A42" s="201" t="s">
        <v>108</v>
      </c>
      <c r="B42" s="202"/>
      <c r="C42" s="202"/>
      <c r="D42" s="202"/>
      <c r="E42" s="202"/>
      <c r="F42" s="202"/>
      <c r="G42" s="202"/>
      <c r="H42" s="202"/>
      <c r="I42" s="202"/>
      <c r="J42" s="187"/>
      <c r="K42" s="59" t="s">
        <v>63</v>
      </c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</row>
    <row r="43" spans="1:29" ht="44.45" customHeight="1" x14ac:dyDescent="0.3">
      <c r="A43" s="201" t="s">
        <v>109</v>
      </c>
      <c r="B43" s="202"/>
      <c r="C43" s="202"/>
      <c r="D43" s="202"/>
      <c r="E43" s="202"/>
      <c r="F43" s="202"/>
      <c r="G43" s="202"/>
      <c r="H43" s="202"/>
      <c r="I43" s="202"/>
      <c r="J43" s="187"/>
      <c r="K43" s="59" t="s">
        <v>63</v>
      </c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</row>
    <row r="44" spans="1:29" ht="15.75" customHeight="1" x14ac:dyDescent="0.3">
      <c r="A44" s="201" t="s">
        <v>52</v>
      </c>
      <c r="B44" s="218"/>
      <c r="C44" s="218"/>
      <c r="D44" s="218"/>
      <c r="E44" s="218"/>
      <c r="F44" s="218"/>
      <c r="G44" s="218"/>
      <c r="H44" s="218"/>
      <c r="I44" s="219"/>
      <c r="J44" s="96">
        <f>+J4</f>
        <v>46141</v>
      </c>
      <c r="K44" s="59" t="s">
        <v>63</v>
      </c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</row>
    <row r="45" spans="1:29" ht="18" customHeight="1" x14ac:dyDescent="0.3">
      <c r="A45" s="220" t="s">
        <v>82</v>
      </c>
      <c r="B45" s="221"/>
      <c r="C45" s="221"/>
      <c r="D45" s="221"/>
      <c r="E45" s="221"/>
      <c r="F45" s="221"/>
      <c r="G45" s="221"/>
      <c r="H45" s="221"/>
      <c r="I45" s="221"/>
      <c r="J45" s="226">
        <f>ROUND(C23*50%,2)</f>
        <v>104.25</v>
      </c>
      <c r="K45" s="229" t="s">
        <v>130</v>
      </c>
      <c r="L45" s="60" t="b">
        <f>OR(K45="Si",K45="N.A.")</f>
        <v>1</v>
      </c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</row>
    <row r="46" spans="1:29" ht="23.25" customHeight="1" x14ac:dyDescent="0.3">
      <c r="A46" s="222"/>
      <c r="B46" s="223"/>
      <c r="C46" s="223"/>
      <c r="D46" s="223"/>
      <c r="E46" s="223"/>
      <c r="F46" s="223"/>
      <c r="G46" s="223"/>
      <c r="H46" s="223"/>
      <c r="I46" s="223"/>
      <c r="J46" s="227"/>
      <c r="K46" s="230"/>
      <c r="L46" s="60" t="b">
        <f>OR(K45="Si",K45="N.A.")</f>
        <v>1</v>
      </c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</row>
    <row r="47" spans="1:29" ht="18" customHeight="1" x14ac:dyDescent="0.3">
      <c r="A47" s="224"/>
      <c r="B47" s="225"/>
      <c r="C47" s="225"/>
      <c r="D47" s="225"/>
      <c r="E47" s="225"/>
      <c r="F47" s="225"/>
      <c r="G47" s="225"/>
      <c r="H47" s="225"/>
      <c r="I47" s="225"/>
      <c r="J47" s="228"/>
      <c r="K47" s="231"/>
      <c r="L47" s="60" t="b">
        <f>OR(K45="Si",K45="N.A.")</f>
        <v>1</v>
      </c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</row>
    <row r="48" spans="1:29" ht="18" customHeight="1" x14ac:dyDescent="0.3">
      <c r="A48" s="232" t="s">
        <v>69</v>
      </c>
      <c r="B48" s="233"/>
      <c r="C48" s="233"/>
      <c r="D48" s="233"/>
      <c r="E48" s="233"/>
      <c r="F48" s="233"/>
      <c r="G48" s="233"/>
      <c r="H48" s="233"/>
      <c r="I48" s="233"/>
      <c r="J48" s="238">
        <f>ROUND(C23*5%,2)</f>
        <v>10.43</v>
      </c>
      <c r="K48" s="229" t="s">
        <v>130</v>
      </c>
      <c r="L48" s="60" t="b">
        <f>OR(K48="Si",K48="N.A.")</f>
        <v>1</v>
      </c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</row>
    <row r="49" spans="1:29" ht="18" customHeight="1" x14ac:dyDescent="0.3">
      <c r="A49" s="234"/>
      <c r="B49" s="235"/>
      <c r="C49" s="235"/>
      <c r="D49" s="235"/>
      <c r="E49" s="235"/>
      <c r="F49" s="235"/>
      <c r="G49" s="235"/>
      <c r="H49" s="235"/>
      <c r="I49" s="235"/>
      <c r="J49" s="227"/>
      <c r="K49" s="230"/>
      <c r="L49" s="60" t="b">
        <f>OR(K48="Si",K48="N.A.")</f>
        <v>1</v>
      </c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</row>
    <row r="50" spans="1:29" ht="18.75" customHeight="1" x14ac:dyDescent="0.3">
      <c r="A50" s="236"/>
      <c r="B50" s="237"/>
      <c r="C50" s="237"/>
      <c r="D50" s="237"/>
      <c r="E50" s="237"/>
      <c r="F50" s="237"/>
      <c r="G50" s="237"/>
      <c r="H50" s="237"/>
      <c r="I50" s="237"/>
      <c r="J50" s="239"/>
      <c r="K50" s="231"/>
      <c r="L50" s="60" t="b">
        <f>OR(K48="Si",K48="N.A.")</f>
        <v>1</v>
      </c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</row>
    <row r="51" spans="1:29" ht="18.75" x14ac:dyDescent="0.3">
      <c r="A51" s="240" t="s">
        <v>70</v>
      </c>
      <c r="B51" s="178"/>
      <c r="C51" s="178"/>
      <c r="D51" s="178"/>
      <c r="E51" s="178"/>
      <c r="F51" s="178"/>
      <c r="G51" s="178"/>
      <c r="H51" s="178"/>
      <c r="I51" s="178"/>
      <c r="J51" s="241"/>
      <c r="K51" s="59" t="s">
        <v>130</v>
      </c>
      <c r="L51" s="60" t="b">
        <f>OR(K51="Si",K51="N.A.")</f>
        <v>1</v>
      </c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</row>
    <row r="52" spans="1:29" ht="39.75" customHeight="1" x14ac:dyDescent="0.3">
      <c r="A52" s="201" t="s">
        <v>107</v>
      </c>
      <c r="B52" s="169"/>
      <c r="C52" s="169"/>
      <c r="D52" s="169"/>
      <c r="E52" s="169"/>
      <c r="F52" s="169"/>
      <c r="G52" s="169"/>
      <c r="H52" s="169"/>
      <c r="I52" s="169"/>
      <c r="J52" s="170"/>
      <c r="K52" s="59" t="s">
        <v>63</v>
      </c>
      <c r="L52" s="30" t="b">
        <f t="shared" ref="L52" si="2">OR(K52="Si",K52="N.A.")</f>
        <v>1</v>
      </c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</row>
    <row r="53" spans="1:29" ht="170.25" customHeight="1" x14ac:dyDescent="0.3">
      <c r="A53" s="61" t="s">
        <v>53</v>
      </c>
      <c r="B53" s="242" t="s">
        <v>131</v>
      </c>
      <c r="C53" s="169"/>
      <c r="D53" s="169"/>
      <c r="E53" s="169"/>
      <c r="F53" s="169"/>
      <c r="G53" s="169"/>
      <c r="H53" s="169"/>
      <c r="I53" s="169"/>
      <c r="J53" s="169"/>
      <c r="K53" s="17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</row>
    <row r="54" spans="1:29" ht="4.5" customHeight="1" x14ac:dyDescent="0.3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</row>
    <row r="55" spans="1:29" ht="15.75" customHeight="1" x14ac:dyDescent="0.3">
      <c r="A55" s="180" t="s">
        <v>54</v>
      </c>
      <c r="B55" s="185"/>
      <c r="C55" s="185"/>
      <c r="D55" s="185"/>
      <c r="E55" s="185"/>
      <c r="F55" s="185"/>
      <c r="G55" s="185"/>
      <c r="H55" s="185"/>
      <c r="I55" s="186"/>
      <c r="J55" s="243" t="str">
        <f>IF($B$8&gt;0,(IF((COUNTIFS($K$42,"Si",$K$43,"Si",$K$44,"Si",$L$45,"Verdadero",$L$46,"Verdadero",$L$47,"Verdadero",$L$48,"Verdadero",$L$49,"Verdadero",$L$50,"Verdadero",$L$51,"Verdadero",$K$52,"Si",$H$34,"Cumple",$I$34,"Cumple",$B$34,"Cumple",$K$38,"Cumple")=1),$N$1,$N$2)),$L$2)</f>
        <v>CUMPLE</v>
      </c>
      <c r="K55" s="17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</row>
    <row r="56" spans="1:29" ht="6" customHeight="1" x14ac:dyDescent="0.3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</row>
    <row r="57" spans="1:29" ht="15.75" customHeight="1" x14ac:dyDescent="0.3">
      <c r="A57" s="168" t="s">
        <v>55</v>
      </c>
      <c r="B57" s="169"/>
      <c r="C57" s="169"/>
      <c r="D57" s="169"/>
      <c r="E57" s="169"/>
      <c r="F57" s="169"/>
      <c r="G57" s="169"/>
      <c r="H57" s="169"/>
      <c r="I57" s="169"/>
      <c r="J57" s="169"/>
      <c r="K57" s="17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</row>
    <row r="58" spans="1:29" ht="41.25" customHeight="1" x14ac:dyDescent="0.3">
      <c r="A58" s="245" t="s">
        <v>56</v>
      </c>
      <c r="B58" s="187"/>
      <c r="C58" s="59" t="s">
        <v>63</v>
      </c>
      <c r="D58" s="246" t="s">
        <v>57</v>
      </c>
      <c r="E58" s="170"/>
      <c r="F58" s="247" t="s">
        <v>63</v>
      </c>
      <c r="G58" s="248"/>
      <c r="H58" s="248"/>
      <c r="I58" s="249"/>
      <c r="J58" s="180" t="s">
        <v>58</v>
      </c>
      <c r="K58" s="17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</row>
    <row r="59" spans="1:29" ht="40.5" customHeight="1" x14ac:dyDescent="0.3">
      <c r="A59" s="246" t="s">
        <v>59</v>
      </c>
      <c r="B59" s="170"/>
      <c r="C59" s="59" t="s">
        <v>63</v>
      </c>
      <c r="D59" s="245" t="s">
        <v>60</v>
      </c>
      <c r="E59" s="187"/>
      <c r="F59" s="247" t="s">
        <v>63</v>
      </c>
      <c r="G59" s="248"/>
      <c r="H59" s="248"/>
      <c r="I59" s="249"/>
      <c r="J59" s="243" t="str">
        <f>IF($B$8&gt;0,(IF((COUNTIFS($C$58,"Si",$C$59,"Si",$F$58,"Si",$F$59,"Si")=1),$N$1,$N$2)),$L$2)</f>
        <v>CUMPLE</v>
      </c>
      <c r="K59" s="17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</row>
    <row r="60" spans="1:29" ht="6" customHeight="1" x14ac:dyDescent="0.3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</row>
    <row r="61" spans="1:29" ht="15.75" customHeight="1" x14ac:dyDescent="0.3">
      <c r="A61" s="180" t="s">
        <v>61</v>
      </c>
      <c r="B61" s="185"/>
      <c r="C61" s="185"/>
      <c r="D61" s="185"/>
      <c r="E61" s="185"/>
      <c r="F61" s="185"/>
      <c r="G61" s="185"/>
      <c r="H61" s="185"/>
      <c r="I61" s="186"/>
      <c r="J61" s="243" t="s">
        <v>16</v>
      </c>
      <c r="K61" s="244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</row>
    <row r="62" spans="1:29" ht="15.75" customHeight="1" x14ac:dyDescent="0.3">
      <c r="A62" s="180" t="s">
        <v>62</v>
      </c>
      <c r="B62" s="185"/>
      <c r="C62" s="185"/>
      <c r="D62" s="185"/>
      <c r="E62" s="185"/>
      <c r="F62" s="185"/>
      <c r="G62" s="185"/>
      <c r="H62" s="185"/>
      <c r="I62" s="186"/>
      <c r="J62" s="243" t="str">
        <f>IF($B$8&gt;0,(IF((COUNTIFS($J$55,$N$1,$J$59,$N$1,$J$61,$N$1)=1),"HABILITADO","NO HABILITADO")),$L$2)</f>
        <v>HABILITADO</v>
      </c>
      <c r="K62" s="17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</row>
    <row r="63" spans="1:29" ht="15.75" customHeight="1" x14ac:dyDescent="0.3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</row>
    <row r="64" spans="1:29" ht="15.75" customHeight="1" x14ac:dyDescent="0.3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</row>
    <row r="65" spans="1:29" ht="15.75" customHeight="1" x14ac:dyDescent="0.3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</row>
    <row r="66" spans="1:29" ht="15.75" customHeight="1" x14ac:dyDescent="0.3">
      <c r="A66" s="30"/>
      <c r="B66" s="30"/>
      <c r="C66" s="62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</row>
    <row r="67" spans="1:29" ht="15.75" customHeight="1" x14ac:dyDescent="0.3">
      <c r="A67" s="30"/>
      <c r="B67" s="30"/>
      <c r="C67" s="31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</row>
    <row r="68" spans="1:29" ht="42" customHeight="1" x14ac:dyDescent="0.3">
      <c r="A68" s="30"/>
      <c r="B68" s="30"/>
      <c r="C68" s="31"/>
      <c r="D68" s="30"/>
      <c r="E68" s="30"/>
      <c r="F68" s="30"/>
      <c r="G68" s="30"/>
      <c r="H68" s="30"/>
      <c r="I68" s="30"/>
      <c r="J68" s="85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</row>
    <row r="69" spans="1:29" ht="15.75" customHeight="1" x14ac:dyDescent="0.3">
      <c r="A69" s="30"/>
      <c r="B69" s="30"/>
      <c r="C69" s="31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</row>
    <row r="70" spans="1:29" ht="15.75" customHeight="1" x14ac:dyDescent="0.3">
      <c r="A70" s="30"/>
      <c r="B70" s="30"/>
      <c r="C70" s="31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</row>
    <row r="71" spans="1:29" ht="15.75" customHeight="1" x14ac:dyDescent="0.3">
      <c r="A71" s="30"/>
      <c r="B71" s="30"/>
      <c r="C71" s="31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</row>
    <row r="72" spans="1:29" ht="15.75" customHeight="1" x14ac:dyDescent="0.3">
      <c r="A72" s="30"/>
      <c r="B72" s="30"/>
      <c r="C72" s="31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</row>
    <row r="73" spans="1:29" ht="15.75" customHeight="1" x14ac:dyDescent="0.3">
      <c r="A73" s="30"/>
      <c r="B73" s="30"/>
      <c r="C73" s="31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</row>
    <row r="74" spans="1:29" ht="15.75" customHeight="1" x14ac:dyDescent="0.3">
      <c r="A74" s="30"/>
      <c r="B74" s="30"/>
      <c r="C74" s="31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</row>
    <row r="75" spans="1:29" ht="15.75" customHeight="1" x14ac:dyDescent="0.3">
      <c r="A75" s="30"/>
      <c r="B75" s="30"/>
      <c r="C75" s="31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</row>
    <row r="76" spans="1:29" ht="15.75" customHeight="1" x14ac:dyDescent="0.3">
      <c r="A76" s="30"/>
      <c r="B76" s="30"/>
      <c r="C76" s="31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</row>
    <row r="77" spans="1:29" ht="15.75" customHeight="1" x14ac:dyDescent="0.3">
      <c r="A77" s="30"/>
      <c r="B77" s="30"/>
      <c r="C77" s="31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</row>
    <row r="78" spans="1:29" ht="15.75" customHeight="1" x14ac:dyDescent="0.3">
      <c r="A78" s="30"/>
      <c r="B78" s="30"/>
      <c r="C78" s="31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</row>
    <row r="79" spans="1:29" ht="15.75" customHeight="1" x14ac:dyDescent="0.3">
      <c r="A79" s="30"/>
      <c r="B79" s="30"/>
      <c r="C79" s="31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</row>
    <row r="80" spans="1:29" ht="15.75" customHeight="1" x14ac:dyDescent="0.3">
      <c r="A80" s="30"/>
      <c r="B80" s="30"/>
      <c r="C80" s="31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</row>
    <row r="81" spans="1:29" ht="15.75" customHeight="1" x14ac:dyDescent="0.3">
      <c r="A81" s="30"/>
      <c r="B81" s="30"/>
      <c r="C81" s="31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</row>
    <row r="82" spans="1:29" ht="15.75" customHeight="1" x14ac:dyDescent="0.3">
      <c r="A82" s="30"/>
      <c r="B82" s="30"/>
      <c r="C82" s="31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</row>
    <row r="83" spans="1:29" ht="15.75" customHeight="1" x14ac:dyDescent="0.3">
      <c r="A83" s="30"/>
      <c r="B83" s="30"/>
      <c r="C83" s="31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</row>
    <row r="84" spans="1:29" ht="15.75" customHeight="1" x14ac:dyDescent="0.3">
      <c r="A84" s="30"/>
      <c r="B84" s="30"/>
      <c r="C84" s="31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</row>
    <row r="85" spans="1:29" ht="15.75" customHeight="1" x14ac:dyDescent="0.3">
      <c r="A85" s="30"/>
      <c r="B85" s="30"/>
      <c r="C85" s="31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</row>
    <row r="86" spans="1:29" ht="15.75" customHeight="1" x14ac:dyDescent="0.3">
      <c r="A86" s="30"/>
      <c r="B86" s="30"/>
      <c r="C86" s="31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</row>
    <row r="87" spans="1:29" ht="15.75" customHeight="1" x14ac:dyDescent="0.3">
      <c r="A87" s="30"/>
      <c r="B87" s="30"/>
      <c r="C87" s="31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</row>
    <row r="88" spans="1:29" ht="15.75" customHeight="1" x14ac:dyDescent="0.3">
      <c r="A88" s="30"/>
      <c r="B88" s="30"/>
      <c r="C88" s="31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</row>
    <row r="89" spans="1:29" ht="15.75" customHeight="1" x14ac:dyDescent="0.3">
      <c r="A89" s="30"/>
      <c r="B89" s="30"/>
      <c r="C89" s="31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</row>
    <row r="90" spans="1:29" ht="15.75" customHeight="1" x14ac:dyDescent="0.3">
      <c r="A90" s="30"/>
      <c r="B90" s="30"/>
      <c r="C90" s="31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</row>
    <row r="91" spans="1:29" ht="15.75" customHeight="1" x14ac:dyDescent="0.3">
      <c r="A91" s="30"/>
      <c r="B91" s="30"/>
      <c r="C91" s="31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</row>
    <row r="92" spans="1:29" ht="15.75" customHeight="1" x14ac:dyDescent="0.3">
      <c r="A92" s="30"/>
      <c r="B92" s="30"/>
      <c r="C92" s="31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</row>
    <row r="93" spans="1:29" ht="15.75" customHeight="1" x14ac:dyDescent="0.3">
      <c r="A93" s="30"/>
      <c r="B93" s="30"/>
      <c r="C93" s="31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</row>
    <row r="94" spans="1:29" ht="15.75" customHeight="1" x14ac:dyDescent="0.3">
      <c r="A94" s="30"/>
      <c r="B94" s="30"/>
      <c r="C94" s="31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</row>
    <row r="95" spans="1:29" ht="15.75" customHeight="1" x14ac:dyDescent="0.3">
      <c r="A95" s="30"/>
      <c r="B95" s="30"/>
      <c r="C95" s="31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</row>
    <row r="96" spans="1:29" ht="15.75" customHeight="1" x14ac:dyDescent="0.3">
      <c r="A96" s="30"/>
      <c r="B96" s="30"/>
      <c r="C96" s="31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</row>
    <row r="97" spans="1:29" ht="15.75" customHeight="1" x14ac:dyDescent="0.3">
      <c r="A97" s="30"/>
      <c r="B97" s="30"/>
      <c r="C97" s="31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</row>
    <row r="98" spans="1:29" ht="15.75" customHeight="1" x14ac:dyDescent="0.3">
      <c r="A98" s="30"/>
      <c r="B98" s="30"/>
      <c r="C98" s="31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</row>
    <row r="99" spans="1:29" ht="15.75" customHeight="1" x14ac:dyDescent="0.3">
      <c r="A99" s="30"/>
      <c r="B99" s="30"/>
      <c r="C99" s="31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</row>
    <row r="100" spans="1:29" ht="15.75" customHeight="1" x14ac:dyDescent="0.3">
      <c r="A100" s="30"/>
      <c r="B100" s="30"/>
      <c r="C100" s="31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</row>
    <row r="101" spans="1:29" ht="15.75" customHeight="1" x14ac:dyDescent="0.3">
      <c r="A101" s="30"/>
      <c r="B101" s="30"/>
      <c r="C101" s="31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</row>
    <row r="102" spans="1:29" ht="15.75" customHeight="1" x14ac:dyDescent="0.3">
      <c r="A102" s="30"/>
      <c r="B102" s="30"/>
      <c r="C102" s="31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</row>
    <row r="103" spans="1:29" ht="15.75" customHeight="1" x14ac:dyDescent="0.3">
      <c r="A103" s="30"/>
      <c r="B103" s="30"/>
      <c r="C103" s="31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</row>
    <row r="104" spans="1:29" ht="15.75" customHeight="1" x14ac:dyDescent="0.3">
      <c r="A104" s="30"/>
      <c r="B104" s="30"/>
      <c r="C104" s="31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</row>
    <row r="105" spans="1:29" ht="15.75" customHeight="1" x14ac:dyDescent="0.3">
      <c r="A105" s="30"/>
      <c r="B105" s="30"/>
      <c r="C105" s="31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</row>
    <row r="106" spans="1:29" ht="15.75" customHeight="1" x14ac:dyDescent="0.3">
      <c r="A106" s="30"/>
      <c r="B106" s="30"/>
      <c r="C106" s="31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</row>
    <row r="107" spans="1:29" ht="15.75" customHeight="1" x14ac:dyDescent="0.3">
      <c r="A107" s="30"/>
      <c r="B107" s="30"/>
      <c r="C107" s="31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</row>
    <row r="108" spans="1:29" ht="15.75" customHeight="1" x14ac:dyDescent="0.3">
      <c r="A108" s="30"/>
      <c r="B108" s="30"/>
      <c r="C108" s="31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</row>
    <row r="109" spans="1:29" ht="15.75" customHeight="1" x14ac:dyDescent="0.3">
      <c r="A109" s="30"/>
      <c r="B109" s="30"/>
      <c r="C109" s="31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</row>
    <row r="110" spans="1:29" ht="15.75" customHeight="1" x14ac:dyDescent="0.3">
      <c r="A110" s="30"/>
      <c r="B110" s="30"/>
      <c r="C110" s="31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</row>
    <row r="111" spans="1:29" ht="15.75" customHeight="1" x14ac:dyDescent="0.3">
      <c r="A111" s="30"/>
      <c r="B111" s="30"/>
      <c r="C111" s="31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</row>
    <row r="112" spans="1:29" ht="15.75" customHeight="1" x14ac:dyDescent="0.3">
      <c r="A112" s="30"/>
      <c r="B112" s="30"/>
      <c r="C112" s="31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</row>
    <row r="113" spans="1:29" ht="15.75" customHeight="1" x14ac:dyDescent="0.3">
      <c r="A113" s="30"/>
      <c r="B113" s="30"/>
      <c r="C113" s="31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</row>
    <row r="114" spans="1:29" ht="15.75" customHeight="1" x14ac:dyDescent="0.3">
      <c r="A114" s="30"/>
      <c r="B114" s="30"/>
      <c r="C114" s="31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</row>
    <row r="115" spans="1:29" ht="15.75" customHeight="1" x14ac:dyDescent="0.3">
      <c r="A115" s="30"/>
      <c r="B115" s="30"/>
      <c r="C115" s="31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</row>
    <row r="116" spans="1:29" ht="15.75" customHeight="1" x14ac:dyDescent="0.3">
      <c r="A116" s="30"/>
      <c r="B116" s="30"/>
      <c r="C116" s="31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</row>
    <row r="117" spans="1:29" ht="15.75" customHeight="1" x14ac:dyDescent="0.3">
      <c r="A117" s="30"/>
      <c r="B117" s="30"/>
      <c r="C117" s="31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</row>
    <row r="118" spans="1:29" ht="15.75" customHeight="1" x14ac:dyDescent="0.3">
      <c r="A118" s="30"/>
      <c r="B118" s="30"/>
      <c r="C118" s="31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</row>
    <row r="119" spans="1:29" ht="15.75" customHeight="1" x14ac:dyDescent="0.3">
      <c r="A119" s="30"/>
      <c r="B119" s="30"/>
      <c r="C119" s="31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</row>
    <row r="120" spans="1:29" ht="15.75" customHeight="1" x14ac:dyDescent="0.3">
      <c r="A120" s="30"/>
      <c r="B120" s="30"/>
      <c r="C120" s="31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</row>
    <row r="121" spans="1:29" ht="15.75" customHeight="1" x14ac:dyDescent="0.3">
      <c r="A121" s="30"/>
      <c r="B121" s="30"/>
      <c r="C121" s="31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</row>
    <row r="122" spans="1:29" ht="15.75" customHeight="1" x14ac:dyDescent="0.3">
      <c r="A122" s="30"/>
      <c r="B122" s="30"/>
      <c r="C122" s="31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</row>
    <row r="123" spans="1:29" ht="15.75" customHeight="1" x14ac:dyDescent="0.3">
      <c r="A123" s="30"/>
      <c r="B123" s="30"/>
      <c r="C123" s="31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</row>
    <row r="124" spans="1:29" ht="15.75" customHeight="1" x14ac:dyDescent="0.3">
      <c r="A124" s="30"/>
      <c r="B124" s="30"/>
      <c r="C124" s="31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</row>
    <row r="125" spans="1:29" ht="15.75" customHeight="1" x14ac:dyDescent="0.3">
      <c r="A125" s="30"/>
      <c r="B125" s="30"/>
      <c r="C125" s="31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</row>
    <row r="126" spans="1:29" ht="15.75" customHeight="1" x14ac:dyDescent="0.3">
      <c r="A126" s="30"/>
      <c r="B126" s="30"/>
      <c r="C126" s="31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</row>
    <row r="127" spans="1:29" ht="15.75" customHeight="1" x14ac:dyDescent="0.3">
      <c r="A127" s="30"/>
      <c r="B127" s="30"/>
      <c r="C127" s="31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</row>
    <row r="128" spans="1:29" ht="15.75" customHeight="1" x14ac:dyDescent="0.3">
      <c r="A128" s="30"/>
      <c r="B128" s="30"/>
      <c r="C128" s="31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</row>
    <row r="129" spans="1:29" ht="15.75" customHeight="1" x14ac:dyDescent="0.3">
      <c r="A129" s="30"/>
      <c r="B129" s="30"/>
      <c r="C129" s="31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</row>
    <row r="130" spans="1:29" ht="15.75" customHeight="1" x14ac:dyDescent="0.3">
      <c r="A130" s="30"/>
      <c r="B130" s="30"/>
      <c r="C130" s="31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</row>
    <row r="131" spans="1:29" ht="15.75" customHeight="1" x14ac:dyDescent="0.3">
      <c r="A131" s="30"/>
      <c r="B131" s="30"/>
      <c r="C131" s="31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</row>
    <row r="132" spans="1:29" ht="15.75" customHeight="1" x14ac:dyDescent="0.3">
      <c r="A132" s="30"/>
      <c r="B132" s="30"/>
      <c r="C132" s="31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</row>
    <row r="133" spans="1:29" ht="15.75" customHeight="1" x14ac:dyDescent="0.3">
      <c r="A133" s="30"/>
      <c r="B133" s="30"/>
      <c r="C133" s="31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</row>
    <row r="134" spans="1:29" ht="15.75" customHeight="1" x14ac:dyDescent="0.3">
      <c r="A134" s="30"/>
      <c r="B134" s="30"/>
      <c r="C134" s="31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</row>
    <row r="135" spans="1:29" ht="15.75" customHeight="1" x14ac:dyDescent="0.3">
      <c r="A135" s="30"/>
      <c r="B135" s="30"/>
      <c r="C135" s="31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</row>
    <row r="136" spans="1:29" ht="15.75" customHeight="1" x14ac:dyDescent="0.3">
      <c r="A136" s="30"/>
      <c r="B136" s="30"/>
      <c r="C136" s="31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</row>
    <row r="137" spans="1:29" ht="15.75" customHeight="1" x14ac:dyDescent="0.3">
      <c r="A137" s="30"/>
      <c r="B137" s="30"/>
      <c r="C137" s="31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</row>
    <row r="138" spans="1:29" ht="15.75" customHeight="1" x14ac:dyDescent="0.3">
      <c r="A138" s="30"/>
      <c r="B138" s="30"/>
      <c r="C138" s="31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</row>
    <row r="139" spans="1:29" ht="15.75" customHeight="1" x14ac:dyDescent="0.3">
      <c r="A139" s="30"/>
      <c r="B139" s="30"/>
      <c r="C139" s="31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</row>
    <row r="140" spans="1:29" ht="15.75" customHeight="1" x14ac:dyDescent="0.3">
      <c r="A140" s="30"/>
      <c r="B140" s="30"/>
      <c r="C140" s="31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</row>
    <row r="141" spans="1:29" ht="15.75" customHeight="1" x14ac:dyDescent="0.3">
      <c r="A141" s="30"/>
      <c r="B141" s="30"/>
      <c r="C141" s="31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</row>
    <row r="142" spans="1:29" ht="15.75" customHeight="1" x14ac:dyDescent="0.3">
      <c r="A142" s="30"/>
      <c r="B142" s="30"/>
      <c r="C142" s="31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</row>
    <row r="143" spans="1:29" ht="15.75" customHeight="1" x14ac:dyDescent="0.3">
      <c r="A143" s="30"/>
      <c r="B143" s="30"/>
      <c r="C143" s="31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</row>
    <row r="144" spans="1:29" ht="15.75" customHeight="1" x14ac:dyDescent="0.3">
      <c r="A144" s="30"/>
      <c r="B144" s="30"/>
      <c r="C144" s="31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</row>
    <row r="145" spans="1:29" ht="15.75" customHeight="1" x14ac:dyDescent="0.3">
      <c r="A145" s="30"/>
      <c r="B145" s="30"/>
      <c r="C145" s="31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</row>
    <row r="146" spans="1:29" ht="15.75" customHeight="1" x14ac:dyDescent="0.3">
      <c r="A146" s="30"/>
      <c r="B146" s="30"/>
      <c r="C146" s="31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</row>
    <row r="147" spans="1:29" ht="15.75" customHeight="1" x14ac:dyDescent="0.3">
      <c r="A147" s="30"/>
      <c r="B147" s="30"/>
      <c r="C147" s="31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</row>
    <row r="148" spans="1:29" ht="15.75" customHeight="1" x14ac:dyDescent="0.3">
      <c r="A148" s="30"/>
      <c r="B148" s="30"/>
      <c r="C148" s="31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</row>
    <row r="149" spans="1:29" ht="15.75" customHeight="1" x14ac:dyDescent="0.3">
      <c r="A149" s="30"/>
      <c r="B149" s="30"/>
      <c r="C149" s="31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</row>
    <row r="150" spans="1:29" ht="15.75" customHeight="1" x14ac:dyDescent="0.3">
      <c r="A150" s="30"/>
      <c r="B150" s="30"/>
      <c r="C150" s="31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</row>
    <row r="151" spans="1:29" ht="15.75" customHeight="1" x14ac:dyDescent="0.3">
      <c r="A151" s="30"/>
      <c r="B151" s="30"/>
      <c r="C151" s="31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</row>
    <row r="152" spans="1:29" ht="15.75" customHeight="1" x14ac:dyDescent="0.3">
      <c r="A152" s="30"/>
      <c r="B152" s="30"/>
      <c r="C152" s="31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</row>
    <row r="153" spans="1:29" ht="15.75" customHeight="1" x14ac:dyDescent="0.3">
      <c r="A153" s="30"/>
      <c r="B153" s="30"/>
      <c r="C153" s="31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</row>
    <row r="154" spans="1:29" ht="15.75" customHeight="1" x14ac:dyDescent="0.3">
      <c r="A154" s="30"/>
      <c r="B154" s="30"/>
      <c r="C154" s="31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</row>
    <row r="155" spans="1:29" ht="15.75" customHeight="1" x14ac:dyDescent="0.3">
      <c r="A155" s="30"/>
      <c r="B155" s="30"/>
      <c r="C155" s="31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</row>
    <row r="156" spans="1:29" ht="15.75" customHeight="1" x14ac:dyDescent="0.3">
      <c r="A156" s="30"/>
      <c r="B156" s="30"/>
      <c r="C156" s="31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</row>
    <row r="157" spans="1:29" ht="15.75" customHeight="1" x14ac:dyDescent="0.3">
      <c r="A157" s="30"/>
      <c r="B157" s="30"/>
      <c r="C157" s="31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</row>
    <row r="158" spans="1:29" ht="15.75" customHeight="1" x14ac:dyDescent="0.3">
      <c r="A158" s="30"/>
      <c r="B158" s="30"/>
      <c r="C158" s="31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</row>
    <row r="159" spans="1:29" ht="15.75" customHeight="1" x14ac:dyDescent="0.3">
      <c r="A159" s="30"/>
      <c r="B159" s="30"/>
      <c r="C159" s="31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</row>
    <row r="160" spans="1:29" ht="15.75" customHeight="1" x14ac:dyDescent="0.3">
      <c r="A160" s="30"/>
      <c r="B160" s="30"/>
      <c r="C160" s="31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</row>
    <row r="161" spans="1:29" ht="15.75" customHeight="1" x14ac:dyDescent="0.3">
      <c r="A161" s="30"/>
      <c r="B161" s="30"/>
      <c r="C161" s="31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</row>
    <row r="162" spans="1:29" ht="15.75" customHeight="1" x14ac:dyDescent="0.3">
      <c r="A162" s="30"/>
      <c r="B162" s="30"/>
      <c r="C162" s="31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</row>
    <row r="163" spans="1:29" ht="15.75" customHeight="1" x14ac:dyDescent="0.3">
      <c r="A163" s="30"/>
      <c r="B163" s="30"/>
      <c r="C163" s="31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</row>
    <row r="164" spans="1:29" ht="15.75" customHeight="1" x14ac:dyDescent="0.3">
      <c r="A164" s="30"/>
      <c r="B164" s="30"/>
      <c r="C164" s="31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</row>
    <row r="165" spans="1:29" ht="15.75" customHeight="1" x14ac:dyDescent="0.3">
      <c r="A165" s="30"/>
      <c r="B165" s="30"/>
      <c r="C165" s="31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</row>
    <row r="166" spans="1:29" ht="15.75" customHeight="1" x14ac:dyDescent="0.3">
      <c r="A166" s="30"/>
      <c r="B166" s="30"/>
      <c r="C166" s="31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</row>
    <row r="167" spans="1:29" ht="15.75" customHeight="1" x14ac:dyDescent="0.3">
      <c r="A167" s="30"/>
      <c r="B167" s="30"/>
      <c r="C167" s="31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</row>
    <row r="168" spans="1:29" ht="15.75" customHeight="1" x14ac:dyDescent="0.3">
      <c r="A168" s="30"/>
      <c r="B168" s="30"/>
      <c r="C168" s="31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</row>
    <row r="169" spans="1:29" ht="15.75" customHeight="1" x14ac:dyDescent="0.3">
      <c r="A169" s="30"/>
      <c r="B169" s="30"/>
      <c r="C169" s="31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</row>
    <row r="170" spans="1:29" ht="15.75" customHeight="1" x14ac:dyDescent="0.3">
      <c r="A170" s="30"/>
      <c r="B170" s="30"/>
      <c r="C170" s="31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</row>
    <row r="171" spans="1:29" ht="15.75" customHeight="1" x14ac:dyDescent="0.3">
      <c r="A171" s="30"/>
      <c r="B171" s="30"/>
      <c r="C171" s="31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</row>
    <row r="172" spans="1:29" ht="15.75" customHeight="1" x14ac:dyDescent="0.3">
      <c r="A172" s="30"/>
      <c r="B172" s="30"/>
      <c r="C172" s="31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</row>
    <row r="173" spans="1:29" ht="15.75" customHeight="1" x14ac:dyDescent="0.3">
      <c r="A173" s="30"/>
      <c r="B173" s="30"/>
      <c r="C173" s="31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</row>
    <row r="174" spans="1:29" ht="15.75" customHeight="1" x14ac:dyDescent="0.3">
      <c r="A174" s="30"/>
      <c r="B174" s="30"/>
      <c r="C174" s="31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</row>
    <row r="175" spans="1:29" ht="15.75" customHeight="1" x14ac:dyDescent="0.3">
      <c r="A175" s="30"/>
      <c r="B175" s="30"/>
      <c r="C175" s="31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</row>
    <row r="176" spans="1:29" ht="15.75" customHeight="1" x14ac:dyDescent="0.3">
      <c r="A176" s="30"/>
      <c r="B176" s="30"/>
      <c r="C176" s="31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</row>
    <row r="177" spans="1:29" ht="15.75" customHeight="1" x14ac:dyDescent="0.3">
      <c r="A177" s="30"/>
      <c r="B177" s="30"/>
      <c r="C177" s="31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</row>
    <row r="178" spans="1:29" ht="15.75" customHeight="1" x14ac:dyDescent="0.3">
      <c r="A178" s="30"/>
      <c r="B178" s="30"/>
      <c r="C178" s="31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</row>
    <row r="179" spans="1:29" ht="15.75" customHeight="1" x14ac:dyDescent="0.3">
      <c r="A179" s="30"/>
      <c r="B179" s="30"/>
      <c r="C179" s="31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</row>
    <row r="180" spans="1:29" ht="15.75" customHeight="1" x14ac:dyDescent="0.3">
      <c r="A180" s="30"/>
      <c r="B180" s="30"/>
      <c r="C180" s="31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</row>
    <row r="181" spans="1:29" ht="15.75" customHeight="1" x14ac:dyDescent="0.3">
      <c r="A181" s="30"/>
      <c r="B181" s="30"/>
      <c r="C181" s="31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</row>
    <row r="182" spans="1:29" ht="15.75" customHeight="1" x14ac:dyDescent="0.3">
      <c r="A182" s="30"/>
      <c r="B182" s="30"/>
      <c r="C182" s="31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</row>
    <row r="183" spans="1:29" ht="15.75" customHeight="1" x14ac:dyDescent="0.3">
      <c r="A183" s="30"/>
      <c r="B183" s="30"/>
      <c r="C183" s="31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</row>
    <row r="184" spans="1:29" ht="15.75" customHeight="1" x14ac:dyDescent="0.3">
      <c r="A184" s="30"/>
      <c r="B184" s="30"/>
      <c r="C184" s="31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</row>
    <row r="185" spans="1:29" ht="15.75" customHeight="1" x14ac:dyDescent="0.3">
      <c r="A185" s="30"/>
      <c r="B185" s="30"/>
      <c r="C185" s="31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</row>
    <row r="186" spans="1:29" ht="15.75" customHeight="1" x14ac:dyDescent="0.3">
      <c r="A186" s="30"/>
      <c r="B186" s="30"/>
      <c r="C186" s="31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</row>
    <row r="187" spans="1:29" ht="15.75" customHeight="1" x14ac:dyDescent="0.3">
      <c r="A187" s="30"/>
      <c r="B187" s="30"/>
      <c r="C187" s="31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</row>
    <row r="188" spans="1:29" ht="15.75" customHeight="1" x14ac:dyDescent="0.3">
      <c r="A188" s="30"/>
      <c r="B188" s="30"/>
      <c r="C188" s="31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</row>
    <row r="189" spans="1:29" ht="15.75" customHeight="1" x14ac:dyDescent="0.3">
      <c r="A189" s="30"/>
      <c r="B189" s="30"/>
      <c r="C189" s="31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</row>
    <row r="190" spans="1:29" ht="15.75" customHeight="1" x14ac:dyDescent="0.3">
      <c r="A190" s="30"/>
      <c r="B190" s="30"/>
      <c r="C190" s="31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</row>
    <row r="191" spans="1:29" ht="15.75" customHeight="1" x14ac:dyDescent="0.3">
      <c r="A191" s="30"/>
      <c r="B191" s="30"/>
      <c r="C191" s="31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</row>
    <row r="192" spans="1:29" ht="15.75" customHeight="1" x14ac:dyDescent="0.3">
      <c r="A192" s="30"/>
      <c r="B192" s="30"/>
      <c r="C192" s="31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</row>
    <row r="193" spans="1:29" ht="15.75" customHeight="1" x14ac:dyDescent="0.3">
      <c r="A193" s="30"/>
      <c r="B193" s="30"/>
      <c r="C193" s="31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</row>
    <row r="194" spans="1:29" ht="15.75" customHeight="1" x14ac:dyDescent="0.3">
      <c r="A194" s="30"/>
      <c r="B194" s="30"/>
      <c r="C194" s="31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</row>
    <row r="195" spans="1:29" ht="15.75" customHeight="1" x14ac:dyDescent="0.3">
      <c r="A195" s="30"/>
      <c r="B195" s="30"/>
      <c r="C195" s="31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</row>
    <row r="196" spans="1:29" ht="15.75" customHeight="1" x14ac:dyDescent="0.3">
      <c r="A196" s="30"/>
      <c r="B196" s="30"/>
      <c r="C196" s="31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</row>
    <row r="197" spans="1:29" ht="15.75" customHeight="1" x14ac:dyDescent="0.3">
      <c r="A197" s="30"/>
      <c r="B197" s="30"/>
      <c r="C197" s="31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</row>
    <row r="198" spans="1:29" ht="15.75" customHeight="1" x14ac:dyDescent="0.3">
      <c r="A198" s="30"/>
      <c r="B198" s="30"/>
      <c r="C198" s="31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</row>
    <row r="199" spans="1:29" ht="15.75" customHeight="1" x14ac:dyDescent="0.3">
      <c r="A199" s="30"/>
      <c r="B199" s="30"/>
      <c r="C199" s="31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</row>
    <row r="200" spans="1:29" ht="15.75" customHeight="1" x14ac:dyDescent="0.3">
      <c r="A200" s="30"/>
      <c r="B200" s="30"/>
      <c r="C200" s="31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</row>
    <row r="201" spans="1:29" ht="15.75" customHeight="1" x14ac:dyDescent="0.3">
      <c r="A201" s="30"/>
      <c r="B201" s="30"/>
      <c r="C201" s="31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</row>
    <row r="202" spans="1:29" ht="15.75" customHeight="1" x14ac:dyDescent="0.3">
      <c r="A202" s="30"/>
      <c r="B202" s="30"/>
      <c r="C202" s="31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</row>
    <row r="203" spans="1:29" ht="15.75" customHeight="1" x14ac:dyDescent="0.3">
      <c r="A203" s="30"/>
      <c r="B203" s="30"/>
      <c r="C203" s="31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</row>
    <row r="204" spans="1:29" ht="15.75" customHeight="1" x14ac:dyDescent="0.3">
      <c r="A204" s="30"/>
      <c r="B204" s="30"/>
      <c r="C204" s="31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</row>
    <row r="205" spans="1:29" ht="15.75" customHeight="1" x14ac:dyDescent="0.3">
      <c r="A205" s="30"/>
      <c r="B205" s="30"/>
      <c r="C205" s="31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</row>
    <row r="206" spans="1:29" ht="15.75" customHeight="1" x14ac:dyDescent="0.3">
      <c r="A206" s="30"/>
      <c r="B206" s="30"/>
      <c r="C206" s="31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</row>
    <row r="207" spans="1:29" ht="15.75" customHeight="1" x14ac:dyDescent="0.3">
      <c r="A207" s="30"/>
      <c r="B207" s="30"/>
      <c r="C207" s="31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</row>
    <row r="208" spans="1:29" ht="15.75" customHeight="1" x14ac:dyDescent="0.3">
      <c r="A208" s="30"/>
      <c r="B208" s="30"/>
      <c r="C208" s="31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</row>
    <row r="209" spans="1:29" ht="15.75" customHeight="1" x14ac:dyDescent="0.3">
      <c r="A209" s="30"/>
      <c r="B209" s="30"/>
      <c r="C209" s="31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</row>
    <row r="210" spans="1:29" ht="15.75" customHeight="1" x14ac:dyDescent="0.3">
      <c r="A210" s="30"/>
      <c r="B210" s="30"/>
      <c r="C210" s="31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</row>
    <row r="211" spans="1:29" ht="15.75" customHeight="1" x14ac:dyDescent="0.3">
      <c r="A211" s="30"/>
      <c r="B211" s="30"/>
      <c r="C211" s="31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</row>
    <row r="212" spans="1:29" ht="15.75" customHeight="1" x14ac:dyDescent="0.3">
      <c r="A212" s="30"/>
      <c r="B212" s="30"/>
      <c r="C212" s="31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</row>
    <row r="213" spans="1:29" ht="15.75" customHeight="1" x14ac:dyDescent="0.3">
      <c r="A213" s="30"/>
      <c r="B213" s="30"/>
      <c r="C213" s="31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</row>
    <row r="214" spans="1:29" ht="15.75" customHeight="1" x14ac:dyDescent="0.3">
      <c r="A214" s="30"/>
      <c r="B214" s="30"/>
      <c r="C214" s="31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</row>
    <row r="215" spans="1:29" ht="15.75" customHeight="1" x14ac:dyDescent="0.3">
      <c r="A215" s="30"/>
      <c r="B215" s="30"/>
      <c r="C215" s="31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</row>
    <row r="216" spans="1:29" ht="15.75" customHeight="1" x14ac:dyDescent="0.3">
      <c r="A216" s="30"/>
      <c r="B216" s="30"/>
      <c r="C216" s="31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</row>
    <row r="217" spans="1:29" ht="15.75" customHeight="1" x14ac:dyDescent="0.3">
      <c r="A217" s="30"/>
      <c r="B217" s="30"/>
      <c r="C217" s="31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</row>
    <row r="218" spans="1:29" ht="15.75" customHeight="1" x14ac:dyDescent="0.3">
      <c r="A218" s="30"/>
      <c r="B218" s="30"/>
      <c r="C218" s="31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</row>
    <row r="219" spans="1:29" ht="15.75" customHeight="1" x14ac:dyDescent="0.3">
      <c r="A219" s="30"/>
      <c r="B219" s="30"/>
      <c r="C219" s="31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</row>
    <row r="220" spans="1:29" ht="15.75" customHeight="1" x14ac:dyDescent="0.3">
      <c r="A220" s="30"/>
      <c r="B220" s="30"/>
      <c r="C220" s="31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</row>
    <row r="221" spans="1:29" ht="15.75" customHeight="1" x14ac:dyDescent="0.3">
      <c r="A221" s="30"/>
      <c r="B221" s="30"/>
      <c r="C221" s="31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</row>
    <row r="222" spans="1:29" ht="15.75" customHeight="1" x14ac:dyDescent="0.3">
      <c r="A222" s="30"/>
      <c r="B222" s="30"/>
      <c r="C222" s="31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</row>
    <row r="223" spans="1:29" ht="15.75" customHeight="1" x14ac:dyDescent="0.3">
      <c r="A223" s="30"/>
      <c r="B223" s="30"/>
      <c r="C223" s="31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</row>
    <row r="224" spans="1:29" ht="15.75" customHeight="1" x14ac:dyDescent="0.3">
      <c r="A224" s="30"/>
      <c r="B224" s="30"/>
      <c r="C224" s="31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</row>
    <row r="225" spans="1:29" ht="15.75" customHeight="1" x14ac:dyDescent="0.3">
      <c r="A225" s="30"/>
      <c r="B225" s="30"/>
      <c r="C225" s="31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</row>
    <row r="226" spans="1:29" ht="15.75" customHeight="1" x14ac:dyDescent="0.3">
      <c r="A226" s="30"/>
      <c r="B226" s="30"/>
      <c r="C226" s="31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</row>
    <row r="227" spans="1:29" ht="15.75" customHeight="1" x14ac:dyDescent="0.3">
      <c r="A227" s="30"/>
      <c r="B227" s="30"/>
      <c r="C227" s="31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</row>
    <row r="228" spans="1:29" ht="15.75" customHeight="1" x14ac:dyDescent="0.3">
      <c r="A228" s="30"/>
      <c r="B228" s="30"/>
      <c r="C228" s="31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</row>
    <row r="229" spans="1:29" ht="15.75" customHeight="1" x14ac:dyDescent="0.3">
      <c r="A229" s="30"/>
      <c r="B229" s="30"/>
      <c r="C229" s="31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</row>
    <row r="230" spans="1:29" ht="15.75" customHeight="1" x14ac:dyDescent="0.3">
      <c r="A230" s="30"/>
      <c r="B230" s="30"/>
      <c r="C230" s="31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</row>
    <row r="231" spans="1:29" ht="15.75" customHeight="1" x14ac:dyDescent="0.3">
      <c r="A231" s="30"/>
      <c r="B231" s="30"/>
      <c r="C231" s="31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</row>
    <row r="232" spans="1:29" ht="15.75" customHeight="1" x14ac:dyDescent="0.3">
      <c r="A232" s="30"/>
      <c r="B232" s="30"/>
      <c r="C232" s="31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</row>
    <row r="233" spans="1:29" ht="15.75" customHeight="1" x14ac:dyDescent="0.3">
      <c r="A233" s="30"/>
      <c r="B233" s="30"/>
      <c r="C233" s="31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</row>
    <row r="234" spans="1:29" ht="15.75" customHeight="1" x14ac:dyDescent="0.3">
      <c r="A234" s="30"/>
      <c r="B234" s="30"/>
      <c r="C234" s="31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</row>
    <row r="235" spans="1:29" ht="15.75" customHeight="1" x14ac:dyDescent="0.3">
      <c r="A235" s="30"/>
      <c r="B235" s="30"/>
      <c r="C235" s="31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</row>
    <row r="236" spans="1:29" ht="15.75" customHeight="1" x14ac:dyDescent="0.3">
      <c r="A236" s="30"/>
      <c r="B236" s="30"/>
      <c r="C236" s="31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</row>
    <row r="237" spans="1:29" ht="15.75" customHeight="1" x14ac:dyDescent="0.3">
      <c r="A237" s="30"/>
      <c r="B237" s="30"/>
      <c r="C237" s="31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</row>
    <row r="238" spans="1:29" ht="15.75" customHeight="1" x14ac:dyDescent="0.3">
      <c r="A238" s="30"/>
      <c r="B238" s="30"/>
      <c r="C238" s="31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</row>
    <row r="239" spans="1:29" ht="15.75" customHeight="1" x14ac:dyDescent="0.3">
      <c r="A239" s="30"/>
      <c r="B239" s="30"/>
      <c r="C239" s="31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</row>
    <row r="240" spans="1:29" ht="15.75" customHeight="1" x14ac:dyDescent="0.3">
      <c r="A240" s="30"/>
      <c r="B240" s="30"/>
      <c r="C240" s="31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</row>
    <row r="241" spans="1:29" ht="15.75" customHeight="1" x14ac:dyDescent="0.3">
      <c r="A241" s="30"/>
      <c r="B241" s="30"/>
      <c r="C241" s="31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</row>
    <row r="242" spans="1:29" ht="15.75" customHeight="1" x14ac:dyDescent="0.3">
      <c r="A242" s="30"/>
      <c r="B242" s="30"/>
      <c r="C242" s="31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</row>
    <row r="243" spans="1:29" ht="15.75" customHeight="1" x14ac:dyDescent="0.3">
      <c r="A243" s="30"/>
      <c r="B243" s="30"/>
      <c r="C243" s="31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</row>
    <row r="244" spans="1:29" ht="15.75" customHeight="1" x14ac:dyDescent="0.3">
      <c r="A244" s="30"/>
      <c r="B244" s="30"/>
      <c r="C244" s="31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</row>
    <row r="245" spans="1:29" ht="15.75" customHeight="1" x14ac:dyDescent="0.3">
      <c r="A245" s="30"/>
      <c r="B245" s="30"/>
      <c r="C245" s="31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</row>
    <row r="246" spans="1:29" ht="15.75" customHeight="1" x14ac:dyDescent="0.3">
      <c r="A246" s="30"/>
      <c r="B246" s="30"/>
      <c r="C246" s="31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</row>
    <row r="247" spans="1:29" ht="15.75" customHeight="1" x14ac:dyDescent="0.3">
      <c r="A247" s="30"/>
      <c r="B247" s="30"/>
      <c r="C247" s="31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</row>
    <row r="248" spans="1:29" ht="15.75" customHeight="1" x14ac:dyDescent="0.3">
      <c r="A248" s="30"/>
      <c r="B248" s="30"/>
      <c r="C248" s="31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</row>
    <row r="249" spans="1:29" ht="15.75" customHeight="1" x14ac:dyDescent="0.3">
      <c r="A249" s="30"/>
      <c r="B249" s="30"/>
      <c r="C249" s="31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</row>
    <row r="250" spans="1:29" ht="15.75" customHeight="1" x14ac:dyDescent="0.3">
      <c r="A250" s="30"/>
      <c r="B250" s="30"/>
      <c r="C250" s="31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</row>
    <row r="251" spans="1:29" ht="15.75" customHeight="1" x14ac:dyDescent="0.3">
      <c r="A251" s="30"/>
      <c r="B251" s="30"/>
      <c r="C251" s="31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</row>
    <row r="252" spans="1:29" ht="15.75" customHeight="1" x14ac:dyDescent="0.3">
      <c r="A252" s="30"/>
      <c r="B252" s="30"/>
      <c r="C252" s="31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</row>
    <row r="253" spans="1:29" ht="15.75" customHeight="1" x14ac:dyDescent="0.3">
      <c r="A253" s="30"/>
      <c r="B253" s="30"/>
      <c r="C253" s="31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</row>
    <row r="254" spans="1:29" ht="15.75" customHeight="1" x14ac:dyDescent="0.3">
      <c r="A254" s="30"/>
      <c r="B254" s="30"/>
      <c r="C254" s="31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</row>
    <row r="255" spans="1:29" ht="15.75" customHeight="1" x14ac:dyDescent="0.3">
      <c r="A255" s="30"/>
      <c r="B255" s="30"/>
      <c r="C255" s="31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</row>
    <row r="256" spans="1:29" ht="15.75" customHeight="1" x14ac:dyDescent="0.3">
      <c r="A256" s="30"/>
      <c r="B256" s="30"/>
      <c r="C256" s="31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</row>
    <row r="257" spans="1:29" ht="15.75" customHeight="1" x14ac:dyDescent="0.3">
      <c r="A257" s="30"/>
      <c r="B257" s="30"/>
      <c r="C257" s="31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</row>
    <row r="258" spans="1:29" ht="15.75" customHeight="1" x14ac:dyDescent="0.3">
      <c r="A258" s="30"/>
      <c r="B258" s="30"/>
      <c r="C258" s="31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</row>
    <row r="259" spans="1:29" ht="15.75" customHeight="1" x14ac:dyDescent="0.3">
      <c r="A259" s="30"/>
      <c r="B259" s="30"/>
      <c r="C259" s="31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</row>
    <row r="260" spans="1:29" ht="15.75" customHeight="1" x14ac:dyDescent="0.3">
      <c r="A260" s="30"/>
      <c r="B260" s="30"/>
      <c r="C260" s="31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</row>
    <row r="261" spans="1:29" ht="15.75" customHeight="1" x14ac:dyDescent="0.3">
      <c r="A261" s="30"/>
      <c r="B261" s="30"/>
      <c r="C261" s="31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</row>
    <row r="262" spans="1:29" ht="15.75" customHeight="1" x14ac:dyDescent="0.3">
      <c r="A262" s="30"/>
      <c r="B262" s="30"/>
      <c r="C262" s="31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</row>
    <row r="263" spans="1:29" ht="15.75" customHeight="1" x14ac:dyDescent="0.3">
      <c r="A263" s="30"/>
      <c r="B263" s="30"/>
      <c r="C263" s="31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</row>
    <row r="264" spans="1:29" ht="15.75" customHeight="1" x14ac:dyDescent="0.3">
      <c r="A264" s="30"/>
      <c r="B264" s="30"/>
      <c r="C264" s="31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</row>
    <row r="265" spans="1:29" ht="15.75" customHeight="1" x14ac:dyDescent="0.3">
      <c r="A265" s="30"/>
      <c r="B265" s="30"/>
      <c r="C265" s="31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</row>
    <row r="266" spans="1:29" ht="15.75" customHeight="1" x14ac:dyDescent="0.3">
      <c r="A266" s="30"/>
      <c r="B266" s="30"/>
      <c r="C266" s="31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</row>
    <row r="267" spans="1:29" ht="15.75" customHeight="1" x14ac:dyDescent="0.3"/>
    <row r="268" spans="1:29" ht="15.75" customHeight="1" x14ac:dyDescent="0.3"/>
    <row r="269" spans="1:29" ht="15.75" customHeight="1" x14ac:dyDescent="0.3"/>
    <row r="270" spans="1:29" ht="15.75" customHeight="1" x14ac:dyDescent="0.3"/>
    <row r="271" spans="1:29" ht="15.75" customHeight="1" x14ac:dyDescent="0.3"/>
    <row r="272" spans="1:29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</sheetData>
  <mergeCells count="65">
    <mergeCell ref="A13:K13"/>
    <mergeCell ref="A1:K1"/>
    <mergeCell ref="A3:K3"/>
    <mergeCell ref="B4:C4"/>
    <mergeCell ref="D4:H4"/>
    <mergeCell ref="J4:K4"/>
    <mergeCell ref="B5:K5"/>
    <mergeCell ref="A7:K7"/>
    <mergeCell ref="C8:K8"/>
    <mergeCell ref="B9:H9"/>
    <mergeCell ref="B10:H10"/>
    <mergeCell ref="B11:H11"/>
    <mergeCell ref="B14:K14"/>
    <mergeCell ref="B15:K15"/>
    <mergeCell ref="B16:K16"/>
    <mergeCell ref="A18:K18"/>
    <mergeCell ref="C19:I19"/>
    <mergeCell ref="J19:K19"/>
    <mergeCell ref="C37:J37"/>
    <mergeCell ref="A20:A21"/>
    <mergeCell ref="B20:B21"/>
    <mergeCell ref="C20:I21"/>
    <mergeCell ref="J20:K21"/>
    <mergeCell ref="C22:I22"/>
    <mergeCell ref="C23:I23"/>
    <mergeCell ref="J23:K23"/>
    <mergeCell ref="B24:C24"/>
    <mergeCell ref="D24:I24"/>
    <mergeCell ref="J24:K24"/>
    <mergeCell ref="A25:K25"/>
    <mergeCell ref="A36:K36"/>
    <mergeCell ref="C38:E38"/>
    <mergeCell ref="F38:I38"/>
    <mergeCell ref="K38:K40"/>
    <mergeCell ref="C39:E39"/>
    <mergeCell ref="F39:I39"/>
    <mergeCell ref="C40:E40"/>
    <mergeCell ref="F40:I40"/>
    <mergeCell ref="B53:K53"/>
    <mergeCell ref="A42:J42"/>
    <mergeCell ref="A43:J43"/>
    <mergeCell ref="A44:I44"/>
    <mergeCell ref="A45:I47"/>
    <mergeCell ref="J45:J47"/>
    <mergeCell ref="K45:K47"/>
    <mergeCell ref="A48:I50"/>
    <mergeCell ref="J48:J50"/>
    <mergeCell ref="K48:K50"/>
    <mergeCell ref="A51:J51"/>
    <mergeCell ref="A52:J52"/>
    <mergeCell ref="A55:I55"/>
    <mergeCell ref="J55:K55"/>
    <mergeCell ref="A57:K57"/>
    <mergeCell ref="A58:B58"/>
    <mergeCell ref="D58:E58"/>
    <mergeCell ref="F58:I58"/>
    <mergeCell ref="J58:K58"/>
    <mergeCell ref="A62:I62"/>
    <mergeCell ref="J62:K62"/>
    <mergeCell ref="A59:B59"/>
    <mergeCell ref="D59:E59"/>
    <mergeCell ref="F59:I59"/>
    <mergeCell ref="J59:K59"/>
    <mergeCell ref="A61:I61"/>
    <mergeCell ref="J61:K61"/>
  </mergeCells>
  <conditionalFormatting sqref="B9:B11">
    <cfRule type="cellIs" dxfId="377" priority="17" operator="equal">
      <formula>0</formula>
    </cfRule>
    <cfRule type="cellIs" dxfId="376" priority="18" operator="equal">
      <formula>0</formula>
    </cfRule>
  </conditionalFormatting>
  <conditionalFormatting sqref="B27:B34">
    <cfRule type="cellIs" dxfId="375" priority="19" operator="equal">
      <formula>0</formula>
    </cfRule>
    <cfRule type="cellIs" dxfId="374" priority="20" operator="equal">
      <formula>$M$2</formula>
    </cfRule>
    <cfRule type="cellIs" dxfId="373" priority="21" operator="equal">
      <formula>$M$1</formula>
    </cfRule>
  </conditionalFormatting>
  <conditionalFormatting sqref="B34">
    <cfRule type="cellIs" dxfId="372" priority="22" operator="equal">
      <formula>"No aplica"</formula>
    </cfRule>
  </conditionalFormatting>
  <conditionalFormatting sqref="B20:C20 C23">
    <cfRule type="cellIs" dxfId="371" priority="23" operator="equal">
      <formula>0</formula>
    </cfRule>
  </conditionalFormatting>
  <conditionalFormatting sqref="C8">
    <cfRule type="cellIs" dxfId="370" priority="24" operator="equal">
      <formula>0</formula>
    </cfRule>
    <cfRule type="cellIs" dxfId="369" priority="28" operator="equal">
      <formula>0</formula>
    </cfRule>
  </conditionalFormatting>
  <conditionalFormatting sqref="C58:C59">
    <cfRule type="containsText" dxfId="368" priority="39" operator="containsText" text="Si">
      <formula>NOT(ISERROR(SEARCH(("Si"),(C58))))</formula>
    </cfRule>
    <cfRule type="containsText" dxfId="367" priority="38" operator="containsText" text="No">
      <formula>NOT(ISERROR(SEARCH(("No"),(C58))))</formula>
    </cfRule>
    <cfRule type="containsText" dxfId="366" priority="37" operator="containsText" text="N.A.">
      <formula>NOT(ISERROR(SEARCH(("N.A."),(C58))))</formula>
    </cfRule>
  </conditionalFormatting>
  <conditionalFormatting sqref="E27:E34">
    <cfRule type="cellIs" dxfId="365" priority="6" operator="equal">
      <formula>$M$1</formula>
    </cfRule>
    <cfRule type="cellIs" dxfId="364" priority="4" operator="equal">
      <formula>0</formula>
    </cfRule>
    <cfRule type="cellIs" dxfId="363" priority="5" operator="equal">
      <formula>$M$2</formula>
    </cfRule>
  </conditionalFormatting>
  <conditionalFormatting sqref="E34">
    <cfRule type="cellIs" dxfId="362" priority="7" operator="equal">
      <formula>"No aplica"</formula>
    </cfRule>
  </conditionalFormatting>
  <conditionalFormatting sqref="F58:F59">
    <cfRule type="containsText" dxfId="361" priority="2" operator="containsText" text="No">
      <formula>NOT(ISERROR(SEARCH(("No"),(F58))))</formula>
    </cfRule>
    <cfRule type="containsText" dxfId="360" priority="3" operator="containsText" text="Si">
      <formula>NOT(ISERROR(SEARCH(("Si"),(F58))))</formula>
    </cfRule>
    <cfRule type="containsText" dxfId="359" priority="1" operator="containsText" text="N.A.">
      <formula>NOT(ISERROR(SEARCH(("N.A."),(F58))))</formula>
    </cfRule>
  </conditionalFormatting>
  <conditionalFormatting sqref="G27:H33">
    <cfRule type="cellIs" dxfId="358" priority="12" operator="equal">
      <formula>0</formula>
    </cfRule>
    <cfRule type="cellIs" dxfId="357" priority="14" operator="equal">
      <formula>$M$1</formula>
    </cfRule>
    <cfRule type="cellIs" dxfId="356" priority="13" operator="equal">
      <formula>$M$2</formula>
    </cfRule>
  </conditionalFormatting>
  <conditionalFormatting sqref="H34">
    <cfRule type="cellIs" dxfId="355" priority="11" operator="equal">
      <formula>"No aplica"</formula>
    </cfRule>
  </conditionalFormatting>
  <conditionalFormatting sqref="H34:I34">
    <cfRule type="cellIs" dxfId="354" priority="8" operator="equal">
      <formula>0</formula>
    </cfRule>
    <cfRule type="cellIs" dxfId="353" priority="9" operator="equal">
      <formula>$M$2</formula>
    </cfRule>
    <cfRule type="cellIs" dxfId="352" priority="10" operator="equal">
      <formula>$M$1</formula>
    </cfRule>
  </conditionalFormatting>
  <conditionalFormatting sqref="J20">
    <cfRule type="cellIs" dxfId="351" priority="15" operator="equal">
      <formula>0</formula>
    </cfRule>
  </conditionalFormatting>
  <conditionalFormatting sqref="J24">
    <cfRule type="cellIs" dxfId="350" priority="46" stopIfTrue="1" operator="equal">
      <formula>0</formula>
    </cfRule>
  </conditionalFormatting>
  <conditionalFormatting sqref="J38:J40">
    <cfRule type="cellIs" dxfId="349" priority="34" operator="equal">
      <formula>0</formula>
    </cfRule>
  </conditionalFormatting>
  <conditionalFormatting sqref="J61">
    <cfRule type="cellIs" dxfId="348" priority="43" operator="equal">
      <formula>0</formula>
    </cfRule>
    <cfRule type="cellIs" dxfId="347" priority="44" operator="equal">
      <formula>$M$2</formula>
    </cfRule>
    <cfRule type="cellIs" dxfId="346" priority="45" operator="equal">
      <formula>$M$1</formula>
    </cfRule>
  </conditionalFormatting>
  <conditionalFormatting sqref="J23:K23">
    <cfRule type="cellIs" dxfId="345" priority="16" operator="equal">
      <formula>0</formula>
    </cfRule>
  </conditionalFormatting>
  <conditionalFormatting sqref="J55:K55 J59:K59">
    <cfRule type="cellIs" dxfId="344" priority="25" operator="equal">
      <formula>0</formula>
    </cfRule>
    <cfRule type="cellIs" dxfId="343" priority="26" operator="equal">
      <formula>$N$1</formula>
    </cfRule>
    <cfRule type="cellIs" dxfId="342" priority="27" operator="equal">
      <formula>$N$2</formula>
    </cfRule>
  </conditionalFormatting>
  <conditionalFormatting sqref="J62:K62">
    <cfRule type="cellIs" dxfId="341" priority="29" operator="equal">
      <formula>0</formula>
    </cfRule>
    <cfRule type="cellIs" dxfId="340" priority="30" operator="equal">
      <formula>"HABILITADO"</formula>
    </cfRule>
    <cfRule type="cellIs" dxfId="339" priority="31" operator="equal">
      <formula>"NO HABILITADO"</formula>
    </cfRule>
  </conditionalFormatting>
  <conditionalFormatting sqref="K27:K34">
    <cfRule type="cellIs" dxfId="338" priority="32" operator="equal">
      <formula>0</formula>
    </cfRule>
  </conditionalFormatting>
  <conditionalFormatting sqref="K38:K39">
    <cfRule type="cellIs" dxfId="337" priority="33" operator="equal">
      <formula>0</formula>
    </cfRule>
  </conditionalFormatting>
  <conditionalFormatting sqref="K38:K40">
    <cfRule type="cellIs" dxfId="336" priority="35" operator="equal">
      <formula>"No Cumple"</formula>
    </cfRule>
    <cfRule type="cellIs" dxfId="335" priority="36" operator="equal">
      <formula>"Cumple"</formula>
    </cfRule>
  </conditionalFormatting>
  <conditionalFormatting sqref="K42:K45 K48 K51:K52">
    <cfRule type="containsText" dxfId="334" priority="40" operator="containsText" text="N.A.">
      <formula>NOT(ISERROR(SEARCH(("N.A."),(K42))))</formula>
    </cfRule>
    <cfRule type="containsText" dxfId="333" priority="42" operator="containsText" text="Si">
      <formula>NOT(ISERROR(SEARCH(("Si"),(K42))))</formula>
    </cfRule>
    <cfRule type="containsText" dxfId="332" priority="41" operator="containsText" text="No">
      <formula>NOT(ISERROR(SEARCH(("No"),(K42))))</formula>
    </cfRule>
  </conditionalFormatting>
  <dataValidations count="6">
    <dataValidation type="list" allowBlank="1" showErrorMessage="1" sqref="C27:C33" xr:uid="{9DC65895-3766-44BF-A3EE-08BA5DB0538E}">
      <formula1>$B$9:$B$12</formula1>
    </dataValidation>
    <dataValidation type="list" allowBlank="1" showErrorMessage="1" sqref="B27:B33 E27:E33 G27:H33" xr:uid="{226D3066-6C06-41E4-A3F1-CCADC04F46B5}">
      <formula1>$M$1:$M$2</formula1>
    </dataValidation>
    <dataValidation type="list" allowBlank="1" showInputMessage="1" showErrorMessage="1" prompt="Entregado ¿Si o No?" sqref="K42:K45 K48 K51:K52" xr:uid="{7A63AE17-AB33-4C37-AAA4-631CD2717C79}">
      <formula1>"Si,No,N.A."</formula1>
    </dataValidation>
    <dataValidation type="list" allowBlank="1" showErrorMessage="1" sqref="J61" xr:uid="{6179F433-D123-4BDD-9C93-29593C27B268}">
      <formula1>$N$1:$N$2</formula1>
    </dataValidation>
    <dataValidation type="list" allowBlank="1" showInputMessage="1" showErrorMessage="1" prompt="Entregado ¿Si o No?" sqref="C58:C59" xr:uid="{B4661E5D-904F-4B43-8B07-DE83CB35C69B}">
      <formula1>"Si,No"</formula1>
    </dataValidation>
    <dataValidation type="list" allowBlank="1" showErrorMessage="1" sqref="F38:F39" xr:uid="{37E392CF-3832-414C-BBE0-56216890E807}">
      <formula1>"X"</formula1>
    </dataValidation>
  </dataValidations>
  <pageMargins left="0.7" right="0.7" top="0.75" bottom="0.75" header="0" footer="0"/>
  <pageSetup paperSize="9" scale="47" fitToHeight="0" orientation="landscape" r:id="rId1"/>
  <rowBreaks count="2" manualBreakCount="2">
    <brk id="11" max="10" man="1"/>
    <brk id="41" max="10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44BE1B67-E677-4113-AC02-431ECF6E4BF5}">
          <x14:formula1>
            <xm:f>OFERENTES!$A$7:$A$12</xm:f>
          </x14:formula1>
          <xm:sqref>B19 B8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6D2AE-CE31-4A37-90D8-B6DEC1677321}">
  <sheetPr>
    <pageSetUpPr fitToPage="1"/>
  </sheetPr>
  <dimension ref="A1:I989"/>
  <sheetViews>
    <sheetView view="pageBreakPreview" topLeftCell="A7" zoomScale="70" zoomScaleNormal="100" zoomScaleSheetLayoutView="70" workbookViewId="0">
      <selection activeCell="D18" sqref="D18"/>
    </sheetView>
  </sheetViews>
  <sheetFormatPr baseColWidth="10" defaultColWidth="14.28515625" defaultRowHeight="15" customHeight="1" x14ac:dyDescent="0.4"/>
  <cols>
    <col min="1" max="1" width="47.140625" style="63" customWidth="1"/>
    <col min="2" max="2" width="35.140625" style="63" customWidth="1"/>
    <col min="3" max="3" width="28.7109375" style="63" customWidth="1"/>
    <col min="4" max="4" width="34.28515625" style="63" customWidth="1"/>
    <col min="5" max="5" width="18.28515625" style="63" customWidth="1"/>
    <col min="6" max="6" width="18" style="63" customWidth="1"/>
    <col min="7" max="7" width="40.85546875" style="63" bestFit="1" customWidth="1"/>
    <col min="8" max="26" width="10.7109375" style="63" customWidth="1"/>
    <col min="27" max="16384" width="14.28515625" style="63"/>
  </cols>
  <sheetData>
    <row r="1" spans="1:9" ht="46.5" customHeight="1" x14ac:dyDescent="0.4">
      <c r="A1" s="252" t="s">
        <v>79</v>
      </c>
      <c r="B1" s="253"/>
      <c r="C1" s="253"/>
      <c r="D1" s="253"/>
      <c r="E1" s="253"/>
      <c r="G1" s="64" t="s">
        <v>63</v>
      </c>
      <c r="H1" s="64">
        <v>1</v>
      </c>
      <c r="I1" s="64" t="s">
        <v>76</v>
      </c>
    </row>
    <row r="2" spans="1:9" ht="19.5" x14ac:dyDescent="0.4">
      <c r="B2" s="65"/>
      <c r="G2" s="64" t="s">
        <v>64</v>
      </c>
      <c r="H2" s="64">
        <v>2</v>
      </c>
      <c r="I2" s="64" t="s">
        <v>77</v>
      </c>
    </row>
    <row r="3" spans="1:9" ht="19.5" x14ac:dyDescent="0.4">
      <c r="A3" s="66" t="s">
        <v>65</v>
      </c>
      <c r="B3" s="67">
        <v>1</v>
      </c>
      <c r="C3" s="254" t="str">
        <f>IF(B3&gt;0,(VLOOKUP($B$3,OFERENTES!$A$7:$B$12,2,FALSE)),0)</f>
        <v>SIRIUS INGENIERIA SAS</v>
      </c>
      <c r="D3" s="255"/>
      <c r="E3" s="255"/>
    </row>
    <row r="4" spans="1:9" ht="19.5" x14ac:dyDescent="0.4"/>
    <row r="5" spans="1:9" ht="30.6" customHeight="1" x14ac:dyDescent="0.4">
      <c r="A5" s="256" t="s">
        <v>94</v>
      </c>
      <c r="B5" s="257"/>
      <c r="C5" s="257"/>
      <c r="D5" s="257"/>
      <c r="E5" s="258"/>
    </row>
    <row r="6" spans="1:9" ht="111.75" customHeight="1" x14ac:dyDescent="0.4">
      <c r="A6" s="250" t="s">
        <v>110</v>
      </c>
      <c r="B6" s="251"/>
      <c r="C6" s="69" t="s">
        <v>111</v>
      </c>
      <c r="D6" s="70" t="s">
        <v>63</v>
      </c>
      <c r="E6" s="259">
        <f>IF(D6="Si",IF(D7="Si",25,10),IF(D7="Si",15,0))</f>
        <v>25</v>
      </c>
    </row>
    <row r="7" spans="1:9" ht="123.75" customHeight="1" x14ac:dyDescent="0.4">
      <c r="A7" s="250" t="s">
        <v>112</v>
      </c>
      <c r="B7" s="251"/>
      <c r="C7" s="69" t="s">
        <v>113</v>
      </c>
      <c r="D7" s="70" t="s">
        <v>63</v>
      </c>
      <c r="E7" s="259"/>
    </row>
    <row r="8" spans="1:9" ht="37.15" customHeight="1" x14ac:dyDescent="0.4">
      <c r="A8" s="71" t="s">
        <v>66</v>
      </c>
      <c r="B8" s="260"/>
      <c r="C8" s="261"/>
      <c r="D8" s="261"/>
      <c r="E8" s="262"/>
      <c r="F8" s="72"/>
    </row>
    <row r="9" spans="1:9" ht="24" customHeight="1" x14ac:dyDescent="0.4">
      <c r="A9" s="263"/>
      <c r="B9" s="257"/>
      <c r="C9" s="257"/>
      <c r="D9" s="257"/>
      <c r="E9" s="257"/>
    </row>
    <row r="10" spans="1:9" ht="24" hidden="1" customHeight="1" x14ac:dyDescent="0.4">
      <c r="A10" s="264" t="s">
        <v>78</v>
      </c>
      <c r="B10" s="265"/>
      <c r="C10" s="265"/>
      <c r="D10" s="265"/>
      <c r="E10" s="266"/>
    </row>
    <row r="11" spans="1:9" ht="50.45" hidden="1" customHeight="1" x14ac:dyDescent="0.4">
      <c r="A11" s="267" t="s">
        <v>74</v>
      </c>
      <c r="B11" s="265"/>
      <c r="C11" s="265"/>
      <c r="D11" s="265"/>
      <c r="E11" s="74"/>
    </row>
    <row r="12" spans="1:9" ht="24" customHeight="1" x14ac:dyDescent="0.4">
      <c r="A12" s="256" t="s">
        <v>95</v>
      </c>
      <c r="B12" s="257"/>
      <c r="C12" s="257"/>
      <c r="D12" s="257"/>
      <c r="E12" s="258"/>
    </row>
    <row r="13" spans="1:9" ht="76.150000000000006" customHeight="1" x14ac:dyDescent="0.4">
      <c r="A13" s="250" t="s">
        <v>114</v>
      </c>
      <c r="B13" s="251"/>
      <c r="C13" s="69" t="s">
        <v>132</v>
      </c>
      <c r="D13" s="70" t="s">
        <v>63</v>
      </c>
      <c r="E13" s="76">
        <f>IF(D13="Si",5,0)</f>
        <v>5</v>
      </c>
    </row>
    <row r="14" spans="1:9" ht="24" customHeight="1" x14ac:dyDescent="0.4">
      <c r="A14" s="73"/>
      <c r="B14" s="68"/>
      <c r="C14" s="68"/>
      <c r="D14" s="68"/>
      <c r="E14" s="68"/>
    </row>
    <row r="15" spans="1:9" ht="52.9" customHeight="1" x14ac:dyDescent="0.4">
      <c r="A15" s="268" t="str">
        <f>CONCATENATE("SUBTOTAL PUNTAJE OFERENTE ",$C$3," (PUNTAJE TÉCNICO MÁXIMO 30,00)")</f>
        <v>SUBTOTAL PUNTAJE OFERENTE SIRIUS INGENIERIA SAS (PUNTAJE TÉCNICO MÁXIMO 30,00)</v>
      </c>
      <c r="B15" s="265"/>
      <c r="C15" s="265"/>
      <c r="D15" s="266"/>
      <c r="E15" s="75">
        <f>E6+E13</f>
        <v>30</v>
      </c>
    </row>
    <row r="16" spans="1:9" ht="8.25" customHeight="1" x14ac:dyDescent="0.4"/>
    <row r="17" spans="1:7" ht="46.5" customHeight="1" x14ac:dyDescent="0.4">
      <c r="A17" s="269" t="s">
        <v>7</v>
      </c>
      <c r="B17" s="269"/>
      <c r="C17" s="269"/>
      <c r="D17" s="98" t="s">
        <v>64</v>
      </c>
      <c r="E17" s="76">
        <f>IF(D17="Si",-2,0)</f>
        <v>0</v>
      </c>
      <c r="G17" s="77" t="s">
        <v>67</v>
      </c>
    </row>
    <row r="18" spans="1:7" ht="76.150000000000006" customHeight="1" x14ac:dyDescent="0.4">
      <c r="A18" s="269" t="s">
        <v>8</v>
      </c>
      <c r="B18" s="269"/>
      <c r="C18" s="269"/>
      <c r="D18" s="98" t="s">
        <v>64</v>
      </c>
      <c r="E18" s="76">
        <f>IF(D18="Si",-1,0)</f>
        <v>0</v>
      </c>
      <c r="G18" s="77" t="s">
        <v>68</v>
      </c>
    </row>
    <row r="19" spans="1:7" ht="8.25" customHeight="1" x14ac:dyDescent="0.4"/>
    <row r="20" spans="1:7" ht="19.5" x14ac:dyDescent="0.4">
      <c r="A20" s="268" t="str">
        <f>CONCATENATE("TOTAL PUNTAJE OFERENTE ",$C$3)</f>
        <v>TOTAL PUNTAJE OFERENTE SIRIUS INGENIERIA SAS</v>
      </c>
      <c r="B20" s="265"/>
      <c r="C20" s="265"/>
      <c r="D20" s="266"/>
      <c r="E20" s="75">
        <f>E15+E17+E18</f>
        <v>30</v>
      </c>
    </row>
    <row r="21" spans="1:7" ht="8.25" customHeight="1" x14ac:dyDescent="0.4"/>
    <row r="22" spans="1:7" ht="15.75" customHeight="1" x14ac:dyDescent="0.4">
      <c r="A22" s="78" t="s">
        <v>66</v>
      </c>
    </row>
    <row r="23" spans="1:7" ht="15.75" customHeight="1" x14ac:dyDescent="0.4">
      <c r="A23" s="270"/>
      <c r="B23" s="271"/>
      <c r="C23" s="271"/>
      <c r="D23" s="271"/>
      <c r="E23" s="272"/>
    </row>
    <row r="24" spans="1:7" ht="15.75" customHeight="1" x14ac:dyDescent="0.4">
      <c r="A24" s="273"/>
      <c r="B24" s="274"/>
      <c r="C24" s="274"/>
      <c r="D24" s="274"/>
      <c r="E24" s="275"/>
    </row>
    <row r="25" spans="1:7" ht="15.75" customHeight="1" x14ac:dyDescent="0.4">
      <c r="A25" s="273"/>
      <c r="B25" s="274"/>
      <c r="C25" s="274"/>
      <c r="D25" s="274"/>
      <c r="E25" s="275"/>
    </row>
    <row r="26" spans="1:7" ht="15.75" customHeight="1" x14ac:dyDescent="0.4">
      <c r="A26" s="276"/>
      <c r="B26" s="277"/>
      <c r="C26" s="277"/>
      <c r="D26" s="277"/>
      <c r="E26" s="275"/>
    </row>
    <row r="27" spans="1:7" ht="15.75" customHeight="1" x14ac:dyDescent="0.4">
      <c r="A27" s="278"/>
      <c r="B27" s="261"/>
      <c r="C27" s="261"/>
      <c r="D27" s="261"/>
      <c r="E27" s="262"/>
    </row>
    <row r="28" spans="1:7" ht="15.75" customHeight="1" x14ac:dyDescent="0.4"/>
    <row r="29" spans="1:7" ht="15.75" customHeight="1" x14ac:dyDescent="0.4"/>
    <row r="30" spans="1:7" ht="15.75" customHeight="1" x14ac:dyDescent="0.4"/>
    <row r="31" spans="1:7" ht="15.75" customHeight="1" x14ac:dyDescent="0.4"/>
    <row r="32" spans="1:7" ht="15.75" customHeight="1" x14ac:dyDescent="0.4"/>
    <row r="33" ht="15.75" customHeight="1" x14ac:dyDescent="0.4"/>
    <row r="34" ht="15.75" customHeight="1" x14ac:dyDescent="0.4"/>
    <row r="35" ht="15.75" customHeight="1" x14ac:dyDescent="0.4"/>
    <row r="36" ht="15.75" customHeight="1" x14ac:dyDescent="0.4"/>
    <row r="37" ht="15.75" customHeight="1" x14ac:dyDescent="0.4"/>
    <row r="38" ht="15.75" customHeight="1" x14ac:dyDescent="0.4"/>
    <row r="39" ht="15.75" customHeight="1" x14ac:dyDescent="0.4"/>
    <row r="40" ht="15.75" customHeight="1" x14ac:dyDescent="0.4"/>
    <row r="41" ht="15.75" customHeight="1" x14ac:dyDescent="0.4"/>
    <row r="42" ht="15.75" customHeight="1" x14ac:dyDescent="0.4"/>
    <row r="43" ht="15.75" customHeight="1" x14ac:dyDescent="0.4"/>
    <row r="44" ht="15.75" customHeight="1" x14ac:dyDescent="0.4"/>
    <row r="45" ht="15.75" customHeight="1" x14ac:dyDescent="0.4"/>
    <row r="46" ht="15.75" customHeight="1" x14ac:dyDescent="0.4"/>
    <row r="47" ht="15.75" customHeight="1" x14ac:dyDescent="0.4"/>
    <row r="48" ht="15.75" customHeight="1" x14ac:dyDescent="0.4"/>
    <row r="49" ht="15.75" customHeight="1" x14ac:dyDescent="0.4"/>
    <row r="50" ht="15.75" customHeight="1" x14ac:dyDescent="0.4"/>
    <row r="51" ht="15.75" customHeight="1" x14ac:dyDescent="0.4"/>
    <row r="52" ht="15.75" customHeight="1" x14ac:dyDescent="0.4"/>
    <row r="53" ht="15.75" customHeight="1" x14ac:dyDescent="0.4"/>
    <row r="54" ht="15.75" customHeight="1" x14ac:dyDescent="0.4"/>
    <row r="55" ht="15.75" customHeight="1" x14ac:dyDescent="0.4"/>
    <row r="56" ht="15.75" customHeight="1" x14ac:dyDescent="0.4"/>
    <row r="57" ht="15.75" customHeight="1" x14ac:dyDescent="0.4"/>
    <row r="58" ht="15.75" customHeight="1" x14ac:dyDescent="0.4"/>
    <row r="59" ht="15.75" customHeight="1" x14ac:dyDescent="0.4"/>
    <row r="60" ht="15.75" customHeight="1" x14ac:dyDescent="0.4"/>
    <row r="61" ht="15.75" customHeight="1" x14ac:dyDescent="0.4"/>
    <row r="62" ht="15.75" customHeight="1" x14ac:dyDescent="0.4"/>
    <row r="63" ht="15.75" customHeight="1" x14ac:dyDescent="0.4"/>
    <row r="64" ht="15.75" customHeight="1" x14ac:dyDescent="0.4"/>
    <row r="65" ht="15.75" customHeight="1" x14ac:dyDescent="0.4"/>
    <row r="66" ht="15.75" customHeight="1" x14ac:dyDescent="0.4"/>
    <row r="67" ht="15.75" customHeight="1" x14ac:dyDescent="0.4"/>
    <row r="68" ht="15.75" customHeight="1" x14ac:dyDescent="0.4"/>
    <row r="69" ht="15.75" customHeight="1" x14ac:dyDescent="0.4"/>
    <row r="70" ht="15.75" customHeight="1" x14ac:dyDescent="0.4"/>
    <row r="71" ht="15.75" customHeight="1" x14ac:dyDescent="0.4"/>
    <row r="72" ht="15.75" customHeight="1" x14ac:dyDescent="0.4"/>
    <row r="73" ht="15.75" customHeight="1" x14ac:dyDescent="0.4"/>
    <row r="74" ht="15.75" customHeight="1" x14ac:dyDescent="0.4"/>
    <row r="75" ht="15.75" customHeight="1" x14ac:dyDescent="0.4"/>
    <row r="76" ht="15.75" customHeight="1" x14ac:dyDescent="0.4"/>
    <row r="77" ht="15.75" customHeight="1" x14ac:dyDescent="0.4"/>
    <row r="78" ht="15.75" customHeight="1" x14ac:dyDescent="0.4"/>
    <row r="79" ht="15.75" customHeight="1" x14ac:dyDescent="0.4"/>
    <row r="80" ht="15.75" customHeight="1" x14ac:dyDescent="0.4"/>
    <row r="81" ht="15.75" customHeight="1" x14ac:dyDescent="0.4"/>
    <row r="82" ht="15.75" customHeight="1" x14ac:dyDescent="0.4"/>
    <row r="83" ht="15.75" customHeight="1" x14ac:dyDescent="0.4"/>
    <row r="84" ht="15.75" customHeight="1" x14ac:dyDescent="0.4"/>
    <row r="85" ht="15.75" customHeight="1" x14ac:dyDescent="0.4"/>
    <row r="86" ht="15.75" customHeight="1" x14ac:dyDescent="0.4"/>
    <row r="87" ht="15.75" customHeight="1" x14ac:dyDescent="0.4"/>
    <row r="88" ht="15.75" customHeight="1" x14ac:dyDescent="0.4"/>
    <row r="89" ht="15.75" customHeight="1" x14ac:dyDescent="0.4"/>
    <row r="90" ht="15.75" customHeight="1" x14ac:dyDescent="0.4"/>
    <row r="91" ht="15.75" customHeight="1" x14ac:dyDescent="0.4"/>
    <row r="92" ht="15.75" customHeight="1" x14ac:dyDescent="0.4"/>
    <row r="93" ht="15.75" customHeight="1" x14ac:dyDescent="0.4"/>
    <row r="94" ht="15.75" customHeight="1" x14ac:dyDescent="0.4"/>
    <row r="95" ht="15.75" customHeight="1" x14ac:dyDescent="0.4"/>
    <row r="96" ht="15.75" customHeight="1" x14ac:dyDescent="0.4"/>
    <row r="97" ht="15.75" customHeight="1" x14ac:dyDescent="0.4"/>
    <row r="98" ht="15.75" customHeight="1" x14ac:dyDescent="0.4"/>
    <row r="99" ht="15.75" customHeight="1" x14ac:dyDescent="0.4"/>
    <row r="100" ht="15.75" customHeight="1" x14ac:dyDescent="0.4"/>
    <row r="101" ht="15.75" customHeight="1" x14ac:dyDescent="0.4"/>
    <row r="102" ht="15.75" customHeight="1" x14ac:dyDescent="0.4"/>
    <row r="103" ht="15.75" customHeight="1" x14ac:dyDescent="0.4"/>
    <row r="104" ht="15.75" customHeight="1" x14ac:dyDescent="0.4"/>
    <row r="105" ht="15.75" customHeight="1" x14ac:dyDescent="0.4"/>
    <row r="106" ht="15.75" customHeight="1" x14ac:dyDescent="0.4"/>
    <row r="107" ht="15.75" customHeight="1" x14ac:dyDescent="0.4"/>
    <row r="108" ht="15.75" customHeight="1" x14ac:dyDescent="0.4"/>
    <row r="109" ht="15.75" customHeight="1" x14ac:dyDescent="0.4"/>
    <row r="110" ht="15.75" customHeight="1" x14ac:dyDescent="0.4"/>
    <row r="111" ht="15.75" customHeight="1" x14ac:dyDescent="0.4"/>
    <row r="112" ht="15.75" customHeight="1" x14ac:dyDescent="0.4"/>
    <row r="113" ht="15.75" customHeight="1" x14ac:dyDescent="0.4"/>
    <row r="114" ht="15.75" customHeight="1" x14ac:dyDescent="0.4"/>
    <row r="115" ht="15.75" customHeight="1" x14ac:dyDescent="0.4"/>
    <row r="116" ht="15.75" customHeight="1" x14ac:dyDescent="0.4"/>
    <row r="117" ht="15.75" customHeight="1" x14ac:dyDescent="0.4"/>
    <row r="118" ht="15.75" customHeight="1" x14ac:dyDescent="0.4"/>
    <row r="119" ht="15.75" customHeight="1" x14ac:dyDescent="0.4"/>
    <row r="120" ht="15.75" customHeight="1" x14ac:dyDescent="0.4"/>
    <row r="121" ht="15.75" customHeight="1" x14ac:dyDescent="0.4"/>
    <row r="122" ht="15.75" customHeight="1" x14ac:dyDescent="0.4"/>
    <row r="123" ht="15.75" customHeight="1" x14ac:dyDescent="0.4"/>
    <row r="124" ht="15.75" customHeight="1" x14ac:dyDescent="0.4"/>
    <row r="125" ht="15.75" customHeight="1" x14ac:dyDescent="0.4"/>
    <row r="126" ht="15.75" customHeight="1" x14ac:dyDescent="0.4"/>
    <row r="127" ht="15.75" customHeight="1" x14ac:dyDescent="0.4"/>
    <row r="128" ht="15.75" customHeight="1" x14ac:dyDescent="0.4"/>
    <row r="129" ht="15.75" customHeight="1" x14ac:dyDescent="0.4"/>
    <row r="130" ht="15.75" customHeight="1" x14ac:dyDescent="0.4"/>
    <row r="131" ht="15.75" customHeight="1" x14ac:dyDescent="0.4"/>
    <row r="132" ht="15.75" customHeight="1" x14ac:dyDescent="0.4"/>
    <row r="133" ht="15.75" customHeight="1" x14ac:dyDescent="0.4"/>
    <row r="134" ht="15.75" customHeight="1" x14ac:dyDescent="0.4"/>
    <row r="135" ht="15.75" customHeight="1" x14ac:dyDescent="0.4"/>
    <row r="136" ht="15.75" customHeight="1" x14ac:dyDescent="0.4"/>
    <row r="137" ht="15.75" customHeight="1" x14ac:dyDescent="0.4"/>
    <row r="138" ht="15.75" customHeight="1" x14ac:dyDescent="0.4"/>
    <row r="139" ht="15.75" customHeight="1" x14ac:dyDescent="0.4"/>
    <row r="140" ht="15.75" customHeight="1" x14ac:dyDescent="0.4"/>
    <row r="141" ht="15.75" customHeight="1" x14ac:dyDescent="0.4"/>
    <row r="142" ht="15.75" customHeight="1" x14ac:dyDescent="0.4"/>
    <row r="143" ht="15.75" customHeight="1" x14ac:dyDescent="0.4"/>
    <row r="144" ht="15.75" customHeight="1" x14ac:dyDescent="0.4"/>
    <row r="145" ht="15.75" customHeight="1" x14ac:dyDescent="0.4"/>
    <row r="146" ht="15.75" customHeight="1" x14ac:dyDescent="0.4"/>
    <row r="147" ht="15.75" customHeight="1" x14ac:dyDescent="0.4"/>
    <row r="148" ht="15.75" customHeight="1" x14ac:dyDescent="0.4"/>
    <row r="149" ht="15.75" customHeight="1" x14ac:dyDescent="0.4"/>
    <row r="150" ht="15.75" customHeight="1" x14ac:dyDescent="0.4"/>
    <row r="151" ht="15.75" customHeight="1" x14ac:dyDescent="0.4"/>
    <row r="152" ht="15.75" customHeight="1" x14ac:dyDescent="0.4"/>
    <row r="153" ht="15.75" customHeight="1" x14ac:dyDescent="0.4"/>
    <row r="154" ht="15.75" customHeight="1" x14ac:dyDescent="0.4"/>
    <row r="155" ht="15.75" customHeight="1" x14ac:dyDescent="0.4"/>
    <row r="156" ht="15.75" customHeight="1" x14ac:dyDescent="0.4"/>
    <row r="157" ht="15.75" customHeight="1" x14ac:dyDescent="0.4"/>
    <row r="158" ht="15.75" customHeight="1" x14ac:dyDescent="0.4"/>
    <row r="159" ht="15.75" customHeight="1" x14ac:dyDescent="0.4"/>
    <row r="160" ht="15.75" customHeight="1" x14ac:dyDescent="0.4"/>
    <row r="161" ht="15.75" customHeight="1" x14ac:dyDescent="0.4"/>
    <row r="162" ht="15.75" customHeight="1" x14ac:dyDescent="0.4"/>
    <row r="163" ht="15.75" customHeight="1" x14ac:dyDescent="0.4"/>
    <row r="164" ht="15.75" customHeight="1" x14ac:dyDescent="0.4"/>
    <row r="165" ht="15.75" customHeight="1" x14ac:dyDescent="0.4"/>
    <row r="166" ht="15.75" customHeight="1" x14ac:dyDescent="0.4"/>
    <row r="167" ht="15.75" customHeight="1" x14ac:dyDescent="0.4"/>
    <row r="168" ht="15.75" customHeight="1" x14ac:dyDescent="0.4"/>
    <row r="169" ht="15.75" customHeight="1" x14ac:dyDescent="0.4"/>
    <row r="170" ht="15.75" customHeight="1" x14ac:dyDescent="0.4"/>
    <row r="171" ht="15.75" customHeight="1" x14ac:dyDescent="0.4"/>
    <row r="172" ht="15.75" customHeight="1" x14ac:dyDescent="0.4"/>
    <row r="173" ht="15.75" customHeight="1" x14ac:dyDescent="0.4"/>
    <row r="174" ht="15.75" customHeight="1" x14ac:dyDescent="0.4"/>
    <row r="175" ht="15.75" customHeight="1" x14ac:dyDescent="0.4"/>
    <row r="176" ht="15.75" customHeight="1" x14ac:dyDescent="0.4"/>
    <row r="177" ht="15.75" customHeight="1" x14ac:dyDescent="0.4"/>
    <row r="178" ht="15.75" customHeight="1" x14ac:dyDescent="0.4"/>
    <row r="179" ht="15.75" customHeight="1" x14ac:dyDescent="0.4"/>
    <row r="180" ht="15.75" customHeight="1" x14ac:dyDescent="0.4"/>
    <row r="181" ht="15.75" customHeight="1" x14ac:dyDescent="0.4"/>
    <row r="182" ht="15.75" customHeight="1" x14ac:dyDescent="0.4"/>
    <row r="183" ht="15.75" customHeight="1" x14ac:dyDescent="0.4"/>
    <row r="184" ht="15.75" customHeight="1" x14ac:dyDescent="0.4"/>
    <row r="185" ht="15.75" customHeight="1" x14ac:dyDescent="0.4"/>
    <row r="186" ht="15.75" customHeight="1" x14ac:dyDescent="0.4"/>
    <row r="187" ht="15.75" customHeight="1" x14ac:dyDescent="0.4"/>
    <row r="188" ht="15.75" customHeight="1" x14ac:dyDescent="0.4"/>
    <row r="189" ht="15.75" customHeight="1" x14ac:dyDescent="0.4"/>
    <row r="190" ht="15.75" customHeight="1" x14ac:dyDescent="0.4"/>
    <row r="191" ht="15.75" customHeight="1" x14ac:dyDescent="0.4"/>
    <row r="192" ht="15.75" customHeight="1" x14ac:dyDescent="0.4"/>
    <row r="193" ht="15.75" customHeight="1" x14ac:dyDescent="0.4"/>
    <row r="194" ht="15.75" customHeight="1" x14ac:dyDescent="0.4"/>
    <row r="195" ht="15.75" customHeight="1" x14ac:dyDescent="0.4"/>
    <row r="196" ht="15.75" customHeight="1" x14ac:dyDescent="0.4"/>
    <row r="197" ht="15.75" customHeight="1" x14ac:dyDescent="0.4"/>
    <row r="198" ht="15.75" customHeight="1" x14ac:dyDescent="0.4"/>
    <row r="199" ht="15.75" customHeight="1" x14ac:dyDescent="0.4"/>
    <row r="200" ht="15.75" customHeight="1" x14ac:dyDescent="0.4"/>
    <row r="201" ht="15.75" customHeight="1" x14ac:dyDescent="0.4"/>
    <row r="202" ht="15.75" customHeight="1" x14ac:dyDescent="0.4"/>
    <row r="203" ht="15.75" customHeight="1" x14ac:dyDescent="0.4"/>
    <row r="204" ht="15.75" customHeight="1" x14ac:dyDescent="0.4"/>
    <row r="205" ht="15.75" customHeight="1" x14ac:dyDescent="0.4"/>
    <row r="206" ht="15.75" customHeight="1" x14ac:dyDescent="0.4"/>
    <row r="207" ht="15.75" customHeight="1" x14ac:dyDescent="0.4"/>
    <row r="208" ht="15.75" customHeight="1" x14ac:dyDescent="0.4"/>
    <row r="209" ht="15.75" customHeight="1" x14ac:dyDescent="0.4"/>
    <row r="210" ht="15.75" customHeight="1" x14ac:dyDescent="0.4"/>
    <row r="211" ht="15.75" customHeight="1" x14ac:dyDescent="0.4"/>
    <row r="212" ht="15.75" customHeight="1" x14ac:dyDescent="0.4"/>
    <row r="213" ht="15.75" customHeight="1" x14ac:dyDescent="0.4"/>
    <row r="214" ht="15.75" customHeight="1" x14ac:dyDescent="0.4"/>
    <row r="215" ht="15.75" customHeight="1" x14ac:dyDescent="0.4"/>
    <row r="216" ht="15.75" customHeight="1" x14ac:dyDescent="0.4"/>
    <row r="217" ht="15.75" customHeight="1" x14ac:dyDescent="0.4"/>
    <row r="218" ht="15.75" customHeight="1" x14ac:dyDescent="0.4"/>
    <row r="219" ht="15.75" customHeight="1" x14ac:dyDescent="0.4"/>
    <row r="220" ht="15.75" customHeight="1" x14ac:dyDescent="0.4"/>
    <row r="221" ht="15.75" customHeight="1" x14ac:dyDescent="0.4"/>
    <row r="222" ht="15.75" customHeight="1" x14ac:dyDescent="0.4"/>
    <row r="223" ht="15.75" customHeight="1" x14ac:dyDescent="0.4"/>
    <row r="224" ht="15.75" customHeight="1" x14ac:dyDescent="0.4"/>
    <row r="225" ht="15.75" customHeight="1" x14ac:dyDescent="0.4"/>
    <row r="226" ht="15.75" customHeight="1" x14ac:dyDescent="0.4"/>
    <row r="227" ht="15.75" customHeight="1" x14ac:dyDescent="0.4"/>
    <row r="228" ht="15.75" customHeight="1" x14ac:dyDescent="0.4"/>
    <row r="229" ht="15.75" customHeight="1" x14ac:dyDescent="0.4"/>
    <row r="230" ht="15.75" customHeight="1" x14ac:dyDescent="0.4"/>
    <row r="231" ht="15.75" customHeight="1" x14ac:dyDescent="0.4"/>
    <row r="232" ht="15.75" customHeight="1" x14ac:dyDescent="0.4"/>
    <row r="233" ht="15.75" customHeight="1" x14ac:dyDescent="0.4"/>
    <row r="234" ht="15.75" customHeight="1" x14ac:dyDescent="0.4"/>
    <row r="235" ht="15.75" customHeight="1" x14ac:dyDescent="0.4"/>
    <row r="236" ht="15.75" customHeight="1" x14ac:dyDescent="0.4"/>
    <row r="237" ht="15.75" customHeight="1" x14ac:dyDescent="0.4"/>
    <row r="238" ht="15.75" customHeight="1" x14ac:dyDescent="0.4"/>
    <row r="239" ht="15.75" customHeight="1" x14ac:dyDescent="0.4"/>
    <row r="240" ht="15.75" customHeight="1" x14ac:dyDescent="0.4"/>
    <row r="241" ht="15.75" customHeight="1" x14ac:dyDescent="0.4"/>
    <row r="242" ht="15.75" customHeight="1" x14ac:dyDescent="0.4"/>
    <row r="243" ht="15.75" customHeight="1" x14ac:dyDescent="0.4"/>
    <row r="244" ht="15.75" customHeight="1" x14ac:dyDescent="0.4"/>
    <row r="245" ht="15.75" customHeight="1" x14ac:dyDescent="0.4"/>
    <row r="246" ht="15.75" customHeight="1" x14ac:dyDescent="0.4"/>
    <row r="247" ht="15.75" customHeight="1" x14ac:dyDescent="0.4"/>
    <row r="248" ht="15.75" customHeight="1" x14ac:dyDescent="0.4"/>
    <row r="249" ht="15.75" customHeight="1" x14ac:dyDescent="0.4"/>
    <row r="250" ht="15.75" customHeight="1" x14ac:dyDescent="0.4"/>
    <row r="251" ht="15.75" customHeight="1" x14ac:dyDescent="0.4"/>
    <row r="252" ht="15.75" customHeight="1" x14ac:dyDescent="0.4"/>
    <row r="253" ht="15.75" customHeight="1" x14ac:dyDescent="0.4"/>
    <row r="254" ht="15.75" customHeight="1" x14ac:dyDescent="0.4"/>
    <row r="255" ht="15.75" customHeight="1" x14ac:dyDescent="0.4"/>
    <row r="256" ht="15.75" customHeight="1" x14ac:dyDescent="0.4"/>
    <row r="257" ht="15.75" customHeight="1" x14ac:dyDescent="0.4"/>
    <row r="258" ht="15.75" customHeight="1" x14ac:dyDescent="0.4"/>
    <row r="259" ht="15.75" customHeight="1" x14ac:dyDescent="0.4"/>
    <row r="260" ht="15.75" customHeight="1" x14ac:dyDescent="0.4"/>
    <row r="261" ht="15.75" customHeight="1" x14ac:dyDescent="0.4"/>
    <row r="262" ht="15.75" customHeight="1" x14ac:dyDescent="0.4"/>
    <row r="263" ht="15.75" customHeight="1" x14ac:dyDescent="0.4"/>
    <row r="264" ht="15.75" customHeight="1" x14ac:dyDescent="0.4"/>
    <row r="265" ht="15.75" customHeight="1" x14ac:dyDescent="0.4"/>
    <row r="266" ht="15.75" customHeight="1" x14ac:dyDescent="0.4"/>
    <row r="267" ht="15.75" customHeight="1" x14ac:dyDescent="0.4"/>
    <row r="268" ht="15.75" customHeight="1" x14ac:dyDescent="0.4"/>
    <row r="269" ht="15.75" customHeight="1" x14ac:dyDescent="0.4"/>
    <row r="270" ht="15.75" customHeight="1" x14ac:dyDescent="0.4"/>
    <row r="271" ht="15.75" customHeight="1" x14ac:dyDescent="0.4"/>
    <row r="272" ht="15.75" customHeight="1" x14ac:dyDescent="0.4"/>
    <row r="273" ht="15.75" customHeight="1" x14ac:dyDescent="0.4"/>
    <row r="274" ht="15.75" customHeight="1" x14ac:dyDescent="0.4"/>
    <row r="275" ht="15.75" customHeight="1" x14ac:dyDescent="0.4"/>
    <row r="276" ht="15.75" customHeight="1" x14ac:dyDescent="0.4"/>
    <row r="277" ht="15.75" customHeight="1" x14ac:dyDescent="0.4"/>
    <row r="278" ht="15.75" customHeight="1" x14ac:dyDescent="0.4"/>
    <row r="279" ht="15.75" customHeight="1" x14ac:dyDescent="0.4"/>
    <row r="280" ht="15.75" customHeight="1" x14ac:dyDescent="0.4"/>
    <row r="281" ht="15.75" customHeight="1" x14ac:dyDescent="0.4"/>
    <row r="282" ht="15.75" customHeight="1" x14ac:dyDescent="0.4"/>
    <row r="283" ht="15.75" customHeight="1" x14ac:dyDescent="0.4"/>
    <row r="284" ht="15.75" customHeight="1" x14ac:dyDescent="0.4"/>
    <row r="285" ht="15.75" customHeight="1" x14ac:dyDescent="0.4"/>
    <row r="286" ht="15.75" customHeight="1" x14ac:dyDescent="0.4"/>
    <row r="287" ht="15.75" customHeight="1" x14ac:dyDescent="0.4"/>
    <row r="288" ht="15.75" customHeight="1" x14ac:dyDescent="0.4"/>
    <row r="289" ht="15.75" customHeight="1" x14ac:dyDescent="0.4"/>
    <row r="290" ht="15.75" customHeight="1" x14ac:dyDescent="0.4"/>
    <row r="291" ht="15.75" customHeight="1" x14ac:dyDescent="0.4"/>
    <row r="292" ht="15.75" customHeight="1" x14ac:dyDescent="0.4"/>
    <row r="293" ht="15.75" customHeight="1" x14ac:dyDescent="0.4"/>
    <row r="294" ht="15.75" customHeight="1" x14ac:dyDescent="0.4"/>
    <row r="295" ht="15.75" customHeight="1" x14ac:dyDescent="0.4"/>
    <row r="296" ht="15.75" customHeight="1" x14ac:dyDescent="0.4"/>
    <row r="297" ht="15.75" customHeight="1" x14ac:dyDescent="0.4"/>
    <row r="298" ht="15.75" customHeight="1" x14ac:dyDescent="0.4"/>
    <row r="299" ht="15.75" customHeight="1" x14ac:dyDescent="0.4"/>
    <row r="300" ht="15.75" customHeight="1" x14ac:dyDescent="0.4"/>
    <row r="301" ht="15.75" customHeight="1" x14ac:dyDescent="0.4"/>
    <row r="302" ht="15.75" customHeight="1" x14ac:dyDescent="0.4"/>
    <row r="303" ht="15.75" customHeight="1" x14ac:dyDescent="0.4"/>
    <row r="304" ht="15.75" customHeight="1" x14ac:dyDescent="0.4"/>
    <row r="305" ht="15.75" customHeight="1" x14ac:dyDescent="0.4"/>
    <row r="306" ht="15.75" customHeight="1" x14ac:dyDescent="0.4"/>
    <row r="307" ht="15.75" customHeight="1" x14ac:dyDescent="0.4"/>
    <row r="308" ht="15.75" customHeight="1" x14ac:dyDescent="0.4"/>
    <row r="309" ht="15.75" customHeight="1" x14ac:dyDescent="0.4"/>
    <row r="310" ht="15.75" customHeight="1" x14ac:dyDescent="0.4"/>
    <row r="311" ht="15.75" customHeight="1" x14ac:dyDescent="0.4"/>
    <row r="312" ht="15.75" customHeight="1" x14ac:dyDescent="0.4"/>
    <row r="313" ht="15.75" customHeight="1" x14ac:dyDescent="0.4"/>
    <row r="314" ht="15.75" customHeight="1" x14ac:dyDescent="0.4"/>
    <row r="315" ht="15.75" customHeight="1" x14ac:dyDescent="0.4"/>
    <row r="316" ht="15.75" customHeight="1" x14ac:dyDescent="0.4"/>
    <row r="317" ht="15.75" customHeight="1" x14ac:dyDescent="0.4"/>
    <row r="318" ht="15.75" customHeight="1" x14ac:dyDescent="0.4"/>
    <row r="319" ht="15.75" customHeight="1" x14ac:dyDescent="0.4"/>
    <row r="320" ht="15.75" customHeight="1" x14ac:dyDescent="0.4"/>
    <row r="321" ht="15.75" customHeight="1" x14ac:dyDescent="0.4"/>
    <row r="322" ht="15.75" customHeight="1" x14ac:dyDescent="0.4"/>
    <row r="323" ht="15.75" customHeight="1" x14ac:dyDescent="0.4"/>
    <row r="324" ht="15.75" customHeight="1" x14ac:dyDescent="0.4"/>
    <row r="325" ht="15.75" customHeight="1" x14ac:dyDescent="0.4"/>
    <row r="326" ht="15.75" customHeight="1" x14ac:dyDescent="0.4"/>
    <row r="327" ht="15.75" customHeight="1" x14ac:dyDescent="0.4"/>
    <row r="328" ht="15.75" customHeight="1" x14ac:dyDescent="0.4"/>
    <row r="329" ht="15.75" customHeight="1" x14ac:dyDescent="0.4"/>
    <row r="330" ht="15.75" customHeight="1" x14ac:dyDescent="0.4"/>
    <row r="331" ht="15.75" customHeight="1" x14ac:dyDescent="0.4"/>
    <row r="332" ht="15.75" customHeight="1" x14ac:dyDescent="0.4"/>
    <row r="333" ht="15.75" customHeight="1" x14ac:dyDescent="0.4"/>
    <row r="334" ht="15.75" customHeight="1" x14ac:dyDescent="0.4"/>
    <row r="335" ht="15.75" customHeight="1" x14ac:dyDescent="0.4"/>
    <row r="336" ht="15.75" customHeight="1" x14ac:dyDescent="0.4"/>
    <row r="337" ht="15.75" customHeight="1" x14ac:dyDescent="0.4"/>
    <row r="338" ht="15.75" customHeight="1" x14ac:dyDescent="0.4"/>
    <row r="339" ht="15.75" customHeight="1" x14ac:dyDescent="0.4"/>
    <row r="340" ht="15.75" customHeight="1" x14ac:dyDescent="0.4"/>
    <row r="341" ht="15.75" customHeight="1" x14ac:dyDescent="0.4"/>
    <row r="342" ht="15.75" customHeight="1" x14ac:dyDescent="0.4"/>
    <row r="343" ht="15.75" customHeight="1" x14ac:dyDescent="0.4"/>
    <row r="344" ht="15.75" customHeight="1" x14ac:dyDescent="0.4"/>
    <row r="345" ht="15.75" customHeight="1" x14ac:dyDescent="0.4"/>
    <row r="346" ht="15.75" customHeight="1" x14ac:dyDescent="0.4"/>
    <row r="347" ht="15.75" customHeight="1" x14ac:dyDescent="0.4"/>
    <row r="348" ht="15.75" customHeight="1" x14ac:dyDescent="0.4"/>
    <row r="349" ht="15.75" customHeight="1" x14ac:dyDescent="0.4"/>
    <row r="350" ht="15.75" customHeight="1" x14ac:dyDescent="0.4"/>
    <row r="351" ht="15.75" customHeight="1" x14ac:dyDescent="0.4"/>
    <row r="352" ht="15.75" customHeight="1" x14ac:dyDescent="0.4"/>
    <row r="353" ht="15.75" customHeight="1" x14ac:dyDescent="0.4"/>
    <row r="354" ht="15.75" customHeight="1" x14ac:dyDescent="0.4"/>
    <row r="355" ht="15.75" customHeight="1" x14ac:dyDescent="0.4"/>
    <row r="356" ht="15.75" customHeight="1" x14ac:dyDescent="0.4"/>
    <row r="357" ht="15.75" customHeight="1" x14ac:dyDescent="0.4"/>
    <row r="358" ht="15.75" customHeight="1" x14ac:dyDescent="0.4"/>
    <row r="359" ht="15.75" customHeight="1" x14ac:dyDescent="0.4"/>
    <row r="360" ht="15.75" customHeight="1" x14ac:dyDescent="0.4"/>
    <row r="361" ht="15.75" customHeight="1" x14ac:dyDescent="0.4"/>
    <row r="362" ht="15.75" customHeight="1" x14ac:dyDescent="0.4"/>
    <row r="363" ht="15.75" customHeight="1" x14ac:dyDescent="0.4"/>
    <row r="364" ht="15.75" customHeight="1" x14ac:dyDescent="0.4"/>
    <row r="365" ht="15.75" customHeight="1" x14ac:dyDescent="0.4"/>
    <row r="366" ht="15.75" customHeight="1" x14ac:dyDescent="0.4"/>
    <row r="367" ht="15.75" customHeight="1" x14ac:dyDescent="0.4"/>
    <row r="368" ht="15.75" customHeight="1" x14ac:dyDescent="0.4"/>
    <row r="369" ht="15.75" customHeight="1" x14ac:dyDescent="0.4"/>
    <row r="370" ht="15.75" customHeight="1" x14ac:dyDescent="0.4"/>
    <row r="371" ht="15.75" customHeight="1" x14ac:dyDescent="0.4"/>
    <row r="372" ht="15.75" customHeight="1" x14ac:dyDescent="0.4"/>
    <row r="373" ht="15.75" customHeight="1" x14ac:dyDescent="0.4"/>
    <row r="374" ht="15.75" customHeight="1" x14ac:dyDescent="0.4"/>
    <row r="375" ht="15.75" customHeight="1" x14ac:dyDescent="0.4"/>
    <row r="376" ht="15.75" customHeight="1" x14ac:dyDescent="0.4"/>
    <row r="377" ht="15.75" customHeight="1" x14ac:dyDescent="0.4"/>
    <row r="378" ht="15.75" customHeight="1" x14ac:dyDescent="0.4"/>
    <row r="379" ht="15.75" customHeight="1" x14ac:dyDescent="0.4"/>
    <row r="380" ht="15.75" customHeight="1" x14ac:dyDescent="0.4"/>
    <row r="381" ht="15.75" customHeight="1" x14ac:dyDescent="0.4"/>
    <row r="382" ht="15.75" customHeight="1" x14ac:dyDescent="0.4"/>
    <row r="383" ht="15.75" customHeight="1" x14ac:dyDescent="0.4"/>
    <row r="384" ht="15.75" customHeight="1" x14ac:dyDescent="0.4"/>
    <row r="385" ht="15.75" customHeight="1" x14ac:dyDescent="0.4"/>
    <row r="386" ht="15.75" customHeight="1" x14ac:dyDescent="0.4"/>
    <row r="387" ht="15.75" customHeight="1" x14ac:dyDescent="0.4"/>
    <row r="388" ht="15.75" customHeight="1" x14ac:dyDescent="0.4"/>
    <row r="389" ht="15.75" customHeight="1" x14ac:dyDescent="0.4"/>
    <row r="390" ht="15.75" customHeight="1" x14ac:dyDescent="0.4"/>
    <row r="391" ht="15.75" customHeight="1" x14ac:dyDescent="0.4"/>
    <row r="392" ht="15.75" customHeight="1" x14ac:dyDescent="0.4"/>
    <row r="393" ht="15.75" customHeight="1" x14ac:dyDescent="0.4"/>
    <row r="394" ht="15.75" customHeight="1" x14ac:dyDescent="0.4"/>
    <row r="395" ht="15.75" customHeight="1" x14ac:dyDescent="0.4"/>
    <row r="396" ht="15.75" customHeight="1" x14ac:dyDescent="0.4"/>
    <row r="397" ht="15.75" customHeight="1" x14ac:dyDescent="0.4"/>
    <row r="398" ht="15.75" customHeight="1" x14ac:dyDescent="0.4"/>
    <row r="399" ht="15.75" customHeight="1" x14ac:dyDescent="0.4"/>
    <row r="400" ht="15.75" customHeight="1" x14ac:dyDescent="0.4"/>
    <row r="401" ht="15.75" customHeight="1" x14ac:dyDescent="0.4"/>
    <row r="402" ht="15.75" customHeight="1" x14ac:dyDescent="0.4"/>
    <row r="403" ht="15.75" customHeight="1" x14ac:dyDescent="0.4"/>
    <row r="404" ht="15.75" customHeight="1" x14ac:dyDescent="0.4"/>
    <row r="405" ht="15.75" customHeight="1" x14ac:dyDescent="0.4"/>
    <row r="406" ht="15.75" customHeight="1" x14ac:dyDescent="0.4"/>
    <row r="407" ht="15.75" customHeight="1" x14ac:dyDescent="0.4"/>
    <row r="408" ht="15.75" customHeight="1" x14ac:dyDescent="0.4"/>
    <row r="409" ht="15.75" customHeight="1" x14ac:dyDescent="0.4"/>
    <row r="410" ht="15.75" customHeight="1" x14ac:dyDescent="0.4"/>
    <row r="411" ht="15.75" customHeight="1" x14ac:dyDescent="0.4"/>
    <row r="412" ht="15.75" customHeight="1" x14ac:dyDescent="0.4"/>
    <row r="413" ht="15.75" customHeight="1" x14ac:dyDescent="0.4"/>
    <row r="414" ht="15.75" customHeight="1" x14ac:dyDescent="0.4"/>
    <row r="415" ht="15.75" customHeight="1" x14ac:dyDescent="0.4"/>
    <row r="416" ht="15.75" customHeight="1" x14ac:dyDescent="0.4"/>
    <row r="417" ht="15.75" customHeight="1" x14ac:dyDescent="0.4"/>
    <row r="418" ht="15.75" customHeight="1" x14ac:dyDescent="0.4"/>
    <row r="419" ht="15.75" customHeight="1" x14ac:dyDescent="0.4"/>
    <row r="420" ht="15.75" customHeight="1" x14ac:dyDescent="0.4"/>
    <row r="421" ht="15.75" customHeight="1" x14ac:dyDescent="0.4"/>
    <row r="422" ht="15.75" customHeight="1" x14ac:dyDescent="0.4"/>
    <row r="423" ht="15.75" customHeight="1" x14ac:dyDescent="0.4"/>
    <row r="424" ht="15.75" customHeight="1" x14ac:dyDescent="0.4"/>
    <row r="425" ht="15.75" customHeight="1" x14ac:dyDescent="0.4"/>
    <row r="426" ht="15.75" customHeight="1" x14ac:dyDescent="0.4"/>
    <row r="427" ht="15.75" customHeight="1" x14ac:dyDescent="0.4"/>
    <row r="428" ht="15.75" customHeight="1" x14ac:dyDescent="0.4"/>
    <row r="429" ht="15.75" customHeight="1" x14ac:dyDescent="0.4"/>
    <row r="430" ht="15.75" customHeight="1" x14ac:dyDescent="0.4"/>
    <row r="431" ht="15.75" customHeight="1" x14ac:dyDescent="0.4"/>
    <row r="432" ht="15.75" customHeight="1" x14ac:dyDescent="0.4"/>
    <row r="433" ht="15.75" customHeight="1" x14ac:dyDescent="0.4"/>
    <row r="434" ht="15.75" customHeight="1" x14ac:dyDescent="0.4"/>
    <row r="435" ht="15.75" customHeight="1" x14ac:dyDescent="0.4"/>
    <row r="436" ht="15.75" customHeight="1" x14ac:dyDescent="0.4"/>
    <row r="437" ht="15.75" customHeight="1" x14ac:dyDescent="0.4"/>
    <row r="438" ht="15.75" customHeight="1" x14ac:dyDescent="0.4"/>
    <row r="439" ht="15.75" customHeight="1" x14ac:dyDescent="0.4"/>
    <row r="440" ht="15.75" customHeight="1" x14ac:dyDescent="0.4"/>
    <row r="441" ht="15.75" customHeight="1" x14ac:dyDescent="0.4"/>
    <row r="442" ht="15.75" customHeight="1" x14ac:dyDescent="0.4"/>
    <row r="443" ht="15.75" customHeight="1" x14ac:dyDescent="0.4"/>
    <row r="444" ht="15.75" customHeight="1" x14ac:dyDescent="0.4"/>
    <row r="445" ht="15.75" customHeight="1" x14ac:dyDescent="0.4"/>
    <row r="446" ht="15.75" customHeight="1" x14ac:dyDescent="0.4"/>
    <row r="447" ht="15.75" customHeight="1" x14ac:dyDescent="0.4"/>
    <row r="448" ht="15.75" customHeight="1" x14ac:dyDescent="0.4"/>
    <row r="449" ht="15.75" customHeight="1" x14ac:dyDescent="0.4"/>
    <row r="450" ht="15.75" customHeight="1" x14ac:dyDescent="0.4"/>
    <row r="451" ht="15.75" customHeight="1" x14ac:dyDescent="0.4"/>
    <row r="452" ht="15.75" customHeight="1" x14ac:dyDescent="0.4"/>
    <row r="453" ht="15.75" customHeight="1" x14ac:dyDescent="0.4"/>
    <row r="454" ht="15.75" customHeight="1" x14ac:dyDescent="0.4"/>
    <row r="455" ht="15.75" customHeight="1" x14ac:dyDescent="0.4"/>
    <row r="456" ht="15.75" customHeight="1" x14ac:dyDescent="0.4"/>
    <row r="457" ht="15.75" customHeight="1" x14ac:dyDescent="0.4"/>
    <row r="458" ht="15.75" customHeight="1" x14ac:dyDescent="0.4"/>
    <row r="459" ht="15.75" customHeight="1" x14ac:dyDescent="0.4"/>
    <row r="460" ht="15.75" customHeight="1" x14ac:dyDescent="0.4"/>
    <row r="461" ht="15.75" customHeight="1" x14ac:dyDescent="0.4"/>
    <row r="462" ht="15.75" customHeight="1" x14ac:dyDescent="0.4"/>
    <row r="463" ht="15.75" customHeight="1" x14ac:dyDescent="0.4"/>
    <row r="464" ht="15.75" customHeight="1" x14ac:dyDescent="0.4"/>
    <row r="465" ht="15.75" customHeight="1" x14ac:dyDescent="0.4"/>
    <row r="466" ht="15.75" customHeight="1" x14ac:dyDescent="0.4"/>
    <row r="467" ht="15.75" customHeight="1" x14ac:dyDescent="0.4"/>
    <row r="468" ht="15.75" customHeight="1" x14ac:dyDescent="0.4"/>
    <row r="469" ht="15.75" customHeight="1" x14ac:dyDescent="0.4"/>
    <row r="470" ht="15.75" customHeight="1" x14ac:dyDescent="0.4"/>
    <row r="471" ht="15.75" customHeight="1" x14ac:dyDescent="0.4"/>
    <row r="472" ht="15.75" customHeight="1" x14ac:dyDescent="0.4"/>
    <row r="473" ht="15.75" customHeight="1" x14ac:dyDescent="0.4"/>
    <row r="474" ht="15.75" customHeight="1" x14ac:dyDescent="0.4"/>
    <row r="475" ht="15.75" customHeight="1" x14ac:dyDescent="0.4"/>
    <row r="476" ht="15.75" customHeight="1" x14ac:dyDescent="0.4"/>
    <row r="477" ht="15.75" customHeight="1" x14ac:dyDescent="0.4"/>
    <row r="478" ht="15.75" customHeight="1" x14ac:dyDescent="0.4"/>
    <row r="479" ht="15.75" customHeight="1" x14ac:dyDescent="0.4"/>
    <row r="480" ht="15.75" customHeight="1" x14ac:dyDescent="0.4"/>
    <row r="481" ht="15.75" customHeight="1" x14ac:dyDescent="0.4"/>
    <row r="482" ht="15.75" customHeight="1" x14ac:dyDescent="0.4"/>
    <row r="483" ht="15.75" customHeight="1" x14ac:dyDescent="0.4"/>
    <row r="484" ht="15.75" customHeight="1" x14ac:dyDescent="0.4"/>
    <row r="485" ht="15.75" customHeight="1" x14ac:dyDescent="0.4"/>
    <row r="486" ht="15.75" customHeight="1" x14ac:dyDescent="0.4"/>
    <row r="487" ht="15.75" customHeight="1" x14ac:dyDescent="0.4"/>
    <row r="488" ht="15.75" customHeight="1" x14ac:dyDescent="0.4"/>
    <row r="489" ht="15.75" customHeight="1" x14ac:dyDescent="0.4"/>
    <row r="490" ht="15.75" customHeight="1" x14ac:dyDescent="0.4"/>
    <row r="491" ht="15.75" customHeight="1" x14ac:dyDescent="0.4"/>
    <row r="492" ht="15.75" customHeight="1" x14ac:dyDescent="0.4"/>
    <row r="493" ht="15.75" customHeight="1" x14ac:dyDescent="0.4"/>
    <row r="494" ht="15.75" customHeight="1" x14ac:dyDescent="0.4"/>
    <row r="495" ht="15.75" customHeight="1" x14ac:dyDescent="0.4"/>
    <row r="496" ht="15.75" customHeight="1" x14ac:dyDescent="0.4"/>
    <row r="497" ht="15.75" customHeight="1" x14ac:dyDescent="0.4"/>
    <row r="498" ht="15.75" customHeight="1" x14ac:dyDescent="0.4"/>
    <row r="499" ht="15.75" customHeight="1" x14ac:dyDescent="0.4"/>
    <row r="500" ht="15.75" customHeight="1" x14ac:dyDescent="0.4"/>
    <row r="501" ht="15.75" customHeight="1" x14ac:dyDescent="0.4"/>
    <row r="502" ht="15.75" customHeight="1" x14ac:dyDescent="0.4"/>
    <row r="503" ht="15.75" customHeight="1" x14ac:dyDescent="0.4"/>
    <row r="504" ht="15.75" customHeight="1" x14ac:dyDescent="0.4"/>
    <row r="505" ht="15.75" customHeight="1" x14ac:dyDescent="0.4"/>
    <row r="506" ht="15.75" customHeight="1" x14ac:dyDescent="0.4"/>
    <row r="507" ht="15.75" customHeight="1" x14ac:dyDescent="0.4"/>
    <row r="508" ht="15.75" customHeight="1" x14ac:dyDescent="0.4"/>
    <row r="509" ht="15.75" customHeight="1" x14ac:dyDescent="0.4"/>
    <row r="510" ht="15.75" customHeight="1" x14ac:dyDescent="0.4"/>
    <row r="511" ht="15.75" customHeight="1" x14ac:dyDescent="0.4"/>
    <row r="512" ht="15.75" customHeight="1" x14ac:dyDescent="0.4"/>
    <row r="513" ht="15.75" customHeight="1" x14ac:dyDescent="0.4"/>
    <row r="514" ht="15.75" customHeight="1" x14ac:dyDescent="0.4"/>
    <row r="515" ht="15.75" customHeight="1" x14ac:dyDescent="0.4"/>
    <row r="516" ht="15.75" customHeight="1" x14ac:dyDescent="0.4"/>
    <row r="517" ht="15.75" customHeight="1" x14ac:dyDescent="0.4"/>
    <row r="518" ht="15.75" customHeight="1" x14ac:dyDescent="0.4"/>
    <row r="519" ht="15.75" customHeight="1" x14ac:dyDescent="0.4"/>
    <row r="520" ht="15.75" customHeight="1" x14ac:dyDescent="0.4"/>
    <row r="521" ht="15.75" customHeight="1" x14ac:dyDescent="0.4"/>
    <row r="522" ht="15.75" customHeight="1" x14ac:dyDescent="0.4"/>
    <row r="523" ht="15.75" customHeight="1" x14ac:dyDescent="0.4"/>
    <row r="524" ht="15.75" customHeight="1" x14ac:dyDescent="0.4"/>
    <row r="525" ht="15.75" customHeight="1" x14ac:dyDescent="0.4"/>
    <row r="526" ht="15.75" customHeight="1" x14ac:dyDescent="0.4"/>
    <row r="527" ht="15.75" customHeight="1" x14ac:dyDescent="0.4"/>
    <row r="528" ht="15.75" customHeight="1" x14ac:dyDescent="0.4"/>
    <row r="529" ht="15.75" customHeight="1" x14ac:dyDescent="0.4"/>
    <row r="530" ht="15.75" customHeight="1" x14ac:dyDescent="0.4"/>
    <row r="531" ht="15.75" customHeight="1" x14ac:dyDescent="0.4"/>
    <row r="532" ht="15.75" customHeight="1" x14ac:dyDescent="0.4"/>
    <row r="533" ht="15.75" customHeight="1" x14ac:dyDescent="0.4"/>
    <row r="534" ht="15.75" customHeight="1" x14ac:dyDescent="0.4"/>
    <row r="535" ht="15.75" customHeight="1" x14ac:dyDescent="0.4"/>
    <row r="536" ht="15.75" customHeight="1" x14ac:dyDescent="0.4"/>
    <row r="537" ht="15.75" customHeight="1" x14ac:dyDescent="0.4"/>
    <row r="538" ht="15.75" customHeight="1" x14ac:dyDescent="0.4"/>
    <row r="539" ht="15.75" customHeight="1" x14ac:dyDescent="0.4"/>
    <row r="540" ht="15.75" customHeight="1" x14ac:dyDescent="0.4"/>
    <row r="541" ht="15.75" customHeight="1" x14ac:dyDescent="0.4"/>
    <row r="542" ht="15.75" customHeight="1" x14ac:dyDescent="0.4"/>
    <row r="543" ht="15.75" customHeight="1" x14ac:dyDescent="0.4"/>
    <row r="544" ht="15.75" customHeight="1" x14ac:dyDescent="0.4"/>
    <row r="545" ht="15.75" customHeight="1" x14ac:dyDescent="0.4"/>
    <row r="546" ht="15.75" customHeight="1" x14ac:dyDescent="0.4"/>
    <row r="547" ht="15.75" customHeight="1" x14ac:dyDescent="0.4"/>
    <row r="548" ht="15.75" customHeight="1" x14ac:dyDescent="0.4"/>
    <row r="549" ht="15.75" customHeight="1" x14ac:dyDescent="0.4"/>
    <row r="550" ht="15.75" customHeight="1" x14ac:dyDescent="0.4"/>
    <row r="551" ht="15.75" customHeight="1" x14ac:dyDescent="0.4"/>
    <row r="552" ht="15.75" customHeight="1" x14ac:dyDescent="0.4"/>
    <row r="553" ht="15.75" customHeight="1" x14ac:dyDescent="0.4"/>
    <row r="554" ht="15.75" customHeight="1" x14ac:dyDescent="0.4"/>
    <row r="555" ht="15.75" customHeight="1" x14ac:dyDescent="0.4"/>
    <row r="556" ht="15.75" customHeight="1" x14ac:dyDescent="0.4"/>
    <row r="557" ht="15.75" customHeight="1" x14ac:dyDescent="0.4"/>
    <row r="558" ht="15.75" customHeight="1" x14ac:dyDescent="0.4"/>
    <row r="559" ht="15.75" customHeight="1" x14ac:dyDescent="0.4"/>
    <row r="560" ht="15.75" customHeight="1" x14ac:dyDescent="0.4"/>
    <row r="561" ht="15.75" customHeight="1" x14ac:dyDescent="0.4"/>
    <row r="562" ht="15.75" customHeight="1" x14ac:dyDescent="0.4"/>
    <row r="563" ht="15.75" customHeight="1" x14ac:dyDescent="0.4"/>
    <row r="564" ht="15.75" customHeight="1" x14ac:dyDescent="0.4"/>
    <row r="565" ht="15.75" customHeight="1" x14ac:dyDescent="0.4"/>
    <row r="566" ht="15.75" customHeight="1" x14ac:dyDescent="0.4"/>
    <row r="567" ht="15.75" customHeight="1" x14ac:dyDescent="0.4"/>
    <row r="568" ht="15.75" customHeight="1" x14ac:dyDescent="0.4"/>
    <row r="569" ht="15.75" customHeight="1" x14ac:dyDescent="0.4"/>
    <row r="570" ht="15.75" customHeight="1" x14ac:dyDescent="0.4"/>
    <row r="571" ht="15.75" customHeight="1" x14ac:dyDescent="0.4"/>
    <row r="572" ht="15.75" customHeight="1" x14ac:dyDescent="0.4"/>
    <row r="573" ht="15.75" customHeight="1" x14ac:dyDescent="0.4"/>
    <row r="574" ht="15.75" customHeight="1" x14ac:dyDescent="0.4"/>
    <row r="575" ht="15.75" customHeight="1" x14ac:dyDescent="0.4"/>
    <row r="576" ht="15.75" customHeight="1" x14ac:dyDescent="0.4"/>
    <row r="577" ht="15.75" customHeight="1" x14ac:dyDescent="0.4"/>
    <row r="578" ht="15.75" customHeight="1" x14ac:dyDescent="0.4"/>
    <row r="579" ht="15.75" customHeight="1" x14ac:dyDescent="0.4"/>
    <row r="580" ht="15.75" customHeight="1" x14ac:dyDescent="0.4"/>
    <row r="581" ht="15.75" customHeight="1" x14ac:dyDescent="0.4"/>
    <row r="582" ht="15.75" customHeight="1" x14ac:dyDescent="0.4"/>
    <row r="583" ht="15.75" customHeight="1" x14ac:dyDescent="0.4"/>
    <row r="584" ht="15.75" customHeight="1" x14ac:dyDescent="0.4"/>
    <row r="585" ht="15.75" customHeight="1" x14ac:dyDescent="0.4"/>
    <row r="586" ht="15.75" customHeight="1" x14ac:dyDescent="0.4"/>
    <row r="587" ht="15.75" customHeight="1" x14ac:dyDescent="0.4"/>
    <row r="588" ht="15.75" customHeight="1" x14ac:dyDescent="0.4"/>
    <row r="589" ht="15.75" customHeight="1" x14ac:dyDescent="0.4"/>
    <row r="590" ht="15.75" customHeight="1" x14ac:dyDescent="0.4"/>
    <row r="591" ht="15.75" customHeight="1" x14ac:dyDescent="0.4"/>
    <row r="592" ht="15.75" customHeight="1" x14ac:dyDescent="0.4"/>
    <row r="593" ht="15.75" customHeight="1" x14ac:dyDescent="0.4"/>
    <row r="594" ht="15.75" customHeight="1" x14ac:dyDescent="0.4"/>
    <row r="595" ht="15.75" customHeight="1" x14ac:dyDescent="0.4"/>
    <row r="596" ht="15.75" customHeight="1" x14ac:dyDescent="0.4"/>
    <row r="597" ht="15.75" customHeight="1" x14ac:dyDescent="0.4"/>
    <row r="598" ht="15.75" customHeight="1" x14ac:dyDescent="0.4"/>
    <row r="599" ht="15.75" customHeight="1" x14ac:dyDescent="0.4"/>
    <row r="600" ht="15.75" customHeight="1" x14ac:dyDescent="0.4"/>
    <row r="601" ht="15.75" customHeight="1" x14ac:dyDescent="0.4"/>
    <row r="602" ht="15.75" customHeight="1" x14ac:dyDescent="0.4"/>
    <row r="603" ht="15.75" customHeight="1" x14ac:dyDescent="0.4"/>
    <row r="604" ht="15.75" customHeight="1" x14ac:dyDescent="0.4"/>
    <row r="605" ht="15.75" customHeight="1" x14ac:dyDescent="0.4"/>
    <row r="606" ht="15.75" customHeight="1" x14ac:dyDescent="0.4"/>
    <row r="607" ht="15.75" customHeight="1" x14ac:dyDescent="0.4"/>
    <row r="608" ht="15.75" customHeight="1" x14ac:dyDescent="0.4"/>
    <row r="609" ht="15.75" customHeight="1" x14ac:dyDescent="0.4"/>
    <row r="610" ht="15.75" customHeight="1" x14ac:dyDescent="0.4"/>
    <row r="611" ht="15.75" customHeight="1" x14ac:dyDescent="0.4"/>
    <row r="612" ht="15.75" customHeight="1" x14ac:dyDescent="0.4"/>
    <row r="613" ht="15.75" customHeight="1" x14ac:dyDescent="0.4"/>
    <row r="614" ht="15.75" customHeight="1" x14ac:dyDescent="0.4"/>
    <row r="615" ht="15.75" customHeight="1" x14ac:dyDescent="0.4"/>
    <row r="616" ht="15.75" customHeight="1" x14ac:dyDescent="0.4"/>
    <row r="617" ht="15.75" customHeight="1" x14ac:dyDescent="0.4"/>
    <row r="618" ht="15.75" customHeight="1" x14ac:dyDescent="0.4"/>
    <row r="619" ht="15.75" customHeight="1" x14ac:dyDescent="0.4"/>
    <row r="620" ht="15.75" customHeight="1" x14ac:dyDescent="0.4"/>
    <row r="621" ht="15.75" customHeight="1" x14ac:dyDescent="0.4"/>
    <row r="622" ht="15.75" customHeight="1" x14ac:dyDescent="0.4"/>
    <row r="623" ht="15.75" customHeight="1" x14ac:dyDescent="0.4"/>
    <row r="624" ht="15.75" customHeight="1" x14ac:dyDescent="0.4"/>
    <row r="625" ht="15.75" customHeight="1" x14ac:dyDescent="0.4"/>
    <row r="626" ht="15.75" customHeight="1" x14ac:dyDescent="0.4"/>
    <row r="627" ht="15.75" customHeight="1" x14ac:dyDescent="0.4"/>
    <row r="628" ht="15.75" customHeight="1" x14ac:dyDescent="0.4"/>
    <row r="629" ht="15.75" customHeight="1" x14ac:dyDescent="0.4"/>
    <row r="630" ht="15.75" customHeight="1" x14ac:dyDescent="0.4"/>
    <row r="631" ht="15.75" customHeight="1" x14ac:dyDescent="0.4"/>
    <row r="632" ht="15.75" customHeight="1" x14ac:dyDescent="0.4"/>
    <row r="633" ht="15.75" customHeight="1" x14ac:dyDescent="0.4"/>
    <row r="634" ht="15.75" customHeight="1" x14ac:dyDescent="0.4"/>
    <row r="635" ht="15.75" customHeight="1" x14ac:dyDescent="0.4"/>
    <row r="636" ht="15.75" customHeight="1" x14ac:dyDescent="0.4"/>
    <row r="637" ht="15.75" customHeight="1" x14ac:dyDescent="0.4"/>
    <row r="638" ht="15.75" customHeight="1" x14ac:dyDescent="0.4"/>
    <row r="639" ht="15.75" customHeight="1" x14ac:dyDescent="0.4"/>
    <row r="640" ht="15.75" customHeight="1" x14ac:dyDescent="0.4"/>
    <row r="641" ht="15.75" customHeight="1" x14ac:dyDescent="0.4"/>
    <row r="642" ht="15.75" customHeight="1" x14ac:dyDescent="0.4"/>
    <row r="643" ht="15.75" customHeight="1" x14ac:dyDescent="0.4"/>
    <row r="644" ht="15.75" customHeight="1" x14ac:dyDescent="0.4"/>
    <row r="645" ht="15.75" customHeight="1" x14ac:dyDescent="0.4"/>
    <row r="646" ht="15.75" customHeight="1" x14ac:dyDescent="0.4"/>
    <row r="647" ht="15.75" customHeight="1" x14ac:dyDescent="0.4"/>
    <row r="648" ht="15.75" customHeight="1" x14ac:dyDescent="0.4"/>
    <row r="649" ht="15.75" customHeight="1" x14ac:dyDescent="0.4"/>
    <row r="650" ht="15.75" customHeight="1" x14ac:dyDescent="0.4"/>
    <row r="651" ht="15.75" customHeight="1" x14ac:dyDescent="0.4"/>
    <row r="652" ht="15.75" customHeight="1" x14ac:dyDescent="0.4"/>
    <row r="653" ht="15.75" customHeight="1" x14ac:dyDescent="0.4"/>
    <row r="654" ht="15.75" customHeight="1" x14ac:dyDescent="0.4"/>
    <row r="655" ht="15.75" customHeight="1" x14ac:dyDescent="0.4"/>
    <row r="656" ht="15.75" customHeight="1" x14ac:dyDescent="0.4"/>
    <row r="657" ht="15.75" customHeight="1" x14ac:dyDescent="0.4"/>
    <row r="658" ht="15.75" customHeight="1" x14ac:dyDescent="0.4"/>
    <row r="659" ht="15.75" customHeight="1" x14ac:dyDescent="0.4"/>
    <row r="660" ht="15.75" customHeight="1" x14ac:dyDescent="0.4"/>
    <row r="661" ht="15.75" customHeight="1" x14ac:dyDescent="0.4"/>
    <row r="662" ht="15.75" customHeight="1" x14ac:dyDescent="0.4"/>
    <row r="663" ht="15.75" customHeight="1" x14ac:dyDescent="0.4"/>
    <row r="664" ht="15.75" customHeight="1" x14ac:dyDescent="0.4"/>
    <row r="665" ht="15.75" customHeight="1" x14ac:dyDescent="0.4"/>
    <row r="666" ht="15.75" customHeight="1" x14ac:dyDescent="0.4"/>
    <row r="667" ht="15.75" customHeight="1" x14ac:dyDescent="0.4"/>
    <row r="668" ht="15.75" customHeight="1" x14ac:dyDescent="0.4"/>
    <row r="669" ht="15.75" customHeight="1" x14ac:dyDescent="0.4"/>
    <row r="670" ht="15.75" customHeight="1" x14ac:dyDescent="0.4"/>
    <row r="671" ht="15.75" customHeight="1" x14ac:dyDescent="0.4"/>
    <row r="672" ht="15.75" customHeight="1" x14ac:dyDescent="0.4"/>
    <row r="673" ht="15.75" customHeight="1" x14ac:dyDescent="0.4"/>
    <row r="674" ht="15.75" customHeight="1" x14ac:dyDescent="0.4"/>
    <row r="675" ht="15.75" customHeight="1" x14ac:dyDescent="0.4"/>
    <row r="676" ht="15.75" customHeight="1" x14ac:dyDescent="0.4"/>
    <row r="677" ht="15.75" customHeight="1" x14ac:dyDescent="0.4"/>
    <row r="678" ht="15.75" customHeight="1" x14ac:dyDescent="0.4"/>
    <row r="679" ht="15.75" customHeight="1" x14ac:dyDescent="0.4"/>
    <row r="680" ht="15.75" customHeight="1" x14ac:dyDescent="0.4"/>
    <row r="681" ht="15.75" customHeight="1" x14ac:dyDescent="0.4"/>
    <row r="682" ht="15.75" customHeight="1" x14ac:dyDescent="0.4"/>
    <row r="683" ht="15.75" customHeight="1" x14ac:dyDescent="0.4"/>
    <row r="684" ht="15.75" customHeight="1" x14ac:dyDescent="0.4"/>
    <row r="685" ht="15.75" customHeight="1" x14ac:dyDescent="0.4"/>
    <row r="686" ht="15.75" customHeight="1" x14ac:dyDescent="0.4"/>
    <row r="687" ht="15.75" customHeight="1" x14ac:dyDescent="0.4"/>
    <row r="688" ht="15.75" customHeight="1" x14ac:dyDescent="0.4"/>
    <row r="689" ht="15.75" customHeight="1" x14ac:dyDescent="0.4"/>
    <row r="690" ht="15.75" customHeight="1" x14ac:dyDescent="0.4"/>
    <row r="691" ht="15.75" customHeight="1" x14ac:dyDescent="0.4"/>
    <row r="692" ht="15.75" customHeight="1" x14ac:dyDescent="0.4"/>
    <row r="693" ht="15.75" customHeight="1" x14ac:dyDescent="0.4"/>
    <row r="694" ht="15.75" customHeight="1" x14ac:dyDescent="0.4"/>
    <row r="695" ht="15.75" customHeight="1" x14ac:dyDescent="0.4"/>
    <row r="696" ht="15.75" customHeight="1" x14ac:dyDescent="0.4"/>
    <row r="697" ht="15.75" customHeight="1" x14ac:dyDescent="0.4"/>
    <row r="698" ht="15.75" customHeight="1" x14ac:dyDescent="0.4"/>
    <row r="699" ht="15.75" customHeight="1" x14ac:dyDescent="0.4"/>
    <row r="700" ht="15.75" customHeight="1" x14ac:dyDescent="0.4"/>
    <row r="701" ht="15.75" customHeight="1" x14ac:dyDescent="0.4"/>
    <row r="702" ht="15.75" customHeight="1" x14ac:dyDescent="0.4"/>
    <row r="703" ht="15.75" customHeight="1" x14ac:dyDescent="0.4"/>
    <row r="704" ht="15.75" customHeight="1" x14ac:dyDescent="0.4"/>
    <row r="705" ht="15.75" customHeight="1" x14ac:dyDescent="0.4"/>
    <row r="706" ht="15.75" customHeight="1" x14ac:dyDescent="0.4"/>
    <row r="707" ht="15.75" customHeight="1" x14ac:dyDescent="0.4"/>
    <row r="708" ht="15.75" customHeight="1" x14ac:dyDescent="0.4"/>
    <row r="709" ht="15.75" customHeight="1" x14ac:dyDescent="0.4"/>
    <row r="710" ht="15.75" customHeight="1" x14ac:dyDescent="0.4"/>
    <row r="711" ht="15.75" customHeight="1" x14ac:dyDescent="0.4"/>
    <row r="712" ht="15.75" customHeight="1" x14ac:dyDescent="0.4"/>
    <row r="713" ht="15.75" customHeight="1" x14ac:dyDescent="0.4"/>
    <row r="714" ht="15.75" customHeight="1" x14ac:dyDescent="0.4"/>
    <row r="715" ht="15.75" customHeight="1" x14ac:dyDescent="0.4"/>
    <row r="716" ht="15.75" customHeight="1" x14ac:dyDescent="0.4"/>
    <row r="717" ht="15.75" customHeight="1" x14ac:dyDescent="0.4"/>
    <row r="718" ht="15.75" customHeight="1" x14ac:dyDescent="0.4"/>
    <row r="719" ht="15.75" customHeight="1" x14ac:dyDescent="0.4"/>
    <row r="720" ht="15.75" customHeight="1" x14ac:dyDescent="0.4"/>
    <row r="721" ht="15.75" customHeight="1" x14ac:dyDescent="0.4"/>
    <row r="722" ht="15.75" customHeight="1" x14ac:dyDescent="0.4"/>
    <row r="723" ht="15.75" customHeight="1" x14ac:dyDescent="0.4"/>
    <row r="724" ht="15.75" customHeight="1" x14ac:dyDescent="0.4"/>
    <row r="725" ht="15.75" customHeight="1" x14ac:dyDescent="0.4"/>
    <row r="726" ht="15.75" customHeight="1" x14ac:dyDescent="0.4"/>
    <row r="727" ht="15.75" customHeight="1" x14ac:dyDescent="0.4"/>
    <row r="728" ht="15.75" customHeight="1" x14ac:dyDescent="0.4"/>
    <row r="729" ht="15.75" customHeight="1" x14ac:dyDescent="0.4"/>
    <row r="730" ht="15.75" customHeight="1" x14ac:dyDescent="0.4"/>
    <row r="731" ht="15.75" customHeight="1" x14ac:dyDescent="0.4"/>
    <row r="732" ht="15.75" customHeight="1" x14ac:dyDescent="0.4"/>
    <row r="733" ht="15.75" customHeight="1" x14ac:dyDescent="0.4"/>
    <row r="734" ht="15.75" customHeight="1" x14ac:dyDescent="0.4"/>
    <row r="735" ht="15.75" customHeight="1" x14ac:dyDescent="0.4"/>
    <row r="736" ht="15.75" customHeight="1" x14ac:dyDescent="0.4"/>
    <row r="737" ht="15.75" customHeight="1" x14ac:dyDescent="0.4"/>
    <row r="738" ht="15.75" customHeight="1" x14ac:dyDescent="0.4"/>
    <row r="739" ht="15.75" customHeight="1" x14ac:dyDescent="0.4"/>
    <row r="740" ht="15.75" customHeight="1" x14ac:dyDescent="0.4"/>
    <row r="741" ht="15.75" customHeight="1" x14ac:dyDescent="0.4"/>
    <row r="742" ht="15.75" customHeight="1" x14ac:dyDescent="0.4"/>
    <row r="743" ht="15.75" customHeight="1" x14ac:dyDescent="0.4"/>
    <row r="744" ht="15.75" customHeight="1" x14ac:dyDescent="0.4"/>
    <row r="745" ht="15.75" customHeight="1" x14ac:dyDescent="0.4"/>
    <row r="746" ht="15.75" customHeight="1" x14ac:dyDescent="0.4"/>
    <row r="747" ht="15.75" customHeight="1" x14ac:dyDescent="0.4"/>
    <row r="748" ht="15.75" customHeight="1" x14ac:dyDescent="0.4"/>
    <row r="749" ht="15.75" customHeight="1" x14ac:dyDescent="0.4"/>
    <row r="750" ht="15.75" customHeight="1" x14ac:dyDescent="0.4"/>
    <row r="751" ht="15.75" customHeight="1" x14ac:dyDescent="0.4"/>
    <row r="752" ht="15.75" customHeight="1" x14ac:dyDescent="0.4"/>
    <row r="753" ht="15.75" customHeight="1" x14ac:dyDescent="0.4"/>
    <row r="754" ht="15.75" customHeight="1" x14ac:dyDescent="0.4"/>
    <row r="755" ht="15.75" customHeight="1" x14ac:dyDescent="0.4"/>
    <row r="756" ht="15.75" customHeight="1" x14ac:dyDescent="0.4"/>
    <row r="757" ht="15.75" customHeight="1" x14ac:dyDescent="0.4"/>
    <row r="758" ht="15.75" customHeight="1" x14ac:dyDescent="0.4"/>
    <row r="759" ht="15.75" customHeight="1" x14ac:dyDescent="0.4"/>
    <row r="760" ht="15.75" customHeight="1" x14ac:dyDescent="0.4"/>
    <row r="761" ht="15.75" customHeight="1" x14ac:dyDescent="0.4"/>
    <row r="762" ht="15.75" customHeight="1" x14ac:dyDescent="0.4"/>
    <row r="763" ht="15.75" customHeight="1" x14ac:dyDescent="0.4"/>
    <row r="764" ht="15.75" customHeight="1" x14ac:dyDescent="0.4"/>
    <row r="765" ht="15.75" customHeight="1" x14ac:dyDescent="0.4"/>
    <row r="766" ht="15.75" customHeight="1" x14ac:dyDescent="0.4"/>
    <row r="767" ht="15.75" customHeight="1" x14ac:dyDescent="0.4"/>
    <row r="768" ht="15.75" customHeight="1" x14ac:dyDescent="0.4"/>
    <row r="769" ht="15.75" customHeight="1" x14ac:dyDescent="0.4"/>
    <row r="770" ht="15.75" customHeight="1" x14ac:dyDescent="0.4"/>
    <row r="771" ht="15.75" customHeight="1" x14ac:dyDescent="0.4"/>
    <row r="772" ht="15.75" customHeight="1" x14ac:dyDescent="0.4"/>
    <row r="773" ht="15.75" customHeight="1" x14ac:dyDescent="0.4"/>
    <row r="774" ht="15.75" customHeight="1" x14ac:dyDescent="0.4"/>
    <row r="775" ht="15.75" customHeight="1" x14ac:dyDescent="0.4"/>
    <row r="776" ht="15.75" customHeight="1" x14ac:dyDescent="0.4"/>
    <row r="777" ht="15.75" customHeight="1" x14ac:dyDescent="0.4"/>
    <row r="778" ht="15.75" customHeight="1" x14ac:dyDescent="0.4"/>
    <row r="779" ht="15.75" customHeight="1" x14ac:dyDescent="0.4"/>
    <row r="780" ht="15.75" customHeight="1" x14ac:dyDescent="0.4"/>
    <row r="781" ht="15.75" customHeight="1" x14ac:dyDescent="0.4"/>
    <row r="782" ht="15.75" customHeight="1" x14ac:dyDescent="0.4"/>
    <row r="783" ht="15.75" customHeight="1" x14ac:dyDescent="0.4"/>
    <row r="784" ht="15.75" customHeight="1" x14ac:dyDescent="0.4"/>
    <row r="785" ht="15.75" customHeight="1" x14ac:dyDescent="0.4"/>
    <row r="786" ht="15.75" customHeight="1" x14ac:dyDescent="0.4"/>
    <row r="787" ht="15.75" customHeight="1" x14ac:dyDescent="0.4"/>
    <row r="788" ht="15.75" customHeight="1" x14ac:dyDescent="0.4"/>
    <row r="789" ht="15.75" customHeight="1" x14ac:dyDescent="0.4"/>
    <row r="790" ht="15.75" customHeight="1" x14ac:dyDescent="0.4"/>
    <row r="791" ht="15.75" customHeight="1" x14ac:dyDescent="0.4"/>
    <row r="792" ht="15.75" customHeight="1" x14ac:dyDescent="0.4"/>
    <row r="793" ht="15.75" customHeight="1" x14ac:dyDescent="0.4"/>
    <row r="794" ht="15.75" customHeight="1" x14ac:dyDescent="0.4"/>
    <row r="795" ht="15.75" customHeight="1" x14ac:dyDescent="0.4"/>
    <row r="796" ht="15.75" customHeight="1" x14ac:dyDescent="0.4"/>
    <row r="797" ht="15.75" customHeight="1" x14ac:dyDescent="0.4"/>
    <row r="798" ht="15.75" customHeight="1" x14ac:dyDescent="0.4"/>
    <row r="799" ht="15.75" customHeight="1" x14ac:dyDescent="0.4"/>
    <row r="800" ht="15.75" customHeight="1" x14ac:dyDescent="0.4"/>
    <row r="801" ht="15.75" customHeight="1" x14ac:dyDescent="0.4"/>
    <row r="802" ht="15.75" customHeight="1" x14ac:dyDescent="0.4"/>
    <row r="803" ht="15.75" customHeight="1" x14ac:dyDescent="0.4"/>
    <row r="804" ht="15.75" customHeight="1" x14ac:dyDescent="0.4"/>
    <row r="805" ht="15.75" customHeight="1" x14ac:dyDescent="0.4"/>
    <row r="806" ht="15.75" customHeight="1" x14ac:dyDescent="0.4"/>
    <row r="807" ht="15.75" customHeight="1" x14ac:dyDescent="0.4"/>
    <row r="808" ht="15.75" customHeight="1" x14ac:dyDescent="0.4"/>
    <row r="809" ht="15.75" customHeight="1" x14ac:dyDescent="0.4"/>
    <row r="810" ht="15.75" customHeight="1" x14ac:dyDescent="0.4"/>
    <row r="811" ht="15.75" customHeight="1" x14ac:dyDescent="0.4"/>
    <row r="812" ht="15.75" customHeight="1" x14ac:dyDescent="0.4"/>
    <row r="813" ht="15.75" customHeight="1" x14ac:dyDescent="0.4"/>
    <row r="814" ht="15.75" customHeight="1" x14ac:dyDescent="0.4"/>
    <row r="815" ht="15.75" customHeight="1" x14ac:dyDescent="0.4"/>
    <row r="816" ht="15.75" customHeight="1" x14ac:dyDescent="0.4"/>
    <row r="817" ht="15.75" customHeight="1" x14ac:dyDescent="0.4"/>
    <row r="818" ht="15.75" customHeight="1" x14ac:dyDescent="0.4"/>
    <row r="819" ht="15.75" customHeight="1" x14ac:dyDescent="0.4"/>
    <row r="820" ht="15.75" customHeight="1" x14ac:dyDescent="0.4"/>
    <row r="821" ht="15.75" customHeight="1" x14ac:dyDescent="0.4"/>
    <row r="822" ht="15.75" customHeight="1" x14ac:dyDescent="0.4"/>
    <row r="823" ht="15.75" customHeight="1" x14ac:dyDescent="0.4"/>
    <row r="824" ht="15.75" customHeight="1" x14ac:dyDescent="0.4"/>
    <row r="825" ht="15.75" customHeight="1" x14ac:dyDescent="0.4"/>
    <row r="826" ht="15.75" customHeight="1" x14ac:dyDescent="0.4"/>
    <row r="827" ht="15.75" customHeight="1" x14ac:dyDescent="0.4"/>
    <row r="828" ht="15.75" customHeight="1" x14ac:dyDescent="0.4"/>
    <row r="829" ht="15.75" customHeight="1" x14ac:dyDescent="0.4"/>
    <row r="830" ht="15.75" customHeight="1" x14ac:dyDescent="0.4"/>
    <row r="831" ht="15.75" customHeight="1" x14ac:dyDescent="0.4"/>
    <row r="832" ht="15.75" customHeight="1" x14ac:dyDescent="0.4"/>
    <row r="833" ht="15.75" customHeight="1" x14ac:dyDescent="0.4"/>
    <row r="834" ht="15.75" customHeight="1" x14ac:dyDescent="0.4"/>
    <row r="835" ht="15.75" customHeight="1" x14ac:dyDescent="0.4"/>
    <row r="836" ht="15.75" customHeight="1" x14ac:dyDescent="0.4"/>
    <row r="837" ht="15.75" customHeight="1" x14ac:dyDescent="0.4"/>
    <row r="838" ht="15.75" customHeight="1" x14ac:dyDescent="0.4"/>
    <row r="839" ht="15.75" customHeight="1" x14ac:dyDescent="0.4"/>
    <row r="840" ht="15.75" customHeight="1" x14ac:dyDescent="0.4"/>
    <row r="841" ht="15.75" customHeight="1" x14ac:dyDescent="0.4"/>
    <row r="842" ht="15.75" customHeight="1" x14ac:dyDescent="0.4"/>
    <row r="843" ht="15.75" customHeight="1" x14ac:dyDescent="0.4"/>
    <row r="844" ht="15.75" customHeight="1" x14ac:dyDescent="0.4"/>
    <row r="845" ht="15.75" customHeight="1" x14ac:dyDescent="0.4"/>
    <row r="846" ht="15.75" customHeight="1" x14ac:dyDescent="0.4"/>
    <row r="847" ht="15.75" customHeight="1" x14ac:dyDescent="0.4"/>
    <row r="848" ht="15.75" customHeight="1" x14ac:dyDescent="0.4"/>
    <row r="849" ht="15.75" customHeight="1" x14ac:dyDescent="0.4"/>
    <row r="850" ht="15.75" customHeight="1" x14ac:dyDescent="0.4"/>
    <row r="851" ht="15.75" customHeight="1" x14ac:dyDescent="0.4"/>
    <row r="852" ht="15.75" customHeight="1" x14ac:dyDescent="0.4"/>
    <row r="853" ht="15.75" customHeight="1" x14ac:dyDescent="0.4"/>
    <row r="854" ht="15.75" customHeight="1" x14ac:dyDescent="0.4"/>
    <row r="855" ht="15.75" customHeight="1" x14ac:dyDescent="0.4"/>
    <row r="856" ht="15.75" customHeight="1" x14ac:dyDescent="0.4"/>
    <row r="857" ht="15.75" customHeight="1" x14ac:dyDescent="0.4"/>
    <row r="858" ht="15.75" customHeight="1" x14ac:dyDescent="0.4"/>
    <row r="859" ht="15.75" customHeight="1" x14ac:dyDescent="0.4"/>
    <row r="860" ht="15.75" customHeight="1" x14ac:dyDescent="0.4"/>
    <row r="861" ht="15.75" customHeight="1" x14ac:dyDescent="0.4"/>
    <row r="862" ht="15.75" customHeight="1" x14ac:dyDescent="0.4"/>
    <row r="863" ht="15.75" customHeight="1" x14ac:dyDescent="0.4"/>
    <row r="864" ht="15.75" customHeight="1" x14ac:dyDescent="0.4"/>
    <row r="865" ht="15.75" customHeight="1" x14ac:dyDescent="0.4"/>
    <row r="866" ht="15.75" customHeight="1" x14ac:dyDescent="0.4"/>
    <row r="867" ht="15.75" customHeight="1" x14ac:dyDescent="0.4"/>
    <row r="868" ht="15.75" customHeight="1" x14ac:dyDescent="0.4"/>
    <row r="869" ht="15.75" customHeight="1" x14ac:dyDescent="0.4"/>
    <row r="870" ht="15.75" customHeight="1" x14ac:dyDescent="0.4"/>
    <row r="871" ht="15.75" customHeight="1" x14ac:dyDescent="0.4"/>
    <row r="872" ht="15.75" customHeight="1" x14ac:dyDescent="0.4"/>
    <row r="873" ht="15.75" customHeight="1" x14ac:dyDescent="0.4"/>
    <row r="874" ht="15.75" customHeight="1" x14ac:dyDescent="0.4"/>
    <row r="875" ht="15.75" customHeight="1" x14ac:dyDescent="0.4"/>
    <row r="876" ht="15.75" customHeight="1" x14ac:dyDescent="0.4"/>
    <row r="877" ht="15.75" customHeight="1" x14ac:dyDescent="0.4"/>
    <row r="878" ht="15.75" customHeight="1" x14ac:dyDescent="0.4"/>
    <row r="879" ht="15.75" customHeight="1" x14ac:dyDescent="0.4"/>
    <row r="880" ht="15.75" customHeight="1" x14ac:dyDescent="0.4"/>
    <row r="881" ht="15.75" customHeight="1" x14ac:dyDescent="0.4"/>
    <row r="882" ht="15.75" customHeight="1" x14ac:dyDescent="0.4"/>
    <row r="883" ht="15.75" customHeight="1" x14ac:dyDescent="0.4"/>
    <row r="884" ht="15.75" customHeight="1" x14ac:dyDescent="0.4"/>
    <row r="885" ht="15.75" customHeight="1" x14ac:dyDescent="0.4"/>
    <row r="886" ht="15.75" customHeight="1" x14ac:dyDescent="0.4"/>
    <row r="887" ht="15.75" customHeight="1" x14ac:dyDescent="0.4"/>
    <row r="888" ht="15.75" customHeight="1" x14ac:dyDescent="0.4"/>
    <row r="889" ht="15.75" customHeight="1" x14ac:dyDescent="0.4"/>
    <row r="890" ht="15.75" customHeight="1" x14ac:dyDescent="0.4"/>
    <row r="891" ht="15.75" customHeight="1" x14ac:dyDescent="0.4"/>
    <row r="892" ht="15.75" customHeight="1" x14ac:dyDescent="0.4"/>
    <row r="893" ht="15.75" customHeight="1" x14ac:dyDescent="0.4"/>
    <row r="894" ht="15.75" customHeight="1" x14ac:dyDescent="0.4"/>
    <row r="895" ht="15.75" customHeight="1" x14ac:dyDescent="0.4"/>
    <row r="896" ht="15.75" customHeight="1" x14ac:dyDescent="0.4"/>
    <row r="897" ht="15.75" customHeight="1" x14ac:dyDescent="0.4"/>
    <row r="898" ht="15.75" customHeight="1" x14ac:dyDescent="0.4"/>
    <row r="899" ht="15.75" customHeight="1" x14ac:dyDescent="0.4"/>
    <row r="900" ht="15.75" customHeight="1" x14ac:dyDescent="0.4"/>
    <row r="901" ht="15.75" customHeight="1" x14ac:dyDescent="0.4"/>
    <row r="902" ht="15.75" customHeight="1" x14ac:dyDescent="0.4"/>
    <row r="903" ht="15.75" customHeight="1" x14ac:dyDescent="0.4"/>
    <row r="904" ht="15.75" customHeight="1" x14ac:dyDescent="0.4"/>
    <row r="905" ht="15.75" customHeight="1" x14ac:dyDescent="0.4"/>
    <row r="906" ht="15.75" customHeight="1" x14ac:dyDescent="0.4"/>
    <row r="907" ht="15.75" customHeight="1" x14ac:dyDescent="0.4"/>
    <row r="908" ht="15.75" customHeight="1" x14ac:dyDescent="0.4"/>
    <row r="909" ht="15.75" customHeight="1" x14ac:dyDescent="0.4"/>
    <row r="910" ht="15.75" customHeight="1" x14ac:dyDescent="0.4"/>
    <row r="911" ht="15.75" customHeight="1" x14ac:dyDescent="0.4"/>
    <row r="912" ht="15.75" customHeight="1" x14ac:dyDescent="0.4"/>
    <row r="913" ht="15.75" customHeight="1" x14ac:dyDescent="0.4"/>
    <row r="914" ht="15.75" customHeight="1" x14ac:dyDescent="0.4"/>
    <row r="915" ht="15.75" customHeight="1" x14ac:dyDescent="0.4"/>
    <row r="916" ht="15.75" customHeight="1" x14ac:dyDescent="0.4"/>
    <row r="917" ht="15.75" customHeight="1" x14ac:dyDescent="0.4"/>
    <row r="918" ht="15.75" customHeight="1" x14ac:dyDescent="0.4"/>
    <row r="919" ht="15.75" customHeight="1" x14ac:dyDescent="0.4"/>
    <row r="920" ht="15.75" customHeight="1" x14ac:dyDescent="0.4"/>
    <row r="921" ht="15.75" customHeight="1" x14ac:dyDescent="0.4"/>
    <row r="922" ht="15.75" customHeight="1" x14ac:dyDescent="0.4"/>
    <row r="923" ht="15.75" customHeight="1" x14ac:dyDescent="0.4"/>
    <row r="924" ht="15.75" customHeight="1" x14ac:dyDescent="0.4"/>
    <row r="925" ht="15.75" customHeight="1" x14ac:dyDescent="0.4"/>
    <row r="926" ht="15.75" customHeight="1" x14ac:dyDescent="0.4"/>
    <row r="927" ht="15.75" customHeight="1" x14ac:dyDescent="0.4"/>
    <row r="928" ht="15.75" customHeight="1" x14ac:dyDescent="0.4"/>
    <row r="929" ht="15.75" customHeight="1" x14ac:dyDescent="0.4"/>
    <row r="930" ht="15.75" customHeight="1" x14ac:dyDescent="0.4"/>
    <row r="931" ht="15.75" customHeight="1" x14ac:dyDescent="0.4"/>
    <row r="932" ht="15.75" customHeight="1" x14ac:dyDescent="0.4"/>
    <row r="933" ht="15.75" customHeight="1" x14ac:dyDescent="0.4"/>
    <row r="934" ht="15.75" customHeight="1" x14ac:dyDescent="0.4"/>
    <row r="935" ht="15.75" customHeight="1" x14ac:dyDescent="0.4"/>
    <row r="936" ht="15.75" customHeight="1" x14ac:dyDescent="0.4"/>
    <row r="937" ht="15.75" customHeight="1" x14ac:dyDescent="0.4"/>
    <row r="938" ht="15.75" customHeight="1" x14ac:dyDescent="0.4"/>
    <row r="939" ht="15.75" customHeight="1" x14ac:dyDescent="0.4"/>
    <row r="940" ht="15.75" customHeight="1" x14ac:dyDescent="0.4"/>
    <row r="941" ht="15.75" customHeight="1" x14ac:dyDescent="0.4"/>
    <row r="942" ht="15.75" customHeight="1" x14ac:dyDescent="0.4"/>
    <row r="943" ht="15.75" customHeight="1" x14ac:dyDescent="0.4"/>
    <row r="944" ht="15.75" customHeight="1" x14ac:dyDescent="0.4"/>
    <row r="945" ht="15.75" customHeight="1" x14ac:dyDescent="0.4"/>
    <row r="946" ht="15.75" customHeight="1" x14ac:dyDescent="0.4"/>
    <row r="947" ht="15.75" customHeight="1" x14ac:dyDescent="0.4"/>
    <row r="948" ht="15.75" customHeight="1" x14ac:dyDescent="0.4"/>
    <row r="949" ht="15.75" customHeight="1" x14ac:dyDescent="0.4"/>
    <row r="950" ht="15.75" customHeight="1" x14ac:dyDescent="0.4"/>
    <row r="951" ht="15.75" customHeight="1" x14ac:dyDescent="0.4"/>
    <row r="952" ht="15.75" customHeight="1" x14ac:dyDescent="0.4"/>
    <row r="953" ht="15.75" customHeight="1" x14ac:dyDescent="0.4"/>
    <row r="954" ht="15.75" customHeight="1" x14ac:dyDescent="0.4"/>
    <row r="955" ht="15.75" customHeight="1" x14ac:dyDescent="0.4"/>
    <row r="956" ht="15.75" customHeight="1" x14ac:dyDescent="0.4"/>
    <row r="957" ht="15.75" customHeight="1" x14ac:dyDescent="0.4"/>
    <row r="958" ht="15.75" customHeight="1" x14ac:dyDescent="0.4"/>
    <row r="959" ht="15.75" customHeight="1" x14ac:dyDescent="0.4"/>
    <row r="960" ht="15.75" customHeight="1" x14ac:dyDescent="0.4"/>
    <row r="961" ht="15.75" customHeight="1" x14ac:dyDescent="0.4"/>
    <row r="962" ht="15.75" customHeight="1" x14ac:dyDescent="0.4"/>
    <row r="963" ht="15.75" customHeight="1" x14ac:dyDescent="0.4"/>
    <row r="964" ht="15.75" customHeight="1" x14ac:dyDescent="0.4"/>
    <row r="965" ht="15.75" customHeight="1" x14ac:dyDescent="0.4"/>
    <row r="966" ht="15.75" customHeight="1" x14ac:dyDescent="0.4"/>
    <row r="967" ht="15.75" customHeight="1" x14ac:dyDescent="0.4"/>
    <row r="968" ht="15.75" customHeight="1" x14ac:dyDescent="0.4"/>
    <row r="969" ht="15.75" customHeight="1" x14ac:dyDescent="0.4"/>
    <row r="970" ht="15.75" customHeight="1" x14ac:dyDescent="0.4"/>
    <row r="971" ht="15.75" customHeight="1" x14ac:dyDescent="0.4"/>
    <row r="972" ht="15.75" customHeight="1" x14ac:dyDescent="0.4"/>
    <row r="973" ht="15.75" customHeight="1" x14ac:dyDescent="0.4"/>
    <row r="974" ht="15.75" customHeight="1" x14ac:dyDescent="0.4"/>
    <row r="975" ht="15.75" customHeight="1" x14ac:dyDescent="0.4"/>
    <row r="976" ht="15.75" customHeight="1" x14ac:dyDescent="0.4"/>
    <row r="977" ht="15.75" customHeight="1" x14ac:dyDescent="0.4"/>
    <row r="978" ht="15.75" customHeight="1" x14ac:dyDescent="0.4"/>
    <row r="979" ht="15.75" customHeight="1" x14ac:dyDescent="0.4"/>
    <row r="980" ht="15.75" customHeight="1" x14ac:dyDescent="0.4"/>
    <row r="981" ht="15.75" customHeight="1" x14ac:dyDescent="0.4"/>
    <row r="982" ht="15.75" customHeight="1" x14ac:dyDescent="0.4"/>
    <row r="983" ht="15.75" customHeight="1" x14ac:dyDescent="0.4"/>
    <row r="984" ht="15.75" customHeight="1" x14ac:dyDescent="0.4"/>
    <row r="985" ht="15.75" customHeight="1" x14ac:dyDescent="0.4"/>
    <row r="986" ht="15.75" customHeight="1" x14ac:dyDescent="0.4"/>
    <row r="987" ht="15.75" customHeight="1" x14ac:dyDescent="0.4"/>
    <row r="988" ht="15.75" customHeight="1" x14ac:dyDescent="0.4"/>
    <row r="989" ht="15.75" customHeight="1" x14ac:dyDescent="0.4"/>
  </sheetData>
  <mergeCells count="17">
    <mergeCell ref="A13:B13"/>
    <mergeCell ref="A1:E1"/>
    <mergeCell ref="C3:E3"/>
    <mergeCell ref="A5:E5"/>
    <mergeCell ref="A6:B6"/>
    <mergeCell ref="E6:E7"/>
    <mergeCell ref="A7:B7"/>
    <mergeCell ref="B8:E8"/>
    <mergeCell ref="A9:E9"/>
    <mergeCell ref="A10:E10"/>
    <mergeCell ref="A11:D11"/>
    <mergeCell ref="A12:E12"/>
    <mergeCell ref="A15:D15"/>
    <mergeCell ref="A17:C17"/>
    <mergeCell ref="A18:C18"/>
    <mergeCell ref="A20:D20"/>
    <mergeCell ref="A23:E27"/>
  </mergeCells>
  <conditionalFormatting sqref="C3">
    <cfRule type="cellIs" dxfId="331" priority="5" operator="equal">
      <formula>0</formula>
    </cfRule>
  </conditionalFormatting>
  <conditionalFormatting sqref="C3:E3">
    <cfRule type="cellIs" dxfId="330" priority="6" operator="equal">
      <formula>0</formula>
    </cfRule>
  </conditionalFormatting>
  <conditionalFormatting sqref="D6:D7">
    <cfRule type="containsText" dxfId="329" priority="8" operator="containsText" text="N.A.">
      <formula>NOT(ISERROR(SEARCH(("N.A."),(D6))))</formula>
    </cfRule>
    <cfRule type="containsText" dxfId="328" priority="9" operator="containsText" text="No">
      <formula>NOT(ISERROR(SEARCH(("No"),(D6))))</formula>
    </cfRule>
    <cfRule type="containsText" dxfId="327" priority="10" operator="containsText" text="Si">
      <formula>NOT(ISERROR(SEARCH(("Si"),(D6))))</formula>
    </cfRule>
  </conditionalFormatting>
  <conditionalFormatting sqref="D13">
    <cfRule type="containsText" dxfId="326" priority="2" operator="containsText" text="N.A.">
      <formula>NOT(ISERROR(SEARCH(("N.A."),(D13))))</formula>
    </cfRule>
    <cfRule type="containsText" dxfId="325" priority="3" operator="containsText" text="No">
      <formula>NOT(ISERROR(SEARCH(("No"),(D13))))</formula>
    </cfRule>
    <cfRule type="containsText" dxfId="324" priority="4" operator="containsText" text="Si">
      <formula>NOT(ISERROR(SEARCH(("Si"),(D13))))</formula>
    </cfRule>
  </conditionalFormatting>
  <conditionalFormatting sqref="D17:D18">
    <cfRule type="cellIs" dxfId="323" priority="16" operator="equal">
      <formula>"Si"</formula>
    </cfRule>
    <cfRule type="cellIs" dxfId="322" priority="17" operator="equal">
      <formula>"No"</formula>
    </cfRule>
  </conditionalFormatting>
  <conditionalFormatting sqref="E11">
    <cfRule type="containsText" dxfId="321" priority="11" operator="containsText" text="N.A.">
      <formula>NOT(ISERROR(SEARCH(("N.A."),(E11))))</formula>
    </cfRule>
    <cfRule type="containsText" dxfId="320" priority="12" operator="containsText" text="No">
      <formula>NOT(ISERROR(SEARCH(("No"),(E11))))</formula>
    </cfRule>
    <cfRule type="containsText" dxfId="319" priority="13" operator="containsText" text="Si">
      <formula>NOT(ISERROR(SEARCH(("Si"),(E11))))</formula>
    </cfRule>
  </conditionalFormatting>
  <conditionalFormatting sqref="E13">
    <cfRule type="cellIs" dxfId="318" priority="1" operator="equal">
      <formula>0</formula>
    </cfRule>
  </conditionalFormatting>
  <conditionalFormatting sqref="E15">
    <cfRule type="cellIs" dxfId="317" priority="7" operator="greaterThan">
      <formula>41</formula>
    </cfRule>
  </conditionalFormatting>
  <conditionalFormatting sqref="E17:E18">
    <cfRule type="cellIs" dxfId="316" priority="14" operator="equal">
      <formula>0</formula>
    </cfRule>
  </conditionalFormatting>
  <conditionalFormatting sqref="E20">
    <cfRule type="cellIs" dxfId="315" priority="15" operator="greaterThan">
      <formula>41</formula>
    </cfRule>
  </conditionalFormatting>
  <dataValidations count="1">
    <dataValidation type="list" allowBlank="1" showInputMessage="1" showErrorMessage="1" prompt="Entregado ¿Si o No?" sqref="D17:D18 E11 D6:D7 D13" xr:uid="{F0C5C838-AB68-4A54-A8C4-37F44D93E083}">
      <formula1>"Si,No"</formula1>
    </dataValidation>
  </dataValidations>
  <hyperlinks>
    <hyperlink ref="G17" r:id="rId1" xr:uid="{2FF9183A-FBD2-4A40-B2D5-98BE1A261556}"/>
    <hyperlink ref="G18" r:id="rId2" xr:uid="{F83B5833-AA30-4DCF-8290-0C45B5E84E23}"/>
  </hyperlinks>
  <pageMargins left="1.02" right="0.7" top="0.75" bottom="0.32" header="0" footer="0"/>
  <pageSetup paperSize="9" scale="50" orientation="portrait" r:id="rId3"/>
  <drawing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1904FB96-6752-491D-819D-ACF6C459B24A}">
          <x14:formula1>
            <xm:f>OFERENTES!$A$7:$A$12</xm:f>
          </x14:formula1>
          <xm:sqref>B3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48712-2BAF-41E5-89C3-5E565761E1C8}">
  <sheetPr>
    <pageSetUpPr fitToPage="1"/>
  </sheetPr>
  <dimension ref="A1:AC986"/>
  <sheetViews>
    <sheetView view="pageBreakPreview" topLeftCell="A20" zoomScale="55" zoomScaleNormal="100" zoomScaleSheetLayoutView="55" zoomScalePageLayoutView="55" workbookViewId="0">
      <selection activeCell="B53" sqref="B53:K53"/>
    </sheetView>
  </sheetViews>
  <sheetFormatPr baseColWidth="10" defaultColWidth="14.28515625" defaultRowHeight="15" customHeight="1" x14ac:dyDescent="0.3"/>
  <cols>
    <col min="1" max="1" width="44.85546875" style="81" customWidth="1"/>
    <col min="2" max="2" width="27.28515625" style="81" customWidth="1"/>
    <col min="3" max="3" width="23.85546875" style="81" customWidth="1"/>
    <col min="4" max="4" width="25.85546875" style="81" customWidth="1"/>
    <col min="5" max="6" width="20.140625" style="81" customWidth="1"/>
    <col min="7" max="7" width="25" style="81" customWidth="1"/>
    <col min="8" max="8" width="18.28515625" style="81" customWidth="1"/>
    <col min="9" max="9" width="23.140625" style="81" customWidth="1"/>
    <col min="10" max="10" width="31.7109375" style="81" customWidth="1"/>
    <col min="11" max="11" width="18.28515625" style="81" customWidth="1"/>
    <col min="12" max="12" width="16.85546875" style="81" customWidth="1"/>
    <col min="13" max="13" width="10.85546875" style="81" customWidth="1"/>
    <col min="14" max="14" width="15" style="81" customWidth="1"/>
    <col min="15" max="15" width="12.85546875" style="81" customWidth="1"/>
    <col min="16" max="17" width="11.28515625" style="81" customWidth="1"/>
    <col min="18" max="29" width="10.7109375" style="81" customWidth="1"/>
    <col min="30" max="16384" width="14.28515625" style="81"/>
  </cols>
  <sheetData>
    <row r="1" spans="1:29" ht="22.5" customHeight="1" x14ac:dyDescent="0.3">
      <c r="A1" s="171" t="s">
        <v>14</v>
      </c>
      <c r="B1" s="169"/>
      <c r="C1" s="169"/>
      <c r="D1" s="169"/>
      <c r="E1" s="169"/>
      <c r="F1" s="169"/>
      <c r="G1" s="169"/>
      <c r="H1" s="169"/>
      <c r="I1" s="169"/>
      <c r="J1" s="169"/>
      <c r="K1" s="170"/>
      <c r="L1" s="26">
        <v>2022</v>
      </c>
      <c r="M1" s="27" t="s">
        <v>15</v>
      </c>
      <c r="N1" s="27" t="s">
        <v>16</v>
      </c>
      <c r="O1" s="28" t="s">
        <v>17</v>
      </c>
      <c r="P1" s="29" t="s">
        <v>18</v>
      </c>
      <c r="Q1" s="30" t="s">
        <v>19</v>
      </c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</row>
    <row r="2" spans="1:29" ht="6" customHeight="1" x14ac:dyDescent="0.3">
      <c r="A2" s="30"/>
      <c r="B2" s="30"/>
      <c r="C2" s="31"/>
      <c r="D2" s="30"/>
      <c r="E2" s="30"/>
      <c r="F2" s="30"/>
      <c r="G2" s="30"/>
      <c r="H2" s="30"/>
      <c r="I2" s="30"/>
      <c r="J2" s="30"/>
      <c r="K2" s="30"/>
      <c r="L2" s="27"/>
      <c r="M2" s="27" t="s">
        <v>20</v>
      </c>
      <c r="N2" s="27" t="s">
        <v>21</v>
      </c>
      <c r="O2" s="28">
        <v>721214</v>
      </c>
      <c r="P2" s="29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</row>
    <row r="3" spans="1:29" ht="23.25" x14ac:dyDescent="0.3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70"/>
      <c r="L3" s="27"/>
      <c r="M3" s="27"/>
      <c r="N3" s="27"/>
      <c r="O3" s="28"/>
      <c r="P3" s="29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ht="23.25" x14ac:dyDescent="0.3">
      <c r="A4" s="32" t="s">
        <v>23</v>
      </c>
      <c r="B4" s="172" t="s">
        <v>98</v>
      </c>
      <c r="C4" s="173"/>
      <c r="D4" s="174" t="s">
        <v>24</v>
      </c>
      <c r="E4" s="169"/>
      <c r="F4" s="169"/>
      <c r="G4" s="169"/>
      <c r="H4" s="170"/>
      <c r="I4" s="79"/>
      <c r="J4" s="175">
        <v>46141</v>
      </c>
      <c r="K4" s="176"/>
      <c r="L4" s="27"/>
      <c r="M4" s="27"/>
      <c r="N4" s="27"/>
      <c r="O4" s="28"/>
      <c r="P4" s="29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ht="58.9" customHeight="1" x14ac:dyDescent="0.3">
      <c r="A5" s="32" t="s">
        <v>25</v>
      </c>
      <c r="B5" s="177" t="s">
        <v>99</v>
      </c>
      <c r="C5" s="178"/>
      <c r="D5" s="178"/>
      <c r="E5" s="178"/>
      <c r="F5" s="178"/>
      <c r="G5" s="178"/>
      <c r="H5" s="178"/>
      <c r="I5" s="178"/>
      <c r="J5" s="178"/>
      <c r="K5" s="179"/>
      <c r="L5" s="27"/>
      <c r="M5" s="27"/>
      <c r="N5" s="27"/>
      <c r="O5" s="28"/>
      <c r="P5" s="29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ht="6" customHeight="1" x14ac:dyDescent="0.3">
      <c r="A6" s="30"/>
      <c r="B6" s="30"/>
      <c r="C6" s="31"/>
      <c r="D6" s="30"/>
      <c r="E6" s="30"/>
      <c r="F6" s="30"/>
      <c r="G6" s="30"/>
      <c r="H6" s="30"/>
      <c r="I6" s="30"/>
      <c r="J6" s="30"/>
      <c r="K6" s="30"/>
      <c r="L6" s="27"/>
      <c r="M6" s="27"/>
      <c r="N6" s="27"/>
      <c r="O6" s="28"/>
      <c r="P6" s="29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ht="23.25" x14ac:dyDescent="0.3">
      <c r="A7" s="168" t="s">
        <v>26</v>
      </c>
      <c r="B7" s="169"/>
      <c r="C7" s="169"/>
      <c r="D7" s="169"/>
      <c r="E7" s="169"/>
      <c r="F7" s="169"/>
      <c r="G7" s="169"/>
      <c r="H7" s="169"/>
      <c r="I7" s="169"/>
      <c r="J7" s="169"/>
      <c r="K7" s="170"/>
      <c r="L7" s="27"/>
      <c r="M7" s="27"/>
      <c r="N7" s="27"/>
      <c r="O7" s="28"/>
      <c r="P7" s="29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ht="23.25" x14ac:dyDescent="0.3">
      <c r="A8" s="33" t="s">
        <v>27</v>
      </c>
      <c r="B8" s="82">
        <v>2</v>
      </c>
      <c r="C8" s="180" t="str">
        <f>IF(B8&gt;0,(VLOOKUP($B$8,OFERENTES!$A$7:$H$12,2,FALSE)),0)</f>
        <v>PROYECTOS ARQUITECTURA E INGENIERIA 3L S.A.S.</v>
      </c>
      <c r="D8" s="169"/>
      <c r="E8" s="169"/>
      <c r="F8" s="169"/>
      <c r="G8" s="169"/>
      <c r="H8" s="169"/>
      <c r="I8" s="169"/>
      <c r="J8" s="169"/>
      <c r="K8" s="170"/>
      <c r="L8" s="34">
        <v>44713</v>
      </c>
      <c r="M8" s="27"/>
      <c r="N8" s="27"/>
      <c r="O8" s="28">
        <v>721529</v>
      </c>
      <c r="P8" s="29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</row>
    <row r="9" spans="1:29" ht="42.75" customHeight="1" x14ac:dyDescent="0.3">
      <c r="A9" s="35" t="s">
        <v>28</v>
      </c>
      <c r="B9" s="181" t="str">
        <f>IF(B8&gt;0,(VLOOKUP($B$8,OFERENTES!$A$7:$J$12,3,FALSE)),0)</f>
        <v>PROYECTOS ARQUITECTURA E INGENIERIA 3L S.A.S.</v>
      </c>
      <c r="C9" s="169"/>
      <c r="D9" s="169"/>
      <c r="E9" s="169"/>
      <c r="F9" s="169"/>
      <c r="G9" s="169"/>
      <c r="H9" s="170"/>
      <c r="I9" s="80"/>
      <c r="J9" s="36" t="s">
        <v>29</v>
      </c>
      <c r="K9" s="37">
        <f>IF(B8&gt;0,(VLOOKUP($B$8,OFERENTES!$A$7:$J$12,4,FALSE)),0)</f>
        <v>1</v>
      </c>
      <c r="L9" s="34"/>
      <c r="M9" s="27"/>
      <c r="N9" s="27"/>
      <c r="O9" s="28"/>
      <c r="P9" s="29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</row>
    <row r="10" spans="1:29" ht="23.25" x14ac:dyDescent="0.3">
      <c r="A10" s="32" t="s">
        <v>30</v>
      </c>
      <c r="B10" s="181">
        <f>IF(B8&gt;0,(VLOOKUP($B$8,OFERENTES!$A$7:$J$12,5,FALSE)),0)</f>
        <v>0</v>
      </c>
      <c r="C10" s="169"/>
      <c r="D10" s="169"/>
      <c r="E10" s="169"/>
      <c r="F10" s="169"/>
      <c r="G10" s="169"/>
      <c r="H10" s="170"/>
      <c r="I10" s="80"/>
      <c r="J10" s="36" t="s">
        <v>29</v>
      </c>
      <c r="K10" s="19">
        <f>IF(D8&gt;0,(VLOOKUP($B$8,OFERENTES!$A$8:$J$8,6,FALSE)),0)</f>
        <v>0</v>
      </c>
      <c r="L10" s="34"/>
      <c r="M10" s="27"/>
      <c r="N10" s="27"/>
      <c r="O10" s="28"/>
      <c r="P10" s="29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</row>
    <row r="11" spans="1:29" ht="23.25" x14ac:dyDescent="0.3">
      <c r="A11" s="32" t="s">
        <v>73</v>
      </c>
      <c r="B11" s="181">
        <f>IF(C8&gt;0,(VLOOKUP($B$8,[1]OFERENTES!$A$7:$H$20,7,FALSE)),0)</f>
        <v>0</v>
      </c>
      <c r="C11" s="169"/>
      <c r="D11" s="169"/>
      <c r="E11" s="169"/>
      <c r="F11" s="169"/>
      <c r="G11" s="169"/>
      <c r="H11" s="170"/>
      <c r="I11" s="80"/>
      <c r="J11" s="36" t="s">
        <v>29</v>
      </c>
      <c r="K11" s="37">
        <f>IF(B10&gt;0,(VLOOKUP($B$8,OFERENTES!$A$7:$J$12,4,FALSE)),0)</f>
        <v>0</v>
      </c>
      <c r="L11" s="34"/>
      <c r="M11" s="27"/>
      <c r="N11" s="27"/>
      <c r="O11" s="28"/>
      <c r="P11" s="29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</row>
    <row r="12" spans="1:29" ht="6" customHeight="1" x14ac:dyDescent="0.3">
      <c r="A12" s="38"/>
      <c r="B12" s="39" t="s">
        <v>31</v>
      </c>
      <c r="C12" s="38"/>
      <c r="D12" s="30"/>
      <c r="E12" s="30"/>
      <c r="F12" s="30"/>
      <c r="G12" s="30"/>
      <c r="H12" s="30"/>
      <c r="I12" s="30"/>
      <c r="J12" s="30"/>
      <c r="K12" s="30"/>
      <c r="L12" s="27"/>
      <c r="M12" s="27"/>
      <c r="N12" s="27"/>
      <c r="O12" s="28">
        <v>721516</v>
      </c>
      <c r="P12" s="29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</row>
    <row r="13" spans="1:29" ht="18.75" x14ac:dyDescent="0.3">
      <c r="A13" s="168" t="s">
        <v>32</v>
      </c>
      <c r="B13" s="169"/>
      <c r="C13" s="169"/>
      <c r="D13" s="169"/>
      <c r="E13" s="169"/>
      <c r="F13" s="169"/>
      <c r="G13" s="169"/>
      <c r="H13" s="169"/>
      <c r="I13" s="169"/>
      <c r="J13" s="169"/>
      <c r="K13" s="17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</row>
    <row r="14" spans="1:29" ht="81.599999999999994" customHeight="1" x14ac:dyDescent="0.3">
      <c r="A14" s="40" t="s">
        <v>85</v>
      </c>
      <c r="B14" s="182" t="s">
        <v>100</v>
      </c>
      <c r="C14" s="183"/>
      <c r="D14" s="183"/>
      <c r="E14" s="183"/>
      <c r="F14" s="183"/>
      <c r="G14" s="183"/>
      <c r="H14" s="183"/>
      <c r="I14" s="183"/>
      <c r="J14" s="183"/>
      <c r="K14" s="184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</row>
    <row r="15" spans="1:29" ht="76.900000000000006" customHeight="1" x14ac:dyDescent="0.3">
      <c r="A15" s="40" t="s">
        <v>86</v>
      </c>
      <c r="B15" s="182" t="s">
        <v>101</v>
      </c>
      <c r="C15" s="183"/>
      <c r="D15" s="183"/>
      <c r="E15" s="183"/>
      <c r="F15" s="183"/>
      <c r="G15" s="183"/>
      <c r="H15" s="183"/>
      <c r="I15" s="183"/>
      <c r="J15" s="183"/>
      <c r="K15" s="184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</row>
    <row r="16" spans="1:29" ht="148.5" customHeight="1" x14ac:dyDescent="0.3">
      <c r="A16" s="40" t="s">
        <v>87</v>
      </c>
      <c r="B16" s="182" t="s">
        <v>102</v>
      </c>
      <c r="C16" s="183"/>
      <c r="D16" s="183"/>
      <c r="E16" s="183"/>
      <c r="F16" s="183"/>
      <c r="G16" s="183"/>
      <c r="H16" s="183"/>
      <c r="I16" s="183"/>
      <c r="J16" s="183"/>
      <c r="K16" s="184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</row>
    <row r="17" spans="1:29" ht="6" customHeight="1" x14ac:dyDescent="0.3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</row>
    <row r="18" spans="1:29" ht="18.75" x14ac:dyDescent="0.3">
      <c r="A18" s="180" t="s">
        <v>33</v>
      </c>
      <c r="B18" s="169"/>
      <c r="C18" s="169"/>
      <c r="D18" s="169"/>
      <c r="E18" s="169"/>
      <c r="F18" s="169"/>
      <c r="G18" s="169"/>
      <c r="H18" s="169"/>
      <c r="I18" s="169"/>
      <c r="J18" s="169"/>
      <c r="K18" s="17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</row>
    <row r="19" spans="1:29" ht="57" customHeight="1" x14ac:dyDescent="0.3">
      <c r="A19" s="41" t="s">
        <v>80</v>
      </c>
      <c r="B19" s="90">
        <v>1</v>
      </c>
      <c r="C19" s="180" t="s">
        <v>34</v>
      </c>
      <c r="D19" s="185"/>
      <c r="E19" s="185"/>
      <c r="F19" s="185"/>
      <c r="G19" s="185"/>
      <c r="H19" s="185"/>
      <c r="I19" s="186"/>
      <c r="J19" s="171" t="s">
        <v>88</v>
      </c>
      <c r="K19" s="187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</row>
    <row r="20" spans="1:29" ht="50.25" customHeight="1" x14ac:dyDescent="0.3">
      <c r="A20" s="188">
        <v>1</v>
      </c>
      <c r="B20" s="188" t="s">
        <v>10</v>
      </c>
      <c r="C20" s="190">
        <f>IF(B20="X",(ROUND((365062574/1750905),2)),0)</f>
        <v>208.5</v>
      </c>
      <c r="D20" s="191"/>
      <c r="E20" s="191"/>
      <c r="F20" s="191"/>
      <c r="G20" s="191"/>
      <c r="H20" s="191"/>
      <c r="I20" s="192"/>
      <c r="J20" s="190">
        <f>IF(B20="X",C20*50%,0)</f>
        <v>104.25</v>
      </c>
      <c r="K20" s="191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</row>
    <row r="21" spans="1:29" ht="24" customHeight="1" x14ac:dyDescent="0.3">
      <c r="A21" s="189"/>
      <c r="B21" s="189"/>
      <c r="C21" s="193"/>
      <c r="D21" s="194"/>
      <c r="E21" s="194"/>
      <c r="F21" s="194"/>
      <c r="G21" s="194"/>
      <c r="H21" s="194"/>
      <c r="I21" s="195"/>
      <c r="J21" s="193"/>
      <c r="K21" s="194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</row>
    <row r="22" spans="1:29" ht="24" customHeight="1" x14ac:dyDescent="0.3">
      <c r="A22" s="101">
        <v>1</v>
      </c>
      <c r="B22" s="101" t="s">
        <v>10</v>
      </c>
      <c r="C22" s="196"/>
      <c r="D22" s="197"/>
      <c r="E22" s="197"/>
      <c r="F22" s="197"/>
      <c r="G22" s="197"/>
      <c r="H22" s="197"/>
      <c r="I22" s="198"/>
      <c r="J22" s="102"/>
      <c r="K22" s="103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</row>
    <row r="23" spans="1:29" ht="18.75" x14ac:dyDescent="0.3">
      <c r="A23" s="42" t="s">
        <v>35</v>
      </c>
      <c r="B23" s="43"/>
      <c r="C23" s="196">
        <f>SUM(C20:H20)</f>
        <v>208.5</v>
      </c>
      <c r="D23" s="197"/>
      <c r="E23" s="197"/>
      <c r="F23" s="197"/>
      <c r="G23" s="197"/>
      <c r="H23" s="197"/>
      <c r="I23" s="198"/>
      <c r="J23" s="199"/>
      <c r="K23" s="20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</row>
    <row r="24" spans="1:29" ht="18.75" customHeight="1" x14ac:dyDescent="0.3">
      <c r="A24" s="44" t="s">
        <v>36</v>
      </c>
      <c r="B24" s="203">
        <v>0</v>
      </c>
      <c r="C24" s="170"/>
      <c r="D24" s="171" t="s">
        <v>37</v>
      </c>
      <c r="E24" s="204"/>
      <c r="F24" s="204"/>
      <c r="G24" s="204"/>
      <c r="H24" s="204"/>
      <c r="I24" s="204"/>
      <c r="J24" s="205">
        <f>C23-B24</f>
        <v>208.5</v>
      </c>
      <c r="K24" s="17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</row>
    <row r="25" spans="1:29" ht="4.5" customHeight="1" x14ac:dyDescent="0.3">
      <c r="A25" s="206"/>
      <c r="B25" s="207"/>
      <c r="C25" s="207"/>
      <c r="D25" s="207"/>
      <c r="E25" s="207"/>
      <c r="F25" s="207"/>
      <c r="G25" s="207"/>
      <c r="H25" s="207"/>
      <c r="I25" s="207"/>
      <c r="J25" s="207"/>
      <c r="K25" s="207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</row>
    <row r="26" spans="1:29" ht="86.25" customHeight="1" x14ac:dyDescent="0.3">
      <c r="A26" s="45" t="s">
        <v>81</v>
      </c>
      <c r="B26" s="20" t="s">
        <v>106</v>
      </c>
      <c r="C26" s="46" t="s">
        <v>38</v>
      </c>
      <c r="D26" s="45" t="s">
        <v>39</v>
      </c>
      <c r="E26" s="45" t="s">
        <v>90</v>
      </c>
      <c r="F26" s="45" t="s">
        <v>96</v>
      </c>
      <c r="G26" s="45" t="s">
        <v>91</v>
      </c>
      <c r="H26" s="45" t="s">
        <v>92</v>
      </c>
      <c r="I26" s="45" t="s">
        <v>93</v>
      </c>
      <c r="J26" s="47" t="s">
        <v>75</v>
      </c>
      <c r="K26" s="47" t="s">
        <v>89</v>
      </c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</row>
    <row r="27" spans="1:29" ht="105" customHeight="1" x14ac:dyDescent="0.3">
      <c r="A27" s="48" t="s">
        <v>133</v>
      </c>
      <c r="B27" s="83" t="s">
        <v>15</v>
      </c>
      <c r="C27" s="83" t="s">
        <v>120</v>
      </c>
      <c r="D27" s="88">
        <v>0.9</v>
      </c>
      <c r="E27" s="83" t="s">
        <v>15</v>
      </c>
      <c r="F27" s="59">
        <v>2014</v>
      </c>
      <c r="G27" s="83" t="s">
        <v>15</v>
      </c>
      <c r="H27" s="83" t="s">
        <v>15</v>
      </c>
      <c r="I27" s="89">
        <f>+IF(G27="Cumple",+K27,0)</f>
        <v>610.28</v>
      </c>
      <c r="J27" s="86">
        <v>678.09</v>
      </c>
      <c r="K27" s="87">
        <f t="shared" ref="K27:K33" si="0">ROUND((J27*D27),2)</f>
        <v>610.28</v>
      </c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</row>
    <row r="28" spans="1:29" ht="45.75" customHeight="1" x14ac:dyDescent="0.3">
      <c r="A28" s="49" t="s">
        <v>134</v>
      </c>
      <c r="B28" s="83" t="s">
        <v>15</v>
      </c>
      <c r="C28" s="83" t="s">
        <v>120</v>
      </c>
      <c r="D28" s="95">
        <v>0.9</v>
      </c>
      <c r="E28" s="83" t="s">
        <v>15</v>
      </c>
      <c r="F28" s="97">
        <v>2014</v>
      </c>
      <c r="G28" s="83" t="s">
        <v>15</v>
      </c>
      <c r="H28" s="83" t="s">
        <v>15</v>
      </c>
      <c r="I28" s="89">
        <f t="shared" ref="I28:I33" si="1">+IF(G28="Cumple",+K28,0)</f>
        <v>553.59</v>
      </c>
      <c r="J28" s="86">
        <v>615.1</v>
      </c>
      <c r="K28" s="87">
        <f t="shared" si="0"/>
        <v>553.59</v>
      </c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</row>
    <row r="29" spans="1:29" ht="63.6" customHeight="1" x14ac:dyDescent="0.3">
      <c r="A29" s="49" t="s">
        <v>105</v>
      </c>
      <c r="B29" s="83"/>
      <c r="C29" s="83"/>
      <c r="D29" s="95"/>
      <c r="E29" s="83"/>
      <c r="F29" s="97"/>
      <c r="G29" s="83"/>
      <c r="H29" s="83"/>
      <c r="I29" s="89">
        <f t="shared" si="1"/>
        <v>0</v>
      </c>
      <c r="J29" s="86"/>
      <c r="K29" s="87">
        <f t="shared" si="0"/>
        <v>0</v>
      </c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</row>
    <row r="30" spans="1:29" ht="15.75" customHeight="1" x14ac:dyDescent="0.3">
      <c r="A30" s="49" t="s">
        <v>40</v>
      </c>
      <c r="B30" s="83"/>
      <c r="C30" s="84"/>
      <c r="D30" s="95"/>
      <c r="E30" s="83"/>
      <c r="F30" s="97"/>
      <c r="G30" s="83"/>
      <c r="H30" s="83"/>
      <c r="I30" s="89">
        <f t="shared" si="1"/>
        <v>0</v>
      </c>
      <c r="J30" s="86"/>
      <c r="K30" s="87">
        <f t="shared" si="0"/>
        <v>0</v>
      </c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</row>
    <row r="31" spans="1:29" ht="15.75" customHeight="1" x14ac:dyDescent="0.3">
      <c r="A31" s="49" t="s">
        <v>41</v>
      </c>
      <c r="B31" s="83"/>
      <c r="C31" s="84"/>
      <c r="D31" s="95"/>
      <c r="E31" s="83"/>
      <c r="F31" s="97"/>
      <c r="G31" s="83"/>
      <c r="H31" s="83"/>
      <c r="I31" s="89">
        <f t="shared" si="1"/>
        <v>0</v>
      </c>
      <c r="J31" s="86"/>
      <c r="K31" s="87">
        <f t="shared" si="0"/>
        <v>0</v>
      </c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</row>
    <row r="32" spans="1:29" ht="15.75" customHeight="1" x14ac:dyDescent="0.3">
      <c r="A32" s="49" t="s">
        <v>42</v>
      </c>
      <c r="B32" s="83"/>
      <c r="C32" s="84"/>
      <c r="D32" s="95"/>
      <c r="E32" s="83"/>
      <c r="F32" s="97"/>
      <c r="G32" s="83"/>
      <c r="H32" s="83"/>
      <c r="I32" s="89">
        <f t="shared" si="1"/>
        <v>0</v>
      </c>
      <c r="J32" s="86"/>
      <c r="K32" s="87">
        <f t="shared" si="0"/>
        <v>0</v>
      </c>
      <c r="L32" s="30"/>
      <c r="M32" s="30">
        <f>+COUNTIF(H27:H33,"Cumple")</f>
        <v>2</v>
      </c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</row>
    <row r="33" spans="1:29" ht="15.75" customHeight="1" x14ac:dyDescent="0.3">
      <c r="A33" s="49" t="s">
        <v>43</v>
      </c>
      <c r="B33" s="83"/>
      <c r="C33" s="84"/>
      <c r="D33" s="95"/>
      <c r="E33" s="83"/>
      <c r="F33" s="97"/>
      <c r="G33" s="83"/>
      <c r="H33" s="83"/>
      <c r="I33" s="89">
        <f t="shared" si="1"/>
        <v>0</v>
      </c>
      <c r="J33" s="86"/>
      <c r="K33" s="87">
        <f t="shared" si="0"/>
        <v>0</v>
      </c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</row>
    <row r="34" spans="1:29" ht="15.75" customHeight="1" x14ac:dyDescent="0.3">
      <c r="A34" s="50" t="s">
        <v>44</v>
      </c>
      <c r="B34" s="83" t="str">
        <f>IF($B9&gt;0,(IF((COUNTIF(B27:B33,"CUMPLE"))&gt;=1,"CUMPLE","NO CUMPLE")),0)</f>
        <v>CUMPLE</v>
      </c>
      <c r="C34" s="51"/>
      <c r="D34" s="51" t="s">
        <v>45</v>
      </c>
      <c r="E34" s="83" t="str">
        <f>IF($B9&gt;0,(IF((COUNTIF(E27:E33,"CUMPLE"))&gt;=1,"CUMPLE","NO CUMPLE")),0)</f>
        <v>CUMPLE</v>
      </c>
      <c r="F34" s="51"/>
      <c r="G34" s="51"/>
      <c r="H34" s="83" t="str">
        <f>IF($B9&gt;0,(IF((COUNTIF(H27:H33,"CUMPLE"))&gt;=1,"CUMPLE","NO CUMPLE")),0)</f>
        <v>CUMPLE</v>
      </c>
      <c r="I34" s="52" t="str">
        <f>IF($B$19&gt;0,(IF((MAX(I27:I33))&gt;=$J$20,$M$1,$M$2)),0)</f>
        <v>Cumple</v>
      </c>
      <c r="J34" s="53" t="s">
        <v>46</v>
      </c>
      <c r="K34" s="54">
        <f>SUM(K27:K33)</f>
        <v>1163.8699999999999</v>
      </c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</row>
    <row r="35" spans="1:29" ht="4.5" customHeight="1" x14ac:dyDescent="0.3">
      <c r="A35" s="55"/>
      <c r="B35" s="55"/>
      <c r="C35" s="55"/>
      <c r="D35" s="55"/>
      <c r="E35" s="55"/>
      <c r="F35" s="55"/>
      <c r="G35" s="55"/>
      <c r="H35" s="55"/>
      <c r="I35" s="55"/>
      <c r="J35" s="56"/>
      <c r="K35" s="31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</row>
    <row r="36" spans="1:29" ht="15.75" customHeight="1" x14ac:dyDescent="0.3">
      <c r="A36" s="174" t="s">
        <v>47</v>
      </c>
      <c r="B36" s="169"/>
      <c r="C36" s="169"/>
      <c r="D36" s="169"/>
      <c r="E36" s="169"/>
      <c r="F36" s="169"/>
      <c r="G36" s="169"/>
      <c r="H36" s="169"/>
      <c r="I36" s="169"/>
      <c r="J36" s="169"/>
      <c r="K36" s="17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</row>
    <row r="37" spans="1:29" ht="15.75" customHeight="1" x14ac:dyDescent="0.3">
      <c r="A37" s="57" t="s">
        <v>48</v>
      </c>
      <c r="B37" s="57" t="s">
        <v>49</v>
      </c>
      <c r="C37" s="174" t="s">
        <v>50</v>
      </c>
      <c r="D37" s="169"/>
      <c r="E37" s="169"/>
      <c r="F37" s="169"/>
      <c r="G37" s="169"/>
      <c r="H37" s="169"/>
      <c r="I37" s="169"/>
      <c r="J37" s="170"/>
      <c r="K37" s="57" t="s">
        <v>51</v>
      </c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</row>
    <row r="38" spans="1:29" ht="15.75" customHeight="1" x14ac:dyDescent="0.3">
      <c r="A38" s="57">
        <v>1</v>
      </c>
      <c r="B38" s="57">
        <v>2</v>
      </c>
      <c r="C38" s="208">
        <v>0.75</v>
      </c>
      <c r="D38" s="169"/>
      <c r="E38" s="170"/>
      <c r="F38" s="209" t="s">
        <v>10</v>
      </c>
      <c r="G38" s="210"/>
      <c r="H38" s="210"/>
      <c r="I38" s="211"/>
      <c r="J38" s="58">
        <f>IF(F38&gt;0,ROUND(($C$23*C38),2),0)</f>
        <v>156.38</v>
      </c>
      <c r="K38" s="212" t="str">
        <f>IF(K34&gt;0,(IF(K34&gt;=(LARGE(J38:J40,1)),M1,M2)),0)</f>
        <v>Cumple</v>
      </c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</row>
    <row r="39" spans="1:29" ht="15.75" customHeight="1" x14ac:dyDescent="0.3">
      <c r="A39" s="57">
        <v>3</v>
      </c>
      <c r="B39" s="57">
        <v>4</v>
      </c>
      <c r="C39" s="208">
        <v>1.2</v>
      </c>
      <c r="D39" s="169"/>
      <c r="E39" s="170"/>
      <c r="F39" s="209"/>
      <c r="G39" s="210"/>
      <c r="H39" s="210"/>
      <c r="I39" s="211"/>
      <c r="J39" s="58">
        <f>IF(F39&gt;0,ROUND(($C$23*C39),2),0)</f>
        <v>0</v>
      </c>
      <c r="K39" s="213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</row>
    <row r="40" spans="1:29" ht="15.75" customHeight="1" x14ac:dyDescent="0.3">
      <c r="A40" s="57">
        <v>1</v>
      </c>
      <c r="B40" s="57">
        <v>5</v>
      </c>
      <c r="C40" s="208">
        <v>1.5</v>
      </c>
      <c r="D40" s="169"/>
      <c r="E40" s="170"/>
      <c r="F40" s="215"/>
      <c r="G40" s="216"/>
      <c r="H40" s="216"/>
      <c r="I40" s="217"/>
      <c r="J40" s="58">
        <f>IF(F40&gt;0,ROUND(($C$23*C40),2),0)</f>
        <v>0</v>
      </c>
      <c r="K40" s="214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</row>
    <row r="41" spans="1:29" ht="6" customHeight="1" x14ac:dyDescent="0.3">
      <c r="A41" s="55"/>
      <c r="B41" s="55"/>
      <c r="C41" s="55"/>
      <c r="D41" s="55"/>
      <c r="E41" s="55"/>
      <c r="F41" s="55"/>
      <c r="G41" s="55"/>
      <c r="H41" s="55"/>
      <c r="I41" s="55"/>
      <c r="J41" s="56"/>
      <c r="K41" s="31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</row>
    <row r="42" spans="1:29" ht="30" customHeight="1" x14ac:dyDescent="0.3">
      <c r="A42" s="201" t="s">
        <v>108</v>
      </c>
      <c r="B42" s="202"/>
      <c r="C42" s="202"/>
      <c r="D42" s="202"/>
      <c r="E42" s="202"/>
      <c r="F42" s="202"/>
      <c r="G42" s="202"/>
      <c r="H42" s="202"/>
      <c r="I42" s="202"/>
      <c r="J42" s="187"/>
      <c r="K42" s="59" t="s">
        <v>63</v>
      </c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</row>
    <row r="43" spans="1:29" ht="18.75" x14ac:dyDescent="0.3">
      <c r="A43" s="201" t="s">
        <v>109</v>
      </c>
      <c r="B43" s="202"/>
      <c r="C43" s="202"/>
      <c r="D43" s="202"/>
      <c r="E43" s="202"/>
      <c r="F43" s="202"/>
      <c r="G43" s="202"/>
      <c r="H43" s="202"/>
      <c r="I43" s="202"/>
      <c r="J43" s="187"/>
      <c r="K43" s="59" t="s">
        <v>63</v>
      </c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</row>
    <row r="44" spans="1:29" ht="15.75" customHeight="1" x14ac:dyDescent="0.3">
      <c r="A44" s="201" t="s">
        <v>52</v>
      </c>
      <c r="B44" s="218"/>
      <c r="C44" s="218"/>
      <c r="D44" s="218"/>
      <c r="E44" s="218"/>
      <c r="F44" s="218"/>
      <c r="G44" s="218"/>
      <c r="H44" s="218"/>
      <c r="I44" s="219"/>
      <c r="J44" s="96">
        <f>+J4</f>
        <v>46141</v>
      </c>
      <c r="K44" s="59" t="s">
        <v>63</v>
      </c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</row>
    <row r="45" spans="1:29" ht="18" customHeight="1" x14ac:dyDescent="0.3">
      <c r="A45" s="220" t="s">
        <v>82</v>
      </c>
      <c r="B45" s="221"/>
      <c r="C45" s="221"/>
      <c r="D45" s="221"/>
      <c r="E45" s="221"/>
      <c r="F45" s="221"/>
      <c r="G45" s="221"/>
      <c r="H45" s="221"/>
      <c r="I45" s="221"/>
      <c r="J45" s="226">
        <f>ROUND(C23*50%,2)</f>
        <v>104.25</v>
      </c>
      <c r="K45" s="229" t="s">
        <v>130</v>
      </c>
      <c r="L45" s="60" t="b">
        <f>OR(K45="Si",K45="N.A.")</f>
        <v>1</v>
      </c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</row>
    <row r="46" spans="1:29" ht="23.25" customHeight="1" x14ac:dyDescent="0.3">
      <c r="A46" s="222"/>
      <c r="B46" s="223"/>
      <c r="C46" s="223"/>
      <c r="D46" s="223"/>
      <c r="E46" s="223"/>
      <c r="F46" s="223"/>
      <c r="G46" s="223"/>
      <c r="H46" s="223"/>
      <c r="I46" s="223"/>
      <c r="J46" s="227"/>
      <c r="K46" s="230"/>
      <c r="L46" s="60" t="b">
        <f>OR(K45="Si",K45="N.A.")</f>
        <v>1</v>
      </c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</row>
    <row r="47" spans="1:29" ht="18" customHeight="1" x14ac:dyDescent="0.3">
      <c r="A47" s="224"/>
      <c r="B47" s="225"/>
      <c r="C47" s="225"/>
      <c r="D47" s="225"/>
      <c r="E47" s="225"/>
      <c r="F47" s="225"/>
      <c r="G47" s="225"/>
      <c r="H47" s="225"/>
      <c r="I47" s="225"/>
      <c r="J47" s="228"/>
      <c r="K47" s="231"/>
      <c r="L47" s="60" t="b">
        <f>OR(K45="Si",K45="N.A.")</f>
        <v>1</v>
      </c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</row>
    <row r="48" spans="1:29" ht="18" customHeight="1" x14ac:dyDescent="0.3">
      <c r="A48" s="232" t="s">
        <v>69</v>
      </c>
      <c r="B48" s="233"/>
      <c r="C48" s="233"/>
      <c r="D48" s="233"/>
      <c r="E48" s="233"/>
      <c r="F48" s="233"/>
      <c r="G48" s="233"/>
      <c r="H48" s="233"/>
      <c r="I48" s="233"/>
      <c r="J48" s="238">
        <f>ROUND(C23*5%,2)</f>
        <v>10.43</v>
      </c>
      <c r="K48" s="229" t="s">
        <v>130</v>
      </c>
      <c r="L48" s="60" t="b">
        <f>OR(K48="Si",K48="N.A.")</f>
        <v>1</v>
      </c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</row>
    <row r="49" spans="1:29" ht="18" customHeight="1" x14ac:dyDescent="0.3">
      <c r="A49" s="234"/>
      <c r="B49" s="235"/>
      <c r="C49" s="235"/>
      <c r="D49" s="235"/>
      <c r="E49" s="235"/>
      <c r="F49" s="235"/>
      <c r="G49" s="235"/>
      <c r="H49" s="235"/>
      <c r="I49" s="235"/>
      <c r="J49" s="227"/>
      <c r="K49" s="230"/>
      <c r="L49" s="60" t="b">
        <f>OR(K48="Si",K48="N.A.")</f>
        <v>1</v>
      </c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</row>
    <row r="50" spans="1:29" ht="18.75" customHeight="1" x14ac:dyDescent="0.3">
      <c r="A50" s="236"/>
      <c r="B50" s="237"/>
      <c r="C50" s="237"/>
      <c r="D50" s="237"/>
      <c r="E50" s="237"/>
      <c r="F50" s="237"/>
      <c r="G50" s="237"/>
      <c r="H50" s="237"/>
      <c r="I50" s="237"/>
      <c r="J50" s="239"/>
      <c r="K50" s="231"/>
      <c r="L50" s="60" t="b">
        <f>OR(K48="Si",K48="N.A.")</f>
        <v>1</v>
      </c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</row>
    <row r="51" spans="1:29" ht="18.75" x14ac:dyDescent="0.3">
      <c r="A51" s="240" t="s">
        <v>70</v>
      </c>
      <c r="B51" s="178"/>
      <c r="C51" s="178"/>
      <c r="D51" s="178"/>
      <c r="E51" s="178"/>
      <c r="F51" s="178"/>
      <c r="G51" s="178"/>
      <c r="H51" s="178"/>
      <c r="I51" s="178"/>
      <c r="J51" s="241"/>
      <c r="K51" s="59" t="s">
        <v>130</v>
      </c>
      <c r="L51" s="60" t="b">
        <f>OR(K51="Si",K51="N.A.")</f>
        <v>1</v>
      </c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</row>
    <row r="52" spans="1:29" ht="39.75" customHeight="1" x14ac:dyDescent="0.3">
      <c r="A52" s="201" t="s">
        <v>107</v>
      </c>
      <c r="B52" s="169"/>
      <c r="C52" s="169"/>
      <c r="D52" s="169"/>
      <c r="E52" s="169"/>
      <c r="F52" s="169"/>
      <c r="G52" s="169"/>
      <c r="H52" s="169"/>
      <c r="I52" s="169"/>
      <c r="J52" s="170"/>
      <c r="K52" s="59" t="s">
        <v>63</v>
      </c>
      <c r="L52" s="30" t="b">
        <f t="shared" ref="L52" si="2">OR(K52="Si",K52="N.A.")</f>
        <v>1</v>
      </c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</row>
    <row r="53" spans="1:29" ht="170.25" customHeight="1" x14ac:dyDescent="0.3">
      <c r="A53" s="61" t="s">
        <v>53</v>
      </c>
      <c r="B53" s="242"/>
      <c r="C53" s="169"/>
      <c r="D53" s="169"/>
      <c r="E53" s="169"/>
      <c r="F53" s="169"/>
      <c r="G53" s="169"/>
      <c r="H53" s="169"/>
      <c r="I53" s="169"/>
      <c r="J53" s="169"/>
      <c r="K53" s="17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</row>
    <row r="54" spans="1:29" ht="4.5" customHeight="1" x14ac:dyDescent="0.3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</row>
    <row r="55" spans="1:29" ht="15.75" customHeight="1" x14ac:dyDescent="0.3">
      <c r="A55" s="180" t="s">
        <v>54</v>
      </c>
      <c r="B55" s="185"/>
      <c r="C55" s="185"/>
      <c r="D55" s="185"/>
      <c r="E55" s="185"/>
      <c r="F55" s="185"/>
      <c r="G55" s="185"/>
      <c r="H55" s="185"/>
      <c r="I55" s="186"/>
      <c r="J55" s="243" t="str">
        <f>IF($B$8&gt;0,(IF((COUNTIFS($K$42,"Si",$K$43,"Si",$K$44,"Si",$L$45,"Verdadero",$L$46,"Verdadero",$L$47,"Verdadero",$L$48,"Verdadero",$L$49,"Verdadero",$L$50,"Verdadero",$L$51,"Verdadero",$K$52,"Si",$H$34,"Cumple",$I$34,"Cumple",$B$34,"Cumple",$K$38,"Cumple")=1),$N$1,$N$2)),$L$2)</f>
        <v>CUMPLE</v>
      </c>
      <c r="K55" s="17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</row>
    <row r="56" spans="1:29" ht="6" customHeight="1" x14ac:dyDescent="0.3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</row>
    <row r="57" spans="1:29" ht="15.75" customHeight="1" x14ac:dyDescent="0.3">
      <c r="A57" s="168" t="s">
        <v>55</v>
      </c>
      <c r="B57" s="169"/>
      <c r="C57" s="169"/>
      <c r="D57" s="169"/>
      <c r="E57" s="169"/>
      <c r="F57" s="169"/>
      <c r="G57" s="169"/>
      <c r="H57" s="169"/>
      <c r="I57" s="169"/>
      <c r="J57" s="169"/>
      <c r="K57" s="17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</row>
    <row r="58" spans="1:29" ht="41.25" customHeight="1" x14ac:dyDescent="0.3">
      <c r="A58" s="245" t="s">
        <v>56</v>
      </c>
      <c r="B58" s="187"/>
      <c r="C58" s="59" t="s">
        <v>63</v>
      </c>
      <c r="D58" s="246" t="s">
        <v>57</v>
      </c>
      <c r="E58" s="170"/>
      <c r="F58" s="247" t="s">
        <v>63</v>
      </c>
      <c r="G58" s="248"/>
      <c r="H58" s="248"/>
      <c r="I58" s="249"/>
      <c r="J58" s="180" t="s">
        <v>58</v>
      </c>
      <c r="K58" s="17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</row>
    <row r="59" spans="1:29" ht="40.5" customHeight="1" x14ac:dyDescent="0.3">
      <c r="A59" s="246" t="s">
        <v>59</v>
      </c>
      <c r="B59" s="170"/>
      <c r="C59" s="59" t="s">
        <v>63</v>
      </c>
      <c r="D59" s="245" t="s">
        <v>60</v>
      </c>
      <c r="E59" s="187"/>
      <c r="F59" s="247" t="s">
        <v>63</v>
      </c>
      <c r="G59" s="248"/>
      <c r="H59" s="248"/>
      <c r="I59" s="249"/>
      <c r="J59" s="243" t="str">
        <f>IF($B$8&gt;0,(IF((COUNTIFS($C$58,"Si",$C$59,"Si",$F$58,"Si",$F$59,"Si")=1),$N$1,$N$2)),$L$2)</f>
        <v>CUMPLE</v>
      </c>
      <c r="K59" s="17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</row>
    <row r="60" spans="1:29" ht="6" customHeight="1" x14ac:dyDescent="0.3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</row>
    <row r="61" spans="1:29" ht="15.75" customHeight="1" x14ac:dyDescent="0.3">
      <c r="A61" s="180" t="s">
        <v>61</v>
      </c>
      <c r="B61" s="185"/>
      <c r="C61" s="185"/>
      <c r="D61" s="185"/>
      <c r="E61" s="185"/>
      <c r="F61" s="185"/>
      <c r="G61" s="185"/>
      <c r="H61" s="185"/>
      <c r="I61" s="186"/>
      <c r="J61" s="243" t="s">
        <v>16</v>
      </c>
      <c r="K61" s="244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</row>
    <row r="62" spans="1:29" ht="15.75" customHeight="1" x14ac:dyDescent="0.3">
      <c r="A62" s="180" t="s">
        <v>62</v>
      </c>
      <c r="B62" s="185"/>
      <c r="C62" s="185"/>
      <c r="D62" s="185"/>
      <c r="E62" s="185"/>
      <c r="F62" s="185"/>
      <c r="G62" s="185"/>
      <c r="H62" s="185"/>
      <c r="I62" s="186"/>
      <c r="J62" s="243" t="str">
        <f>IF($B$8&gt;0,(IF((COUNTIFS($J$55,$N$1,$J$59,$N$1,$J$61,$N$1)=1),"HABILITADO","NO HABILITADO")),$L$2)</f>
        <v>HABILITADO</v>
      </c>
      <c r="K62" s="17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</row>
    <row r="63" spans="1:29" ht="15.75" customHeight="1" x14ac:dyDescent="0.3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</row>
    <row r="64" spans="1:29" ht="15.75" customHeight="1" x14ac:dyDescent="0.3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</row>
    <row r="65" spans="1:29" ht="15.75" customHeight="1" x14ac:dyDescent="0.3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</row>
    <row r="66" spans="1:29" ht="15.75" customHeight="1" x14ac:dyDescent="0.3">
      <c r="A66" s="30"/>
      <c r="B66" s="30"/>
      <c r="C66" s="62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</row>
    <row r="67" spans="1:29" ht="15.75" customHeight="1" x14ac:dyDescent="0.3">
      <c r="A67" s="30"/>
      <c r="B67" s="30"/>
      <c r="C67" s="31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</row>
    <row r="68" spans="1:29" ht="42" customHeight="1" x14ac:dyDescent="0.3">
      <c r="A68" s="30"/>
      <c r="B68" s="30"/>
      <c r="C68" s="31"/>
      <c r="D68" s="30"/>
      <c r="E68" s="30"/>
      <c r="F68" s="30"/>
      <c r="G68" s="30"/>
      <c r="H68" s="30"/>
      <c r="I68" s="30"/>
      <c r="J68" s="85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</row>
    <row r="69" spans="1:29" ht="15.75" customHeight="1" x14ac:dyDescent="0.3">
      <c r="A69" s="30"/>
      <c r="B69" s="30"/>
      <c r="C69" s="31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</row>
    <row r="70" spans="1:29" ht="15.75" customHeight="1" x14ac:dyDescent="0.3">
      <c r="A70" s="30"/>
      <c r="B70" s="30"/>
      <c r="C70" s="31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</row>
    <row r="71" spans="1:29" ht="15.75" customHeight="1" x14ac:dyDescent="0.3">
      <c r="A71" s="30"/>
      <c r="B71" s="30"/>
      <c r="C71" s="31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</row>
    <row r="72" spans="1:29" ht="15.75" customHeight="1" x14ac:dyDescent="0.3">
      <c r="A72" s="30"/>
      <c r="B72" s="30"/>
      <c r="C72" s="31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</row>
    <row r="73" spans="1:29" ht="15.75" customHeight="1" x14ac:dyDescent="0.3">
      <c r="A73" s="30"/>
      <c r="B73" s="30"/>
      <c r="C73" s="31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</row>
    <row r="74" spans="1:29" ht="15.75" customHeight="1" x14ac:dyDescent="0.3">
      <c r="A74" s="30"/>
      <c r="B74" s="30"/>
      <c r="C74" s="31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</row>
    <row r="75" spans="1:29" ht="15.75" customHeight="1" x14ac:dyDescent="0.3">
      <c r="A75" s="30"/>
      <c r="B75" s="30"/>
      <c r="C75" s="31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</row>
    <row r="76" spans="1:29" ht="15.75" customHeight="1" x14ac:dyDescent="0.3">
      <c r="A76" s="30"/>
      <c r="B76" s="30"/>
      <c r="C76" s="31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</row>
    <row r="77" spans="1:29" ht="15.75" customHeight="1" x14ac:dyDescent="0.3">
      <c r="A77" s="30"/>
      <c r="B77" s="30"/>
      <c r="C77" s="31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</row>
    <row r="78" spans="1:29" ht="15.75" customHeight="1" x14ac:dyDescent="0.3">
      <c r="A78" s="30"/>
      <c r="B78" s="30"/>
      <c r="C78" s="31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</row>
    <row r="79" spans="1:29" ht="15.75" customHeight="1" x14ac:dyDescent="0.3">
      <c r="A79" s="30"/>
      <c r="B79" s="30"/>
      <c r="C79" s="31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</row>
    <row r="80" spans="1:29" ht="15.75" customHeight="1" x14ac:dyDescent="0.3">
      <c r="A80" s="30"/>
      <c r="B80" s="30"/>
      <c r="C80" s="31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</row>
    <row r="81" spans="1:29" ht="15.75" customHeight="1" x14ac:dyDescent="0.3">
      <c r="A81" s="30"/>
      <c r="B81" s="30"/>
      <c r="C81" s="31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</row>
    <row r="82" spans="1:29" ht="15.75" customHeight="1" x14ac:dyDescent="0.3">
      <c r="A82" s="30"/>
      <c r="B82" s="30"/>
      <c r="C82" s="31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</row>
    <row r="83" spans="1:29" ht="15.75" customHeight="1" x14ac:dyDescent="0.3">
      <c r="A83" s="30"/>
      <c r="B83" s="30"/>
      <c r="C83" s="31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</row>
    <row r="84" spans="1:29" ht="15.75" customHeight="1" x14ac:dyDescent="0.3">
      <c r="A84" s="30"/>
      <c r="B84" s="30"/>
      <c r="C84" s="31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</row>
    <row r="85" spans="1:29" ht="15.75" customHeight="1" x14ac:dyDescent="0.3">
      <c r="A85" s="30"/>
      <c r="B85" s="30"/>
      <c r="C85" s="31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</row>
    <row r="86" spans="1:29" ht="15.75" customHeight="1" x14ac:dyDescent="0.3">
      <c r="A86" s="30"/>
      <c r="B86" s="30"/>
      <c r="C86" s="31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</row>
    <row r="87" spans="1:29" ht="15.75" customHeight="1" x14ac:dyDescent="0.3">
      <c r="A87" s="30"/>
      <c r="B87" s="30"/>
      <c r="C87" s="31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</row>
    <row r="88" spans="1:29" ht="15.75" customHeight="1" x14ac:dyDescent="0.3">
      <c r="A88" s="30"/>
      <c r="B88" s="30"/>
      <c r="C88" s="31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</row>
    <row r="89" spans="1:29" ht="15.75" customHeight="1" x14ac:dyDescent="0.3">
      <c r="A89" s="30"/>
      <c r="B89" s="30"/>
      <c r="C89" s="31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</row>
    <row r="90" spans="1:29" ht="15.75" customHeight="1" x14ac:dyDescent="0.3">
      <c r="A90" s="30"/>
      <c r="B90" s="30"/>
      <c r="C90" s="31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</row>
    <row r="91" spans="1:29" ht="15.75" customHeight="1" x14ac:dyDescent="0.3">
      <c r="A91" s="30"/>
      <c r="B91" s="30"/>
      <c r="C91" s="31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</row>
    <row r="92" spans="1:29" ht="15.75" customHeight="1" x14ac:dyDescent="0.3">
      <c r="A92" s="30"/>
      <c r="B92" s="30"/>
      <c r="C92" s="31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</row>
    <row r="93" spans="1:29" ht="15.75" customHeight="1" x14ac:dyDescent="0.3">
      <c r="A93" s="30"/>
      <c r="B93" s="30"/>
      <c r="C93" s="31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</row>
    <row r="94" spans="1:29" ht="15.75" customHeight="1" x14ac:dyDescent="0.3">
      <c r="A94" s="30"/>
      <c r="B94" s="30"/>
      <c r="C94" s="31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</row>
    <row r="95" spans="1:29" ht="15.75" customHeight="1" x14ac:dyDescent="0.3">
      <c r="A95" s="30"/>
      <c r="B95" s="30"/>
      <c r="C95" s="31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</row>
    <row r="96" spans="1:29" ht="15.75" customHeight="1" x14ac:dyDescent="0.3">
      <c r="A96" s="30"/>
      <c r="B96" s="30"/>
      <c r="C96" s="31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</row>
    <row r="97" spans="1:29" ht="15.75" customHeight="1" x14ac:dyDescent="0.3">
      <c r="A97" s="30"/>
      <c r="B97" s="30"/>
      <c r="C97" s="31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</row>
    <row r="98" spans="1:29" ht="15.75" customHeight="1" x14ac:dyDescent="0.3">
      <c r="A98" s="30"/>
      <c r="B98" s="30"/>
      <c r="C98" s="31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</row>
    <row r="99" spans="1:29" ht="15.75" customHeight="1" x14ac:dyDescent="0.3">
      <c r="A99" s="30"/>
      <c r="B99" s="30"/>
      <c r="C99" s="31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</row>
    <row r="100" spans="1:29" ht="15.75" customHeight="1" x14ac:dyDescent="0.3">
      <c r="A100" s="30"/>
      <c r="B100" s="30"/>
      <c r="C100" s="31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</row>
    <row r="101" spans="1:29" ht="15.75" customHeight="1" x14ac:dyDescent="0.3">
      <c r="A101" s="30"/>
      <c r="B101" s="30"/>
      <c r="C101" s="31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</row>
    <row r="102" spans="1:29" ht="15.75" customHeight="1" x14ac:dyDescent="0.3">
      <c r="A102" s="30"/>
      <c r="B102" s="30"/>
      <c r="C102" s="31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</row>
    <row r="103" spans="1:29" ht="15.75" customHeight="1" x14ac:dyDescent="0.3">
      <c r="A103" s="30"/>
      <c r="B103" s="30"/>
      <c r="C103" s="31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</row>
    <row r="104" spans="1:29" ht="15.75" customHeight="1" x14ac:dyDescent="0.3">
      <c r="A104" s="30"/>
      <c r="B104" s="30"/>
      <c r="C104" s="31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</row>
    <row r="105" spans="1:29" ht="15.75" customHeight="1" x14ac:dyDescent="0.3">
      <c r="A105" s="30"/>
      <c r="B105" s="30"/>
      <c r="C105" s="31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</row>
    <row r="106" spans="1:29" ht="15.75" customHeight="1" x14ac:dyDescent="0.3">
      <c r="A106" s="30"/>
      <c r="B106" s="30"/>
      <c r="C106" s="31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</row>
    <row r="107" spans="1:29" ht="15.75" customHeight="1" x14ac:dyDescent="0.3">
      <c r="A107" s="30"/>
      <c r="B107" s="30"/>
      <c r="C107" s="31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</row>
    <row r="108" spans="1:29" ht="15.75" customHeight="1" x14ac:dyDescent="0.3">
      <c r="A108" s="30"/>
      <c r="B108" s="30"/>
      <c r="C108" s="31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</row>
    <row r="109" spans="1:29" ht="15.75" customHeight="1" x14ac:dyDescent="0.3">
      <c r="A109" s="30"/>
      <c r="B109" s="30"/>
      <c r="C109" s="31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</row>
    <row r="110" spans="1:29" ht="15.75" customHeight="1" x14ac:dyDescent="0.3">
      <c r="A110" s="30"/>
      <c r="B110" s="30"/>
      <c r="C110" s="31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</row>
    <row r="111" spans="1:29" ht="15.75" customHeight="1" x14ac:dyDescent="0.3">
      <c r="A111" s="30"/>
      <c r="B111" s="30"/>
      <c r="C111" s="31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</row>
    <row r="112" spans="1:29" ht="15.75" customHeight="1" x14ac:dyDescent="0.3">
      <c r="A112" s="30"/>
      <c r="B112" s="30"/>
      <c r="C112" s="31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</row>
    <row r="113" spans="1:29" ht="15.75" customHeight="1" x14ac:dyDescent="0.3">
      <c r="A113" s="30"/>
      <c r="B113" s="30"/>
      <c r="C113" s="31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</row>
    <row r="114" spans="1:29" ht="15.75" customHeight="1" x14ac:dyDescent="0.3">
      <c r="A114" s="30"/>
      <c r="B114" s="30"/>
      <c r="C114" s="31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</row>
    <row r="115" spans="1:29" ht="15.75" customHeight="1" x14ac:dyDescent="0.3">
      <c r="A115" s="30"/>
      <c r="B115" s="30"/>
      <c r="C115" s="31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</row>
    <row r="116" spans="1:29" ht="15.75" customHeight="1" x14ac:dyDescent="0.3">
      <c r="A116" s="30"/>
      <c r="B116" s="30"/>
      <c r="C116" s="31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</row>
    <row r="117" spans="1:29" ht="15.75" customHeight="1" x14ac:dyDescent="0.3">
      <c r="A117" s="30"/>
      <c r="B117" s="30"/>
      <c r="C117" s="31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</row>
    <row r="118" spans="1:29" ht="15.75" customHeight="1" x14ac:dyDescent="0.3">
      <c r="A118" s="30"/>
      <c r="B118" s="30"/>
      <c r="C118" s="31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</row>
    <row r="119" spans="1:29" ht="15.75" customHeight="1" x14ac:dyDescent="0.3">
      <c r="A119" s="30"/>
      <c r="B119" s="30"/>
      <c r="C119" s="31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</row>
    <row r="120" spans="1:29" ht="15.75" customHeight="1" x14ac:dyDescent="0.3">
      <c r="A120" s="30"/>
      <c r="B120" s="30"/>
      <c r="C120" s="31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</row>
    <row r="121" spans="1:29" ht="15.75" customHeight="1" x14ac:dyDescent="0.3">
      <c r="A121" s="30"/>
      <c r="B121" s="30"/>
      <c r="C121" s="31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</row>
    <row r="122" spans="1:29" ht="15.75" customHeight="1" x14ac:dyDescent="0.3">
      <c r="A122" s="30"/>
      <c r="B122" s="30"/>
      <c r="C122" s="31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</row>
    <row r="123" spans="1:29" ht="15.75" customHeight="1" x14ac:dyDescent="0.3">
      <c r="A123" s="30"/>
      <c r="B123" s="30"/>
      <c r="C123" s="31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</row>
    <row r="124" spans="1:29" ht="15.75" customHeight="1" x14ac:dyDescent="0.3">
      <c r="A124" s="30"/>
      <c r="B124" s="30"/>
      <c r="C124" s="31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</row>
    <row r="125" spans="1:29" ht="15.75" customHeight="1" x14ac:dyDescent="0.3">
      <c r="A125" s="30"/>
      <c r="B125" s="30"/>
      <c r="C125" s="31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</row>
    <row r="126" spans="1:29" ht="15.75" customHeight="1" x14ac:dyDescent="0.3">
      <c r="A126" s="30"/>
      <c r="B126" s="30"/>
      <c r="C126" s="31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</row>
    <row r="127" spans="1:29" ht="15.75" customHeight="1" x14ac:dyDescent="0.3">
      <c r="A127" s="30"/>
      <c r="B127" s="30"/>
      <c r="C127" s="31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</row>
    <row r="128" spans="1:29" ht="15.75" customHeight="1" x14ac:dyDescent="0.3">
      <c r="A128" s="30"/>
      <c r="B128" s="30"/>
      <c r="C128" s="31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</row>
    <row r="129" spans="1:29" ht="15.75" customHeight="1" x14ac:dyDescent="0.3">
      <c r="A129" s="30"/>
      <c r="B129" s="30"/>
      <c r="C129" s="31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</row>
    <row r="130" spans="1:29" ht="15.75" customHeight="1" x14ac:dyDescent="0.3">
      <c r="A130" s="30"/>
      <c r="B130" s="30"/>
      <c r="C130" s="31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</row>
    <row r="131" spans="1:29" ht="15.75" customHeight="1" x14ac:dyDescent="0.3">
      <c r="A131" s="30"/>
      <c r="B131" s="30"/>
      <c r="C131" s="31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</row>
    <row r="132" spans="1:29" ht="15.75" customHeight="1" x14ac:dyDescent="0.3">
      <c r="A132" s="30"/>
      <c r="B132" s="30"/>
      <c r="C132" s="31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</row>
    <row r="133" spans="1:29" ht="15.75" customHeight="1" x14ac:dyDescent="0.3">
      <c r="A133" s="30"/>
      <c r="B133" s="30"/>
      <c r="C133" s="31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</row>
    <row r="134" spans="1:29" ht="15.75" customHeight="1" x14ac:dyDescent="0.3">
      <c r="A134" s="30"/>
      <c r="B134" s="30"/>
      <c r="C134" s="31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</row>
    <row r="135" spans="1:29" ht="15.75" customHeight="1" x14ac:dyDescent="0.3">
      <c r="A135" s="30"/>
      <c r="B135" s="30"/>
      <c r="C135" s="31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</row>
    <row r="136" spans="1:29" ht="15.75" customHeight="1" x14ac:dyDescent="0.3">
      <c r="A136" s="30"/>
      <c r="B136" s="30"/>
      <c r="C136" s="31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</row>
    <row r="137" spans="1:29" ht="15.75" customHeight="1" x14ac:dyDescent="0.3">
      <c r="A137" s="30"/>
      <c r="B137" s="30"/>
      <c r="C137" s="31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</row>
    <row r="138" spans="1:29" ht="15.75" customHeight="1" x14ac:dyDescent="0.3">
      <c r="A138" s="30"/>
      <c r="B138" s="30"/>
      <c r="C138" s="31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</row>
    <row r="139" spans="1:29" ht="15.75" customHeight="1" x14ac:dyDescent="0.3">
      <c r="A139" s="30"/>
      <c r="B139" s="30"/>
      <c r="C139" s="31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</row>
    <row r="140" spans="1:29" ht="15.75" customHeight="1" x14ac:dyDescent="0.3">
      <c r="A140" s="30"/>
      <c r="B140" s="30"/>
      <c r="C140" s="31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</row>
    <row r="141" spans="1:29" ht="15.75" customHeight="1" x14ac:dyDescent="0.3">
      <c r="A141" s="30"/>
      <c r="B141" s="30"/>
      <c r="C141" s="31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</row>
    <row r="142" spans="1:29" ht="15.75" customHeight="1" x14ac:dyDescent="0.3">
      <c r="A142" s="30"/>
      <c r="B142" s="30"/>
      <c r="C142" s="31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</row>
    <row r="143" spans="1:29" ht="15.75" customHeight="1" x14ac:dyDescent="0.3">
      <c r="A143" s="30"/>
      <c r="B143" s="30"/>
      <c r="C143" s="31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</row>
    <row r="144" spans="1:29" ht="15.75" customHeight="1" x14ac:dyDescent="0.3">
      <c r="A144" s="30"/>
      <c r="B144" s="30"/>
      <c r="C144" s="31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</row>
    <row r="145" spans="1:29" ht="15.75" customHeight="1" x14ac:dyDescent="0.3">
      <c r="A145" s="30"/>
      <c r="B145" s="30"/>
      <c r="C145" s="31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</row>
    <row r="146" spans="1:29" ht="15.75" customHeight="1" x14ac:dyDescent="0.3">
      <c r="A146" s="30"/>
      <c r="B146" s="30"/>
      <c r="C146" s="31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</row>
    <row r="147" spans="1:29" ht="15.75" customHeight="1" x14ac:dyDescent="0.3">
      <c r="A147" s="30"/>
      <c r="B147" s="30"/>
      <c r="C147" s="31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</row>
    <row r="148" spans="1:29" ht="15.75" customHeight="1" x14ac:dyDescent="0.3">
      <c r="A148" s="30"/>
      <c r="B148" s="30"/>
      <c r="C148" s="31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</row>
    <row r="149" spans="1:29" ht="15.75" customHeight="1" x14ac:dyDescent="0.3">
      <c r="A149" s="30"/>
      <c r="B149" s="30"/>
      <c r="C149" s="31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</row>
    <row r="150" spans="1:29" ht="15.75" customHeight="1" x14ac:dyDescent="0.3">
      <c r="A150" s="30"/>
      <c r="B150" s="30"/>
      <c r="C150" s="31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</row>
    <row r="151" spans="1:29" ht="15.75" customHeight="1" x14ac:dyDescent="0.3">
      <c r="A151" s="30"/>
      <c r="B151" s="30"/>
      <c r="C151" s="31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</row>
    <row r="152" spans="1:29" ht="15.75" customHeight="1" x14ac:dyDescent="0.3">
      <c r="A152" s="30"/>
      <c r="B152" s="30"/>
      <c r="C152" s="31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</row>
    <row r="153" spans="1:29" ht="15.75" customHeight="1" x14ac:dyDescent="0.3">
      <c r="A153" s="30"/>
      <c r="B153" s="30"/>
      <c r="C153" s="31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</row>
    <row r="154" spans="1:29" ht="15.75" customHeight="1" x14ac:dyDescent="0.3">
      <c r="A154" s="30"/>
      <c r="B154" s="30"/>
      <c r="C154" s="31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</row>
    <row r="155" spans="1:29" ht="15.75" customHeight="1" x14ac:dyDescent="0.3">
      <c r="A155" s="30"/>
      <c r="B155" s="30"/>
      <c r="C155" s="31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</row>
    <row r="156" spans="1:29" ht="15.75" customHeight="1" x14ac:dyDescent="0.3">
      <c r="A156" s="30"/>
      <c r="B156" s="30"/>
      <c r="C156" s="31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</row>
    <row r="157" spans="1:29" ht="15.75" customHeight="1" x14ac:dyDescent="0.3">
      <c r="A157" s="30"/>
      <c r="B157" s="30"/>
      <c r="C157" s="31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</row>
    <row r="158" spans="1:29" ht="15.75" customHeight="1" x14ac:dyDescent="0.3">
      <c r="A158" s="30"/>
      <c r="B158" s="30"/>
      <c r="C158" s="31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</row>
    <row r="159" spans="1:29" ht="15.75" customHeight="1" x14ac:dyDescent="0.3">
      <c r="A159" s="30"/>
      <c r="B159" s="30"/>
      <c r="C159" s="31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</row>
    <row r="160" spans="1:29" ht="15.75" customHeight="1" x14ac:dyDescent="0.3">
      <c r="A160" s="30"/>
      <c r="B160" s="30"/>
      <c r="C160" s="31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</row>
    <row r="161" spans="1:29" ht="15.75" customHeight="1" x14ac:dyDescent="0.3">
      <c r="A161" s="30"/>
      <c r="B161" s="30"/>
      <c r="C161" s="31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</row>
    <row r="162" spans="1:29" ht="15.75" customHeight="1" x14ac:dyDescent="0.3">
      <c r="A162" s="30"/>
      <c r="B162" s="30"/>
      <c r="C162" s="31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</row>
    <row r="163" spans="1:29" ht="15.75" customHeight="1" x14ac:dyDescent="0.3">
      <c r="A163" s="30"/>
      <c r="B163" s="30"/>
      <c r="C163" s="31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</row>
    <row r="164" spans="1:29" ht="15.75" customHeight="1" x14ac:dyDescent="0.3">
      <c r="A164" s="30"/>
      <c r="B164" s="30"/>
      <c r="C164" s="31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</row>
    <row r="165" spans="1:29" ht="15.75" customHeight="1" x14ac:dyDescent="0.3">
      <c r="A165" s="30"/>
      <c r="B165" s="30"/>
      <c r="C165" s="31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</row>
    <row r="166" spans="1:29" ht="15.75" customHeight="1" x14ac:dyDescent="0.3">
      <c r="A166" s="30"/>
      <c r="B166" s="30"/>
      <c r="C166" s="31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</row>
    <row r="167" spans="1:29" ht="15.75" customHeight="1" x14ac:dyDescent="0.3">
      <c r="A167" s="30"/>
      <c r="B167" s="30"/>
      <c r="C167" s="31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</row>
    <row r="168" spans="1:29" ht="15.75" customHeight="1" x14ac:dyDescent="0.3">
      <c r="A168" s="30"/>
      <c r="B168" s="30"/>
      <c r="C168" s="31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</row>
    <row r="169" spans="1:29" ht="15.75" customHeight="1" x14ac:dyDescent="0.3">
      <c r="A169" s="30"/>
      <c r="B169" s="30"/>
      <c r="C169" s="31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</row>
    <row r="170" spans="1:29" ht="15.75" customHeight="1" x14ac:dyDescent="0.3">
      <c r="A170" s="30"/>
      <c r="B170" s="30"/>
      <c r="C170" s="31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</row>
    <row r="171" spans="1:29" ht="15.75" customHeight="1" x14ac:dyDescent="0.3">
      <c r="A171" s="30"/>
      <c r="B171" s="30"/>
      <c r="C171" s="31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</row>
    <row r="172" spans="1:29" ht="15.75" customHeight="1" x14ac:dyDescent="0.3">
      <c r="A172" s="30"/>
      <c r="B172" s="30"/>
      <c r="C172" s="31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</row>
    <row r="173" spans="1:29" ht="15.75" customHeight="1" x14ac:dyDescent="0.3">
      <c r="A173" s="30"/>
      <c r="B173" s="30"/>
      <c r="C173" s="31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</row>
    <row r="174" spans="1:29" ht="15.75" customHeight="1" x14ac:dyDescent="0.3">
      <c r="A174" s="30"/>
      <c r="B174" s="30"/>
      <c r="C174" s="31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</row>
    <row r="175" spans="1:29" ht="15.75" customHeight="1" x14ac:dyDescent="0.3">
      <c r="A175" s="30"/>
      <c r="B175" s="30"/>
      <c r="C175" s="31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</row>
    <row r="176" spans="1:29" ht="15.75" customHeight="1" x14ac:dyDescent="0.3">
      <c r="A176" s="30"/>
      <c r="B176" s="30"/>
      <c r="C176" s="31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</row>
    <row r="177" spans="1:29" ht="15.75" customHeight="1" x14ac:dyDescent="0.3">
      <c r="A177" s="30"/>
      <c r="B177" s="30"/>
      <c r="C177" s="31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</row>
    <row r="178" spans="1:29" ht="15.75" customHeight="1" x14ac:dyDescent="0.3">
      <c r="A178" s="30"/>
      <c r="B178" s="30"/>
      <c r="C178" s="31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</row>
    <row r="179" spans="1:29" ht="15.75" customHeight="1" x14ac:dyDescent="0.3">
      <c r="A179" s="30"/>
      <c r="B179" s="30"/>
      <c r="C179" s="31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</row>
    <row r="180" spans="1:29" ht="15.75" customHeight="1" x14ac:dyDescent="0.3">
      <c r="A180" s="30"/>
      <c r="B180" s="30"/>
      <c r="C180" s="31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</row>
    <row r="181" spans="1:29" ht="15.75" customHeight="1" x14ac:dyDescent="0.3">
      <c r="A181" s="30"/>
      <c r="B181" s="30"/>
      <c r="C181" s="31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</row>
    <row r="182" spans="1:29" ht="15.75" customHeight="1" x14ac:dyDescent="0.3">
      <c r="A182" s="30"/>
      <c r="B182" s="30"/>
      <c r="C182" s="31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</row>
    <row r="183" spans="1:29" ht="15.75" customHeight="1" x14ac:dyDescent="0.3">
      <c r="A183" s="30"/>
      <c r="B183" s="30"/>
      <c r="C183" s="31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</row>
    <row r="184" spans="1:29" ht="15.75" customHeight="1" x14ac:dyDescent="0.3">
      <c r="A184" s="30"/>
      <c r="B184" s="30"/>
      <c r="C184" s="31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</row>
    <row r="185" spans="1:29" ht="15.75" customHeight="1" x14ac:dyDescent="0.3">
      <c r="A185" s="30"/>
      <c r="B185" s="30"/>
      <c r="C185" s="31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</row>
    <row r="186" spans="1:29" ht="15.75" customHeight="1" x14ac:dyDescent="0.3">
      <c r="A186" s="30"/>
      <c r="B186" s="30"/>
      <c r="C186" s="31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</row>
    <row r="187" spans="1:29" ht="15.75" customHeight="1" x14ac:dyDescent="0.3">
      <c r="A187" s="30"/>
      <c r="B187" s="30"/>
      <c r="C187" s="31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</row>
    <row r="188" spans="1:29" ht="15.75" customHeight="1" x14ac:dyDescent="0.3">
      <c r="A188" s="30"/>
      <c r="B188" s="30"/>
      <c r="C188" s="31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</row>
    <row r="189" spans="1:29" ht="15.75" customHeight="1" x14ac:dyDescent="0.3">
      <c r="A189" s="30"/>
      <c r="B189" s="30"/>
      <c r="C189" s="31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</row>
    <row r="190" spans="1:29" ht="15.75" customHeight="1" x14ac:dyDescent="0.3">
      <c r="A190" s="30"/>
      <c r="B190" s="30"/>
      <c r="C190" s="31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</row>
    <row r="191" spans="1:29" ht="15.75" customHeight="1" x14ac:dyDescent="0.3">
      <c r="A191" s="30"/>
      <c r="B191" s="30"/>
      <c r="C191" s="31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</row>
    <row r="192" spans="1:29" ht="15.75" customHeight="1" x14ac:dyDescent="0.3">
      <c r="A192" s="30"/>
      <c r="B192" s="30"/>
      <c r="C192" s="31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</row>
    <row r="193" spans="1:29" ht="15.75" customHeight="1" x14ac:dyDescent="0.3">
      <c r="A193" s="30"/>
      <c r="B193" s="30"/>
      <c r="C193" s="31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</row>
    <row r="194" spans="1:29" ht="15.75" customHeight="1" x14ac:dyDescent="0.3">
      <c r="A194" s="30"/>
      <c r="B194" s="30"/>
      <c r="C194" s="31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</row>
    <row r="195" spans="1:29" ht="15.75" customHeight="1" x14ac:dyDescent="0.3">
      <c r="A195" s="30"/>
      <c r="B195" s="30"/>
      <c r="C195" s="31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</row>
    <row r="196" spans="1:29" ht="15.75" customHeight="1" x14ac:dyDescent="0.3">
      <c r="A196" s="30"/>
      <c r="B196" s="30"/>
      <c r="C196" s="31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</row>
    <row r="197" spans="1:29" ht="15.75" customHeight="1" x14ac:dyDescent="0.3">
      <c r="A197" s="30"/>
      <c r="B197" s="30"/>
      <c r="C197" s="31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</row>
    <row r="198" spans="1:29" ht="15.75" customHeight="1" x14ac:dyDescent="0.3">
      <c r="A198" s="30"/>
      <c r="B198" s="30"/>
      <c r="C198" s="31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</row>
    <row r="199" spans="1:29" ht="15.75" customHeight="1" x14ac:dyDescent="0.3">
      <c r="A199" s="30"/>
      <c r="B199" s="30"/>
      <c r="C199" s="31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</row>
    <row r="200" spans="1:29" ht="15.75" customHeight="1" x14ac:dyDescent="0.3">
      <c r="A200" s="30"/>
      <c r="B200" s="30"/>
      <c r="C200" s="31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</row>
    <row r="201" spans="1:29" ht="15.75" customHeight="1" x14ac:dyDescent="0.3">
      <c r="A201" s="30"/>
      <c r="B201" s="30"/>
      <c r="C201" s="31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</row>
    <row r="202" spans="1:29" ht="15.75" customHeight="1" x14ac:dyDescent="0.3">
      <c r="A202" s="30"/>
      <c r="B202" s="30"/>
      <c r="C202" s="31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</row>
    <row r="203" spans="1:29" ht="15.75" customHeight="1" x14ac:dyDescent="0.3">
      <c r="A203" s="30"/>
      <c r="B203" s="30"/>
      <c r="C203" s="31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</row>
    <row r="204" spans="1:29" ht="15.75" customHeight="1" x14ac:dyDescent="0.3">
      <c r="A204" s="30"/>
      <c r="B204" s="30"/>
      <c r="C204" s="31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</row>
    <row r="205" spans="1:29" ht="15.75" customHeight="1" x14ac:dyDescent="0.3">
      <c r="A205" s="30"/>
      <c r="B205" s="30"/>
      <c r="C205" s="31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</row>
    <row r="206" spans="1:29" ht="15.75" customHeight="1" x14ac:dyDescent="0.3">
      <c r="A206" s="30"/>
      <c r="B206" s="30"/>
      <c r="C206" s="31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</row>
    <row r="207" spans="1:29" ht="15.75" customHeight="1" x14ac:dyDescent="0.3">
      <c r="A207" s="30"/>
      <c r="B207" s="30"/>
      <c r="C207" s="31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</row>
    <row r="208" spans="1:29" ht="15.75" customHeight="1" x14ac:dyDescent="0.3">
      <c r="A208" s="30"/>
      <c r="B208" s="30"/>
      <c r="C208" s="31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</row>
    <row r="209" spans="1:29" ht="15.75" customHeight="1" x14ac:dyDescent="0.3">
      <c r="A209" s="30"/>
      <c r="B209" s="30"/>
      <c r="C209" s="31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</row>
    <row r="210" spans="1:29" ht="15.75" customHeight="1" x14ac:dyDescent="0.3">
      <c r="A210" s="30"/>
      <c r="B210" s="30"/>
      <c r="C210" s="31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</row>
    <row r="211" spans="1:29" ht="15.75" customHeight="1" x14ac:dyDescent="0.3">
      <c r="A211" s="30"/>
      <c r="B211" s="30"/>
      <c r="C211" s="31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</row>
    <row r="212" spans="1:29" ht="15.75" customHeight="1" x14ac:dyDescent="0.3">
      <c r="A212" s="30"/>
      <c r="B212" s="30"/>
      <c r="C212" s="31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</row>
    <row r="213" spans="1:29" ht="15.75" customHeight="1" x14ac:dyDescent="0.3">
      <c r="A213" s="30"/>
      <c r="B213" s="30"/>
      <c r="C213" s="31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</row>
    <row r="214" spans="1:29" ht="15.75" customHeight="1" x14ac:dyDescent="0.3">
      <c r="A214" s="30"/>
      <c r="B214" s="30"/>
      <c r="C214" s="31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</row>
    <row r="215" spans="1:29" ht="15.75" customHeight="1" x14ac:dyDescent="0.3">
      <c r="A215" s="30"/>
      <c r="B215" s="30"/>
      <c r="C215" s="31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</row>
    <row r="216" spans="1:29" ht="15.75" customHeight="1" x14ac:dyDescent="0.3">
      <c r="A216" s="30"/>
      <c r="B216" s="30"/>
      <c r="C216" s="31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</row>
    <row r="217" spans="1:29" ht="15.75" customHeight="1" x14ac:dyDescent="0.3">
      <c r="A217" s="30"/>
      <c r="B217" s="30"/>
      <c r="C217" s="31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</row>
    <row r="218" spans="1:29" ht="15.75" customHeight="1" x14ac:dyDescent="0.3">
      <c r="A218" s="30"/>
      <c r="B218" s="30"/>
      <c r="C218" s="31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</row>
    <row r="219" spans="1:29" ht="15.75" customHeight="1" x14ac:dyDescent="0.3">
      <c r="A219" s="30"/>
      <c r="B219" s="30"/>
      <c r="C219" s="31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</row>
    <row r="220" spans="1:29" ht="15.75" customHeight="1" x14ac:dyDescent="0.3">
      <c r="A220" s="30"/>
      <c r="B220" s="30"/>
      <c r="C220" s="31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</row>
    <row r="221" spans="1:29" ht="15.75" customHeight="1" x14ac:dyDescent="0.3">
      <c r="A221" s="30"/>
      <c r="B221" s="30"/>
      <c r="C221" s="31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</row>
    <row r="222" spans="1:29" ht="15.75" customHeight="1" x14ac:dyDescent="0.3">
      <c r="A222" s="30"/>
      <c r="B222" s="30"/>
      <c r="C222" s="31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</row>
    <row r="223" spans="1:29" ht="15.75" customHeight="1" x14ac:dyDescent="0.3">
      <c r="A223" s="30"/>
      <c r="B223" s="30"/>
      <c r="C223" s="31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</row>
    <row r="224" spans="1:29" ht="15.75" customHeight="1" x14ac:dyDescent="0.3">
      <c r="A224" s="30"/>
      <c r="B224" s="30"/>
      <c r="C224" s="31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</row>
    <row r="225" spans="1:29" ht="15.75" customHeight="1" x14ac:dyDescent="0.3">
      <c r="A225" s="30"/>
      <c r="B225" s="30"/>
      <c r="C225" s="31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</row>
    <row r="226" spans="1:29" ht="15.75" customHeight="1" x14ac:dyDescent="0.3">
      <c r="A226" s="30"/>
      <c r="B226" s="30"/>
      <c r="C226" s="31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</row>
    <row r="227" spans="1:29" ht="15.75" customHeight="1" x14ac:dyDescent="0.3">
      <c r="A227" s="30"/>
      <c r="B227" s="30"/>
      <c r="C227" s="31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</row>
    <row r="228" spans="1:29" ht="15.75" customHeight="1" x14ac:dyDescent="0.3">
      <c r="A228" s="30"/>
      <c r="B228" s="30"/>
      <c r="C228" s="31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</row>
    <row r="229" spans="1:29" ht="15.75" customHeight="1" x14ac:dyDescent="0.3">
      <c r="A229" s="30"/>
      <c r="B229" s="30"/>
      <c r="C229" s="31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</row>
    <row r="230" spans="1:29" ht="15.75" customHeight="1" x14ac:dyDescent="0.3">
      <c r="A230" s="30"/>
      <c r="B230" s="30"/>
      <c r="C230" s="31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</row>
    <row r="231" spans="1:29" ht="15.75" customHeight="1" x14ac:dyDescent="0.3">
      <c r="A231" s="30"/>
      <c r="B231" s="30"/>
      <c r="C231" s="31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</row>
    <row r="232" spans="1:29" ht="15.75" customHeight="1" x14ac:dyDescent="0.3">
      <c r="A232" s="30"/>
      <c r="B232" s="30"/>
      <c r="C232" s="31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</row>
    <row r="233" spans="1:29" ht="15.75" customHeight="1" x14ac:dyDescent="0.3">
      <c r="A233" s="30"/>
      <c r="B233" s="30"/>
      <c r="C233" s="31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</row>
    <row r="234" spans="1:29" ht="15.75" customHeight="1" x14ac:dyDescent="0.3">
      <c r="A234" s="30"/>
      <c r="B234" s="30"/>
      <c r="C234" s="31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</row>
    <row r="235" spans="1:29" ht="15.75" customHeight="1" x14ac:dyDescent="0.3">
      <c r="A235" s="30"/>
      <c r="B235" s="30"/>
      <c r="C235" s="31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</row>
    <row r="236" spans="1:29" ht="15.75" customHeight="1" x14ac:dyDescent="0.3">
      <c r="A236" s="30"/>
      <c r="B236" s="30"/>
      <c r="C236" s="31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</row>
    <row r="237" spans="1:29" ht="15.75" customHeight="1" x14ac:dyDescent="0.3">
      <c r="A237" s="30"/>
      <c r="B237" s="30"/>
      <c r="C237" s="31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</row>
    <row r="238" spans="1:29" ht="15.75" customHeight="1" x14ac:dyDescent="0.3">
      <c r="A238" s="30"/>
      <c r="B238" s="30"/>
      <c r="C238" s="31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</row>
    <row r="239" spans="1:29" ht="15.75" customHeight="1" x14ac:dyDescent="0.3">
      <c r="A239" s="30"/>
      <c r="B239" s="30"/>
      <c r="C239" s="31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</row>
    <row r="240" spans="1:29" ht="15.75" customHeight="1" x14ac:dyDescent="0.3">
      <c r="A240" s="30"/>
      <c r="B240" s="30"/>
      <c r="C240" s="31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</row>
    <row r="241" spans="1:29" ht="15.75" customHeight="1" x14ac:dyDescent="0.3">
      <c r="A241" s="30"/>
      <c r="B241" s="30"/>
      <c r="C241" s="31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</row>
    <row r="242" spans="1:29" ht="15.75" customHeight="1" x14ac:dyDescent="0.3">
      <c r="A242" s="30"/>
      <c r="B242" s="30"/>
      <c r="C242" s="31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</row>
    <row r="243" spans="1:29" ht="15.75" customHeight="1" x14ac:dyDescent="0.3">
      <c r="A243" s="30"/>
      <c r="B243" s="30"/>
      <c r="C243" s="31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</row>
    <row r="244" spans="1:29" ht="15.75" customHeight="1" x14ac:dyDescent="0.3">
      <c r="A244" s="30"/>
      <c r="B244" s="30"/>
      <c r="C244" s="31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</row>
    <row r="245" spans="1:29" ht="15.75" customHeight="1" x14ac:dyDescent="0.3">
      <c r="A245" s="30"/>
      <c r="B245" s="30"/>
      <c r="C245" s="31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</row>
    <row r="246" spans="1:29" ht="15.75" customHeight="1" x14ac:dyDescent="0.3">
      <c r="A246" s="30"/>
      <c r="B246" s="30"/>
      <c r="C246" s="31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</row>
    <row r="247" spans="1:29" ht="15.75" customHeight="1" x14ac:dyDescent="0.3">
      <c r="A247" s="30"/>
      <c r="B247" s="30"/>
      <c r="C247" s="31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</row>
    <row r="248" spans="1:29" ht="15.75" customHeight="1" x14ac:dyDescent="0.3">
      <c r="A248" s="30"/>
      <c r="B248" s="30"/>
      <c r="C248" s="31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</row>
    <row r="249" spans="1:29" ht="15.75" customHeight="1" x14ac:dyDescent="0.3">
      <c r="A249" s="30"/>
      <c r="B249" s="30"/>
      <c r="C249" s="31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</row>
    <row r="250" spans="1:29" ht="15.75" customHeight="1" x14ac:dyDescent="0.3">
      <c r="A250" s="30"/>
      <c r="B250" s="30"/>
      <c r="C250" s="31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</row>
    <row r="251" spans="1:29" ht="15.75" customHeight="1" x14ac:dyDescent="0.3">
      <c r="A251" s="30"/>
      <c r="B251" s="30"/>
      <c r="C251" s="31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</row>
    <row r="252" spans="1:29" ht="15.75" customHeight="1" x14ac:dyDescent="0.3">
      <c r="A252" s="30"/>
      <c r="B252" s="30"/>
      <c r="C252" s="31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</row>
    <row r="253" spans="1:29" ht="15.75" customHeight="1" x14ac:dyDescent="0.3">
      <c r="A253" s="30"/>
      <c r="B253" s="30"/>
      <c r="C253" s="31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</row>
    <row r="254" spans="1:29" ht="15.75" customHeight="1" x14ac:dyDescent="0.3">
      <c r="A254" s="30"/>
      <c r="B254" s="30"/>
      <c r="C254" s="31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</row>
    <row r="255" spans="1:29" ht="15.75" customHeight="1" x14ac:dyDescent="0.3">
      <c r="A255" s="30"/>
      <c r="B255" s="30"/>
      <c r="C255" s="31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</row>
    <row r="256" spans="1:29" ht="15.75" customHeight="1" x14ac:dyDescent="0.3">
      <c r="A256" s="30"/>
      <c r="B256" s="30"/>
      <c r="C256" s="31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</row>
    <row r="257" spans="1:29" ht="15.75" customHeight="1" x14ac:dyDescent="0.3">
      <c r="A257" s="30"/>
      <c r="B257" s="30"/>
      <c r="C257" s="31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</row>
    <row r="258" spans="1:29" ht="15.75" customHeight="1" x14ac:dyDescent="0.3">
      <c r="A258" s="30"/>
      <c r="B258" s="30"/>
      <c r="C258" s="31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</row>
    <row r="259" spans="1:29" ht="15.75" customHeight="1" x14ac:dyDescent="0.3">
      <c r="A259" s="30"/>
      <c r="B259" s="30"/>
      <c r="C259" s="31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</row>
    <row r="260" spans="1:29" ht="15.75" customHeight="1" x14ac:dyDescent="0.3">
      <c r="A260" s="30"/>
      <c r="B260" s="30"/>
      <c r="C260" s="31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</row>
    <row r="261" spans="1:29" ht="15.75" customHeight="1" x14ac:dyDescent="0.3">
      <c r="A261" s="30"/>
      <c r="B261" s="30"/>
      <c r="C261" s="31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</row>
    <row r="262" spans="1:29" ht="15.75" customHeight="1" x14ac:dyDescent="0.3">
      <c r="A262" s="30"/>
      <c r="B262" s="30"/>
      <c r="C262" s="31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</row>
    <row r="263" spans="1:29" ht="15.75" customHeight="1" x14ac:dyDescent="0.3">
      <c r="A263" s="30"/>
      <c r="B263" s="30"/>
      <c r="C263" s="31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</row>
    <row r="264" spans="1:29" ht="15.75" customHeight="1" x14ac:dyDescent="0.3">
      <c r="A264" s="30"/>
      <c r="B264" s="30"/>
      <c r="C264" s="31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</row>
    <row r="265" spans="1:29" ht="15.75" customHeight="1" x14ac:dyDescent="0.3">
      <c r="A265" s="30"/>
      <c r="B265" s="30"/>
      <c r="C265" s="31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</row>
    <row r="266" spans="1:29" ht="15.75" customHeight="1" x14ac:dyDescent="0.3">
      <c r="A266" s="30"/>
      <c r="B266" s="30"/>
      <c r="C266" s="31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</row>
    <row r="267" spans="1:29" ht="15.75" customHeight="1" x14ac:dyDescent="0.3"/>
    <row r="268" spans="1:29" ht="15.75" customHeight="1" x14ac:dyDescent="0.3"/>
    <row r="269" spans="1:29" ht="15.75" customHeight="1" x14ac:dyDescent="0.3"/>
    <row r="270" spans="1:29" ht="15.75" customHeight="1" x14ac:dyDescent="0.3"/>
    <row r="271" spans="1:29" ht="15.75" customHeight="1" x14ac:dyDescent="0.3"/>
    <row r="272" spans="1:29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</sheetData>
  <mergeCells count="65">
    <mergeCell ref="A13:K13"/>
    <mergeCell ref="A1:K1"/>
    <mergeCell ref="A3:K3"/>
    <mergeCell ref="B4:C4"/>
    <mergeCell ref="D4:H4"/>
    <mergeCell ref="J4:K4"/>
    <mergeCell ref="B5:K5"/>
    <mergeCell ref="A7:K7"/>
    <mergeCell ref="C8:K8"/>
    <mergeCell ref="B9:H9"/>
    <mergeCell ref="B10:H10"/>
    <mergeCell ref="B11:H11"/>
    <mergeCell ref="B14:K14"/>
    <mergeCell ref="B15:K15"/>
    <mergeCell ref="B16:K16"/>
    <mergeCell ref="A18:K18"/>
    <mergeCell ref="C19:I19"/>
    <mergeCell ref="J19:K19"/>
    <mergeCell ref="C37:J37"/>
    <mergeCell ref="A20:A21"/>
    <mergeCell ref="B20:B21"/>
    <mergeCell ref="C20:I21"/>
    <mergeCell ref="J20:K21"/>
    <mergeCell ref="C22:I22"/>
    <mergeCell ref="C23:I23"/>
    <mergeCell ref="J23:K23"/>
    <mergeCell ref="B24:C24"/>
    <mergeCell ref="D24:I24"/>
    <mergeCell ref="J24:K24"/>
    <mergeCell ref="A25:K25"/>
    <mergeCell ref="A36:K36"/>
    <mergeCell ref="C38:E38"/>
    <mergeCell ref="F38:I38"/>
    <mergeCell ref="K38:K40"/>
    <mergeCell ref="C39:E39"/>
    <mergeCell ref="F39:I39"/>
    <mergeCell ref="C40:E40"/>
    <mergeCell ref="F40:I40"/>
    <mergeCell ref="B53:K53"/>
    <mergeCell ref="A42:J42"/>
    <mergeCell ref="A43:J43"/>
    <mergeCell ref="A44:I44"/>
    <mergeCell ref="A45:I47"/>
    <mergeCell ref="J45:J47"/>
    <mergeCell ref="K45:K47"/>
    <mergeCell ref="A48:I50"/>
    <mergeCell ref="J48:J50"/>
    <mergeCell ref="K48:K50"/>
    <mergeCell ref="A51:J51"/>
    <mergeCell ref="A52:J52"/>
    <mergeCell ref="A55:I55"/>
    <mergeCell ref="J55:K55"/>
    <mergeCell ref="A57:K57"/>
    <mergeCell ref="A58:B58"/>
    <mergeCell ref="D58:E58"/>
    <mergeCell ref="F58:I58"/>
    <mergeCell ref="J58:K58"/>
    <mergeCell ref="A62:I62"/>
    <mergeCell ref="J62:K62"/>
    <mergeCell ref="A59:B59"/>
    <mergeCell ref="D59:E59"/>
    <mergeCell ref="F59:I59"/>
    <mergeCell ref="J59:K59"/>
    <mergeCell ref="A61:I61"/>
    <mergeCell ref="J61:K61"/>
  </mergeCells>
  <conditionalFormatting sqref="B9:B11">
    <cfRule type="cellIs" dxfId="314" priority="17" operator="equal">
      <formula>0</formula>
    </cfRule>
    <cfRule type="cellIs" dxfId="313" priority="18" operator="equal">
      <formula>0</formula>
    </cfRule>
  </conditionalFormatting>
  <conditionalFormatting sqref="B27:B34">
    <cfRule type="cellIs" dxfId="312" priority="19" operator="equal">
      <formula>0</formula>
    </cfRule>
    <cfRule type="cellIs" dxfId="311" priority="20" operator="equal">
      <formula>$M$2</formula>
    </cfRule>
    <cfRule type="cellIs" dxfId="310" priority="21" operator="equal">
      <formula>$M$1</formula>
    </cfRule>
  </conditionalFormatting>
  <conditionalFormatting sqref="B34">
    <cfRule type="cellIs" dxfId="309" priority="22" operator="equal">
      <formula>"No aplica"</formula>
    </cfRule>
  </conditionalFormatting>
  <conditionalFormatting sqref="B20:C20 C23">
    <cfRule type="cellIs" dxfId="308" priority="23" operator="equal">
      <formula>0</formula>
    </cfRule>
  </conditionalFormatting>
  <conditionalFormatting sqref="C8">
    <cfRule type="cellIs" dxfId="307" priority="24" operator="equal">
      <formula>0</formula>
    </cfRule>
    <cfRule type="cellIs" dxfId="306" priority="28" operator="equal">
      <formula>0</formula>
    </cfRule>
  </conditionalFormatting>
  <conditionalFormatting sqref="C58:C59">
    <cfRule type="containsText" dxfId="305" priority="39" operator="containsText" text="Si">
      <formula>NOT(ISERROR(SEARCH(("Si"),(C58))))</formula>
    </cfRule>
    <cfRule type="containsText" dxfId="304" priority="38" operator="containsText" text="No">
      <formula>NOT(ISERROR(SEARCH(("No"),(C58))))</formula>
    </cfRule>
    <cfRule type="containsText" dxfId="303" priority="37" operator="containsText" text="N.A.">
      <formula>NOT(ISERROR(SEARCH(("N.A."),(C58))))</formula>
    </cfRule>
  </conditionalFormatting>
  <conditionalFormatting sqref="E27:E34">
    <cfRule type="cellIs" dxfId="302" priority="6" operator="equal">
      <formula>$M$1</formula>
    </cfRule>
    <cfRule type="cellIs" dxfId="301" priority="4" operator="equal">
      <formula>0</formula>
    </cfRule>
    <cfRule type="cellIs" dxfId="300" priority="5" operator="equal">
      <formula>$M$2</formula>
    </cfRule>
  </conditionalFormatting>
  <conditionalFormatting sqref="E34">
    <cfRule type="cellIs" dxfId="299" priority="7" operator="equal">
      <formula>"No aplica"</formula>
    </cfRule>
  </conditionalFormatting>
  <conditionalFormatting sqref="F58:F59">
    <cfRule type="containsText" dxfId="298" priority="2" operator="containsText" text="No">
      <formula>NOT(ISERROR(SEARCH(("No"),(F58))))</formula>
    </cfRule>
    <cfRule type="containsText" dxfId="297" priority="3" operator="containsText" text="Si">
      <formula>NOT(ISERROR(SEARCH(("Si"),(F58))))</formula>
    </cfRule>
    <cfRule type="containsText" dxfId="296" priority="1" operator="containsText" text="N.A.">
      <formula>NOT(ISERROR(SEARCH(("N.A."),(F58))))</formula>
    </cfRule>
  </conditionalFormatting>
  <conditionalFormatting sqref="G27:H33">
    <cfRule type="cellIs" dxfId="295" priority="12" operator="equal">
      <formula>0</formula>
    </cfRule>
    <cfRule type="cellIs" dxfId="294" priority="14" operator="equal">
      <formula>$M$1</formula>
    </cfRule>
    <cfRule type="cellIs" dxfId="293" priority="13" operator="equal">
      <formula>$M$2</formula>
    </cfRule>
  </conditionalFormatting>
  <conditionalFormatting sqref="H34">
    <cfRule type="cellIs" dxfId="292" priority="11" operator="equal">
      <formula>"No aplica"</formula>
    </cfRule>
  </conditionalFormatting>
  <conditionalFormatting sqref="H34:I34">
    <cfRule type="cellIs" dxfId="291" priority="8" operator="equal">
      <formula>0</formula>
    </cfRule>
    <cfRule type="cellIs" dxfId="290" priority="9" operator="equal">
      <formula>$M$2</formula>
    </cfRule>
    <cfRule type="cellIs" dxfId="289" priority="10" operator="equal">
      <formula>$M$1</formula>
    </cfRule>
  </conditionalFormatting>
  <conditionalFormatting sqref="J20">
    <cfRule type="cellIs" dxfId="288" priority="15" operator="equal">
      <formula>0</formula>
    </cfRule>
  </conditionalFormatting>
  <conditionalFormatting sqref="J24">
    <cfRule type="cellIs" dxfId="287" priority="46" stopIfTrue="1" operator="equal">
      <formula>0</formula>
    </cfRule>
  </conditionalFormatting>
  <conditionalFormatting sqref="J38:J40">
    <cfRule type="cellIs" dxfId="286" priority="34" operator="equal">
      <formula>0</formula>
    </cfRule>
  </conditionalFormatting>
  <conditionalFormatting sqref="J61">
    <cfRule type="cellIs" dxfId="285" priority="43" operator="equal">
      <formula>0</formula>
    </cfRule>
    <cfRule type="cellIs" dxfId="284" priority="44" operator="equal">
      <formula>$M$2</formula>
    </cfRule>
    <cfRule type="cellIs" dxfId="283" priority="45" operator="equal">
      <formula>$M$1</formula>
    </cfRule>
  </conditionalFormatting>
  <conditionalFormatting sqref="J23:K23">
    <cfRule type="cellIs" dxfId="282" priority="16" operator="equal">
      <formula>0</formula>
    </cfRule>
  </conditionalFormatting>
  <conditionalFormatting sqref="J55:K55 J59:K59">
    <cfRule type="cellIs" dxfId="281" priority="25" operator="equal">
      <formula>0</formula>
    </cfRule>
    <cfRule type="cellIs" dxfId="280" priority="26" operator="equal">
      <formula>$N$1</formula>
    </cfRule>
    <cfRule type="cellIs" dxfId="279" priority="27" operator="equal">
      <formula>$N$2</formula>
    </cfRule>
  </conditionalFormatting>
  <conditionalFormatting sqref="J62:K62">
    <cfRule type="cellIs" dxfId="278" priority="29" operator="equal">
      <formula>0</formula>
    </cfRule>
    <cfRule type="cellIs" dxfId="277" priority="30" operator="equal">
      <formula>"HABILITADO"</formula>
    </cfRule>
    <cfRule type="cellIs" dxfId="276" priority="31" operator="equal">
      <formula>"NO HABILITADO"</formula>
    </cfRule>
  </conditionalFormatting>
  <conditionalFormatting sqref="K27:K34">
    <cfRule type="cellIs" dxfId="275" priority="32" operator="equal">
      <formula>0</formula>
    </cfRule>
  </conditionalFormatting>
  <conditionalFormatting sqref="K38:K39">
    <cfRule type="cellIs" dxfId="274" priority="33" operator="equal">
      <formula>0</formula>
    </cfRule>
  </conditionalFormatting>
  <conditionalFormatting sqref="K38:K40">
    <cfRule type="cellIs" dxfId="273" priority="35" operator="equal">
      <formula>"No Cumple"</formula>
    </cfRule>
    <cfRule type="cellIs" dxfId="272" priority="36" operator="equal">
      <formula>"Cumple"</formula>
    </cfRule>
  </conditionalFormatting>
  <conditionalFormatting sqref="K42:K45 K48 K51:K52">
    <cfRule type="containsText" dxfId="271" priority="40" operator="containsText" text="N.A.">
      <formula>NOT(ISERROR(SEARCH(("N.A."),(K42))))</formula>
    </cfRule>
    <cfRule type="containsText" dxfId="270" priority="42" operator="containsText" text="Si">
      <formula>NOT(ISERROR(SEARCH(("Si"),(K42))))</formula>
    </cfRule>
    <cfRule type="containsText" dxfId="269" priority="41" operator="containsText" text="No">
      <formula>NOT(ISERROR(SEARCH(("No"),(K42))))</formula>
    </cfRule>
  </conditionalFormatting>
  <dataValidations count="6">
    <dataValidation type="list" allowBlank="1" showErrorMessage="1" sqref="C27:C33" xr:uid="{0E7D54EA-69F5-41C7-8850-3579EFDD32C9}">
      <formula1>$B$9:$B$12</formula1>
    </dataValidation>
    <dataValidation type="list" allowBlank="1" showErrorMessage="1" sqref="B27:B33 E27:E33 G27:H33" xr:uid="{D15CCACB-F385-4C19-9EA4-F07BE6D7F7FF}">
      <formula1>$M$1:$M$2</formula1>
    </dataValidation>
    <dataValidation type="list" allowBlank="1" showInputMessage="1" showErrorMessage="1" prompt="Entregado ¿Si o No?" sqref="K42:K45 K48 K51:K52" xr:uid="{A2B53DE5-4F19-4294-9AAC-6B7F8F66D365}">
      <formula1>"Si,No,N.A."</formula1>
    </dataValidation>
    <dataValidation type="list" allowBlank="1" showErrorMessage="1" sqref="J61" xr:uid="{F7433FE9-6028-4C7B-8868-0008EE9F1C32}">
      <formula1>$N$1:$N$2</formula1>
    </dataValidation>
    <dataValidation type="list" allowBlank="1" showInputMessage="1" showErrorMessage="1" prompt="Entregado ¿Si o No?" sqref="C58:C59" xr:uid="{CF721FFD-DA02-46D4-A7C4-A4198AC710C9}">
      <formula1>"Si,No"</formula1>
    </dataValidation>
    <dataValidation type="list" allowBlank="1" showErrorMessage="1" sqref="F38:F39" xr:uid="{632AC098-7D1A-425E-9BC0-FDE4EDC0D9A9}">
      <formula1>"X"</formula1>
    </dataValidation>
  </dataValidations>
  <pageMargins left="0.7" right="0.7" top="0.75" bottom="0.75" header="0" footer="0"/>
  <pageSetup paperSize="9" scale="47" fitToHeight="0" orientation="landscape" r:id="rId1"/>
  <rowBreaks count="2" manualBreakCount="2">
    <brk id="11" max="7" man="1"/>
    <brk id="41" max="8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41225DB1-4023-40E6-88D2-8FE95539D9E2}">
          <x14:formula1>
            <xm:f>OFERENTES!$A$7:$A$12</xm:f>
          </x14:formula1>
          <xm:sqref>B19 B8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B68BF-0EB6-475F-A3AF-E03BB50A6693}">
  <sheetPr>
    <pageSetUpPr fitToPage="1"/>
  </sheetPr>
  <dimension ref="A1:I989"/>
  <sheetViews>
    <sheetView view="pageBreakPreview" zoomScale="70" zoomScaleNormal="100" zoomScaleSheetLayoutView="70" workbookViewId="0">
      <selection activeCell="D19" sqref="D19"/>
    </sheetView>
  </sheetViews>
  <sheetFormatPr baseColWidth="10" defaultColWidth="14.28515625" defaultRowHeight="15" customHeight="1" x14ac:dyDescent="0.4"/>
  <cols>
    <col min="1" max="1" width="47.140625" style="63" customWidth="1"/>
    <col min="2" max="2" width="35.140625" style="63" customWidth="1"/>
    <col min="3" max="3" width="28.7109375" style="63" customWidth="1"/>
    <col min="4" max="4" width="34.28515625" style="63" customWidth="1"/>
    <col min="5" max="5" width="18.28515625" style="63" customWidth="1"/>
    <col min="6" max="6" width="18" style="63" customWidth="1"/>
    <col min="7" max="7" width="40.85546875" style="63" bestFit="1" customWidth="1"/>
    <col min="8" max="26" width="10.7109375" style="63" customWidth="1"/>
    <col min="27" max="16384" width="14.28515625" style="63"/>
  </cols>
  <sheetData>
    <row r="1" spans="1:9" ht="46.5" customHeight="1" x14ac:dyDescent="0.4">
      <c r="A1" s="252" t="s">
        <v>79</v>
      </c>
      <c r="B1" s="253"/>
      <c r="C1" s="253"/>
      <c r="D1" s="253"/>
      <c r="E1" s="253"/>
      <c r="G1" s="64" t="s">
        <v>63</v>
      </c>
      <c r="H1" s="64">
        <v>1</v>
      </c>
      <c r="I1" s="64" t="s">
        <v>76</v>
      </c>
    </row>
    <row r="2" spans="1:9" ht="19.5" x14ac:dyDescent="0.4">
      <c r="B2" s="65"/>
      <c r="G2" s="64" t="s">
        <v>64</v>
      </c>
      <c r="H2" s="64">
        <v>2</v>
      </c>
      <c r="I2" s="64" t="s">
        <v>77</v>
      </c>
    </row>
    <row r="3" spans="1:9" ht="19.5" x14ac:dyDescent="0.4">
      <c r="A3" s="66" t="s">
        <v>65</v>
      </c>
      <c r="B3" s="67">
        <v>2</v>
      </c>
      <c r="C3" s="254" t="str">
        <f>IF(B3&gt;0,(VLOOKUP($B$3,OFERENTES!$A$7:$B$12,2,FALSE)),0)</f>
        <v>PROYECTOS ARQUITECTURA E INGENIERIA 3L S.A.S.</v>
      </c>
      <c r="D3" s="255"/>
      <c r="E3" s="255"/>
    </row>
    <row r="4" spans="1:9" ht="19.5" x14ac:dyDescent="0.4"/>
    <row r="5" spans="1:9" ht="30.6" customHeight="1" x14ac:dyDescent="0.4">
      <c r="A5" s="256" t="s">
        <v>94</v>
      </c>
      <c r="B5" s="257"/>
      <c r="C5" s="257"/>
      <c r="D5" s="257"/>
      <c r="E5" s="258"/>
    </row>
    <row r="6" spans="1:9" ht="111.75" customHeight="1" x14ac:dyDescent="0.4">
      <c r="A6" s="250" t="s">
        <v>110</v>
      </c>
      <c r="B6" s="251"/>
      <c r="C6" s="69" t="s">
        <v>111</v>
      </c>
      <c r="D6" s="70" t="s">
        <v>63</v>
      </c>
      <c r="E6" s="259">
        <f>IF(D6="Si",IF(D7="Si",25,10),IF(D7="Si",15,0))</f>
        <v>25</v>
      </c>
    </row>
    <row r="7" spans="1:9" ht="123.75" customHeight="1" x14ac:dyDescent="0.4">
      <c r="A7" s="250" t="s">
        <v>112</v>
      </c>
      <c r="B7" s="251"/>
      <c r="C7" s="69" t="s">
        <v>113</v>
      </c>
      <c r="D7" s="70" t="s">
        <v>63</v>
      </c>
      <c r="E7" s="259"/>
    </row>
    <row r="8" spans="1:9" ht="37.15" customHeight="1" x14ac:dyDescent="0.4">
      <c r="A8" s="71" t="s">
        <v>66</v>
      </c>
      <c r="B8" s="260"/>
      <c r="C8" s="261"/>
      <c r="D8" s="261"/>
      <c r="E8" s="262"/>
      <c r="F8" s="72"/>
    </row>
    <row r="9" spans="1:9" ht="24" customHeight="1" x14ac:dyDescent="0.4">
      <c r="A9" s="263"/>
      <c r="B9" s="257"/>
      <c r="C9" s="257"/>
      <c r="D9" s="257"/>
      <c r="E9" s="257"/>
    </row>
    <row r="10" spans="1:9" ht="24" hidden="1" customHeight="1" x14ac:dyDescent="0.4">
      <c r="A10" s="264" t="s">
        <v>78</v>
      </c>
      <c r="B10" s="265"/>
      <c r="C10" s="265"/>
      <c r="D10" s="265"/>
      <c r="E10" s="266"/>
    </row>
    <row r="11" spans="1:9" ht="50.45" hidden="1" customHeight="1" x14ac:dyDescent="0.4">
      <c r="A11" s="267" t="s">
        <v>74</v>
      </c>
      <c r="B11" s="265"/>
      <c r="C11" s="265"/>
      <c r="D11" s="265"/>
      <c r="E11" s="74"/>
    </row>
    <row r="12" spans="1:9" ht="24" customHeight="1" x14ac:dyDescent="0.4">
      <c r="A12" s="256" t="s">
        <v>95</v>
      </c>
      <c r="B12" s="257"/>
      <c r="C12" s="257"/>
      <c r="D12" s="257"/>
      <c r="E12" s="258"/>
    </row>
    <row r="13" spans="1:9" ht="76.150000000000006" customHeight="1" x14ac:dyDescent="0.4">
      <c r="A13" s="250" t="s">
        <v>114</v>
      </c>
      <c r="B13" s="251"/>
      <c r="C13" s="69" t="s">
        <v>132</v>
      </c>
      <c r="D13" s="70" t="s">
        <v>63</v>
      </c>
      <c r="E13" s="76">
        <f>IF(D13="Si",5,0)</f>
        <v>5</v>
      </c>
    </row>
    <row r="14" spans="1:9" ht="24" customHeight="1" x14ac:dyDescent="0.4">
      <c r="A14" s="73"/>
      <c r="B14" s="68"/>
      <c r="C14" s="68"/>
      <c r="D14" s="68"/>
      <c r="E14" s="68"/>
    </row>
    <row r="15" spans="1:9" ht="52.9" customHeight="1" x14ac:dyDescent="0.4">
      <c r="A15" s="268" t="str">
        <f>CONCATENATE("SUBTOTAL PUNTAJE OFERENTE ",$C$3," (PUNTAJE TÉCNICO MÁXIMO 30,00)")</f>
        <v>SUBTOTAL PUNTAJE OFERENTE PROYECTOS ARQUITECTURA E INGENIERIA 3L S.A.S. (PUNTAJE TÉCNICO MÁXIMO 30,00)</v>
      </c>
      <c r="B15" s="265"/>
      <c r="C15" s="265"/>
      <c r="D15" s="266"/>
      <c r="E15" s="75">
        <f>E6+E13</f>
        <v>30</v>
      </c>
    </row>
    <row r="16" spans="1:9" ht="8.25" customHeight="1" x14ac:dyDescent="0.4"/>
    <row r="17" spans="1:7" ht="46.5" customHeight="1" x14ac:dyDescent="0.4">
      <c r="A17" s="269" t="s">
        <v>7</v>
      </c>
      <c r="B17" s="269"/>
      <c r="C17" s="269"/>
      <c r="D17" s="98" t="s">
        <v>64</v>
      </c>
      <c r="E17" s="76">
        <f>IF(D17="Si",-2,0)</f>
        <v>0</v>
      </c>
      <c r="G17" s="77" t="s">
        <v>67</v>
      </c>
    </row>
    <row r="18" spans="1:7" ht="76.150000000000006" customHeight="1" x14ac:dyDescent="0.4">
      <c r="A18" s="269" t="s">
        <v>8</v>
      </c>
      <c r="B18" s="269"/>
      <c r="C18" s="269"/>
      <c r="D18" s="98" t="s">
        <v>64</v>
      </c>
      <c r="E18" s="76">
        <f>IF(D18="Si",-1,0)</f>
        <v>0</v>
      </c>
      <c r="G18" s="77" t="s">
        <v>68</v>
      </c>
    </row>
    <row r="19" spans="1:7" ht="8.25" customHeight="1" x14ac:dyDescent="0.4"/>
    <row r="20" spans="1:7" ht="19.5" x14ac:dyDescent="0.4">
      <c r="A20" s="268" t="str">
        <f>CONCATENATE("TOTAL PUNTAJE OFERENTE ",$C$3)</f>
        <v>TOTAL PUNTAJE OFERENTE PROYECTOS ARQUITECTURA E INGENIERIA 3L S.A.S.</v>
      </c>
      <c r="B20" s="265"/>
      <c r="C20" s="265"/>
      <c r="D20" s="266"/>
      <c r="E20" s="75">
        <f>E15+E17+E18</f>
        <v>30</v>
      </c>
    </row>
    <row r="21" spans="1:7" ht="8.25" customHeight="1" x14ac:dyDescent="0.4"/>
    <row r="22" spans="1:7" ht="15.75" customHeight="1" x14ac:dyDescent="0.4">
      <c r="A22" s="78" t="s">
        <v>66</v>
      </c>
    </row>
    <row r="23" spans="1:7" ht="15.75" customHeight="1" x14ac:dyDescent="0.4">
      <c r="A23" s="270"/>
      <c r="B23" s="271"/>
      <c r="C23" s="271"/>
      <c r="D23" s="271"/>
      <c r="E23" s="272"/>
    </row>
    <row r="24" spans="1:7" ht="15.75" customHeight="1" x14ac:dyDescent="0.4">
      <c r="A24" s="273"/>
      <c r="B24" s="274"/>
      <c r="C24" s="274"/>
      <c r="D24" s="274"/>
      <c r="E24" s="275"/>
    </row>
    <row r="25" spans="1:7" ht="15.75" customHeight="1" x14ac:dyDescent="0.4">
      <c r="A25" s="273"/>
      <c r="B25" s="274"/>
      <c r="C25" s="274"/>
      <c r="D25" s="274"/>
      <c r="E25" s="275"/>
    </row>
    <row r="26" spans="1:7" ht="15.75" customHeight="1" x14ac:dyDescent="0.4">
      <c r="A26" s="276"/>
      <c r="B26" s="277"/>
      <c r="C26" s="277"/>
      <c r="D26" s="277"/>
      <c r="E26" s="275"/>
    </row>
    <row r="27" spans="1:7" ht="15.75" customHeight="1" x14ac:dyDescent="0.4">
      <c r="A27" s="278"/>
      <c r="B27" s="261"/>
      <c r="C27" s="261"/>
      <c r="D27" s="261"/>
      <c r="E27" s="262"/>
    </row>
    <row r="28" spans="1:7" ht="15.75" customHeight="1" x14ac:dyDescent="0.4"/>
    <row r="29" spans="1:7" ht="15.75" customHeight="1" x14ac:dyDescent="0.4"/>
    <row r="30" spans="1:7" ht="15.75" customHeight="1" x14ac:dyDescent="0.4"/>
    <row r="31" spans="1:7" ht="15.75" customHeight="1" x14ac:dyDescent="0.4"/>
    <row r="32" spans="1:7" ht="15.75" customHeight="1" x14ac:dyDescent="0.4"/>
    <row r="33" ht="15.75" customHeight="1" x14ac:dyDescent="0.4"/>
    <row r="34" ht="15.75" customHeight="1" x14ac:dyDescent="0.4"/>
    <row r="35" ht="15.75" customHeight="1" x14ac:dyDescent="0.4"/>
    <row r="36" ht="15.75" customHeight="1" x14ac:dyDescent="0.4"/>
    <row r="37" ht="15.75" customHeight="1" x14ac:dyDescent="0.4"/>
    <row r="38" ht="15.75" customHeight="1" x14ac:dyDescent="0.4"/>
    <row r="39" ht="15.75" customHeight="1" x14ac:dyDescent="0.4"/>
    <row r="40" ht="15.75" customHeight="1" x14ac:dyDescent="0.4"/>
    <row r="41" ht="15.75" customHeight="1" x14ac:dyDescent="0.4"/>
    <row r="42" ht="15.75" customHeight="1" x14ac:dyDescent="0.4"/>
    <row r="43" ht="15.75" customHeight="1" x14ac:dyDescent="0.4"/>
    <row r="44" ht="15.75" customHeight="1" x14ac:dyDescent="0.4"/>
    <row r="45" ht="15.75" customHeight="1" x14ac:dyDescent="0.4"/>
    <row r="46" ht="15.75" customHeight="1" x14ac:dyDescent="0.4"/>
    <row r="47" ht="15.75" customHeight="1" x14ac:dyDescent="0.4"/>
    <row r="48" ht="15.75" customHeight="1" x14ac:dyDescent="0.4"/>
    <row r="49" ht="15.75" customHeight="1" x14ac:dyDescent="0.4"/>
    <row r="50" ht="15.75" customHeight="1" x14ac:dyDescent="0.4"/>
    <row r="51" ht="15.75" customHeight="1" x14ac:dyDescent="0.4"/>
    <row r="52" ht="15.75" customHeight="1" x14ac:dyDescent="0.4"/>
    <row r="53" ht="15.75" customHeight="1" x14ac:dyDescent="0.4"/>
    <row r="54" ht="15.75" customHeight="1" x14ac:dyDescent="0.4"/>
    <row r="55" ht="15.75" customHeight="1" x14ac:dyDescent="0.4"/>
    <row r="56" ht="15.75" customHeight="1" x14ac:dyDescent="0.4"/>
    <row r="57" ht="15.75" customHeight="1" x14ac:dyDescent="0.4"/>
    <row r="58" ht="15.75" customHeight="1" x14ac:dyDescent="0.4"/>
    <row r="59" ht="15.75" customHeight="1" x14ac:dyDescent="0.4"/>
    <row r="60" ht="15.75" customHeight="1" x14ac:dyDescent="0.4"/>
    <row r="61" ht="15.75" customHeight="1" x14ac:dyDescent="0.4"/>
    <row r="62" ht="15.75" customHeight="1" x14ac:dyDescent="0.4"/>
    <row r="63" ht="15.75" customHeight="1" x14ac:dyDescent="0.4"/>
    <row r="64" ht="15.75" customHeight="1" x14ac:dyDescent="0.4"/>
    <row r="65" ht="15.75" customHeight="1" x14ac:dyDescent="0.4"/>
    <row r="66" ht="15.75" customHeight="1" x14ac:dyDescent="0.4"/>
    <row r="67" ht="15.75" customHeight="1" x14ac:dyDescent="0.4"/>
    <row r="68" ht="15.75" customHeight="1" x14ac:dyDescent="0.4"/>
    <row r="69" ht="15.75" customHeight="1" x14ac:dyDescent="0.4"/>
    <row r="70" ht="15.75" customHeight="1" x14ac:dyDescent="0.4"/>
    <row r="71" ht="15.75" customHeight="1" x14ac:dyDescent="0.4"/>
    <row r="72" ht="15.75" customHeight="1" x14ac:dyDescent="0.4"/>
    <row r="73" ht="15.75" customHeight="1" x14ac:dyDescent="0.4"/>
    <row r="74" ht="15.75" customHeight="1" x14ac:dyDescent="0.4"/>
    <row r="75" ht="15.75" customHeight="1" x14ac:dyDescent="0.4"/>
    <row r="76" ht="15.75" customHeight="1" x14ac:dyDescent="0.4"/>
    <row r="77" ht="15.75" customHeight="1" x14ac:dyDescent="0.4"/>
    <row r="78" ht="15.75" customHeight="1" x14ac:dyDescent="0.4"/>
    <row r="79" ht="15.75" customHeight="1" x14ac:dyDescent="0.4"/>
    <row r="80" ht="15.75" customHeight="1" x14ac:dyDescent="0.4"/>
    <row r="81" ht="15.75" customHeight="1" x14ac:dyDescent="0.4"/>
    <row r="82" ht="15.75" customHeight="1" x14ac:dyDescent="0.4"/>
    <row r="83" ht="15.75" customHeight="1" x14ac:dyDescent="0.4"/>
    <row r="84" ht="15.75" customHeight="1" x14ac:dyDescent="0.4"/>
    <row r="85" ht="15.75" customHeight="1" x14ac:dyDescent="0.4"/>
    <row r="86" ht="15.75" customHeight="1" x14ac:dyDescent="0.4"/>
    <row r="87" ht="15.75" customHeight="1" x14ac:dyDescent="0.4"/>
    <row r="88" ht="15.75" customHeight="1" x14ac:dyDescent="0.4"/>
    <row r="89" ht="15.75" customHeight="1" x14ac:dyDescent="0.4"/>
    <row r="90" ht="15.75" customHeight="1" x14ac:dyDescent="0.4"/>
    <row r="91" ht="15.75" customHeight="1" x14ac:dyDescent="0.4"/>
    <row r="92" ht="15.75" customHeight="1" x14ac:dyDescent="0.4"/>
    <row r="93" ht="15.75" customHeight="1" x14ac:dyDescent="0.4"/>
    <row r="94" ht="15.75" customHeight="1" x14ac:dyDescent="0.4"/>
    <row r="95" ht="15.75" customHeight="1" x14ac:dyDescent="0.4"/>
    <row r="96" ht="15.75" customHeight="1" x14ac:dyDescent="0.4"/>
    <row r="97" ht="15.75" customHeight="1" x14ac:dyDescent="0.4"/>
    <row r="98" ht="15.75" customHeight="1" x14ac:dyDescent="0.4"/>
    <row r="99" ht="15.75" customHeight="1" x14ac:dyDescent="0.4"/>
    <row r="100" ht="15.75" customHeight="1" x14ac:dyDescent="0.4"/>
    <row r="101" ht="15.75" customHeight="1" x14ac:dyDescent="0.4"/>
    <row r="102" ht="15.75" customHeight="1" x14ac:dyDescent="0.4"/>
    <row r="103" ht="15.75" customHeight="1" x14ac:dyDescent="0.4"/>
    <row r="104" ht="15.75" customHeight="1" x14ac:dyDescent="0.4"/>
    <row r="105" ht="15.75" customHeight="1" x14ac:dyDescent="0.4"/>
    <row r="106" ht="15.75" customHeight="1" x14ac:dyDescent="0.4"/>
    <row r="107" ht="15.75" customHeight="1" x14ac:dyDescent="0.4"/>
    <row r="108" ht="15.75" customHeight="1" x14ac:dyDescent="0.4"/>
    <row r="109" ht="15.75" customHeight="1" x14ac:dyDescent="0.4"/>
    <row r="110" ht="15.75" customHeight="1" x14ac:dyDescent="0.4"/>
    <row r="111" ht="15.75" customHeight="1" x14ac:dyDescent="0.4"/>
    <row r="112" ht="15.75" customHeight="1" x14ac:dyDescent="0.4"/>
    <row r="113" ht="15.75" customHeight="1" x14ac:dyDescent="0.4"/>
    <row r="114" ht="15.75" customHeight="1" x14ac:dyDescent="0.4"/>
    <row r="115" ht="15.75" customHeight="1" x14ac:dyDescent="0.4"/>
    <row r="116" ht="15.75" customHeight="1" x14ac:dyDescent="0.4"/>
    <row r="117" ht="15.75" customHeight="1" x14ac:dyDescent="0.4"/>
    <row r="118" ht="15.75" customHeight="1" x14ac:dyDescent="0.4"/>
    <row r="119" ht="15.75" customHeight="1" x14ac:dyDescent="0.4"/>
    <row r="120" ht="15.75" customHeight="1" x14ac:dyDescent="0.4"/>
    <row r="121" ht="15.75" customHeight="1" x14ac:dyDescent="0.4"/>
    <row r="122" ht="15.75" customHeight="1" x14ac:dyDescent="0.4"/>
    <row r="123" ht="15.75" customHeight="1" x14ac:dyDescent="0.4"/>
    <row r="124" ht="15.75" customHeight="1" x14ac:dyDescent="0.4"/>
    <row r="125" ht="15.75" customHeight="1" x14ac:dyDescent="0.4"/>
    <row r="126" ht="15.75" customHeight="1" x14ac:dyDescent="0.4"/>
    <row r="127" ht="15.75" customHeight="1" x14ac:dyDescent="0.4"/>
    <row r="128" ht="15.75" customHeight="1" x14ac:dyDescent="0.4"/>
    <row r="129" ht="15.75" customHeight="1" x14ac:dyDescent="0.4"/>
    <row r="130" ht="15.75" customHeight="1" x14ac:dyDescent="0.4"/>
    <row r="131" ht="15.75" customHeight="1" x14ac:dyDescent="0.4"/>
    <row r="132" ht="15.75" customHeight="1" x14ac:dyDescent="0.4"/>
    <row r="133" ht="15.75" customHeight="1" x14ac:dyDescent="0.4"/>
    <row r="134" ht="15.75" customHeight="1" x14ac:dyDescent="0.4"/>
    <row r="135" ht="15.75" customHeight="1" x14ac:dyDescent="0.4"/>
    <row r="136" ht="15.75" customHeight="1" x14ac:dyDescent="0.4"/>
    <row r="137" ht="15.75" customHeight="1" x14ac:dyDescent="0.4"/>
    <row r="138" ht="15.75" customHeight="1" x14ac:dyDescent="0.4"/>
    <row r="139" ht="15.75" customHeight="1" x14ac:dyDescent="0.4"/>
    <row r="140" ht="15.75" customHeight="1" x14ac:dyDescent="0.4"/>
    <row r="141" ht="15.75" customHeight="1" x14ac:dyDescent="0.4"/>
    <row r="142" ht="15.75" customHeight="1" x14ac:dyDescent="0.4"/>
    <row r="143" ht="15.75" customHeight="1" x14ac:dyDescent="0.4"/>
    <row r="144" ht="15.75" customHeight="1" x14ac:dyDescent="0.4"/>
    <row r="145" ht="15.75" customHeight="1" x14ac:dyDescent="0.4"/>
    <row r="146" ht="15.75" customHeight="1" x14ac:dyDescent="0.4"/>
    <row r="147" ht="15.75" customHeight="1" x14ac:dyDescent="0.4"/>
    <row r="148" ht="15.75" customHeight="1" x14ac:dyDescent="0.4"/>
    <row r="149" ht="15.75" customHeight="1" x14ac:dyDescent="0.4"/>
    <row r="150" ht="15.75" customHeight="1" x14ac:dyDescent="0.4"/>
    <row r="151" ht="15.75" customHeight="1" x14ac:dyDescent="0.4"/>
    <row r="152" ht="15.75" customHeight="1" x14ac:dyDescent="0.4"/>
    <row r="153" ht="15.75" customHeight="1" x14ac:dyDescent="0.4"/>
    <row r="154" ht="15.75" customHeight="1" x14ac:dyDescent="0.4"/>
    <row r="155" ht="15.75" customHeight="1" x14ac:dyDescent="0.4"/>
    <row r="156" ht="15.75" customHeight="1" x14ac:dyDescent="0.4"/>
    <row r="157" ht="15.75" customHeight="1" x14ac:dyDescent="0.4"/>
    <row r="158" ht="15.75" customHeight="1" x14ac:dyDescent="0.4"/>
    <row r="159" ht="15.75" customHeight="1" x14ac:dyDescent="0.4"/>
    <row r="160" ht="15.75" customHeight="1" x14ac:dyDescent="0.4"/>
    <row r="161" ht="15.75" customHeight="1" x14ac:dyDescent="0.4"/>
    <row r="162" ht="15.75" customHeight="1" x14ac:dyDescent="0.4"/>
    <row r="163" ht="15.75" customHeight="1" x14ac:dyDescent="0.4"/>
    <row r="164" ht="15.75" customHeight="1" x14ac:dyDescent="0.4"/>
    <row r="165" ht="15.75" customHeight="1" x14ac:dyDescent="0.4"/>
    <row r="166" ht="15.75" customHeight="1" x14ac:dyDescent="0.4"/>
    <row r="167" ht="15.75" customHeight="1" x14ac:dyDescent="0.4"/>
    <row r="168" ht="15.75" customHeight="1" x14ac:dyDescent="0.4"/>
    <row r="169" ht="15.75" customHeight="1" x14ac:dyDescent="0.4"/>
    <row r="170" ht="15.75" customHeight="1" x14ac:dyDescent="0.4"/>
    <row r="171" ht="15.75" customHeight="1" x14ac:dyDescent="0.4"/>
    <row r="172" ht="15.75" customHeight="1" x14ac:dyDescent="0.4"/>
    <row r="173" ht="15.75" customHeight="1" x14ac:dyDescent="0.4"/>
    <row r="174" ht="15.75" customHeight="1" x14ac:dyDescent="0.4"/>
    <row r="175" ht="15.75" customHeight="1" x14ac:dyDescent="0.4"/>
    <row r="176" ht="15.75" customHeight="1" x14ac:dyDescent="0.4"/>
    <row r="177" ht="15.75" customHeight="1" x14ac:dyDescent="0.4"/>
    <row r="178" ht="15.75" customHeight="1" x14ac:dyDescent="0.4"/>
    <row r="179" ht="15.75" customHeight="1" x14ac:dyDescent="0.4"/>
    <row r="180" ht="15.75" customHeight="1" x14ac:dyDescent="0.4"/>
    <row r="181" ht="15.75" customHeight="1" x14ac:dyDescent="0.4"/>
    <row r="182" ht="15.75" customHeight="1" x14ac:dyDescent="0.4"/>
    <row r="183" ht="15.75" customHeight="1" x14ac:dyDescent="0.4"/>
    <row r="184" ht="15.75" customHeight="1" x14ac:dyDescent="0.4"/>
    <row r="185" ht="15.75" customHeight="1" x14ac:dyDescent="0.4"/>
    <row r="186" ht="15.75" customHeight="1" x14ac:dyDescent="0.4"/>
    <row r="187" ht="15.75" customHeight="1" x14ac:dyDescent="0.4"/>
    <row r="188" ht="15.75" customHeight="1" x14ac:dyDescent="0.4"/>
    <row r="189" ht="15.75" customHeight="1" x14ac:dyDescent="0.4"/>
    <row r="190" ht="15.75" customHeight="1" x14ac:dyDescent="0.4"/>
    <row r="191" ht="15.75" customHeight="1" x14ac:dyDescent="0.4"/>
    <row r="192" ht="15.75" customHeight="1" x14ac:dyDescent="0.4"/>
    <row r="193" ht="15.75" customHeight="1" x14ac:dyDescent="0.4"/>
    <row r="194" ht="15.75" customHeight="1" x14ac:dyDescent="0.4"/>
    <row r="195" ht="15.75" customHeight="1" x14ac:dyDescent="0.4"/>
    <row r="196" ht="15.75" customHeight="1" x14ac:dyDescent="0.4"/>
    <row r="197" ht="15.75" customHeight="1" x14ac:dyDescent="0.4"/>
    <row r="198" ht="15.75" customHeight="1" x14ac:dyDescent="0.4"/>
    <row r="199" ht="15.75" customHeight="1" x14ac:dyDescent="0.4"/>
    <row r="200" ht="15.75" customHeight="1" x14ac:dyDescent="0.4"/>
    <row r="201" ht="15.75" customHeight="1" x14ac:dyDescent="0.4"/>
    <row r="202" ht="15.75" customHeight="1" x14ac:dyDescent="0.4"/>
    <row r="203" ht="15.75" customHeight="1" x14ac:dyDescent="0.4"/>
    <row r="204" ht="15.75" customHeight="1" x14ac:dyDescent="0.4"/>
    <row r="205" ht="15.75" customHeight="1" x14ac:dyDescent="0.4"/>
    <row r="206" ht="15.75" customHeight="1" x14ac:dyDescent="0.4"/>
    <row r="207" ht="15.75" customHeight="1" x14ac:dyDescent="0.4"/>
    <row r="208" ht="15.75" customHeight="1" x14ac:dyDescent="0.4"/>
    <row r="209" ht="15.75" customHeight="1" x14ac:dyDescent="0.4"/>
    <row r="210" ht="15.75" customHeight="1" x14ac:dyDescent="0.4"/>
    <row r="211" ht="15.75" customHeight="1" x14ac:dyDescent="0.4"/>
    <row r="212" ht="15.75" customHeight="1" x14ac:dyDescent="0.4"/>
    <row r="213" ht="15.75" customHeight="1" x14ac:dyDescent="0.4"/>
    <row r="214" ht="15.75" customHeight="1" x14ac:dyDescent="0.4"/>
    <row r="215" ht="15.75" customHeight="1" x14ac:dyDescent="0.4"/>
    <row r="216" ht="15.75" customHeight="1" x14ac:dyDescent="0.4"/>
    <row r="217" ht="15.75" customHeight="1" x14ac:dyDescent="0.4"/>
    <row r="218" ht="15.75" customHeight="1" x14ac:dyDescent="0.4"/>
    <row r="219" ht="15.75" customHeight="1" x14ac:dyDescent="0.4"/>
    <row r="220" ht="15.75" customHeight="1" x14ac:dyDescent="0.4"/>
    <row r="221" ht="15.75" customHeight="1" x14ac:dyDescent="0.4"/>
    <row r="222" ht="15.75" customHeight="1" x14ac:dyDescent="0.4"/>
    <row r="223" ht="15.75" customHeight="1" x14ac:dyDescent="0.4"/>
    <row r="224" ht="15.75" customHeight="1" x14ac:dyDescent="0.4"/>
    <row r="225" ht="15.75" customHeight="1" x14ac:dyDescent="0.4"/>
    <row r="226" ht="15.75" customHeight="1" x14ac:dyDescent="0.4"/>
    <row r="227" ht="15.75" customHeight="1" x14ac:dyDescent="0.4"/>
    <row r="228" ht="15.75" customHeight="1" x14ac:dyDescent="0.4"/>
    <row r="229" ht="15.75" customHeight="1" x14ac:dyDescent="0.4"/>
    <row r="230" ht="15.75" customHeight="1" x14ac:dyDescent="0.4"/>
    <row r="231" ht="15.75" customHeight="1" x14ac:dyDescent="0.4"/>
    <row r="232" ht="15.75" customHeight="1" x14ac:dyDescent="0.4"/>
    <row r="233" ht="15.75" customHeight="1" x14ac:dyDescent="0.4"/>
    <row r="234" ht="15.75" customHeight="1" x14ac:dyDescent="0.4"/>
    <row r="235" ht="15.75" customHeight="1" x14ac:dyDescent="0.4"/>
    <row r="236" ht="15.75" customHeight="1" x14ac:dyDescent="0.4"/>
    <row r="237" ht="15.75" customHeight="1" x14ac:dyDescent="0.4"/>
    <row r="238" ht="15.75" customHeight="1" x14ac:dyDescent="0.4"/>
    <row r="239" ht="15.75" customHeight="1" x14ac:dyDescent="0.4"/>
    <row r="240" ht="15.75" customHeight="1" x14ac:dyDescent="0.4"/>
    <row r="241" ht="15.75" customHeight="1" x14ac:dyDescent="0.4"/>
    <row r="242" ht="15.75" customHeight="1" x14ac:dyDescent="0.4"/>
    <row r="243" ht="15.75" customHeight="1" x14ac:dyDescent="0.4"/>
    <row r="244" ht="15.75" customHeight="1" x14ac:dyDescent="0.4"/>
    <row r="245" ht="15.75" customHeight="1" x14ac:dyDescent="0.4"/>
    <row r="246" ht="15.75" customHeight="1" x14ac:dyDescent="0.4"/>
    <row r="247" ht="15.75" customHeight="1" x14ac:dyDescent="0.4"/>
    <row r="248" ht="15.75" customHeight="1" x14ac:dyDescent="0.4"/>
    <row r="249" ht="15.75" customHeight="1" x14ac:dyDescent="0.4"/>
    <row r="250" ht="15.75" customHeight="1" x14ac:dyDescent="0.4"/>
    <row r="251" ht="15.75" customHeight="1" x14ac:dyDescent="0.4"/>
    <row r="252" ht="15.75" customHeight="1" x14ac:dyDescent="0.4"/>
    <row r="253" ht="15.75" customHeight="1" x14ac:dyDescent="0.4"/>
    <row r="254" ht="15.75" customHeight="1" x14ac:dyDescent="0.4"/>
    <row r="255" ht="15.75" customHeight="1" x14ac:dyDescent="0.4"/>
    <row r="256" ht="15.75" customHeight="1" x14ac:dyDescent="0.4"/>
    <row r="257" ht="15.75" customHeight="1" x14ac:dyDescent="0.4"/>
    <row r="258" ht="15.75" customHeight="1" x14ac:dyDescent="0.4"/>
    <row r="259" ht="15.75" customHeight="1" x14ac:dyDescent="0.4"/>
    <row r="260" ht="15.75" customHeight="1" x14ac:dyDescent="0.4"/>
    <row r="261" ht="15.75" customHeight="1" x14ac:dyDescent="0.4"/>
    <row r="262" ht="15.75" customHeight="1" x14ac:dyDescent="0.4"/>
    <row r="263" ht="15.75" customHeight="1" x14ac:dyDescent="0.4"/>
    <row r="264" ht="15.75" customHeight="1" x14ac:dyDescent="0.4"/>
    <row r="265" ht="15.75" customHeight="1" x14ac:dyDescent="0.4"/>
    <row r="266" ht="15.75" customHeight="1" x14ac:dyDescent="0.4"/>
    <row r="267" ht="15.75" customHeight="1" x14ac:dyDescent="0.4"/>
    <row r="268" ht="15.75" customHeight="1" x14ac:dyDescent="0.4"/>
    <row r="269" ht="15.75" customHeight="1" x14ac:dyDescent="0.4"/>
    <row r="270" ht="15.75" customHeight="1" x14ac:dyDescent="0.4"/>
    <row r="271" ht="15.75" customHeight="1" x14ac:dyDescent="0.4"/>
    <row r="272" ht="15.75" customHeight="1" x14ac:dyDescent="0.4"/>
    <row r="273" ht="15.75" customHeight="1" x14ac:dyDescent="0.4"/>
    <row r="274" ht="15.75" customHeight="1" x14ac:dyDescent="0.4"/>
    <row r="275" ht="15.75" customHeight="1" x14ac:dyDescent="0.4"/>
    <row r="276" ht="15.75" customHeight="1" x14ac:dyDescent="0.4"/>
    <row r="277" ht="15.75" customHeight="1" x14ac:dyDescent="0.4"/>
    <row r="278" ht="15.75" customHeight="1" x14ac:dyDescent="0.4"/>
    <row r="279" ht="15.75" customHeight="1" x14ac:dyDescent="0.4"/>
    <row r="280" ht="15.75" customHeight="1" x14ac:dyDescent="0.4"/>
    <row r="281" ht="15.75" customHeight="1" x14ac:dyDescent="0.4"/>
    <row r="282" ht="15.75" customHeight="1" x14ac:dyDescent="0.4"/>
    <row r="283" ht="15.75" customHeight="1" x14ac:dyDescent="0.4"/>
    <row r="284" ht="15.75" customHeight="1" x14ac:dyDescent="0.4"/>
    <row r="285" ht="15.75" customHeight="1" x14ac:dyDescent="0.4"/>
    <row r="286" ht="15.75" customHeight="1" x14ac:dyDescent="0.4"/>
    <row r="287" ht="15.75" customHeight="1" x14ac:dyDescent="0.4"/>
    <row r="288" ht="15.75" customHeight="1" x14ac:dyDescent="0.4"/>
    <row r="289" ht="15.75" customHeight="1" x14ac:dyDescent="0.4"/>
    <row r="290" ht="15.75" customHeight="1" x14ac:dyDescent="0.4"/>
    <row r="291" ht="15.75" customHeight="1" x14ac:dyDescent="0.4"/>
    <row r="292" ht="15.75" customHeight="1" x14ac:dyDescent="0.4"/>
    <row r="293" ht="15.75" customHeight="1" x14ac:dyDescent="0.4"/>
    <row r="294" ht="15.75" customHeight="1" x14ac:dyDescent="0.4"/>
    <row r="295" ht="15.75" customHeight="1" x14ac:dyDescent="0.4"/>
    <row r="296" ht="15.75" customHeight="1" x14ac:dyDescent="0.4"/>
    <row r="297" ht="15.75" customHeight="1" x14ac:dyDescent="0.4"/>
    <row r="298" ht="15.75" customHeight="1" x14ac:dyDescent="0.4"/>
    <row r="299" ht="15.75" customHeight="1" x14ac:dyDescent="0.4"/>
    <row r="300" ht="15.75" customHeight="1" x14ac:dyDescent="0.4"/>
    <row r="301" ht="15.75" customHeight="1" x14ac:dyDescent="0.4"/>
    <row r="302" ht="15.75" customHeight="1" x14ac:dyDescent="0.4"/>
    <row r="303" ht="15.75" customHeight="1" x14ac:dyDescent="0.4"/>
    <row r="304" ht="15.75" customHeight="1" x14ac:dyDescent="0.4"/>
    <row r="305" ht="15.75" customHeight="1" x14ac:dyDescent="0.4"/>
    <row r="306" ht="15.75" customHeight="1" x14ac:dyDescent="0.4"/>
    <row r="307" ht="15.75" customHeight="1" x14ac:dyDescent="0.4"/>
    <row r="308" ht="15.75" customHeight="1" x14ac:dyDescent="0.4"/>
    <row r="309" ht="15.75" customHeight="1" x14ac:dyDescent="0.4"/>
    <row r="310" ht="15.75" customHeight="1" x14ac:dyDescent="0.4"/>
    <row r="311" ht="15.75" customHeight="1" x14ac:dyDescent="0.4"/>
    <row r="312" ht="15.75" customHeight="1" x14ac:dyDescent="0.4"/>
    <row r="313" ht="15.75" customHeight="1" x14ac:dyDescent="0.4"/>
    <row r="314" ht="15.75" customHeight="1" x14ac:dyDescent="0.4"/>
    <row r="315" ht="15.75" customHeight="1" x14ac:dyDescent="0.4"/>
    <row r="316" ht="15.75" customHeight="1" x14ac:dyDescent="0.4"/>
    <row r="317" ht="15.75" customHeight="1" x14ac:dyDescent="0.4"/>
    <row r="318" ht="15.75" customHeight="1" x14ac:dyDescent="0.4"/>
    <row r="319" ht="15.75" customHeight="1" x14ac:dyDescent="0.4"/>
    <row r="320" ht="15.75" customHeight="1" x14ac:dyDescent="0.4"/>
    <row r="321" ht="15.75" customHeight="1" x14ac:dyDescent="0.4"/>
    <row r="322" ht="15.75" customHeight="1" x14ac:dyDescent="0.4"/>
    <row r="323" ht="15.75" customHeight="1" x14ac:dyDescent="0.4"/>
    <row r="324" ht="15.75" customHeight="1" x14ac:dyDescent="0.4"/>
    <row r="325" ht="15.75" customHeight="1" x14ac:dyDescent="0.4"/>
    <row r="326" ht="15.75" customHeight="1" x14ac:dyDescent="0.4"/>
    <row r="327" ht="15.75" customHeight="1" x14ac:dyDescent="0.4"/>
    <row r="328" ht="15.75" customHeight="1" x14ac:dyDescent="0.4"/>
    <row r="329" ht="15.75" customHeight="1" x14ac:dyDescent="0.4"/>
    <row r="330" ht="15.75" customHeight="1" x14ac:dyDescent="0.4"/>
    <row r="331" ht="15.75" customHeight="1" x14ac:dyDescent="0.4"/>
    <row r="332" ht="15.75" customHeight="1" x14ac:dyDescent="0.4"/>
    <row r="333" ht="15.75" customHeight="1" x14ac:dyDescent="0.4"/>
    <row r="334" ht="15.75" customHeight="1" x14ac:dyDescent="0.4"/>
    <row r="335" ht="15.75" customHeight="1" x14ac:dyDescent="0.4"/>
    <row r="336" ht="15.75" customHeight="1" x14ac:dyDescent="0.4"/>
    <row r="337" ht="15.75" customHeight="1" x14ac:dyDescent="0.4"/>
    <row r="338" ht="15.75" customHeight="1" x14ac:dyDescent="0.4"/>
    <row r="339" ht="15.75" customHeight="1" x14ac:dyDescent="0.4"/>
    <row r="340" ht="15.75" customHeight="1" x14ac:dyDescent="0.4"/>
    <row r="341" ht="15.75" customHeight="1" x14ac:dyDescent="0.4"/>
    <row r="342" ht="15.75" customHeight="1" x14ac:dyDescent="0.4"/>
    <row r="343" ht="15.75" customHeight="1" x14ac:dyDescent="0.4"/>
    <row r="344" ht="15.75" customHeight="1" x14ac:dyDescent="0.4"/>
    <row r="345" ht="15.75" customHeight="1" x14ac:dyDescent="0.4"/>
    <row r="346" ht="15.75" customHeight="1" x14ac:dyDescent="0.4"/>
    <row r="347" ht="15.75" customHeight="1" x14ac:dyDescent="0.4"/>
    <row r="348" ht="15.75" customHeight="1" x14ac:dyDescent="0.4"/>
    <row r="349" ht="15.75" customHeight="1" x14ac:dyDescent="0.4"/>
    <row r="350" ht="15.75" customHeight="1" x14ac:dyDescent="0.4"/>
    <row r="351" ht="15.75" customHeight="1" x14ac:dyDescent="0.4"/>
    <row r="352" ht="15.75" customHeight="1" x14ac:dyDescent="0.4"/>
    <row r="353" ht="15.75" customHeight="1" x14ac:dyDescent="0.4"/>
    <row r="354" ht="15.75" customHeight="1" x14ac:dyDescent="0.4"/>
    <row r="355" ht="15.75" customHeight="1" x14ac:dyDescent="0.4"/>
    <row r="356" ht="15.75" customHeight="1" x14ac:dyDescent="0.4"/>
    <row r="357" ht="15.75" customHeight="1" x14ac:dyDescent="0.4"/>
    <row r="358" ht="15.75" customHeight="1" x14ac:dyDescent="0.4"/>
    <row r="359" ht="15.75" customHeight="1" x14ac:dyDescent="0.4"/>
    <row r="360" ht="15.75" customHeight="1" x14ac:dyDescent="0.4"/>
    <row r="361" ht="15.75" customHeight="1" x14ac:dyDescent="0.4"/>
    <row r="362" ht="15.75" customHeight="1" x14ac:dyDescent="0.4"/>
    <row r="363" ht="15.75" customHeight="1" x14ac:dyDescent="0.4"/>
    <row r="364" ht="15.75" customHeight="1" x14ac:dyDescent="0.4"/>
    <row r="365" ht="15.75" customHeight="1" x14ac:dyDescent="0.4"/>
    <row r="366" ht="15.75" customHeight="1" x14ac:dyDescent="0.4"/>
    <row r="367" ht="15.75" customHeight="1" x14ac:dyDescent="0.4"/>
    <row r="368" ht="15.75" customHeight="1" x14ac:dyDescent="0.4"/>
    <row r="369" ht="15.75" customHeight="1" x14ac:dyDescent="0.4"/>
    <row r="370" ht="15.75" customHeight="1" x14ac:dyDescent="0.4"/>
    <row r="371" ht="15.75" customHeight="1" x14ac:dyDescent="0.4"/>
    <row r="372" ht="15.75" customHeight="1" x14ac:dyDescent="0.4"/>
    <row r="373" ht="15.75" customHeight="1" x14ac:dyDescent="0.4"/>
    <row r="374" ht="15.75" customHeight="1" x14ac:dyDescent="0.4"/>
    <row r="375" ht="15.75" customHeight="1" x14ac:dyDescent="0.4"/>
    <row r="376" ht="15.75" customHeight="1" x14ac:dyDescent="0.4"/>
    <row r="377" ht="15.75" customHeight="1" x14ac:dyDescent="0.4"/>
    <row r="378" ht="15.75" customHeight="1" x14ac:dyDescent="0.4"/>
    <row r="379" ht="15.75" customHeight="1" x14ac:dyDescent="0.4"/>
    <row r="380" ht="15.75" customHeight="1" x14ac:dyDescent="0.4"/>
    <row r="381" ht="15.75" customHeight="1" x14ac:dyDescent="0.4"/>
    <row r="382" ht="15.75" customHeight="1" x14ac:dyDescent="0.4"/>
    <row r="383" ht="15.75" customHeight="1" x14ac:dyDescent="0.4"/>
    <row r="384" ht="15.75" customHeight="1" x14ac:dyDescent="0.4"/>
    <row r="385" ht="15.75" customHeight="1" x14ac:dyDescent="0.4"/>
    <row r="386" ht="15.75" customHeight="1" x14ac:dyDescent="0.4"/>
    <row r="387" ht="15.75" customHeight="1" x14ac:dyDescent="0.4"/>
    <row r="388" ht="15.75" customHeight="1" x14ac:dyDescent="0.4"/>
    <row r="389" ht="15.75" customHeight="1" x14ac:dyDescent="0.4"/>
    <row r="390" ht="15.75" customHeight="1" x14ac:dyDescent="0.4"/>
    <row r="391" ht="15.75" customHeight="1" x14ac:dyDescent="0.4"/>
    <row r="392" ht="15.75" customHeight="1" x14ac:dyDescent="0.4"/>
    <row r="393" ht="15.75" customHeight="1" x14ac:dyDescent="0.4"/>
    <row r="394" ht="15.75" customHeight="1" x14ac:dyDescent="0.4"/>
    <row r="395" ht="15.75" customHeight="1" x14ac:dyDescent="0.4"/>
    <row r="396" ht="15.75" customHeight="1" x14ac:dyDescent="0.4"/>
    <row r="397" ht="15.75" customHeight="1" x14ac:dyDescent="0.4"/>
    <row r="398" ht="15.75" customHeight="1" x14ac:dyDescent="0.4"/>
    <row r="399" ht="15.75" customHeight="1" x14ac:dyDescent="0.4"/>
    <row r="400" ht="15.75" customHeight="1" x14ac:dyDescent="0.4"/>
    <row r="401" ht="15.75" customHeight="1" x14ac:dyDescent="0.4"/>
    <row r="402" ht="15.75" customHeight="1" x14ac:dyDescent="0.4"/>
    <row r="403" ht="15.75" customHeight="1" x14ac:dyDescent="0.4"/>
    <row r="404" ht="15.75" customHeight="1" x14ac:dyDescent="0.4"/>
    <row r="405" ht="15.75" customHeight="1" x14ac:dyDescent="0.4"/>
    <row r="406" ht="15.75" customHeight="1" x14ac:dyDescent="0.4"/>
    <row r="407" ht="15.75" customHeight="1" x14ac:dyDescent="0.4"/>
    <row r="408" ht="15.75" customHeight="1" x14ac:dyDescent="0.4"/>
    <row r="409" ht="15.75" customHeight="1" x14ac:dyDescent="0.4"/>
    <row r="410" ht="15.75" customHeight="1" x14ac:dyDescent="0.4"/>
    <row r="411" ht="15.75" customHeight="1" x14ac:dyDescent="0.4"/>
    <row r="412" ht="15.75" customHeight="1" x14ac:dyDescent="0.4"/>
    <row r="413" ht="15.75" customHeight="1" x14ac:dyDescent="0.4"/>
    <row r="414" ht="15.75" customHeight="1" x14ac:dyDescent="0.4"/>
    <row r="415" ht="15.75" customHeight="1" x14ac:dyDescent="0.4"/>
    <row r="416" ht="15.75" customHeight="1" x14ac:dyDescent="0.4"/>
    <row r="417" ht="15.75" customHeight="1" x14ac:dyDescent="0.4"/>
    <row r="418" ht="15.75" customHeight="1" x14ac:dyDescent="0.4"/>
    <row r="419" ht="15.75" customHeight="1" x14ac:dyDescent="0.4"/>
    <row r="420" ht="15.75" customHeight="1" x14ac:dyDescent="0.4"/>
    <row r="421" ht="15.75" customHeight="1" x14ac:dyDescent="0.4"/>
    <row r="422" ht="15.75" customHeight="1" x14ac:dyDescent="0.4"/>
    <row r="423" ht="15.75" customHeight="1" x14ac:dyDescent="0.4"/>
    <row r="424" ht="15.75" customHeight="1" x14ac:dyDescent="0.4"/>
    <row r="425" ht="15.75" customHeight="1" x14ac:dyDescent="0.4"/>
    <row r="426" ht="15.75" customHeight="1" x14ac:dyDescent="0.4"/>
    <row r="427" ht="15.75" customHeight="1" x14ac:dyDescent="0.4"/>
    <row r="428" ht="15.75" customHeight="1" x14ac:dyDescent="0.4"/>
    <row r="429" ht="15.75" customHeight="1" x14ac:dyDescent="0.4"/>
    <row r="430" ht="15.75" customHeight="1" x14ac:dyDescent="0.4"/>
    <row r="431" ht="15.75" customHeight="1" x14ac:dyDescent="0.4"/>
    <row r="432" ht="15.75" customHeight="1" x14ac:dyDescent="0.4"/>
    <row r="433" ht="15.75" customHeight="1" x14ac:dyDescent="0.4"/>
    <row r="434" ht="15.75" customHeight="1" x14ac:dyDescent="0.4"/>
    <row r="435" ht="15.75" customHeight="1" x14ac:dyDescent="0.4"/>
    <row r="436" ht="15.75" customHeight="1" x14ac:dyDescent="0.4"/>
    <row r="437" ht="15.75" customHeight="1" x14ac:dyDescent="0.4"/>
    <row r="438" ht="15.75" customHeight="1" x14ac:dyDescent="0.4"/>
    <row r="439" ht="15.75" customHeight="1" x14ac:dyDescent="0.4"/>
    <row r="440" ht="15.75" customHeight="1" x14ac:dyDescent="0.4"/>
    <row r="441" ht="15.75" customHeight="1" x14ac:dyDescent="0.4"/>
    <row r="442" ht="15.75" customHeight="1" x14ac:dyDescent="0.4"/>
    <row r="443" ht="15.75" customHeight="1" x14ac:dyDescent="0.4"/>
    <row r="444" ht="15.75" customHeight="1" x14ac:dyDescent="0.4"/>
    <row r="445" ht="15.75" customHeight="1" x14ac:dyDescent="0.4"/>
    <row r="446" ht="15.75" customHeight="1" x14ac:dyDescent="0.4"/>
    <row r="447" ht="15.75" customHeight="1" x14ac:dyDescent="0.4"/>
    <row r="448" ht="15.75" customHeight="1" x14ac:dyDescent="0.4"/>
    <row r="449" ht="15.75" customHeight="1" x14ac:dyDescent="0.4"/>
    <row r="450" ht="15.75" customHeight="1" x14ac:dyDescent="0.4"/>
    <row r="451" ht="15.75" customHeight="1" x14ac:dyDescent="0.4"/>
    <row r="452" ht="15.75" customHeight="1" x14ac:dyDescent="0.4"/>
    <row r="453" ht="15.75" customHeight="1" x14ac:dyDescent="0.4"/>
    <row r="454" ht="15.75" customHeight="1" x14ac:dyDescent="0.4"/>
    <row r="455" ht="15.75" customHeight="1" x14ac:dyDescent="0.4"/>
    <row r="456" ht="15.75" customHeight="1" x14ac:dyDescent="0.4"/>
    <row r="457" ht="15.75" customHeight="1" x14ac:dyDescent="0.4"/>
    <row r="458" ht="15.75" customHeight="1" x14ac:dyDescent="0.4"/>
    <row r="459" ht="15.75" customHeight="1" x14ac:dyDescent="0.4"/>
    <row r="460" ht="15.75" customHeight="1" x14ac:dyDescent="0.4"/>
    <row r="461" ht="15.75" customHeight="1" x14ac:dyDescent="0.4"/>
    <row r="462" ht="15.75" customHeight="1" x14ac:dyDescent="0.4"/>
    <row r="463" ht="15.75" customHeight="1" x14ac:dyDescent="0.4"/>
    <row r="464" ht="15.75" customHeight="1" x14ac:dyDescent="0.4"/>
    <row r="465" ht="15.75" customHeight="1" x14ac:dyDescent="0.4"/>
    <row r="466" ht="15.75" customHeight="1" x14ac:dyDescent="0.4"/>
    <row r="467" ht="15.75" customHeight="1" x14ac:dyDescent="0.4"/>
    <row r="468" ht="15.75" customHeight="1" x14ac:dyDescent="0.4"/>
    <row r="469" ht="15.75" customHeight="1" x14ac:dyDescent="0.4"/>
    <row r="470" ht="15.75" customHeight="1" x14ac:dyDescent="0.4"/>
    <row r="471" ht="15.75" customHeight="1" x14ac:dyDescent="0.4"/>
    <row r="472" ht="15.75" customHeight="1" x14ac:dyDescent="0.4"/>
    <row r="473" ht="15.75" customHeight="1" x14ac:dyDescent="0.4"/>
    <row r="474" ht="15.75" customHeight="1" x14ac:dyDescent="0.4"/>
    <row r="475" ht="15.75" customHeight="1" x14ac:dyDescent="0.4"/>
    <row r="476" ht="15.75" customHeight="1" x14ac:dyDescent="0.4"/>
    <row r="477" ht="15.75" customHeight="1" x14ac:dyDescent="0.4"/>
    <row r="478" ht="15.75" customHeight="1" x14ac:dyDescent="0.4"/>
    <row r="479" ht="15.75" customHeight="1" x14ac:dyDescent="0.4"/>
    <row r="480" ht="15.75" customHeight="1" x14ac:dyDescent="0.4"/>
    <row r="481" ht="15.75" customHeight="1" x14ac:dyDescent="0.4"/>
    <row r="482" ht="15.75" customHeight="1" x14ac:dyDescent="0.4"/>
    <row r="483" ht="15.75" customHeight="1" x14ac:dyDescent="0.4"/>
    <row r="484" ht="15.75" customHeight="1" x14ac:dyDescent="0.4"/>
    <row r="485" ht="15.75" customHeight="1" x14ac:dyDescent="0.4"/>
    <row r="486" ht="15.75" customHeight="1" x14ac:dyDescent="0.4"/>
    <row r="487" ht="15.75" customHeight="1" x14ac:dyDescent="0.4"/>
    <row r="488" ht="15.75" customHeight="1" x14ac:dyDescent="0.4"/>
    <row r="489" ht="15.75" customHeight="1" x14ac:dyDescent="0.4"/>
    <row r="490" ht="15.75" customHeight="1" x14ac:dyDescent="0.4"/>
    <row r="491" ht="15.75" customHeight="1" x14ac:dyDescent="0.4"/>
    <row r="492" ht="15.75" customHeight="1" x14ac:dyDescent="0.4"/>
    <row r="493" ht="15.75" customHeight="1" x14ac:dyDescent="0.4"/>
    <row r="494" ht="15.75" customHeight="1" x14ac:dyDescent="0.4"/>
    <row r="495" ht="15.75" customHeight="1" x14ac:dyDescent="0.4"/>
    <row r="496" ht="15.75" customHeight="1" x14ac:dyDescent="0.4"/>
    <row r="497" ht="15.75" customHeight="1" x14ac:dyDescent="0.4"/>
    <row r="498" ht="15.75" customHeight="1" x14ac:dyDescent="0.4"/>
    <row r="499" ht="15.75" customHeight="1" x14ac:dyDescent="0.4"/>
    <row r="500" ht="15.75" customHeight="1" x14ac:dyDescent="0.4"/>
    <row r="501" ht="15.75" customHeight="1" x14ac:dyDescent="0.4"/>
    <row r="502" ht="15.75" customHeight="1" x14ac:dyDescent="0.4"/>
    <row r="503" ht="15.75" customHeight="1" x14ac:dyDescent="0.4"/>
    <row r="504" ht="15.75" customHeight="1" x14ac:dyDescent="0.4"/>
    <row r="505" ht="15.75" customHeight="1" x14ac:dyDescent="0.4"/>
    <row r="506" ht="15.75" customHeight="1" x14ac:dyDescent="0.4"/>
    <row r="507" ht="15.75" customHeight="1" x14ac:dyDescent="0.4"/>
    <row r="508" ht="15.75" customHeight="1" x14ac:dyDescent="0.4"/>
    <row r="509" ht="15.75" customHeight="1" x14ac:dyDescent="0.4"/>
    <row r="510" ht="15.75" customHeight="1" x14ac:dyDescent="0.4"/>
    <row r="511" ht="15.75" customHeight="1" x14ac:dyDescent="0.4"/>
    <row r="512" ht="15.75" customHeight="1" x14ac:dyDescent="0.4"/>
    <row r="513" ht="15.75" customHeight="1" x14ac:dyDescent="0.4"/>
    <row r="514" ht="15.75" customHeight="1" x14ac:dyDescent="0.4"/>
    <row r="515" ht="15.75" customHeight="1" x14ac:dyDescent="0.4"/>
    <row r="516" ht="15.75" customHeight="1" x14ac:dyDescent="0.4"/>
    <row r="517" ht="15.75" customHeight="1" x14ac:dyDescent="0.4"/>
    <row r="518" ht="15.75" customHeight="1" x14ac:dyDescent="0.4"/>
    <row r="519" ht="15.75" customHeight="1" x14ac:dyDescent="0.4"/>
    <row r="520" ht="15.75" customHeight="1" x14ac:dyDescent="0.4"/>
    <row r="521" ht="15.75" customHeight="1" x14ac:dyDescent="0.4"/>
    <row r="522" ht="15.75" customHeight="1" x14ac:dyDescent="0.4"/>
    <row r="523" ht="15.75" customHeight="1" x14ac:dyDescent="0.4"/>
    <row r="524" ht="15.75" customHeight="1" x14ac:dyDescent="0.4"/>
    <row r="525" ht="15.75" customHeight="1" x14ac:dyDescent="0.4"/>
    <row r="526" ht="15.75" customHeight="1" x14ac:dyDescent="0.4"/>
    <row r="527" ht="15.75" customHeight="1" x14ac:dyDescent="0.4"/>
    <row r="528" ht="15.75" customHeight="1" x14ac:dyDescent="0.4"/>
    <row r="529" ht="15.75" customHeight="1" x14ac:dyDescent="0.4"/>
    <row r="530" ht="15.75" customHeight="1" x14ac:dyDescent="0.4"/>
    <row r="531" ht="15.75" customHeight="1" x14ac:dyDescent="0.4"/>
    <row r="532" ht="15.75" customHeight="1" x14ac:dyDescent="0.4"/>
    <row r="533" ht="15.75" customHeight="1" x14ac:dyDescent="0.4"/>
    <row r="534" ht="15.75" customHeight="1" x14ac:dyDescent="0.4"/>
    <row r="535" ht="15.75" customHeight="1" x14ac:dyDescent="0.4"/>
    <row r="536" ht="15.75" customHeight="1" x14ac:dyDescent="0.4"/>
    <row r="537" ht="15.75" customHeight="1" x14ac:dyDescent="0.4"/>
    <row r="538" ht="15.75" customHeight="1" x14ac:dyDescent="0.4"/>
    <row r="539" ht="15.75" customHeight="1" x14ac:dyDescent="0.4"/>
    <row r="540" ht="15.75" customHeight="1" x14ac:dyDescent="0.4"/>
    <row r="541" ht="15.75" customHeight="1" x14ac:dyDescent="0.4"/>
    <row r="542" ht="15.75" customHeight="1" x14ac:dyDescent="0.4"/>
    <row r="543" ht="15.75" customHeight="1" x14ac:dyDescent="0.4"/>
    <row r="544" ht="15.75" customHeight="1" x14ac:dyDescent="0.4"/>
    <row r="545" ht="15.75" customHeight="1" x14ac:dyDescent="0.4"/>
    <row r="546" ht="15.75" customHeight="1" x14ac:dyDescent="0.4"/>
    <row r="547" ht="15.75" customHeight="1" x14ac:dyDescent="0.4"/>
    <row r="548" ht="15.75" customHeight="1" x14ac:dyDescent="0.4"/>
    <row r="549" ht="15.75" customHeight="1" x14ac:dyDescent="0.4"/>
    <row r="550" ht="15.75" customHeight="1" x14ac:dyDescent="0.4"/>
    <row r="551" ht="15.75" customHeight="1" x14ac:dyDescent="0.4"/>
    <row r="552" ht="15.75" customHeight="1" x14ac:dyDescent="0.4"/>
    <row r="553" ht="15.75" customHeight="1" x14ac:dyDescent="0.4"/>
    <row r="554" ht="15.75" customHeight="1" x14ac:dyDescent="0.4"/>
    <row r="555" ht="15.75" customHeight="1" x14ac:dyDescent="0.4"/>
    <row r="556" ht="15.75" customHeight="1" x14ac:dyDescent="0.4"/>
    <row r="557" ht="15.75" customHeight="1" x14ac:dyDescent="0.4"/>
    <row r="558" ht="15.75" customHeight="1" x14ac:dyDescent="0.4"/>
    <row r="559" ht="15.75" customHeight="1" x14ac:dyDescent="0.4"/>
    <row r="560" ht="15.75" customHeight="1" x14ac:dyDescent="0.4"/>
    <row r="561" ht="15.75" customHeight="1" x14ac:dyDescent="0.4"/>
    <row r="562" ht="15.75" customHeight="1" x14ac:dyDescent="0.4"/>
    <row r="563" ht="15.75" customHeight="1" x14ac:dyDescent="0.4"/>
    <row r="564" ht="15.75" customHeight="1" x14ac:dyDescent="0.4"/>
    <row r="565" ht="15.75" customHeight="1" x14ac:dyDescent="0.4"/>
    <row r="566" ht="15.75" customHeight="1" x14ac:dyDescent="0.4"/>
    <row r="567" ht="15.75" customHeight="1" x14ac:dyDescent="0.4"/>
    <row r="568" ht="15.75" customHeight="1" x14ac:dyDescent="0.4"/>
    <row r="569" ht="15.75" customHeight="1" x14ac:dyDescent="0.4"/>
    <row r="570" ht="15.75" customHeight="1" x14ac:dyDescent="0.4"/>
    <row r="571" ht="15.75" customHeight="1" x14ac:dyDescent="0.4"/>
    <row r="572" ht="15.75" customHeight="1" x14ac:dyDescent="0.4"/>
    <row r="573" ht="15.75" customHeight="1" x14ac:dyDescent="0.4"/>
    <row r="574" ht="15.75" customHeight="1" x14ac:dyDescent="0.4"/>
    <row r="575" ht="15.75" customHeight="1" x14ac:dyDescent="0.4"/>
    <row r="576" ht="15.75" customHeight="1" x14ac:dyDescent="0.4"/>
    <row r="577" ht="15.75" customHeight="1" x14ac:dyDescent="0.4"/>
    <row r="578" ht="15.75" customHeight="1" x14ac:dyDescent="0.4"/>
    <row r="579" ht="15.75" customHeight="1" x14ac:dyDescent="0.4"/>
    <row r="580" ht="15.75" customHeight="1" x14ac:dyDescent="0.4"/>
    <row r="581" ht="15.75" customHeight="1" x14ac:dyDescent="0.4"/>
    <row r="582" ht="15.75" customHeight="1" x14ac:dyDescent="0.4"/>
    <row r="583" ht="15.75" customHeight="1" x14ac:dyDescent="0.4"/>
    <row r="584" ht="15.75" customHeight="1" x14ac:dyDescent="0.4"/>
    <row r="585" ht="15.75" customHeight="1" x14ac:dyDescent="0.4"/>
    <row r="586" ht="15.75" customHeight="1" x14ac:dyDescent="0.4"/>
    <row r="587" ht="15.75" customHeight="1" x14ac:dyDescent="0.4"/>
    <row r="588" ht="15.75" customHeight="1" x14ac:dyDescent="0.4"/>
    <row r="589" ht="15.75" customHeight="1" x14ac:dyDescent="0.4"/>
    <row r="590" ht="15.75" customHeight="1" x14ac:dyDescent="0.4"/>
    <row r="591" ht="15.75" customHeight="1" x14ac:dyDescent="0.4"/>
    <row r="592" ht="15.75" customHeight="1" x14ac:dyDescent="0.4"/>
    <row r="593" ht="15.75" customHeight="1" x14ac:dyDescent="0.4"/>
    <row r="594" ht="15.75" customHeight="1" x14ac:dyDescent="0.4"/>
    <row r="595" ht="15.75" customHeight="1" x14ac:dyDescent="0.4"/>
    <row r="596" ht="15.75" customHeight="1" x14ac:dyDescent="0.4"/>
    <row r="597" ht="15.75" customHeight="1" x14ac:dyDescent="0.4"/>
    <row r="598" ht="15.75" customHeight="1" x14ac:dyDescent="0.4"/>
    <row r="599" ht="15.75" customHeight="1" x14ac:dyDescent="0.4"/>
    <row r="600" ht="15.75" customHeight="1" x14ac:dyDescent="0.4"/>
    <row r="601" ht="15.75" customHeight="1" x14ac:dyDescent="0.4"/>
    <row r="602" ht="15.75" customHeight="1" x14ac:dyDescent="0.4"/>
    <row r="603" ht="15.75" customHeight="1" x14ac:dyDescent="0.4"/>
    <row r="604" ht="15.75" customHeight="1" x14ac:dyDescent="0.4"/>
    <row r="605" ht="15.75" customHeight="1" x14ac:dyDescent="0.4"/>
    <row r="606" ht="15.75" customHeight="1" x14ac:dyDescent="0.4"/>
    <row r="607" ht="15.75" customHeight="1" x14ac:dyDescent="0.4"/>
    <row r="608" ht="15.75" customHeight="1" x14ac:dyDescent="0.4"/>
    <row r="609" ht="15.75" customHeight="1" x14ac:dyDescent="0.4"/>
    <row r="610" ht="15.75" customHeight="1" x14ac:dyDescent="0.4"/>
    <row r="611" ht="15.75" customHeight="1" x14ac:dyDescent="0.4"/>
    <row r="612" ht="15.75" customHeight="1" x14ac:dyDescent="0.4"/>
    <row r="613" ht="15.75" customHeight="1" x14ac:dyDescent="0.4"/>
    <row r="614" ht="15.75" customHeight="1" x14ac:dyDescent="0.4"/>
    <row r="615" ht="15.75" customHeight="1" x14ac:dyDescent="0.4"/>
    <row r="616" ht="15.75" customHeight="1" x14ac:dyDescent="0.4"/>
    <row r="617" ht="15.75" customHeight="1" x14ac:dyDescent="0.4"/>
    <row r="618" ht="15.75" customHeight="1" x14ac:dyDescent="0.4"/>
    <row r="619" ht="15.75" customHeight="1" x14ac:dyDescent="0.4"/>
    <row r="620" ht="15.75" customHeight="1" x14ac:dyDescent="0.4"/>
    <row r="621" ht="15.75" customHeight="1" x14ac:dyDescent="0.4"/>
    <row r="622" ht="15.75" customHeight="1" x14ac:dyDescent="0.4"/>
    <row r="623" ht="15.75" customHeight="1" x14ac:dyDescent="0.4"/>
    <row r="624" ht="15.75" customHeight="1" x14ac:dyDescent="0.4"/>
    <row r="625" ht="15.75" customHeight="1" x14ac:dyDescent="0.4"/>
    <row r="626" ht="15.75" customHeight="1" x14ac:dyDescent="0.4"/>
    <row r="627" ht="15.75" customHeight="1" x14ac:dyDescent="0.4"/>
    <row r="628" ht="15.75" customHeight="1" x14ac:dyDescent="0.4"/>
    <row r="629" ht="15.75" customHeight="1" x14ac:dyDescent="0.4"/>
    <row r="630" ht="15.75" customHeight="1" x14ac:dyDescent="0.4"/>
    <row r="631" ht="15.75" customHeight="1" x14ac:dyDescent="0.4"/>
    <row r="632" ht="15.75" customHeight="1" x14ac:dyDescent="0.4"/>
    <row r="633" ht="15.75" customHeight="1" x14ac:dyDescent="0.4"/>
    <row r="634" ht="15.75" customHeight="1" x14ac:dyDescent="0.4"/>
    <row r="635" ht="15.75" customHeight="1" x14ac:dyDescent="0.4"/>
    <row r="636" ht="15.75" customHeight="1" x14ac:dyDescent="0.4"/>
    <row r="637" ht="15.75" customHeight="1" x14ac:dyDescent="0.4"/>
    <row r="638" ht="15.75" customHeight="1" x14ac:dyDescent="0.4"/>
    <row r="639" ht="15.75" customHeight="1" x14ac:dyDescent="0.4"/>
    <row r="640" ht="15.75" customHeight="1" x14ac:dyDescent="0.4"/>
    <row r="641" ht="15.75" customHeight="1" x14ac:dyDescent="0.4"/>
    <row r="642" ht="15.75" customHeight="1" x14ac:dyDescent="0.4"/>
    <row r="643" ht="15.75" customHeight="1" x14ac:dyDescent="0.4"/>
    <row r="644" ht="15.75" customHeight="1" x14ac:dyDescent="0.4"/>
    <row r="645" ht="15.75" customHeight="1" x14ac:dyDescent="0.4"/>
    <row r="646" ht="15.75" customHeight="1" x14ac:dyDescent="0.4"/>
    <row r="647" ht="15.75" customHeight="1" x14ac:dyDescent="0.4"/>
    <row r="648" ht="15.75" customHeight="1" x14ac:dyDescent="0.4"/>
    <row r="649" ht="15.75" customHeight="1" x14ac:dyDescent="0.4"/>
    <row r="650" ht="15.75" customHeight="1" x14ac:dyDescent="0.4"/>
    <row r="651" ht="15.75" customHeight="1" x14ac:dyDescent="0.4"/>
    <row r="652" ht="15.75" customHeight="1" x14ac:dyDescent="0.4"/>
    <row r="653" ht="15.75" customHeight="1" x14ac:dyDescent="0.4"/>
    <row r="654" ht="15.75" customHeight="1" x14ac:dyDescent="0.4"/>
    <row r="655" ht="15.75" customHeight="1" x14ac:dyDescent="0.4"/>
    <row r="656" ht="15.75" customHeight="1" x14ac:dyDescent="0.4"/>
    <row r="657" ht="15.75" customHeight="1" x14ac:dyDescent="0.4"/>
    <row r="658" ht="15.75" customHeight="1" x14ac:dyDescent="0.4"/>
    <row r="659" ht="15.75" customHeight="1" x14ac:dyDescent="0.4"/>
    <row r="660" ht="15.75" customHeight="1" x14ac:dyDescent="0.4"/>
    <row r="661" ht="15.75" customHeight="1" x14ac:dyDescent="0.4"/>
    <row r="662" ht="15.75" customHeight="1" x14ac:dyDescent="0.4"/>
    <row r="663" ht="15.75" customHeight="1" x14ac:dyDescent="0.4"/>
    <row r="664" ht="15.75" customHeight="1" x14ac:dyDescent="0.4"/>
    <row r="665" ht="15.75" customHeight="1" x14ac:dyDescent="0.4"/>
    <row r="666" ht="15.75" customHeight="1" x14ac:dyDescent="0.4"/>
    <row r="667" ht="15.75" customHeight="1" x14ac:dyDescent="0.4"/>
    <row r="668" ht="15.75" customHeight="1" x14ac:dyDescent="0.4"/>
    <row r="669" ht="15.75" customHeight="1" x14ac:dyDescent="0.4"/>
    <row r="670" ht="15.75" customHeight="1" x14ac:dyDescent="0.4"/>
    <row r="671" ht="15.75" customHeight="1" x14ac:dyDescent="0.4"/>
    <row r="672" ht="15.75" customHeight="1" x14ac:dyDescent="0.4"/>
    <row r="673" ht="15.75" customHeight="1" x14ac:dyDescent="0.4"/>
    <row r="674" ht="15.75" customHeight="1" x14ac:dyDescent="0.4"/>
    <row r="675" ht="15.75" customHeight="1" x14ac:dyDescent="0.4"/>
    <row r="676" ht="15.75" customHeight="1" x14ac:dyDescent="0.4"/>
    <row r="677" ht="15.75" customHeight="1" x14ac:dyDescent="0.4"/>
    <row r="678" ht="15.75" customHeight="1" x14ac:dyDescent="0.4"/>
    <row r="679" ht="15.75" customHeight="1" x14ac:dyDescent="0.4"/>
    <row r="680" ht="15.75" customHeight="1" x14ac:dyDescent="0.4"/>
    <row r="681" ht="15.75" customHeight="1" x14ac:dyDescent="0.4"/>
    <row r="682" ht="15.75" customHeight="1" x14ac:dyDescent="0.4"/>
    <row r="683" ht="15.75" customHeight="1" x14ac:dyDescent="0.4"/>
    <row r="684" ht="15.75" customHeight="1" x14ac:dyDescent="0.4"/>
    <row r="685" ht="15.75" customHeight="1" x14ac:dyDescent="0.4"/>
    <row r="686" ht="15.75" customHeight="1" x14ac:dyDescent="0.4"/>
    <row r="687" ht="15.75" customHeight="1" x14ac:dyDescent="0.4"/>
    <row r="688" ht="15.75" customHeight="1" x14ac:dyDescent="0.4"/>
    <row r="689" ht="15.75" customHeight="1" x14ac:dyDescent="0.4"/>
    <row r="690" ht="15.75" customHeight="1" x14ac:dyDescent="0.4"/>
    <row r="691" ht="15.75" customHeight="1" x14ac:dyDescent="0.4"/>
    <row r="692" ht="15.75" customHeight="1" x14ac:dyDescent="0.4"/>
    <row r="693" ht="15.75" customHeight="1" x14ac:dyDescent="0.4"/>
    <row r="694" ht="15.75" customHeight="1" x14ac:dyDescent="0.4"/>
    <row r="695" ht="15.75" customHeight="1" x14ac:dyDescent="0.4"/>
    <row r="696" ht="15.75" customHeight="1" x14ac:dyDescent="0.4"/>
    <row r="697" ht="15.75" customHeight="1" x14ac:dyDescent="0.4"/>
    <row r="698" ht="15.75" customHeight="1" x14ac:dyDescent="0.4"/>
    <row r="699" ht="15.75" customHeight="1" x14ac:dyDescent="0.4"/>
    <row r="700" ht="15.75" customHeight="1" x14ac:dyDescent="0.4"/>
    <row r="701" ht="15.75" customHeight="1" x14ac:dyDescent="0.4"/>
    <row r="702" ht="15.75" customHeight="1" x14ac:dyDescent="0.4"/>
    <row r="703" ht="15.75" customHeight="1" x14ac:dyDescent="0.4"/>
    <row r="704" ht="15.75" customHeight="1" x14ac:dyDescent="0.4"/>
    <row r="705" ht="15.75" customHeight="1" x14ac:dyDescent="0.4"/>
    <row r="706" ht="15.75" customHeight="1" x14ac:dyDescent="0.4"/>
    <row r="707" ht="15.75" customHeight="1" x14ac:dyDescent="0.4"/>
    <row r="708" ht="15.75" customHeight="1" x14ac:dyDescent="0.4"/>
    <row r="709" ht="15.75" customHeight="1" x14ac:dyDescent="0.4"/>
    <row r="710" ht="15.75" customHeight="1" x14ac:dyDescent="0.4"/>
    <row r="711" ht="15.75" customHeight="1" x14ac:dyDescent="0.4"/>
    <row r="712" ht="15.75" customHeight="1" x14ac:dyDescent="0.4"/>
    <row r="713" ht="15.75" customHeight="1" x14ac:dyDescent="0.4"/>
    <row r="714" ht="15.75" customHeight="1" x14ac:dyDescent="0.4"/>
    <row r="715" ht="15.75" customHeight="1" x14ac:dyDescent="0.4"/>
    <row r="716" ht="15.75" customHeight="1" x14ac:dyDescent="0.4"/>
    <row r="717" ht="15.75" customHeight="1" x14ac:dyDescent="0.4"/>
    <row r="718" ht="15.75" customHeight="1" x14ac:dyDescent="0.4"/>
    <row r="719" ht="15.75" customHeight="1" x14ac:dyDescent="0.4"/>
    <row r="720" ht="15.75" customHeight="1" x14ac:dyDescent="0.4"/>
    <row r="721" ht="15.75" customHeight="1" x14ac:dyDescent="0.4"/>
    <row r="722" ht="15.75" customHeight="1" x14ac:dyDescent="0.4"/>
    <row r="723" ht="15.75" customHeight="1" x14ac:dyDescent="0.4"/>
    <row r="724" ht="15.75" customHeight="1" x14ac:dyDescent="0.4"/>
    <row r="725" ht="15.75" customHeight="1" x14ac:dyDescent="0.4"/>
    <row r="726" ht="15.75" customHeight="1" x14ac:dyDescent="0.4"/>
    <row r="727" ht="15.75" customHeight="1" x14ac:dyDescent="0.4"/>
    <row r="728" ht="15.75" customHeight="1" x14ac:dyDescent="0.4"/>
    <row r="729" ht="15.75" customHeight="1" x14ac:dyDescent="0.4"/>
    <row r="730" ht="15.75" customHeight="1" x14ac:dyDescent="0.4"/>
    <row r="731" ht="15.75" customHeight="1" x14ac:dyDescent="0.4"/>
    <row r="732" ht="15.75" customHeight="1" x14ac:dyDescent="0.4"/>
    <row r="733" ht="15.75" customHeight="1" x14ac:dyDescent="0.4"/>
    <row r="734" ht="15.75" customHeight="1" x14ac:dyDescent="0.4"/>
    <row r="735" ht="15.75" customHeight="1" x14ac:dyDescent="0.4"/>
    <row r="736" ht="15.75" customHeight="1" x14ac:dyDescent="0.4"/>
    <row r="737" ht="15.75" customHeight="1" x14ac:dyDescent="0.4"/>
    <row r="738" ht="15.75" customHeight="1" x14ac:dyDescent="0.4"/>
    <row r="739" ht="15.75" customHeight="1" x14ac:dyDescent="0.4"/>
    <row r="740" ht="15.75" customHeight="1" x14ac:dyDescent="0.4"/>
    <row r="741" ht="15.75" customHeight="1" x14ac:dyDescent="0.4"/>
    <row r="742" ht="15.75" customHeight="1" x14ac:dyDescent="0.4"/>
    <row r="743" ht="15.75" customHeight="1" x14ac:dyDescent="0.4"/>
    <row r="744" ht="15.75" customHeight="1" x14ac:dyDescent="0.4"/>
    <row r="745" ht="15.75" customHeight="1" x14ac:dyDescent="0.4"/>
    <row r="746" ht="15.75" customHeight="1" x14ac:dyDescent="0.4"/>
    <row r="747" ht="15.75" customHeight="1" x14ac:dyDescent="0.4"/>
    <row r="748" ht="15.75" customHeight="1" x14ac:dyDescent="0.4"/>
    <row r="749" ht="15.75" customHeight="1" x14ac:dyDescent="0.4"/>
    <row r="750" ht="15.75" customHeight="1" x14ac:dyDescent="0.4"/>
    <row r="751" ht="15.75" customHeight="1" x14ac:dyDescent="0.4"/>
    <row r="752" ht="15.75" customHeight="1" x14ac:dyDescent="0.4"/>
    <row r="753" ht="15.75" customHeight="1" x14ac:dyDescent="0.4"/>
    <row r="754" ht="15.75" customHeight="1" x14ac:dyDescent="0.4"/>
    <row r="755" ht="15.75" customHeight="1" x14ac:dyDescent="0.4"/>
    <row r="756" ht="15.75" customHeight="1" x14ac:dyDescent="0.4"/>
    <row r="757" ht="15.75" customHeight="1" x14ac:dyDescent="0.4"/>
    <row r="758" ht="15.75" customHeight="1" x14ac:dyDescent="0.4"/>
    <row r="759" ht="15.75" customHeight="1" x14ac:dyDescent="0.4"/>
    <row r="760" ht="15.75" customHeight="1" x14ac:dyDescent="0.4"/>
    <row r="761" ht="15.75" customHeight="1" x14ac:dyDescent="0.4"/>
    <row r="762" ht="15.75" customHeight="1" x14ac:dyDescent="0.4"/>
    <row r="763" ht="15.75" customHeight="1" x14ac:dyDescent="0.4"/>
    <row r="764" ht="15.75" customHeight="1" x14ac:dyDescent="0.4"/>
    <row r="765" ht="15.75" customHeight="1" x14ac:dyDescent="0.4"/>
    <row r="766" ht="15.75" customHeight="1" x14ac:dyDescent="0.4"/>
    <row r="767" ht="15.75" customHeight="1" x14ac:dyDescent="0.4"/>
    <row r="768" ht="15.75" customHeight="1" x14ac:dyDescent="0.4"/>
    <row r="769" ht="15.75" customHeight="1" x14ac:dyDescent="0.4"/>
    <row r="770" ht="15.75" customHeight="1" x14ac:dyDescent="0.4"/>
    <row r="771" ht="15.75" customHeight="1" x14ac:dyDescent="0.4"/>
    <row r="772" ht="15.75" customHeight="1" x14ac:dyDescent="0.4"/>
    <row r="773" ht="15.75" customHeight="1" x14ac:dyDescent="0.4"/>
    <row r="774" ht="15.75" customHeight="1" x14ac:dyDescent="0.4"/>
    <row r="775" ht="15.75" customHeight="1" x14ac:dyDescent="0.4"/>
    <row r="776" ht="15.75" customHeight="1" x14ac:dyDescent="0.4"/>
    <row r="777" ht="15.75" customHeight="1" x14ac:dyDescent="0.4"/>
    <row r="778" ht="15.75" customHeight="1" x14ac:dyDescent="0.4"/>
    <row r="779" ht="15.75" customHeight="1" x14ac:dyDescent="0.4"/>
    <row r="780" ht="15.75" customHeight="1" x14ac:dyDescent="0.4"/>
    <row r="781" ht="15.75" customHeight="1" x14ac:dyDescent="0.4"/>
    <row r="782" ht="15.75" customHeight="1" x14ac:dyDescent="0.4"/>
    <row r="783" ht="15.75" customHeight="1" x14ac:dyDescent="0.4"/>
    <row r="784" ht="15.75" customHeight="1" x14ac:dyDescent="0.4"/>
    <row r="785" ht="15.75" customHeight="1" x14ac:dyDescent="0.4"/>
    <row r="786" ht="15.75" customHeight="1" x14ac:dyDescent="0.4"/>
    <row r="787" ht="15.75" customHeight="1" x14ac:dyDescent="0.4"/>
    <row r="788" ht="15.75" customHeight="1" x14ac:dyDescent="0.4"/>
    <row r="789" ht="15.75" customHeight="1" x14ac:dyDescent="0.4"/>
    <row r="790" ht="15.75" customHeight="1" x14ac:dyDescent="0.4"/>
    <row r="791" ht="15.75" customHeight="1" x14ac:dyDescent="0.4"/>
    <row r="792" ht="15.75" customHeight="1" x14ac:dyDescent="0.4"/>
    <row r="793" ht="15.75" customHeight="1" x14ac:dyDescent="0.4"/>
    <row r="794" ht="15.75" customHeight="1" x14ac:dyDescent="0.4"/>
    <row r="795" ht="15.75" customHeight="1" x14ac:dyDescent="0.4"/>
    <row r="796" ht="15.75" customHeight="1" x14ac:dyDescent="0.4"/>
    <row r="797" ht="15.75" customHeight="1" x14ac:dyDescent="0.4"/>
    <row r="798" ht="15.75" customHeight="1" x14ac:dyDescent="0.4"/>
    <row r="799" ht="15.75" customHeight="1" x14ac:dyDescent="0.4"/>
    <row r="800" ht="15.75" customHeight="1" x14ac:dyDescent="0.4"/>
    <row r="801" ht="15.75" customHeight="1" x14ac:dyDescent="0.4"/>
    <row r="802" ht="15.75" customHeight="1" x14ac:dyDescent="0.4"/>
    <row r="803" ht="15.75" customHeight="1" x14ac:dyDescent="0.4"/>
    <row r="804" ht="15.75" customHeight="1" x14ac:dyDescent="0.4"/>
    <row r="805" ht="15.75" customHeight="1" x14ac:dyDescent="0.4"/>
    <row r="806" ht="15.75" customHeight="1" x14ac:dyDescent="0.4"/>
    <row r="807" ht="15.75" customHeight="1" x14ac:dyDescent="0.4"/>
    <row r="808" ht="15.75" customHeight="1" x14ac:dyDescent="0.4"/>
    <row r="809" ht="15.75" customHeight="1" x14ac:dyDescent="0.4"/>
    <row r="810" ht="15.75" customHeight="1" x14ac:dyDescent="0.4"/>
    <row r="811" ht="15.75" customHeight="1" x14ac:dyDescent="0.4"/>
    <row r="812" ht="15.75" customHeight="1" x14ac:dyDescent="0.4"/>
    <row r="813" ht="15.75" customHeight="1" x14ac:dyDescent="0.4"/>
    <row r="814" ht="15.75" customHeight="1" x14ac:dyDescent="0.4"/>
    <row r="815" ht="15.75" customHeight="1" x14ac:dyDescent="0.4"/>
    <row r="816" ht="15.75" customHeight="1" x14ac:dyDescent="0.4"/>
    <row r="817" ht="15.75" customHeight="1" x14ac:dyDescent="0.4"/>
    <row r="818" ht="15.75" customHeight="1" x14ac:dyDescent="0.4"/>
    <row r="819" ht="15.75" customHeight="1" x14ac:dyDescent="0.4"/>
    <row r="820" ht="15.75" customHeight="1" x14ac:dyDescent="0.4"/>
    <row r="821" ht="15.75" customHeight="1" x14ac:dyDescent="0.4"/>
    <row r="822" ht="15.75" customHeight="1" x14ac:dyDescent="0.4"/>
    <row r="823" ht="15.75" customHeight="1" x14ac:dyDescent="0.4"/>
    <row r="824" ht="15.75" customHeight="1" x14ac:dyDescent="0.4"/>
    <row r="825" ht="15.75" customHeight="1" x14ac:dyDescent="0.4"/>
    <row r="826" ht="15.75" customHeight="1" x14ac:dyDescent="0.4"/>
    <row r="827" ht="15.75" customHeight="1" x14ac:dyDescent="0.4"/>
    <row r="828" ht="15.75" customHeight="1" x14ac:dyDescent="0.4"/>
    <row r="829" ht="15.75" customHeight="1" x14ac:dyDescent="0.4"/>
    <row r="830" ht="15.75" customHeight="1" x14ac:dyDescent="0.4"/>
    <row r="831" ht="15.75" customHeight="1" x14ac:dyDescent="0.4"/>
    <row r="832" ht="15.75" customHeight="1" x14ac:dyDescent="0.4"/>
    <row r="833" ht="15.75" customHeight="1" x14ac:dyDescent="0.4"/>
    <row r="834" ht="15.75" customHeight="1" x14ac:dyDescent="0.4"/>
    <row r="835" ht="15.75" customHeight="1" x14ac:dyDescent="0.4"/>
    <row r="836" ht="15.75" customHeight="1" x14ac:dyDescent="0.4"/>
    <row r="837" ht="15.75" customHeight="1" x14ac:dyDescent="0.4"/>
    <row r="838" ht="15.75" customHeight="1" x14ac:dyDescent="0.4"/>
    <row r="839" ht="15.75" customHeight="1" x14ac:dyDescent="0.4"/>
    <row r="840" ht="15.75" customHeight="1" x14ac:dyDescent="0.4"/>
    <row r="841" ht="15.75" customHeight="1" x14ac:dyDescent="0.4"/>
    <row r="842" ht="15.75" customHeight="1" x14ac:dyDescent="0.4"/>
    <row r="843" ht="15.75" customHeight="1" x14ac:dyDescent="0.4"/>
    <row r="844" ht="15.75" customHeight="1" x14ac:dyDescent="0.4"/>
    <row r="845" ht="15.75" customHeight="1" x14ac:dyDescent="0.4"/>
    <row r="846" ht="15.75" customHeight="1" x14ac:dyDescent="0.4"/>
    <row r="847" ht="15.75" customHeight="1" x14ac:dyDescent="0.4"/>
    <row r="848" ht="15.75" customHeight="1" x14ac:dyDescent="0.4"/>
    <row r="849" ht="15.75" customHeight="1" x14ac:dyDescent="0.4"/>
    <row r="850" ht="15.75" customHeight="1" x14ac:dyDescent="0.4"/>
    <row r="851" ht="15.75" customHeight="1" x14ac:dyDescent="0.4"/>
    <row r="852" ht="15.75" customHeight="1" x14ac:dyDescent="0.4"/>
    <row r="853" ht="15.75" customHeight="1" x14ac:dyDescent="0.4"/>
    <row r="854" ht="15.75" customHeight="1" x14ac:dyDescent="0.4"/>
    <row r="855" ht="15.75" customHeight="1" x14ac:dyDescent="0.4"/>
    <row r="856" ht="15.75" customHeight="1" x14ac:dyDescent="0.4"/>
    <row r="857" ht="15.75" customHeight="1" x14ac:dyDescent="0.4"/>
    <row r="858" ht="15.75" customHeight="1" x14ac:dyDescent="0.4"/>
    <row r="859" ht="15.75" customHeight="1" x14ac:dyDescent="0.4"/>
    <row r="860" ht="15.75" customHeight="1" x14ac:dyDescent="0.4"/>
    <row r="861" ht="15.75" customHeight="1" x14ac:dyDescent="0.4"/>
    <row r="862" ht="15.75" customHeight="1" x14ac:dyDescent="0.4"/>
    <row r="863" ht="15.75" customHeight="1" x14ac:dyDescent="0.4"/>
    <row r="864" ht="15.75" customHeight="1" x14ac:dyDescent="0.4"/>
    <row r="865" ht="15.75" customHeight="1" x14ac:dyDescent="0.4"/>
    <row r="866" ht="15.75" customHeight="1" x14ac:dyDescent="0.4"/>
    <row r="867" ht="15.75" customHeight="1" x14ac:dyDescent="0.4"/>
    <row r="868" ht="15.75" customHeight="1" x14ac:dyDescent="0.4"/>
    <row r="869" ht="15.75" customHeight="1" x14ac:dyDescent="0.4"/>
    <row r="870" ht="15.75" customHeight="1" x14ac:dyDescent="0.4"/>
    <row r="871" ht="15.75" customHeight="1" x14ac:dyDescent="0.4"/>
    <row r="872" ht="15.75" customHeight="1" x14ac:dyDescent="0.4"/>
    <row r="873" ht="15.75" customHeight="1" x14ac:dyDescent="0.4"/>
    <row r="874" ht="15.75" customHeight="1" x14ac:dyDescent="0.4"/>
    <row r="875" ht="15.75" customHeight="1" x14ac:dyDescent="0.4"/>
    <row r="876" ht="15.75" customHeight="1" x14ac:dyDescent="0.4"/>
    <row r="877" ht="15.75" customHeight="1" x14ac:dyDescent="0.4"/>
    <row r="878" ht="15.75" customHeight="1" x14ac:dyDescent="0.4"/>
    <row r="879" ht="15.75" customHeight="1" x14ac:dyDescent="0.4"/>
    <row r="880" ht="15.75" customHeight="1" x14ac:dyDescent="0.4"/>
    <row r="881" ht="15.75" customHeight="1" x14ac:dyDescent="0.4"/>
    <row r="882" ht="15.75" customHeight="1" x14ac:dyDescent="0.4"/>
    <row r="883" ht="15.75" customHeight="1" x14ac:dyDescent="0.4"/>
    <row r="884" ht="15.75" customHeight="1" x14ac:dyDescent="0.4"/>
    <row r="885" ht="15.75" customHeight="1" x14ac:dyDescent="0.4"/>
    <row r="886" ht="15.75" customHeight="1" x14ac:dyDescent="0.4"/>
    <row r="887" ht="15.75" customHeight="1" x14ac:dyDescent="0.4"/>
    <row r="888" ht="15.75" customHeight="1" x14ac:dyDescent="0.4"/>
    <row r="889" ht="15.75" customHeight="1" x14ac:dyDescent="0.4"/>
    <row r="890" ht="15.75" customHeight="1" x14ac:dyDescent="0.4"/>
    <row r="891" ht="15.75" customHeight="1" x14ac:dyDescent="0.4"/>
    <row r="892" ht="15.75" customHeight="1" x14ac:dyDescent="0.4"/>
    <row r="893" ht="15.75" customHeight="1" x14ac:dyDescent="0.4"/>
    <row r="894" ht="15.75" customHeight="1" x14ac:dyDescent="0.4"/>
    <row r="895" ht="15.75" customHeight="1" x14ac:dyDescent="0.4"/>
    <row r="896" ht="15.75" customHeight="1" x14ac:dyDescent="0.4"/>
    <row r="897" ht="15.75" customHeight="1" x14ac:dyDescent="0.4"/>
    <row r="898" ht="15.75" customHeight="1" x14ac:dyDescent="0.4"/>
    <row r="899" ht="15.75" customHeight="1" x14ac:dyDescent="0.4"/>
    <row r="900" ht="15.75" customHeight="1" x14ac:dyDescent="0.4"/>
    <row r="901" ht="15.75" customHeight="1" x14ac:dyDescent="0.4"/>
    <row r="902" ht="15.75" customHeight="1" x14ac:dyDescent="0.4"/>
    <row r="903" ht="15.75" customHeight="1" x14ac:dyDescent="0.4"/>
    <row r="904" ht="15.75" customHeight="1" x14ac:dyDescent="0.4"/>
    <row r="905" ht="15.75" customHeight="1" x14ac:dyDescent="0.4"/>
    <row r="906" ht="15.75" customHeight="1" x14ac:dyDescent="0.4"/>
    <row r="907" ht="15.75" customHeight="1" x14ac:dyDescent="0.4"/>
    <row r="908" ht="15.75" customHeight="1" x14ac:dyDescent="0.4"/>
    <row r="909" ht="15.75" customHeight="1" x14ac:dyDescent="0.4"/>
    <row r="910" ht="15.75" customHeight="1" x14ac:dyDescent="0.4"/>
    <row r="911" ht="15.75" customHeight="1" x14ac:dyDescent="0.4"/>
    <row r="912" ht="15.75" customHeight="1" x14ac:dyDescent="0.4"/>
    <row r="913" ht="15.75" customHeight="1" x14ac:dyDescent="0.4"/>
    <row r="914" ht="15.75" customHeight="1" x14ac:dyDescent="0.4"/>
    <row r="915" ht="15.75" customHeight="1" x14ac:dyDescent="0.4"/>
    <row r="916" ht="15.75" customHeight="1" x14ac:dyDescent="0.4"/>
    <row r="917" ht="15.75" customHeight="1" x14ac:dyDescent="0.4"/>
    <row r="918" ht="15.75" customHeight="1" x14ac:dyDescent="0.4"/>
    <row r="919" ht="15.75" customHeight="1" x14ac:dyDescent="0.4"/>
    <row r="920" ht="15.75" customHeight="1" x14ac:dyDescent="0.4"/>
    <row r="921" ht="15.75" customHeight="1" x14ac:dyDescent="0.4"/>
    <row r="922" ht="15.75" customHeight="1" x14ac:dyDescent="0.4"/>
    <row r="923" ht="15.75" customHeight="1" x14ac:dyDescent="0.4"/>
    <row r="924" ht="15.75" customHeight="1" x14ac:dyDescent="0.4"/>
    <row r="925" ht="15.75" customHeight="1" x14ac:dyDescent="0.4"/>
    <row r="926" ht="15.75" customHeight="1" x14ac:dyDescent="0.4"/>
    <row r="927" ht="15.75" customHeight="1" x14ac:dyDescent="0.4"/>
    <row r="928" ht="15.75" customHeight="1" x14ac:dyDescent="0.4"/>
    <row r="929" ht="15.75" customHeight="1" x14ac:dyDescent="0.4"/>
    <row r="930" ht="15.75" customHeight="1" x14ac:dyDescent="0.4"/>
    <row r="931" ht="15.75" customHeight="1" x14ac:dyDescent="0.4"/>
    <row r="932" ht="15.75" customHeight="1" x14ac:dyDescent="0.4"/>
    <row r="933" ht="15.75" customHeight="1" x14ac:dyDescent="0.4"/>
    <row r="934" ht="15.75" customHeight="1" x14ac:dyDescent="0.4"/>
    <row r="935" ht="15.75" customHeight="1" x14ac:dyDescent="0.4"/>
    <row r="936" ht="15.75" customHeight="1" x14ac:dyDescent="0.4"/>
    <row r="937" ht="15.75" customHeight="1" x14ac:dyDescent="0.4"/>
    <row r="938" ht="15.75" customHeight="1" x14ac:dyDescent="0.4"/>
    <row r="939" ht="15.75" customHeight="1" x14ac:dyDescent="0.4"/>
    <row r="940" ht="15.75" customHeight="1" x14ac:dyDescent="0.4"/>
    <row r="941" ht="15.75" customHeight="1" x14ac:dyDescent="0.4"/>
    <row r="942" ht="15.75" customHeight="1" x14ac:dyDescent="0.4"/>
    <row r="943" ht="15.75" customHeight="1" x14ac:dyDescent="0.4"/>
    <row r="944" ht="15.75" customHeight="1" x14ac:dyDescent="0.4"/>
    <row r="945" ht="15.75" customHeight="1" x14ac:dyDescent="0.4"/>
    <row r="946" ht="15.75" customHeight="1" x14ac:dyDescent="0.4"/>
    <row r="947" ht="15.75" customHeight="1" x14ac:dyDescent="0.4"/>
    <row r="948" ht="15.75" customHeight="1" x14ac:dyDescent="0.4"/>
    <row r="949" ht="15.75" customHeight="1" x14ac:dyDescent="0.4"/>
    <row r="950" ht="15.75" customHeight="1" x14ac:dyDescent="0.4"/>
    <row r="951" ht="15.75" customHeight="1" x14ac:dyDescent="0.4"/>
    <row r="952" ht="15.75" customHeight="1" x14ac:dyDescent="0.4"/>
    <row r="953" ht="15.75" customHeight="1" x14ac:dyDescent="0.4"/>
    <row r="954" ht="15.75" customHeight="1" x14ac:dyDescent="0.4"/>
    <row r="955" ht="15.75" customHeight="1" x14ac:dyDescent="0.4"/>
    <row r="956" ht="15.75" customHeight="1" x14ac:dyDescent="0.4"/>
    <row r="957" ht="15.75" customHeight="1" x14ac:dyDescent="0.4"/>
    <row r="958" ht="15.75" customHeight="1" x14ac:dyDescent="0.4"/>
    <row r="959" ht="15.75" customHeight="1" x14ac:dyDescent="0.4"/>
    <row r="960" ht="15.75" customHeight="1" x14ac:dyDescent="0.4"/>
    <row r="961" ht="15.75" customHeight="1" x14ac:dyDescent="0.4"/>
    <row r="962" ht="15.75" customHeight="1" x14ac:dyDescent="0.4"/>
    <row r="963" ht="15.75" customHeight="1" x14ac:dyDescent="0.4"/>
    <row r="964" ht="15.75" customHeight="1" x14ac:dyDescent="0.4"/>
    <row r="965" ht="15.75" customHeight="1" x14ac:dyDescent="0.4"/>
    <row r="966" ht="15.75" customHeight="1" x14ac:dyDescent="0.4"/>
    <row r="967" ht="15.75" customHeight="1" x14ac:dyDescent="0.4"/>
    <row r="968" ht="15.75" customHeight="1" x14ac:dyDescent="0.4"/>
    <row r="969" ht="15.75" customHeight="1" x14ac:dyDescent="0.4"/>
    <row r="970" ht="15.75" customHeight="1" x14ac:dyDescent="0.4"/>
    <row r="971" ht="15.75" customHeight="1" x14ac:dyDescent="0.4"/>
    <row r="972" ht="15.75" customHeight="1" x14ac:dyDescent="0.4"/>
    <row r="973" ht="15.75" customHeight="1" x14ac:dyDescent="0.4"/>
    <row r="974" ht="15.75" customHeight="1" x14ac:dyDescent="0.4"/>
    <row r="975" ht="15.75" customHeight="1" x14ac:dyDescent="0.4"/>
    <row r="976" ht="15.75" customHeight="1" x14ac:dyDescent="0.4"/>
    <row r="977" ht="15.75" customHeight="1" x14ac:dyDescent="0.4"/>
    <row r="978" ht="15.75" customHeight="1" x14ac:dyDescent="0.4"/>
    <row r="979" ht="15.75" customHeight="1" x14ac:dyDescent="0.4"/>
    <row r="980" ht="15.75" customHeight="1" x14ac:dyDescent="0.4"/>
    <row r="981" ht="15.75" customHeight="1" x14ac:dyDescent="0.4"/>
    <row r="982" ht="15.75" customHeight="1" x14ac:dyDescent="0.4"/>
    <row r="983" ht="15.75" customHeight="1" x14ac:dyDescent="0.4"/>
    <row r="984" ht="15.75" customHeight="1" x14ac:dyDescent="0.4"/>
    <row r="985" ht="15.75" customHeight="1" x14ac:dyDescent="0.4"/>
    <row r="986" ht="15.75" customHeight="1" x14ac:dyDescent="0.4"/>
    <row r="987" ht="15.75" customHeight="1" x14ac:dyDescent="0.4"/>
    <row r="988" ht="15.75" customHeight="1" x14ac:dyDescent="0.4"/>
    <row r="989" ht="15.75" customHeight="1" x14ac:dyDescent="0.4"/>
  </sheetData>
  <mergeCells count="17">
    <mergeCell ref="A13:B13"/>
    <mergeCell ref="A1:E1"/>
    <mergeCell ref="C3:E3"/>
    <mergeCell ref="A5:E5"/>
    <mergeCell ref="A6:B6"/>
    <mergeCell ref="E6:E7"/>
    <mergeCell ref="A7:B7"/>
    <mergeCell ref="B8:E8"/>
    <mergeCell ref="A9:E9"/>
    <mergeCell ref="A10:E10"/>
    <mergeCell ref="A11:D11"/>
    <mergeCell ref="A12:E12"/>
    <mergeCell ref="A15:D15"/>
    <mergeCell ref="A17:C17"/>
    <mergeCell ref="A18:C18"/>
    <mergeCell ref="A20:D20"/>
    <mergeCell ref="A23:E27"/>
  </mergeCells>
  <conditionalFormatting sqref="C3">
    <cfRule type="cellIs" dxfId="268" priority="5" operator="equal">
      <formula>0</formula>
    </cfRule>
  </conditionalFormatting>
  <conditionalFormatting sqref="C3:E3">
    <cfRule type="cellIs" dxfId="267" priority="6" operator="equal">
      <formula>0</formula>
    </cfRule>
  </conditionalFormatting>
  <conditionalFormatting sqref="D6:D7">
    <cfRule type="containsText" dxfId="266" priority="8" operator="containsText" text="N.A.">
      <formula>NOT(ISERROR(SEARCH(("N.A."),(D6))))</formula>
    </cfRule>
    <cfRule type="containsText" dxfId="265" priority="9" operator="containsText" text="No">
      <formula>NOT(ISERROR(SEARCH(("No"),(D6))))</formula>
    </cfRule>
    <cfRule type="containsText" dxfId="264" priority="10" operator="containsText" text="Si">
      <formula>NOT(ISERROR(SEARCH(("Si"),(D6))))</formula>
    </cfRule>
  </conditionalFormatting>
  <conditionalFormatting sqref="D13">
    <cfRule type="containsText" dxfId="263" priority="2" operator="containsText" text="N.A.">
      <formula>NOT(ISERROR(SEARCH(("N.A."),(D13))))</formula>
    </cfRule>
    <cfRule type="containsText" dxfId="262" priority="3" operator="containsText" text="No">
      <formula>NOT(ISERROR(SEARCH(("No"),(D13))))</formula>
    </cfRule>
    <cfRule type="containsText" dxfId="261" priority="4" operator="containsText" text="Si">
      <formula>NOT(ISERROR(SEARCH(("Si"),(D13))))</formula>
    </cfRule>
  </conditionalFormatting>
  <conditionalFormatting sqref="D17:D18">
    <cfRule type="cellIs" dxfId="260" priority="16" operator="equal">
      <formula>"Si"</formula>
    </cfRule>
    <cfRule type="cellIs" dxfId="259" priority="17" operator="equal">
      <formula>"No"</formula>
    </cfRule>
  </conditionalFormatting>
  <conditionalFormatting sqref="E11">
    <cfRule type="containsText" dxfId="258" priority="11" operator="containsText" text="N.A.">
      <formula>NOT(ISERROR(SEARCH(("N.A."),(E11))))</formula>
    </cfRule>
    <cfRule type="containsText" dxfId="257" priority="12" operator="containsText" text="No">
      <formula>NOT(ISERROR(SEARCH(("No"),(E11))))</formula>
    </cfRule>
    <cfRule type="containsText" dxfId="256" priority="13" operator="containsText" text="Si">
      <formula>NOT(ISERROR(SEARCH(("Si"),(E11))))</formula>
    </cfRule>
  </conditionalFormatting>
  <conditionalFormatting sqref="E13">
    <cfRule type="cellIs" dxfId="255" priority="1" operator="equal">
      <formula>0</formula>
    </cfRule>
  </conditionalFormatting>
  <conditionalFormatting sqref="E15">
    <cfRule type="cellIs" dxfId="254" priority="7" operator="greaterThan">
      <formula>41</formula>
    </cfRule>
  </conditionalFormatting>
  <conditionalFormatting sqref="E17:E18">
    <cfRule type="cellIs" dxfId="253" priority="14" operator="equal">
      <formula>0</formula>
    </cfRule>
  </conditionalFormatting>
  <conditionalFormatting sqref="E20">
    <cfRule type="cellIs" dxfId="252" priority="15" operator="greaterThan">
      <formula>41</formula>
    </cfRule>
  </conditionalFormatting>
  <dataValidations count="1">
    <dataValidation type="list" allowBlank="1" showInputMessage="1" showErrorMessage="1" prompt="Entregado ¿Si o No?" sqref="D17:D18 E11 D6:D7 D13" xr:uid="{B7666247-DEF4-4AA3-A71B-4B13BDBC18DA}">
      <formula1>"Si,No"</formula1>
    </dataValidation>
  </dataValidations>
  <hyperlinks>
    <hyperlink ref="G17" r:id="rId1" xr:uid="{3EE62CDB-87FC-4FB2-BDC7-83FAA30BC76E}"/>
    <hyperlink ref="G18" r:id="rId2" xr:uid="{76DC8C3E-E112-4708-800B-467066F58570}"/>
  </hyperlinks>
  <pageMargins left="1.02" right="0.7" top="0.75" bottom="0.32" header="0" footer="0"/>
  <pageSetup paperSize="9" scale="50" orientation="portrait" r:id="rId3"/>
  <drawing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12970270-9A20-467A-AEA2-6DC59C475F09}">
          <x14:formula1>
            <xm:f>OFERENTES!$A$7:$A$12</xm:f>
          </x14:formula1>
          <xm:sqref>B3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FDBE1-E101-47B7-990E-D8D363A01E15}">
  <sheetPr>
    <pageSetUpPr fitToPage="1"/>
  </sheetPr>
  <dimension ref="A1:AC986"/>
  <sheetViews>
    <sheetView view="pageBreakPreview" topLeftCell="A14" zoomScale="55" zoomScaleNormal="100" zoomScaleSheetLayoutView="55" zoomScalePageLayoutView="55" workbookViewId="0">
      <selection activeCell="C29" sqref="C29"/>
    </sheetView>
  </sheetViews>
  <sheetFormatPr baseColWidth="10" defaultColWidth="14.28515625" defaultRowHeight="15" customHeight="1" x14ac:dyDescent="0.3"/>
  <cols>
    <col min="1" max="1" width="44.85546875" style="81" customWidth="1"/>
    <col min="2" max="2" width="27.28515625" style="81" customWidth="1"/>
    <col min="3" max="3" width="23.85546875" style="81" customWidth="1"/>
    <col min="4" max="4" width="25.85546875" style="81" customWidth="1"/>
    <col min="5" max="6" width="20.140625" style="81" customWidth="1"/>
    <col min="7" max="7" width="25" style="81" customWidth="1"/>
    <col min="8" max="8" width="18.28515625" style="81" customWidth="1"/>
    <col min="9" max="9" width="23.140625" style="81" customWidth="1"/>
    <col min="10" max="10" width="31.7109375" style="81" customWidth="1"/>
    <col min="11" max="11" width="18.28515625" style="81" customWidth="1"/>
    <col min="12" max="12" width="16.85546875" style="81" customWidth="1"/>
    <col min="13" max="13" width="10.85546875" style="81" customWidth="1"/>
    <col min="14" max="14" width="15" style="81" customWidth="1"/>
    <col min="15" max="15" width="12.85546875" style="81" customWidth="1"/>
    <col min="16" max="17" width="11.28515625" style="81" customWidth="1"/>
    <col min="18" max="29" width="10.7109375" style="81" customWidth="1"/>
    <col min="30" max="16384" width="14.28515625" style="81"/>
  </cols>
  <sheetData>
    <row r="1" spans="1:29" ht="22.5" customHeight="1" x14ac:dyDescent="0.3">
      <c r="A1" s="171" t="s">
        <v>14</v>
      </c>
      <c r="B1" s="169"/>
      <c r="C1" s="169"/>
      <c r="D1" s="169"/>
      <c r="E1" s="169"/>
      <c r="F1" s="169"/>
      <c r="G1" s="169"/>
      <c r="H1" s="169"/>
      <c r="I1" s="169"/>
      <c r="J1" s="169"/>
      <c r="K1" s="170"/>
      <c r="L1" s="26">
        <v>2022</v>
      </c>
      <c r="M1" s="27" t="s">
        <v>15</v>
      </c>
      <c r="N1" s="27" t="s">
        <v>16</v>
      </c>
      <c r="O1" s="28" t="s">
        <v>17</v>
      </c>
      <c r="P1" s="29" t="s">
        <v>18</v>
      </c>
      <c r="Q1" s="30" t="s">
        <v>19</v>
      </c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</row>
    <row r="2" spans="1:29" ht="6" customHeight="1" x14ac:dyDescent="0.3">
      <c r="A2" s="30"/>
      <c r="B2" s="30"/>
      <c r="C2" s="31"/>
      <c r="D2" s="30"/>
      <c r="E2" s="30"/>
      <c r="F2" s="30"/>
      <c r="G2" s="30"/>
      <c r="H2" s="30"/>
      <c r="I2" s="30"/>
      <c r="J2" s="30"/>
      <c r="K2" s="30"/>
      <c r="L2" s="27"/>
      <c r="M2" s="27" t="s">
        <v>20</v>
      </c>
      <c r="N2" s="27" t="s">
        <v>21</v>
      </c>
      <c r="O2" s="28">
        <v>721214</v>
      </c>
      <c r="P2" s="29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</row>
    <row r="3" spans="1:29" ht="23.25" x14ac:dyDescent="0.3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70"/>
      <c r="L3" s="27"/>
      <c r="M3" s="27"/>
      <c r="N3" s="27"/>
      <c r="O3" s="28"/>
      <c r="P3" s="29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ht="23.25" x14ac:dyDescent="0.3">
      <c r="A4" s="32" t="s">
        <v>23</v>
      </c>
      <c r="B4" s="172" t="s">
        <v>98</v>
      </c>
      <c r="C4" s="173"/>
      <c r="D4" s="174" t="s">
        <v>24</v>
      </c>
      <c r="E4" s="169"/>
      <c r="F4" s="169"/>
      <c r="G4" s="169"/>
      <c r="H4" s="170"/>
      <c r="I4" s="79"/>
      <c r="J4" s="175">
        <v>46141</v>
      </c>
      <c r="K4" s="176"/>
      <c r="L4" s="27"/>
      <c r="M4" s="27"/>
      <c r="N4" s="27"/>
      <c r="O4" s="28"/>
      <c r="P4" s="29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ht="58.9" customHeight="1" x14ac:dyDescent="0.3">
      <c r="A5" s="32" t="s">
        <v>25</v>
      </c>
      <c r="B5" s="177" t="s">
        <v>99</v>
      </c>
      <c r="C5" s="178"/>
      <c r="D5" s="178"/>
      <c r="E5" s="178"/>
      <c r="F5" s="178"/>
      <c r="G5" s="178"/>
      <c r="H5" s="178"/>
      <c r="I5" s="178"/>
      <c r="J5" s="178"/>
      <c r="K5" s="179"/>
      <c r="L5" s="27"/>
      <c r="M5" s="27"/>
      <c r="N5" s="27"/>
      <c r="O5" s="28"/>
      <c r="P5" s="29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ht="6" customHeight="1" x14ac:dyDescent="0.3">
      <c r="A6" s="30"/>
      <c r="B6" s="30"/>
      <c r="C6" s="31"/>
      <c r="D6" s="30"/>
      <c r="E6" s="30"/>
      <c r="F6" s="30"/>
      <c r="G6" s="30"/>
      <c r="H6" s="30"/>
      <c r="I6" s="30"/>
      <c r="J6" s="30"/>
      <c r="K6" s="30"/>
      <c r="L6" s="27"/>
      <c r="M6" s="27"/>
      <c r="N6" s="27"/>
      <c r="O6" s="28"/>
      <c r="P6" s="29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ht="23.25" x14ac:dyDescent="0.3">
      <c r="A7" s="168" t="s">
        <v>26</v>
      </c>
      <c r="B7" s="169"/>
      <c r="C7" s="169"/>
      <c r="D7" s="169"/>
      <c r="E7" s="169"/>
      <c r="F7" s="169"/>
      <c r="G7" s="169"/>
      <c r="H7" s="169"/>
      <c r="I7" s="169"/>
      <c r="J7" s="169"/>
      <c r="K7" s="170"/>
      <c r="L7" s="27"/>
      <c r="M7" s="27"/>
      <c r="N7" s="27"/>
      <c r="O7" s="28"/>
      <c r="P7" s="29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ht="23.25" x14ac:dyDescent="0.3">
      <c r="A8" s="33" t="s">
        <v>27</v>
      </c>
      <c r="B8" s="82">
        <v>3</v>
      </c>
      <c r="C8" s="180" t="str">
        <f>IF(B8&gt;0,(VLOOKUP($B$8,OFERENTES!$A$7:$H$12,2,FALSE)),0)</f>
        <v>CONESTRUCTURAR</v>
      </c>
      <c r="D8" s="169"/>
      <c r="E8" s="169"/>
      <c r="F8" s="169"/>
      <c r="G8" s="169"/>
      <c r="H8" s="169"/>
      <c r="I8" s="169"/>
      <c r="J8" s="169"/>
      <c r="K8" s="170"/>
      <c r="L8" s="34">
        <v>44713</v>
      </c>
      <c r="M8" s="27"/>
      <c r="N8" s="27"/>
      <c r="O8" s="28">
        <v>721529</v>
      </c>
      <c r="P8" s="29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</row>
    <row r="9" spans="1:29" ht="42.75" customHeight="1" x14ac:dyDescent="0.3">
      <c r="A9" s="35" t="s">
        <v>28</v>
      </c>
      <c r="B9" s="181" t="str">
        <f>IF(B8&gt;0,(VLOOKUP($B$8,OFERENTES!$A$7:$J$12,3,FALSE)),0)</f>
        <v>CONESTRUCTURAR</v>
      </c>
      <c r="C9" s="169"/>
      <c r="D9" s="169"/>
      <c r="E9" s="169"/>
      <c r="F9" s="169"/>
      <c r="G9" s="169"/>
      <c r="H9" s="170"/>
      <c r="I9" s="80"/>
      <c r="J9" s="36" t="s">
        <v>29</v>
      </c>
      <c r="K9" s="37">
        <f>IF(B8&gt;0,(VLOOKUP($B$8,OFERENTES!$A$7:$J$12,4,FALSE)),0)</f>
        <v>1</v>
      </c>
      <c r="L9" s="34"/>
      <c r="M9" s="27"/>
      <c r="N9" s="27"/>
      <c r="O9" s="28"/>
      <c r="P9" s="29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</row>
    <row r="10" spans="1:29" ht="23.25" x14ac:dyDescent="0.3">
      <c r="A10" s="32" t="s">
        <v>30</v>
      </c>
      <c r="B10" s="181">
        <f>IF(B8&gt;0,(VLOOKUP($B$8,OFERENTES!$A$7:$J$12,5,FALSE)),0)</f>
        <v>0</v>
      </c>
      <c r="C10" s="169"/>
      <c r="D10" s="169"/>
      <c r="E10" s="169"/>
      <c r="F10" s="169"/>
      <c r="G10" s="169"/>
      <c r="H10" s="170"/>
      <c r="I10" s="80"/>
      <c r="J10" s="36" t="s">
        <v>29</v>
      </c>
      <c r="K10" s="19">
        <f>IF(D8&gt;0,(VLOOKUP($B$8,OFERENTES!$A$8:$J$8,6,FALSE)),0)</f>
        <v>0</v>
      </c>
      <c r="L10" s="34"/>
      <c r="M10" s="27"/>
      <c r="N10" s="27"/>
      <c r="O10" s="28"/>
      <c r="P10" s="29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</row>
    <row r="11" spans="1:29" ht="23.25" x14ac:dyDescent="0.3">
      <c r="A11" s="32" t="s">
        <v>73</v>
      </c>
      <c r="B11" s="181">
        <f>IF(C8&gt;0,(VLOOKUP($B$8,[1]OFERENTES!$A$7:$H$20,7,FALSE)),0)</f>
        <v>0</v>
      </c>
      <c r="C11" s="169"/>
      <c r="D11" s="169"/>
      <c r="E11" s="169"/>
      <c r="F11" s="169"/>
      <c r="G11" s="169"/>
      <c r="H11" s="170"/>
      <c r="I11" s="80"/>
      <c r="J11" s="36" t="s">
        <v>29</v>
      </c>
      <c r="K11" s="37">
        <f>IF(B10&gt;0,(VLOOKUP($B$8,OFERENTES!$A$7:$J$12,4,FALSE)),0)</f>
        <v>0</v>
      </c>
      <c r="L11" s="34"/>
      <c r="M11" s="27"/>
      <c r="N11" s="27"/>
      <c r="O11" s="28"/>
      <c r="P11" s="29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</row>
    <row r="12" spans="1:29" ht="6" customHeight="1" x14ac:dyDescent="0.3">
      <c r="A12" s="38"/>
      <c r="B12" s="39" t="s">
        <v>31</v>
      </c>
      <c r="C12" s="38"/>
      <c r="D12" s="30"/>
      <c r="E12" s="30"/>
      <c r="F12" s="30"/>
      <c r="G12" s="30"/>
      <c r="H12" s="30"/>
      <c r="I12" s="30"/>
      <c r="J12" s="30"/>
      <c r="K12" s="30"/>
      <c r="L12" s="27"/>
      <c r="M12" s="27"/>
      <c r="N12" s="27"/>
      <c r="O12" s="28">
        <v>721516</v>
      </c>
      <c r="P12" s="29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</row>
    <row r="13" spans="1:29" ht="18.75" x14ac:dyDescent="0.3">
      <c r="A13" s="168" t="s">
        <v>32</v>
      </c>
      <c r="B13" s="169"/>
      <c r="C13" s="169"/>
      <c r="D13" s="169"/>
      <c r="E13" s="169"/>
      <c r="F13" s="169"/>
      <c r="G13" s="169"/>
      <c r="H13" s="169"/>
      <c r="I13" s="169"/>
      <c r="J13" s="169"/>
      <c r="K13" s="17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</row>
    <row r="14" spans="1:29" ht="81.599999999999994" customHeight="1" x14ac:dyDescent="0.3">
      <c r="A14" s="40" t="s">
        <v>85</v>
      </c>
      <c r="B14" s="182" t="s">
        <v>100</v>
      </c>
      <c r="C14" s="183"/>
      <c r="D14" s="183"/>
      <c r="E14" s="183"/>
      <c r="F14" s="183"/>
      <c r="G14" s="183"/>
      <c r="H14" s="183"/>
      <c r="I14" s="183"/>
      <c r="J14" s="183"/>
      <c r="K14" s="184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</row>
    <row r="15" spans="1:29" ht="76.900000000000006" customHeight="1" x14ac:dyDescent="0.3">
      <c r="A15" s="40" t="s">
        <v>86</v>
      </c>
      <c r="B15" s="182" t="s">
        <v>101</v>
      </c>
      <c r="C15" s="183"/>
      <c r="D15" s="183"/>
      <c r="E15" s="183"/>
      <c r="F15" s="183"/>
      <c r="G15" s="183"/>
      <c r="H15" s="183"/>
      <c r="I15" s="183"/>
      <c r="J15" s="183"/>
      <c r="K15" s="184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</row>
    <row r="16" spans="1:29" ht="148.5" customHeight="1" x14ac:dyDescent="0.3">
      <c r="A16" s="40" t="s">
        <v>87</v>
      </c>
      <c r="B16" s="182" t="s">
        <v>102</v>
      </c>
      <c r="C16" s="183"/>
      <c r="D16" s="183"/>
      <c r="E16" s="183"/>
      <c r="F16" s="183"/>
      <c r="G16" s="183"/>
      <c r="H16" s="183"/>
      <c r="I16" s="183"/>
      <c r="J16" s="183"/>
      <c r="K16" s="184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</row>
    <row r="17" spans="1:29" ht="6" customHeight="1" x14ac:dyDescent="0.3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</row>
    <row r="18" spans="1:29" ht="18.75" x14ac:dyDescent="0.3">
      <c r="A18" s="180" t="s">
        <v>33</v>
      </c>
      <c r="B18" s="169"/>
      <c r="C18" s="169"/>
      <c r="D18" s="169"/>
      <c r="E18" s="169"/>
      <c r="F18" s="169"/>
      <c r="G18" s="169"/>
      <c r="H18" s="169"/>
      <c r="I18" s="169"/>
      <c r="J18" s="169"/>
      <c r="K18" s="17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</row>
    <row r="19" spans="1:29" ht="57" customHeight="1" x14ac:dyDescent="0.3">
      <c r="A19" s="41" t="s">
        <v>80</v>
      </c>
      <c r="B19" s="90">
        <v>1</v>
      </c>
      <c r="C19" s="180" t="s">
        <v>34</v>
      </c>
      <c r="D19" s="185"/>
      <c r="E19" s="185"/>
      <c r="F19" s="185"/>
      <c r="G19" s="185"/>
      <c r="H19" s="185"/>
      <c r="I19" s="186"/>
      <c r="J19" s="171" t="s">
        <v>88</v>
      </c>
      <c r="K19" s="187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</row>
    <row r="20" spans="1:29" ht="50.25" customHeight="1" x14ac:dyDescent="0.3">
      <c r="A20" s="188">
        <v>1</v>
      </c>
      <c r="B20" s="188" t="s">
        <v>10</v>
      </c>
      <c r="C20" s="190">
        <f>IF(B20="X",(ROUND((365062574/1750905),2)),0)</f>
        <v>208.5</v>
      </c>
      <c r="D20" s="191"/>
      <c r="E20" s="191"/>
      <c r="F20" s="191"/>
      <c r="G20" s="191"/>
      <c r="H20" s="191"/>
      <c r="I20" s="192"/>
      <c r="J20" s="190">
        <f>IF(B20="X",C20*50%,0)</f>
        <v>104.25</v>
      </c>
      <c r="K20" s="191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</row>
    <row r="21" spans="1:29" ht="24" customHeight="1" x14ac:dyDescent="0.3">
      <c r="A21" s="189"/>
      <c r="B21" s="189"/>
      <c r="C21" s="193"/>
      <c r="D21" s="194"/>
      <c r="E21" s="194"/>
      <c r="F21" s="194"/>
      <c r="G21" s="194"/>
      <c r="H21" s="194"/>
      <c r="I21" s="195"/>
      <c r="J21" s="193"/>
      <c r="K21" s="194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</row>
    <row r="22" spans="1:29" ht="24" customHeight="1" x14ac:dyDescent="0.3">
      <c r="A22" s="101">
        <v>1</v>
      </c>
      <c r="B22" s="101" t="s">
        <v>10</v>
      </c>
      <c r="C22" s="196"/>
      <c r="D22" s="197"/>
      <c r="E22" s="197"/>
      <c r="F22" s="197"/>
      <c r="G22" s="197"/>
      <c r="H22" s="197"/>
      <c r="I22" s="198"/>
      <c r="J22" s="102"/>
      <c r="K22" s="103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</row>
    <row r="23" spans="1:29" ht="18.75" x14ac:dyDescent="0.3">
      <c r="A23" s="42" t="s">
        <v>35</v>
      </c>
      <c r="B23" s="43"/>
      <c r="C23" s="196">
        <f>SUM(C20:H20)</f>
        <v>208.5</v>
      </c>
      <c r="D23" s="197"/>
      <c r="E23" s="197"/>
      <c r="F23" s="197"/>
      <c r="G23" s="197"/>
      <c r="H23" s="197"/>
      <c r="I23" s="198"/>
      <c r="J23" s="199"/>
      <c r="K23" s="20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</row>
    <row r="24" spans="1:29" ht="18.75" customHeight="1" x14ac:dyDescent="0.3">
      <c r="A24" s="44" t="s">
        <v>36</v>
      </c>
      <c r="B24" s="203">
        <v>0</v>
      </c>
      <c r="C24" s="170"/>
      <c r="D24" s="171" t="s">
        <v>37</v>
      </c>
      <c r="E24" s="204"/>
      <c r="F24" s="204"/>
      <c r="G24" s="204"/>
      <c r="H24" s="204"/>
      <c r="I24" s="204"/>
      <c r="J24" s="205">
        <f>C23-B24</f>
        <v>208.5</v>
      </c>
      <c r="K24" s="17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</row>
    <row r="25" spans="1:29" ht="4.5" customHeight="1" x14ac:dyDescent="0.3">
      <c r="A25" s="206"/>
      <c r="B25" s="207"/>
      <c r="C25" s="207"/>
      <c r="D25" s="207"/>
      <c r="E25" s="207"/>
      <c r="F25" s="207"/>
      <c r="G25" s="207"/>
      <c r="H25" s="207"/>
      <c r="I25" s="207"/>
      <c r="J25" s="207"/>
      <c r="K25" s="207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</row>
    <row r="26" spans="1:29" ht="86.25" customHeight="1" x14ac:dyDescent="0.3">
      <c r="A26" s="45" t="s">
        <v>81</v>
      </c>
      <c r="B26" s="20" t="s">
        <v>106</v>
      </c>
      <c r="C26" s="46" t="s">
        <v>38</v>
      </c>
      <c r="D26" s="45" t="s">
        <v>39</v>
      </c>
      <c r="E26" s="45" t="s">
        <v>90</v>
      </c>
      <c r="F26" s="45" t="s">
        <v>96</v>
      </c>
      <c r="G26" s="45" t="s">
        <v>91</v>
      </c>
      <c r="H26" s="45" t="s">
        <v>92</v>
      </c>
      <c r="I26" s="45" t="s">
        <v>93</v>
      </c>
      <c r="J26" s="47" t="s">
        <v>75</v>
      </c>
      <c r="K26" s="47" t="s">
        <v>89</v>
      </c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</row>
    <row r="27" spans="1:29" ht="105" customHeight="1" x14ac:dyDescent="0.3">
      <c r="A27" s="48" t="s">
        <v>136</v>
      </c>
      <c r="B27" s="83" t="s">
        <v>15</v>
      </c>
      <c r="C27" s="83" t="s">
        <v>121</v>
      </c>
      <c r="D27" s="88">
        <v>0.7</v>
      </c>
      <c r="E27" s="83" t="s">
        <v>15</v>
      </c>
      <c r="F27" s="59">
        <v>2025</v>
      </c>
      <c r="G27" s="83" t="s">
        <v>15</v>
      </c>
      <c r="H27" s="83" t="s">
        <v>15</v>
      </c>
      <c r="I27" s="89">
        <f>+IF(G27="Cumple",+K27,0)</f>
        <v>946.12</v>
      </c>
      <c r="J27" s="86">
        <v>1351.6</v>
      </c>
      <c r="K27" s="87">
        <f t="shared" ref="K27:K33" si="0">ROUND((J27*D27),2)</f>
        <v>946.12</v>
      </c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</row>
    <row r="28" spans="1:29" ht="45.75" customHeight="1" x14ac:dyDescent="0.3">
      <c r="A28" s="49" t="s">
        <v>135</v>
      </c>
      <c r="B28" s="83"/>
      <c r="C28" s="83"/>
      <c r="D28" s="95"/>
      <c r="E28" s="83"/>
      <c r="F28" s="97"/>
      <c r="G28" s="83"/>
      <c r="H28" s="83"/>
      <c r="I28" s="89">
        <f t="shared" ref="I28:I33" si="1">+IF(G28="Cumple",+K28,0)</f>
        <v>0</v>
      </c>
      <c r="J28" s="86"/>
      <c r="K28" s="87">
        <f t="shared" si="0"/>
        <v>0</v>
      </c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</row>
    <row r="29" spans="1:29" ht="63.6" customHeight="1" x14ac:dyDescent="0.3">
      <c r="A29" s="49" t="s">
        <v>105</v>
      </c>
      <c r="B29" s="83"/>
      <c r="C29" s="83"/>
      <c r="D29" s="95"/>
      <c r="E29" s="83"/>
      <c r="F29" s="97"/>
      <c r="G29" s="83"/>
      <c r="H29" s="83"/>
      <c r="I29" s="89">
        <f t="shared" si="1"/>
        <v>0</v>
      </c>
      <c r="J29" s="86"/>
      <c r="K29" s="87">
        <f t="shared" si="0"/>
        <v>0</v>
      </c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</row>
    <row r="30" spans="1:29" ht="15.75" customHeight="1" x14ac:dyDescent="0.3">
      <c r="A30" s="49" t="s">
        <v>40</v>
      </c>
      <c r="B30" s="83"/>
      <c r="C30" s="84"/>
      <c r="D30" s="95"/>
      <c r="E30" s="83"/>
      <c r="F30" s="97"/>
      <c r="G30" s="83"/>
      <c r="H30" s="83"/>
      <c r="I30" s="89">
        <f t="shared" si="1"/>
        <v>0</v>
      </c>
      <c r="J30" s="86"/>
      <c r="K30" s="87">
        <f t="shared" si="0"/>
        <v>0</v>
      </c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</row>
    <row r="31" spans="1:29" ht="15.75" customHeight="1" x14ac:dyDescent="0.3">
      <c r="A31" s="49" t="s">
        <v>41</v>
      </c>
      <c r="B31" s="83"/>
      <c r="C31" s="84"/>
      <c r="D31" s="95"/>
      <c r="E31" s="83"/>
      <c r="F31" s="97"/>
      <c r="G31" s="83"/>
      <c r="H31" s="83"/>
      <c r="I31" s="89">
        <f t="shared" si="1"/>
        <v>0</v>
      </c>
      <c r="J31" s="86"/>
      <c r="K31" s="87">
        <f t="shared" si="0"/>
        <v>0</v>
      </c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</row>
    <row r="32" spans="1:29" ht="15.75" customHeight="1" x14ac:dyDescent="0.3">
      <c r="A32" s="49" t="s">
        <v>42</v>
      </c>
      <c r="B32" s="83"/>
      <c r="C32" s="84"/>
      <c r="D32" s="95"/>
      <c r="E32" s="83"/>
      <c r="F32" s="97"/>
      <c r="G32" s="83"/>
      <c r="H32" s="83"/>
      <c r="I32" s="89">
        <f t="shared" si="1"/>
        <v>0</v>
      </c>
      <c r="J32" s="86"/>
      <c r="K32" s="87">
        <f t="shared" si="0"/>
        <v>0</v>
      </c>
      <c r="L32" s="30"/>
      <c r="M32" s="30">
        <f>+COUNTIF(H27:H33,"Cumple")</f>
        <v>1</v>
      </c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</row>
    <row r="33" spans="1:29" ht="15.75" customHeight="1" x14ac:dyDescent="0.3">
      <c r="A33" s="49" t="s">
        <v>43</v>
      </c>
      <c r="B33" s="83"/>
      <c r="C33" s="84"/>
      <c r="D33" s="95"/>
      <c r="E33" s="83"/>
      <c r="F33" s="97"/>
      <c r="G33" s="83"/>
      <c r="H33" s="83"/>
      <c r="I33" s="89">
        <f t="shared" si="1"/>
        <v>0</v>
      </c>
      <c r="J33" s="86"/>
      <c r="K33" s="87">
        <f t="shared" si="0"/>
        <v>0</v>
      </c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</row>
    <row r="34" spans="1:29" ht="15.75" customHeight="1" x14ac:dyDescent="0.3">
      <c r="A34" s="50" t="s">
        <v>44</v>
      </c>
      <c r="B34" s="83" t="str">
        <f>IF($B9&gt;0,(IF((COUNTIF(B27:B33,"CUMPLE"))&gt;=1,"CUMPLE","NO CUMPLE")),0)</f>
        <v>CUMPLE</v>
      </c>
      <c r="C34" s="51"/>
      <c r="D34" s="51" t="s">
        <v>45</v>
      </c>
      <c r="E34" s="83" t="str">
        <f>IF($B9&gt;0,(IF((COUNTIF(E27:E33,"CUMPLE"))&gt;=1,"CUMPLE","NO CUMPLE")),0)</f>
        <v>CUMPLE</v>
      </c>
      <c r="F34" s="51"/>
      <c r="G34" s="51"/>
      <c r="H34" s="83" t="str">
        <f>IF($B9&gt;0,(IF((COUNTIF(H27:H33,"CUMPLE"))&gt;=1,"CUMPLE","NO CUMPLE")),0)</f>
        <v>CUMPLE</v>
      </c>
      <c r="I34" s="52" t="str">
        <f>IF($B$19&gt;0,(IF((MAX(I27:I33))&gt;=$J$20,$M$1,$M$2)),0)</f>
        <v>Cumple</v>
      </c>
      <c r="J34" s="53" t="s">
        <v>46</v>
      </c>
      <c r="K34" s="54">
        <f>SUM(K27:K33)</f>
        <v>946.12</v>
      </c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</row>
    <row r="35" spans="1:29" ht="4.5" customHeight="1" x14ac:dyDescent="0.3">
      <c r="A35" s="55"/>
      <c r="B35" s="55"/>
      <c r="C35" s="55"/>
      <c r="D35" s="55"/>
      <c r="E35" s="55"/>
      <c r="F35" s="55"/>
      <c r="G35" s="55"/>
      <c r="H35" s="55"/>
      <c r="I35" s="55"/>
      <c r="J35" s="56"/>
      <c r="K35" s="31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</row>
    <row r="36" spans="1:29" ht="15.75" customHeight="1" x14ac:dyDescent="0.3">
      <c r="A36" s="174" t="s">
        <v>47</v>
      </c>
      <c r="B36" s="169"/>
      <c r="C36" s="169"/>
      <c r="D36" s="169"/>
      <c r="E36" s="169"/>
      <c r="F36" s="169"/>
      <c r="G36" s="169"/>
      <c r="H36" s="169"/>
      <c r="I36" s="169"/>
      <c r="J36" s="169"/>
      <c r="K36" s="17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</row>
    <row r="37" spans="1:29" ht="15.75" customHeight="1" x14ac:dyDescent="0.3">
      <c r="A37" s="57" t="s">
        <v>48</v>
      </c>
      <c r="B37" s="57" t="s">
        <v>49</v>
      </c>
      <c r="C37" s="174" t="s">
        <v>50</v>
      </c>
      <c r="D37" s="169"/>
      <c r="E37" s="169"/>
      <c r="F37" s="169"/>
      <c r="G37" s="169"/>
      <c r="H37" s="169"/>
      <c r="I37" s="169"/>
      <c r="J37" s="170"/>
      <c r="K37" s="57" t="s">
        <v>51</v>
      </c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</row>
    <row r="38" spans="1:29" ht="15.75" customHeight="1" x14ac:dyDescent="0.3">
      <c r="A38" s="57">
        <v>1</v>
      </c>
      <c r="B38" s="57">
        <v>2</v>
      </c>
      <c r="C38" s="208">
        <v>0.75</v>
      </c>
      <c r="D38" s="169"/>
      <c r="E38" s="170"/>
      <c r="F38" s="209" t="s">
        <v>10</v>
      </c>
      <c r="G38" s="210"/>
      <c r="H38" s="210"/>
      <c r="I38" s="211"/>
      <c r="J38" s="58">
        <f>IF(F38&gt;0,ROUND(($C$23*C38),2),0)</f>
        <v>156.38</v>
      </c>
      <c r="K38" s="212" t="str">
        <f>IF(K34&gt;0,(IF(K34&gt;=(LARGE(J38:J40,1)),M1,M2)),0)</f>
        <v>Cumple</v>
      </c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</row>
    <row r="39" spans="1:29" ht="15.75" customHeight="1" x14ac:dyDescent="0.3">
      <c r="A39" s="57">
        <v>3</v>
      </c>
      <c r="B39" s="57">
        <v>4</v>
      </c>
      <c r="C39" s="208">
        <v>1.2</v>
      </c>
      <c r="D39" s="169"/>
      <c r="E39" s="170"/>
      <c r="F39" s="209"/>
      <c r="G39" s="210"/>
      <c r="H39" s="210"/>
      <c r="I39" s="211"/>
      <c r="J39" s="58">
        <f>IF(F39&gt;0,ROUND(($C$23*C39),2),0)</f>
        <v>0</v>
      </c>
      <c r="K39" s="213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</row>
    <row r="40" spans="1:29" ht="15.75" customHeight="1" x14ac:dyDescent="0.3">
      <c r="A40" s="57">
        <v>1</v>
      </c>
      <c r="B40" s="57">
        <v>5</v>
      </c>
      <c r="C40" s="208">
        <v>1.5</v>
      </c>
      <c r="D40" s="169"/>
      <c r="E40" s="170"/>
      <c r="F40" s="215"/>
      <c r="G40" s="216"/>
      <c r="H40" s="216"/>
      <c r="I40" s="217"/>
      <c r="J40" s="58">
        <f>IF(F40&gt;0,ROUND(($C$23*C40),2),0)</f>
        <v>0</v>
      </c>
      <c r="K40" s="214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</row>
    <row r="41" spans="1:29" ht="6" customHeight="1" x14ac:dyDescent="0.3">
      <c r="A41" s="55"/>
      <c r="B41" s="55"/>
      <c r="C41" s="55"/>
      <c r="D41" s="55"/>
      <c r="E41" s="55"/>
      <c r="F41" s="55"/>
      <c r="G41" s="55"/>
      <c r="H41" s="55"/>
      <c r="I41" s="55"/>
      <c r="J41" s="56"/>
      <c r="K41" s="31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</row>
    <row r="42" spans="1:29" ht="30" customHeight="1" x14ac:dyDescent="0.3">
      <c r="A42" s="201" t="s">
        <v>108</v>
      </c>
      <c r="B42" s="202"/>
      <c r="C42" s="202"/>
      <c r="D42" s="202"/>
      <c r="E42" s="202"/>
      <c r="F42" s="202"/>
      <c r="G42" s="202"/>
      <c r="H42" s="202"/>
      <c r="I42" s="202"/>
      <c r="J42" s="187"/>
      <c r="K42" s="59" t="s">
        <v>63</v>
      </c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</row>
    <row r="43" spans="1:29" ht="18.75" x14ac:dyDescent="0.3">
      <c r="A43" s="201" t="s">
        <v>109</v>
      </c>
      <c r="B43" s="202"/>
      <c r="C43" s="202"/>
      <c r="D43" s="202"/>
      <c r="E43" s="202"/>
      <c r="F43" s="202"/>
      <c r="G43" s="202"/>
      <c r="H43" s="202"/>
      <c r="I43" s="202"/>
      <c r="J43" s="187"/>
      <c r="K43" s="59" t="s">
        <v>63</v>
      </c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</row>
    <row r="44" spans="1:29" ht="15.75" customHeight="1" x14ac:dyDescent="0.3">
      <c r="A44" s="201" t="s">
        <v>52</v>
      </c>
      <c r="B44" s="218"/>
      <c r="C44" s="218"/>
      <c r="D44" s="218"/>
      <c r="E44" s="218"/>
      <c r="F44" s="218"/>
      <c r="G44" s="218"/>
      <c r="H44" s="218"/>
      <c r="I44" s="219"/>
      <c r="J44" s="96">
        <f>+J4</f>
        <v>46141</v>
      </c>
      <c r="K44" s="59" t="s">
        <v>63</v>
      </c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</row>
    <row r="45" spans="1:29" ht="18" customHeight="1" x14ac:dyDescent="0.3">
      <c r="A45" s="220" t="s">
        <v>82</v>
      </c>
      <c r="B45" s="221"/>
      <c r="C45" s="221"/>
      <c r="D45" s="221"/>
      <c r="E45" s="221"/>
      <c r="F45" s="221"/>
      <c r="G45" s="221"/>
      <c r="H45" s="221"/>
      <c r="I45" s="221"/>
      <c r="J45" s="226">
        <f>ROUND(C23*50%,2)</f>
        <v>104.25</v>
      </c>
      <c r="K45" s="229" t="s">
        <v>130</v>
      </c>
      <c r="L45" s="60" t="b">
        <f>OR(K45="Si",K45="N.A.")</f>
        <v>1</v>
      </c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</row>
    <row r="46" spans="1:29" ht="23.25" customHeight="1" x14ac:dyDescent="0.3">
      <c r="A46" s="222"/>
      <c r="B46" s="223"/>
      <c r="C46" s="223"/>
      <c r="D46" s="223"/>
      <c r="E46" s="223"/>
      <c r="F46" s="223"/>
      <c r="G46" s="223"/>
      <c r="H46" s="223"/>
      <c r="I46" s="223"/>
      <c r="J46" s="227"/>
      <c r="K46" s="230"/>
      <c r="L46" s="60" t="b">
        <f>OR(K45="Si",K45="N.A.")</f>
        <v>1</v>
      </c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</row>
    <row r="47" spans="1:29" ht="18" customHeight="1" x14ac:dyDescent="0.3">
      <c r="A47" s="224"/>
      <c r="B47" s="225"/>
      <c r="C47" s="225"/>
      <c r="D47" s="225"/>
      <c r="E47" s="225"/>
      <c r="F47" s="225"/>
      <c r="G47" s="225"/>
      <c r="H47" s="225"/>
      <c r="I47" s="225"/>
      <c r="J47" s="228"/>
      <c r="K47" s="231"/>
      <c r="L47" s="60" t="b">
        <f>OR(K45="Si",K45="N.A.")</f>
        <v>1</v>
      </c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</row>
    <row r="48" spans="1:29" ht="18" customHeight="1" x14ac:dyDescent="0.3">
      <c r="A48" s="232" t="s">
        <v>69</v>
      </c>
      <c r="B48" s="233"/>
      <c r="C48" s="233"/>
      <c r="D48" s="233"/>
      <c r="E48" s="233"/>
      <c r="F48" s="233"/>
      <c r="G48" s="233"/>
      <c r="H48" s="233"/>
      <c r="I48" s="233"/>
      <c r="J48" s="238">
        <f>ROUND(C23*5%,2)</f>
        <v>10.43</v>
      </c>
      <c r="K48" s="229" t="s">
        <v>130</v>
      </c>
      <c r="L48" s="60" t="b">
        <f>OR(K48="Si",K48="N.A.")</f>
        <v>1</v>
      </c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</row>
    <row r="49" spans="1:29" ht="18" customHeight="1" x14ac:dyDescent="0.3">
      <c r="A49" s="234"/>
      <c r="B49" s="235"/>
      <c r="C49" s="235"/>
      <c r="D49" s="235"/>
      <c r="E49" s="235"/>
      <c r="F49" s="235"/>
      <c r="G49" s="235"/>
      <c r="H49" s="235"/>
      <c r="I49" s="235"/>
      <c r="J49" s="227"/>
      <c r="K49" s="230"/>
      <c r="L49" s="60" t="b">
        <f>OR(K48="Si",K48="N.A.")</f>
        <v>1</v>
      </c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</row>
    <row r="50" spans="1:29" ht="18.75" customHeight="1" x14ac:dyDescent="0.3">
      <c r="A50" s="236"/>
      <c r="B50" s="237"/>
      <c r="C50" s="237"/>
      <c r="D50" s="237"/>
      <c r="E50" s="237"/>
      <c r="F50" s="237"/>
      <c r="G50" s="237"/>
      <c r="H50" s="237"/>
      <c r="I50" s="237"/>
      <c r="J50" s="239"/>
      <c r="K50" s="231"/>
      <c r="L50" s="60" t="b">
        <f>OR(K48="Si",K48="N.A.")</f>
        <v>1</v>
      </c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</row>
    <row r="51" spans="1:29" ht="18.75" x14ac:dyDescent="0.3">
      <c r="A51" s="240" t="s">
        <v>70</v>
      </c>
      <c r="B51" s="178"/>
      <c r="C51" s="178"/>
      <c r="D51" s="178"/>
      <c r="E51" s="178"/>
      <c r="F51" s="178"/>
      <c r="G51" s="178"/>
      <c r="H51" s="178"/>
      <c r="I51" s="178"/>
      <c r="J51" s="241"/>
      <c r="K51" s="59" t="s">
        <v>130</v>
      </c>
      <c r="L51" s="60" t="b">
        <f>OR(K51="Si",K51="N.A.")</f>
        <v>1</v>
      </c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</row>
    <row r="52" spans="1:29" ht="39.75" customHeight="1" x14ac:dyDescent="0.3">
      <c r="A52" s="201" t="s">
        <v>107</v>
      </c>
      <c r="B52" s="169"/>
      <c r="C52" s="169"/>
      <c r="D52" s="169"/>
      <c r="E52" s="169"/>
      <c r="F52" s="169"/>
      <c r="G52" s="169"/>
      <c r="H52" s="169"/>
      <c r="I52" s="169"/>
      <c r="J52" s="170"/>
      <c r="K52" s="59" t="s">
        <v>63</v>
      </c>
      <c r="L52" s="30" t="b">
        <f t="shared" ref="L52" si="2">OR(K52="Si",K52="N.A.")</f>
        <v>1</v>
      </c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</row>
    <row r="53" spans="1:29" ht="170.25" customHeight="1" x14ac:dyDescent="0.3">
      <c r="A53" s="61" t="s">
        <v>53</v>
      </c>
      <c r="B53" s="242"/>
      <c r="C53" s="169"/>
      <c r="D53" s="169"/>
      <c r="E53" s="169"/>
      <c r="F53" s="169"/>
      <c r="G53" s="169"/>
      <c r="H53" s="169"/>
      <c r="I53" s="169"/>
      <c r="J53" s="169"/>
      <c r="K53" s="17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</row>
    <row r="54" spans="1:29" ht="4.5" customHeight="1" x14ac:dyDescent="0.3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</row>
    <row r="55" spans="1:29" ht="15.75" customHeight="1" x14ac:dyDescent="0.3">
      <c r="A55" s="180" t="s">
        <v>54</v>
      </c>
      <c r="B55" s="185"/>
      <c r="C55" s="185"/>
      <c r="D55" s="185"/>
      <c r="E55" s="185"/>
      <c r="F55" s="185"/>
      <c r="G55" s="185"/>
      <c r="H55" s="185"/>
      <c r="I55" s="186"/>
      <c r="J55" s="243" t="str">
        <f>IF($B$8&gt;0,(IF((COUNTIFS($K$42,"Si",$K$43,"Si",$K$44,"Si",$L$45,"Verdadero",$L$46,"Verdadero",$L$47,"Verdadero",$L$48,"Verdadero",$L$49,"Verdadero",$L$50,"Verdadero",$L$51,"Verdadero",$K$52,"Si",$H$34,"Cumple",$I$34,"Cumple",$B$34,"Cumple",$K$38,"Cumple")=1),$N$1,$N$2)),$L$2)</f>
        <v>CUMPLE</v>
      </c>
      <c r="K55" s="17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</row>
    <row r="56" spans="1:29" ht="6" customHeight="1" x14ac:dyDescent="0.3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</row>
    <row r="57" spans="1:29" ht="15.75" customHeight="1" x14ac:dyDescent="0.3">
      <c r="A57" s="168" t="s">
        <v>55</v>
      </c>
      <c r="B57" s="169"/>
      <c r="C57" s="169"/>
      <c r="D57" s="169"/>
      <c r="E57" s="169"/>
      <c r="F57" s="169"/>
      <c r="G57" s="169"/>
      <c r="H57" s="169"/>
      <c r="I57" s="169"/>
      <c r="J57" s="169"/>
      <c r="K57" s="17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</row>
    <row r="58" spans="1:29" ht="41.25" customHeight="1" x14ac:dyDescent="0.3">
      <c r="A58" s="245" t="s">
        <v>56</v>
      </c>
      <c r="B58" s="187"/>
      <c r="C58" s="59" t="s">
        <v>63</v>
      </c>
      <c r="D58" s="246" t="s">
        <v>57</v>
      </c>
      <c r="E58" s="170"/>
      <c r="F58" s="247" t="s">
        <v>63</v>
      </c>
      <c r="G58" s="248"/>
      <c r="H58" s="248"/>
      <c r="I58" s="249"/>
      <c r="J58" s="180" t="s">
        <v>58</v>
      </c>
      <c r="K58" s="17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</row>
    <row r="59" spans="1:29" ht="40.5" customHeight="1" x14ac:dyDescent="0.3">
      <c r="A59" s="246" t="s">
        <v>59</v>
      </c>
      <c r="B59" s="170"/>
      <c r="C59" s="59" t="s">
        <v>63</v>
      </c>
      <c r="D59" s="245" t="s">
        <v>60</v>
      </c>
      <c r="E59" s="187"/>
      <c r="F59" s="247" t="s">
        <v>63</v>
      </c>
      <c r="G59" s="248"/>
      <c r="H59" s="248"/>
      <c r="I59" s="249"/>
      <c r="J59" s="243" t="str">
        <f>IF($B$8&gt;0,(IF((COUNTIFS($C$58,"Si",$C$59,"Si",$F$58,"Si",$F$59,"Si")=1),$N$1,$N$2)),$L$2)</f>
        <v>CUMPLE</v>
      </c>
      <c r="K59" s="17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</row>
    <row r="60" spans="1:29" ht="6" customHeight="1" x14ac:dyDescent="0.3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</row>
    <row r="61" spans="1:29" ht="15.75" customHeight="1" x14ac:dyDescent="0.3">
      <c r="A61" s="180" t="s">
        <v>61</v>
      </c>
      <c r="B61" s="185"/>
      <c r="C61" s="185"/>
      <c r="D61" s="185"/>
      <c r="E61" s="185"/>
      <c r="F61" s="185"/>
      <c r="G61" s="185"/>
      <c r="H61" s="185"/>
      <c r="I61" s="186"/>
      <c r="J61" s="243" t="s">
        <v>16</v>
      </c>
      <c r="K61" s="244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</row>
    <row r="62" spans="1:29" ht="15.75" customHeight="1" x14ac:dyDescent="0.3">
      <c r="A62" s="180" t="s">
        <v>62</v>
      </c>
      <c r="B62" s="185"/>
      <c r="C62" s="185"/>
      <c r="D62" s="185"/>
      <c r="E62" s="185"/>
      <c r="F62" s="185"/>
      <c r="G62" s="185"/>
      <c r="H62" s="185"/>
      <c r="I62" s="186"/>
      <c r="J62" s="243" t="str">
        <f>IF($B$8&gt;0,(IF((COUNTIFS($J$55,$N$1,$J$59,$N$1,$J$61,$N$1)=1),"HABILITADO","NO HABILITADO")),$L$2)</f>
        <v>HABILITADO</v>
      </c>
      <c r="K62" s="17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</row>
    <row r="63" spans="1:29" ht="15.75" customHeight="1" x14ac:dyDescent="0.3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</row>
    <row r="64" spans="1:29" ht="15.75" customHeight="1" x14ac:dyDescent="0.3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</row>
    <row r="65" spans="1:29" ht="15.75" customHeight="1" x14ac:dyDescent="0.3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</row>
    <row r="66" spans="1:29" ht="15.75" customHeight="1" x14ac:dyDescent="0.3">
      <c r="A66" s="30"/>
      <c r="B66" s="30"/>
      <c r="C66" s="62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</row>
    <row r="67" spans="1:29" ht="15.75" customHeight="1" x14ac:dyDescent="0.3">
      <c r="A67" s="30"/>
      <c r="B67" s="30"/>
      <c r="C67" s="31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</row>
    <row r="68" spans="1:29" ht="42" customHeight="1" x14ac:dyDescent="0.3">
      <c r="A68" s="30"/>
      <c r="B68" s="30"/>
      <c r="C68" s="31"/>
      <c r="D68" s="30"/>
      <c r="E68" s="30"/>
      <c r="F68" s="30"/>
      <c r="G68" s="30"/>
      <c r="H68" s="30"/>
      <c r="I68" s="30"/>
      <c r="J68" s="85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</row>
    <row r="69" spans="1:29" ht="15.75" customHeight="1" x14ac:dyDescent="0.3">
      <c r="A69" s="30"/>
      <c r="B69" s="30"/>
      <c r="C69" s="31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</row>
    <row r="70" spans="1:29" ht="15.75" customHeight="1" x14ac:dyDescent="0.3">
      <c r="A70" s="30"/>
      <c r="B70" s="30"/>
      <c r="C70" s="31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</row>
    <row r="71" spans="1:29" ht="15.75" customHeight="1" x14ac:dyDescent="0.3">
      <c r="A71" s="30"/>
      <c r="B71" s="30"/>
      <c r="C71" s="31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</row>
    <row r="72" spans="1:29" ht="15.75" customHeight="1" x14ac:dyDescent="0.3">
      <c r="A72" s="30"/>
      <c r="B72" s="30"/>
      <c r="C72" s="31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</row>
    <row r="73" spans="1:29" ht="15.75" customHeight="1" x14ac:dyDescent="0.3">
      <c r="A73" s="30"/>
      <c r="B73" s="30"/>
      <c r="C73" s="31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</row>
    <row r="74" spans="1:29" ht="15.75" customHeight="1" x14ac:dyDescent="0.3">
      <c r="A74" s="30"/>
      <c r="B74" s="30"/>
      <c r="C74" s="31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</row>
    <row r="75" spans="1:29" ht="15.75" customHeight="1" x14ac:dyDescent="0.3">
      <c r="A75" s="30"/>
      <c r="B75" s="30"/>
      <c r="C75" s="31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</row>
    <row r="76" spans="1:29" ht="15.75" customHeight="1" x14ac:dyDescent="0.3">
      <c r="A76" s="30"/>
      <c r="B76" s="30"/>
      <c r="C76" s="31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</row>
    <row r="77" spans="1:29" ht="15.75" customHeight="1" x14ac:dyDescent="0.3">
      <c r="A77" s="30"/>
      <c r="B77" s="30"/>
      <c r="C77" s="31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</row>
    <row r="78" spans="1:29" ht="15.75" customHeight="1" x14ac:dyDescent="0.3">
      <c r="A78" s="30"/>
      <c r="B78" s="30"/>
      <c r="C78" s="31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</row>
    <row r="79" spans="1:29" ht="15.75" customHeight="1" x14ac:dyDescent="0.3">
      <c r="A79" s="30"/>
      <c r="B79" s="30"/>
      <c r="C79" s="31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</row>
    <row r="80" spans="1:29" ht="15.75" customHeight="1" x14ac:dyDescent="0.3">
      <c r="A80" s="30"/>
      <c r="B80" s="30"/>
      <c r="C80" s="31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</row>
    <row r="81" spans="1:29" ht="15.75" customHeight="1" x14ac:dyDescent="0.3">
      <c r="A81" s="30"/>
      <c r="B81" s="30"/>
      <c r="C81" s="31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</row>
    <row r="82" spans="1:29" ht="15.75" customHeight="1" x14ac:dyDescent="0.3">
      <c r="A82" s="30"/>
      <c r="B82" s="30"/>
      <c r="C82" s="31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</row>
    <row r="83" spans="1:29" ht="15.75" customHeight="1" x14ac:dyDescent="0.3">
      <c r="A83" s="30"/>
      <c r="B83" s="30"/>
      <c r="C83" s="31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</row>
    <row r="84" spans="1:29" ht="15.75" customHeight="1" x14ac:dyDescent="0.3">
      <c r="A84" s="30"/>
      <c r="B84" s="30"/>
      <c r="C84" s="31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</row>
    <row r="85" spans="1:29" ht="15.75" customHeight="1" x14ac:dyDescent="0.3">
      <c r="A85" s="30"/>
      <c r="B85" s="30"/>
      <c r="C85" s="31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</row>
    <row r="86" spans="1:29" ht="15.75" customHeight="1" x14ac:dyDescent="0.3">
      <c r="A86" s="30"/>
      <c r="B86" s="30"/>
      <c r="C86" s="31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</row>
    <row r="87" spans="1:29" ht="15.75" customHeight="1" x14ac:dyDescent="0.3">
      <c r="A87" s="30"/>
      <c r="B87" s="30"/>
      <c r="C87" s="31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</row>
    <row r="88" spans="1:29" ht="15.75" customHeight="1" x14ac:dyDescent="0.3">
      <c r="A88" s="30"/>
      <c r="B88" s="30"/>
      <c r="C88" s="31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</row>
    <row r="89" spans="1:29" ht="15.75" customHeight="1" x14ac:dyDescent="0.3">
      <c r="A89" s="30"/>
      <c r="B89" s="30"/>
      <c r="C89" s="31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</row>
    <row r="90" spans="1:29" ht="15.75" customHeight="1" x14ac:dyDescent="0.3">
      <c r="A90" s="30"/>
      <c r="B90" s="30"/>
      <c r="C90" s="31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</row>
    <row r="91" spans="1:29" ht="15.75" customHeight="1" x14ac:dyDescent="0.3">
      <c r="A91" s="30"/>
      <c r="B91" s="30"/>
      <c r="C91" s="31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</row>
    <row r="92" spans="1:29" ht="15.75" customHeight="1" x14ac:dyDescent="0.3">
      <c r="A92" s="30"/>
      <c r="B92" s="30"/>
      <c r="C92" s="31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</row>
    <row r="93" spans="1:29" ht="15.75" customHeight="1" x14ac:dyDescent="0.3">
      <c r="A93" s="30"/>
      <c r="B93" s="30"/>
      <c r="C93" s="31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</row>
    <row r="94" spans="1:29" ht="15.75" customHeight="1" x14ac:dyDescent="0.3">
      <c r="A94" s="30"/>
      <c r="B94" s="30"/>
      <c r="C94" s="31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</row>
    <row r="95" spans="1:29" ht="15.75" customHeight="1" x14ac:dyDescent="0.3">
      <c r="A95" s="30"/>
      <c r="B95" s="30"/>
      <c r="C95" s="31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</row>
    <row r="96" spans="1:29" ht="15.75" customHeight="1" x14ac:dyDescent="0.3">
      <c r="A96" s="30"/>
      <c r="B96" s="30"/>
      <c r="C96" s="31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</row>
    <row r="97" spans="1:29" ht="15.75" customHeight="1" x14ac:dyDescent="0.3">
      <c r="A97" s="30"/>
      <c r="B97" s="30"/>
      <c r="C97" s="31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</row>
    <row r="98" spans="1:29" ht="15.75" customHeight="1" x14ac:dyDescent="0.3">
      <c r="A98" s="30"/>
      <c r="B98" s="30"/>
      <c r="C98" s="31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</row>
    <row r="99" spans="1:29" ht="15.75" customHeight="1" x14ac:dyDescent="0.3">
      <c r="A99" s="30"/>
      <c r="B99" s="30"/>
      <c r="C99" s="31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</row>
    <row r="100" spans="1:29" ht="15.75" customHeight="1" x14ac:dyDescent="0.3">
      <c r="A100" s="30"/>
      <c r="B100" s="30"/>
      <c r="C100" s="31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</row>
    <row r="101" spans="1:29" ht="15.75" customHeight="1" x14ac:dyDescent="0.3">
      <c r="A101" s="30"/>
      <c r="B101" s="30"/>
      <c r="C101" s="31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</row>
    <row r="102" spans="1:29" ht="15.75" customHeight="1" x14ac:dyDescent="0.3">
      <c r="A102" s="30"/>
      <c r="B102" s="30"/>
      <c r="C102" s="31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</row>
    <row r="103" spans="1:29" ht="15.75" customHeight="1" x14ac:dyDescent="0.3">
      <c r="A103" s="30"/>
      <c r="B103" s="30"/>
      <c r="C103" s="31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</row>
    <row r="104" spans="1:29" ht="15.75" customHeight="1" x14ac:dyDescent="0.3">
      <c r="A104" s="30"/>
      <c r="B104" s="30"/>
      <c r="C104" s="31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</row>
    <row r="105" spans="1:29" ht="15.75" customHeight="1" x14ac:dyDescent="0.3">
      <c r="A105" s="30"/>
      <c r="B105" s="30"/>
      <c r="C105" s="31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</row>
    <row r="106" spans="1:29" ht="15.75" customHeight="1" x14ac:dyDescent="0.3">
      <c r="A106" s="30"/>
      <c r="B106" s="30"/>
      <c r="C106" s="31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</row>
    <row r="107" spans="1:29" ht="15.75" customHeight="1" x14ac:dyDescent="0.3">
      <c r="A107" s="30"/>
      <c r="B107" s="30"/>
      <c r="C107" s="31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</row>
    <row r="108" spans="1:29" ht="15.75" customHeight="1" x14ac:dyDescent="0.3">
      <c r="A108" s="30"/>
      <c r="B108" s="30"/>
      <c r="C108" s="31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</row>
    <row r="109" spans="1:29" ht="15.75" customHeight="1" x14ac:dyDescent="0.3">
      <c r="A109" s="30"/>
      <c r="B109" s="30"/>
      <c r="C109" s="31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</row>
    <row r="110" spans="1:29" ht="15.75" customHeight="1" x14ac:dyDescent="0.3">
      <c r="A110" s="30"/>
      <c r="B110" s="30"/>
      <c r="C110" s="31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</row>
    <row r="111" spans="1:29" ht="15.75" customHeight="1" x14ac:dyDescent="0.3">
      <c r="A111" s="30"/>
      <c r="B111" s="30"/>
      <c r="C111" s="31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</row>
    <row r="112" spans="1:29" ht="15.75" customHeight="1" x14ac:dyDescent="0.3">
      <c r="A112" s="30"/>
      <c r="B112" s="30"/>
      <c r="C112" s="31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</row>
    <row r="113" spans="1:29" ht="15.75" customHeight="1" x14ac:dyDescent="0.3">
      <c r="A113" s="30"/>
      <c r="B113" s="30"/>
      <c r="C113" s="31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</row>
    <row r="114" spans="1:29" ht="15.75" customHeight="1" x14ac:dyDescent="0.3">
      <c r="A114" s="30"/>
      <c r="B114" s="30"/>
      <c r="C114" s="31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</row>
    <row r="115" spans="1:29" ht="15.75" customHeight="1" x14ac:dyDescent="0.3">
      <c r="A115" s="30"/>
      <c r="B115" s="30"/>
      <c r="C115" s="31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</row>
    <row r="116" spans="1:29" ht="15.75" customHeight="1" x14ac:dyDescent="0.3">
      <c r="A116" s="30"/>
      <c r="B116" s="30"/>
      <c r="C116" s="31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</row>
    <row r="117" spans="1:29" ht="15.75" customHeight="1" x14ac:dyDescent="0.3">
      <c r="A117" s="30"/>
      <c r="B117" s="30"/>
      <c r="C117" s="31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</row>
    <row r="118" spans="1:29" ht="15.75" customHeight="1" x14ac:dyDescent="0.3">
      <c r="A118" s="30"/>
      <c r="B118" s="30"/>
      <c r="C118" s="31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</row>
    <row r="119" spans="1:29" ht="15.75" customHeight="1" x14ac:dyDescent="0.3">
      <c r="A119" s="30"/>
      <c r="B119" s="30"/>
      <c r="C119" s="31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</row>
    <row r="120" spans="1:29" ht="15.75" customHeight="1" x14ac:dyDescent="0.3">
      <c r="A120" s="30"/>
      <c r="B120" s="30"/>
      <c r="C120" s="31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</row>
    <row r="121" spans="1:29" ht="15.75" customHeight="1" x14ac:dyDescent="0.3">
      <c r="A121" s="30"/>
      <c r="B121" s="30"/>
      <c r="C121" s="31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</row>
    <row r="122" spans="1:29" ht="15.75" customHeight="1" x14ac:dyDescent="0.3">
      <c r="A122" s="30"/>
      <c r="B122" s="30"/>
      <c r="C122" s="31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</row>
    <row r="123" spans="1:29" ht="15.75" customHeight="1" x14ac:dyDescent="0.3">
      <c r="A123" s="30"/>
      <c r="B123" s="30"/>
      <c r="C123" s="31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</row>
    <row r="124" spans="1:29" ht="15.75" customHeight="1" x14ac:dyDescent="0.3">
      <c r="A124" s="30"/>
      <c r="B124" s="30"/>
      <c r="C124" s="31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</row>
    <row r="125" spans="1:29" ht="15.75" customHeight="1" x14ac:dyDescent="0.3">
      <c r="A125" s="30"/>
      <c r="B125" s="30"/>
      <c r="C125" s="31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</row>
    <row r="126" spans="1:29" ht="15.75" customHeight="1" x14ac:dyDescent="0.3">
      <c r="A126" s="30"/>
      <c r="B126" s="30"/>
      <c r="C126" s="31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</row>
    <row r="127" spans="1:29" ht="15.75" customHeight="1" x14ac:dyDescent="0.3">
      <c r="A127" s="30"/>
      <c r="B127" s="30"/>
      <c r="C127" s="31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</row>
    <row r="128" spans="1:29" ht="15.75" customHeight="1" x14ac:dyDescent="0.3">
      <c r="A128" s="30"/>
      <c r="B128" s="30"/>
      <c r="C128" s="31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</row>
    <row r="129" spans="1:29" ht="15.75" customHeight="1" x14ac:dyDescent="0.3">
      <c r="A129" s="30"/>
      <c r="B129" s="30"/>
      <c r="C129" s="31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</row>
    <row r="130" spans="1:29" ht="15.75" customHeight="1" x14ac:dyDescent="0.3">
      <c r="A130" s="30"/>
      <c r="B130" s="30"/>
      <c r="C130" s="31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</row>
    <row r="131" spans="1:29" ht="15.75" customHeight="1" x14ac:dyDescent="0.3">
      <c r="A131" s="30"/>
      <c r="B131" s="30"/>
      <c r="C131" s="31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</row>
    <row r="132" spans="1:29" ht="15.75" customHeight="1" x14ac:dyDescent="0.3">
      <c r="A132" s="30"/>
      <c r="B132" s="30"/>
      <c r="C132" s="31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</row>
    <row r="133" spans="1:29" ht="15.75" customHeight="1" x14ac:dyDescent="0.3">
      <c r="A133" s="30"/>
      <c r="B133" s="30"/>
      <c r="C133" s="31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</row>
    <row r="134" spans="1:29" ht="15.75" customHeight="1" x14ac:dyDescent="0.3">
      <c r="A134" s="30"/>
      <c r="B134" s="30"/>
      <c r="C134" s="31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</row>
    <row r="135" spans="1:29" ht="15.75" customHeight="1" x14ac:dyDescent="0.3">
      <c r="A135" s="30"/>
      <c r="B135" s="30"/>
      <c r="C135" s="31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</row>
    <row r="136" spans="1:29" ht="15.75" customHeight="1" x14ac:dyDescent="0.3">
      <c r="A136" s="30"/>
      <c r="B136" s="30"/>
      <c r="C136" s="31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</row>
    <row r="137" spans="1:29" ht="15.75" customHeight="1" x14ac:dyDescent="0.3">
      <c r="A137" s="30"/>
      <c r="B137" s="30"/>
      <c r="C137" s="31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</row>
    <row r="138" spans="1:29" ht="15.75" customHeight="1" x14ac:dyDescent="0.3">
      <c r="A138" s="30"/>
      <c r="B138" s="30"/>
      <c r="C138" s="31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</row>
    <row r="139" spans="1:29" ht="15.75" customHeight="1" x14ac:dyDescent="0.3">
      <c r="A139" s="30"/>
      <c r="B139" s="30"/>
      <c r="C139" s="31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</row>
    <row r="140" spans="1:29" ht="15.75" customHeight="1" x14ac:dyDescent="0.3">
      <c r="A140" s="30"/>
      <c r="B140" s="30"/>
      <c r="C140" s="31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</row>
    <row r="141" spans="1:29" ht="15.75" customHeight="1" x14ac:dyDescent="0.3">
      <c r="A141" s="30"/>
      <c r="B141" s="30"/>
      <c r="C141" s="31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</row>
    <row r="142" spans="1:29" ht="15.75" customHeight="1" x14ac:dyDescent="0.3">
      <c r="A142" s="30"/>
      <c r="B142" s="30"/>
      <c r="C142" s="31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</row>
    <row r="143" spans="1:29" ht="15.75" customHeight="1" x14ac:dyDescent="0.3">
      <c r="A143" s="30"/>
      <c r="B143" s="30"/>
      <c r="C143" s="31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</row>
    <row r="144" spans="1:29" ht="15.75" customHeight="1" x14ac:dyDescent="0.3">
      <c r="A144" s="30"/>
      <c r="B144" s="30"/>
      <c r="C144" s="31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</row>
    <row r="145" spans="1:29" ht="15.75" customHeight="1" x14ac:dyDescent="0.3">
      <c r="A145" s="30"/>
      <c r="B145" s="30"/>
      <c r="C145" s="31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</row>
    <row r="146" spans="1:29" ht="15.75" customHeight="1" x14ac:dyDescent="0.3">
      <c r="A146" s="30"/>
      <c r="B146" s="30"/>
      <c r="C146" s="31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</row>
    <row r="147" spans="1:29" ht="15.75" customHeight="1" x14ac:dyDescent="0.3">
      <c r="A147" s="30"/>
      <c r="B147" s="30"/>
      <c r="C147" s="31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</row>
    <row r="148" spans="1:29" ht="15.75" customHeight="1" x14ac:dyDescent="0.3">
      <c r="A148" s="30"/>
      <c r="B148" s="30"/>
      <c r="C148" s="31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</row>
    <row r="149" spans="1:29" ht="15.75" customHeight="1" x14ac:dyDescent="0.3">
      <c r="A149" s="30"/>
      <c r="B149" s="30"/>
      <c r="C149" s="31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</row>
    <row r="150" spans="1:29" ht="15.75" customHeight="1" x14ac:dyDescent="0.3">
      <c r="A150" s="30"/>
      <c r="B150" s="30"/>
      <c r="C150" s="31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</row>
    <row r="151" spans="1:29" ht="15.75" customHeight="1" x14ac:dyDescent="0.3">
      <c r="A151" s="30"/>
      <c r="B151" s="30"/>
      <c r="C151" s="31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</row>
    <row r="152" spans="1:29" ht="15.75" customHeight="1" x14ac:dyDescent="0.3">
      <c r="A152" s="30"/>
      <c r="B152" s="30"/>
      <c r="C152" s="31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</row>
    <row r="153" spans="1:29" ht="15.75" customHeight="1" x14ac:dyDescent="0.3">
      <c r="A153" s="30"/>
      <c r="B153" s="30"/>
      <c r="C153" s="31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</row>
    <row r="154" spans="1:29" ht="15.75" customHeight="1" x14ac:dyDescent="0.3">
      <c r="A154" s="30"/>
      <c r="B154" s="30"/>
      <c r="C154" s="31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</row>
    <row r="155" spans="1:29" ht="15.75" customHeight="1" x14ac:dyDescent="0.3">
      <c r="A155" s="30"/>
      <c r="B155" s="30"/>
      <c r="C155" s="31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</row>
    <row r="156" spans="1:29" ht="15.75" customHeight="1" x14ac:dyDescent="0.3">
      <c r="A156" s="30"/>
      <c r="B156" s="30"/>
      <c r="C156" s="31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</row>
    <row r="157" spans="1:29" ht="15.75" customHeight="1" x14ac:dyDescent="0.3">
      <c r="A157" s="30"/>
      <c r="B157" s="30"/>
      <c r="C157" s="31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</row>
    <row r="158" spans="1:29" ht="15.75" customHeight="1" x14ac:dyDescent="0.3">
      <c r="A158" s="30"/>
      <c r="B158" s="30"/>
      <c r="C158" s="31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</row>
    <row r="159" spans="1:29" ht="15.75" customHeight="1" x14ac:dyDescent="0.3">
      <c r="A159" s="30"/>
      <c r="B159" s="30"/>
      <c r="C159" s="31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</row>
    <row r="160" spans="1:29" ht="15.75" customHeight="1" x14ac:dyDescent="0.3">
      <c r="A160" s="30"/>
      <c r="B160" s="30"/>
      <c r="C160" s="31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</row>
    <row r="161" spans="1:29" ht="15.75" customHeight="1" x14ac:dyDescent="0.3">
      <c r="A161" s="30"/>
      <c r="B161" s="30"/>
      <c r="C161" s="31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</row>
    <row r="162" spans="1:29" ht="15.75" customHeight="1" x14ac:dyDescent="0.3">
      <c r="A162" s="30"/>
      <c r="B162" s="30"/>
      <c r="C162" s="31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</row>
    <row r="163" spans="1:29" ht="15.75" customHeight="1" x14ac:dyDescent="0.3">
      <c r="A163" s="30"/>
      <c r="B163" s="30"/>
      <c r="C163" s="31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</row>
    <row r="164" spans="1:29" ht="15.75" customHeight="1" x14ac:dyDescent="0.3">
      <c r="A164" s="30"/>
      <c r="B164" s="30"/>
      <c r="C164" s="31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</row>
    <row r="165" spans="1:29" ht="15.75" customHeight="1" x14ac:dyDescent="0.3">
      <c r="A165" s="30"/>
      <c r="B165" s="30"/>
      <c r="C165" s="31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</row>
    <row r="166" spans="1:29" ht="15.75" customHeight="1" x14ac:dyDescent="0.3">
      <c r="A166" s="30"/>
      <c r="B166" s="30"/>
      <c r="C166" s="31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</row>
    <row r="167" spans="1:29" ht="15.75" customHeight="1" x14ac:dyDescent="0.3">
      <c r="A167" s="30"/>
      <c r="B167" s="30"/>
      <c r="C167" s="31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</row>
    <row r="168" spans="1:29" ht="15.75" customHeight="1" x14ac:dyDescent="0.3">
      <c r="A168" s="30"/>
      <c r="B168" s="30"/>
      <c r="C168" s="31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</row>
    <row r="169" spans="1:29" ht="15.75" customHeight="1" x14ac:dyDescent="0.3">
      <c r="A169" s="30"/>
      <c r="B169" s="30"/>
      <c r="C169" s="31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</row>
    <row r="170" spans="1:29" ht="15.75" customHeight="1" x14ac:dyDescent="0.3">
      <c r="A170" s="30"/>
      <c r="B170" s="30"/>
      <c r="C170" s="31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</row>
    <row r="171" spans="1:29" ht="15.75" customHeight="1" x14ac:dyDescent="0.3">
      <c r="A171" s="30"/>
      <c r="B171" s="30"/>
      <c r="C171" s="31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</row>
    <row r="172" spans="1:29" ht="15.75" customHeight="1" x14ac:dyDescent="0.3">
      <c r="A172" s="30"/>
      <c r="B172" s="30"/>
      <c r="C172" s="31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</row>
    <row r="173" spans="1:29" ht="15.75" customHeight="1" x14ac:dyDescent="0.3">
      <c r="A173" s="30"/>
      <c r="B173" s="30"/>
      <c r="C173" s="31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</row>
    <row r="174" spans="1:29" ht="15.75" customHeight="1" x14ac:dyDescent="0.3">
      <c r="A174" s="30"/>
      <c r="B174" s="30"/>
      <c r="C174" s="31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</row>
    <row r="175" spans="1:29" ht="15.75" customHeight="1" x14ac:dyDescent="0.3">
      <c r="A175" s="30"/>
      <c r="B175" s="30"/>
      <c r="C175" s="31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</row>
    <row r="176" spans="1:29" ht="15.75" customHeight="1" x14ac:dyDescent="0.3">
      <c r="A176" s="30"/>
      <c r="B176" s="30"/>
      <c r="C176" s="31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</row>
    <row r="177" spans="1:29" ht="15.75" customHeight="1" x14ac:dyDescent="0.3">
      <c r="A177" s="30"/>
      <c r="B177" s="30"/>
      <c r="C177" s="31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</row>
    <row r="178" spans="1:29" ht="15.75" customHeight="1" x14ac:dyDescent="0.3">
      <c r="A178" s="30"/>
      <c r="B178" s="30"/>
      <c r="C178" s="31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</row>
    <row r="179" spans="1:29" ht="15.75" customHeight="1" x14ac:dyDescent="0.3">
      <c r="A179" s="30"/>
      <c r="B179" s="30"/>
      <c r="C179" s="31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</row>
    <row r="180" spans="1:29" ht="15.75" customHeight="1" x14ac:dyDescent="0.3">
      <c r="A180" s="30"/>
      <c r="B180" s="30"/>
      <c r="C180" s="31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</row>
    <row r="181" spans="1:29" ht="15.75" customHeight="1" x14ac:dyDescent="0.3">
      <c r="A181" s="30"/>
      <c r="B181" s="30"/>
      <c r="C181" s="31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</row>
    <row r="182" spans="1:29" ht="15.75" customHeight="1" x14ac:dyDescent="0.3">
      <c r="A182" s="30"/>
      <c r="B182" s="30"/>
      <c r="C182" s="31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</row>
    <row r="183" spans="1:29" ht="15.75" customHeight="1" x14ac:dyDescent="0.3">
      <c r="A183" s="30"/>
      <c r="B183" s="30"/>
      <c r="C183" s="31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</row>
    <row r="184" spans="1:29" ht="15.75" customHeight="1" x14ac:dyDescent="0.3">
      <c r="A184" s="30"/>
      <c r="B184" s="30"/>
      <c r="C184" s="31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</row>
    <row r="185" spans="1:29" ht="15.75" customHeight="1" x14ac:dyDescent="0.3">
      <c r="A185" s="30"/>
      <c r="B185" s="30"/>
      <c r="C185" s="31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</row>
    <row r="186" spans="1:29" ht="15.75" customHeight="1" x14ac:dyDescent="0.3">
      <c r="A186" s="30"/>
      <c r="B186" s="30"/>
      <c r="C186" s="31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</row>
    <row r="187" spans="1:29" ht="15.75" customHeight="1" x14ac:dyDescent="0.3">
      <c r="A187" s="30"/>
      <c r="B187" s="30"/>
      <c r="C187" s="31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</row>
    <row r="188" spans="1:29" ht="15.75" customHeight="1" x14ac:dyDescent="0.3">
      <c r="A188" s="30"/>
      <c r="B188" s="30"/>
      <c r="C188" s="31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</row>
    <row r="189" spans="1:29" ht="15.75" customHeight="1" x14ac:dyDescent="0.3">
      <c r="A189" s="30"/>
      <c r="B189" s="30"/>
      <c r="C189" s="31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</row>
    <row r="190" spans="1:29" ht="15.75" customHeight="1" x14ac:dyDescent="0.3">
      <c r="A190" s="30"/>
      <c r="B190" s="30"/>
      <c r="C190" s="31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</row>
    <row r="191" spans="1:29" ht="15.75" customHeight="1" x14ac:dyDescent="0.3">
      <c r="A191" s="30"/>
      <c r="B191" s="30"/>
      <c r="C191" s="31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</row>
    <row r="192" spans="1:29" ht="15.75" customHeight="1" x14ac:dyDescent="0.3">
      <c r="A192" s="30"/>
      <c r="B192" s="30"/>
      <c r="C192" s="31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</row>
    <row r="193" spans="1:29" ht="15.75" customHeight="1" x14ac:dyDescent="0.3">
      <c r="A193" s="30"/>
      <c r="B193" s="30"/>
      <c r="C193" s="31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</row>
    <row r="194" spans="1:29" ht="15.75" customHeight="1" x14ac:dyDescent="0.3">
      <c r="A194" s="30"/>
      <c r="B194" s="30"/>
      <c r="C194" s="31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</row>
    <row r="195" spans="1:29" ht="15.75" customHeight="1" x14ac:dyDescent="0.3">
      <c r="A195" s="30"/>
      <c r="B195" s="30"/>
      <c r="C195" s="31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</row>
    <row r="196" spans="1:29" ht="15.75" customHeight="1" x14ac:dyDescent="0.3">
      <c r="A196" s="30"/>
      <c r="B196" s="30"/>
      <c r="C196" s="31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</row>
    <row r="197" spans="1:29" ht="15.75" customHeight="1" x14ac:dyDescent="0.3">
      <c r="A197" s="30"/>
      <c r="B197" s="30"/>
      <c r="C197" s="31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</row>
    <row r="198" spans="1:29" ht="15.75" customHeight="1" x14ac:dyDescent="0.3">
      <c r="A198" s="30"/>
      <c r="B198" s="30"/>
      <c r="C198" s="31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</row>
    <row r="199" spans="1:29" ht="15.75" customHeight="1" x14ac:dyDescent="0.3">
      <c r="A199" s="30"/>
      <c r="B199" s="30"/>
      <c r="C199" s="31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</row>
    <row r="200" spans="1:29" ht="15.75" customHeight="1" x14ac:dyDescent="0.3">
      <c r="A200" s="30"/>
      <c r="B200" s="30"/>
      <c r="C200" s="31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</row>
    <row r="201" spans="1:29" ht="15.75" customHeight="1" x14ac:dyDescent="0.3">
      <c r="A201" s="30"/>
      <c r="B201" s="30"/>
      <c r="C201" s="31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</row>
    <row r="202" spans="1:29" ht="15.75" customHeight="1" x14ac:dyDescent="0.3">
      <c r="A202" s="30"/>
      <c r="B202" s="30"/>
      <c r="C202" s="31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</row>
    <row r="203" spans="1:29" ht="15.75" customHeight="1" x14ac:dyDescent="0.3">
      <c r="A203" s="30"/>
      <c r="B203" s="30"/>
      <c r="C203" s="31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</row>
    <row r="204" spans="1:29" ht="15.75" customHeight="1" x14ac:dyDescent="0.3">
      <c r="A204" s="30"/>
      <c r="B204" s="30"/>
      <c r="C204" s="31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</row>
    <row r="205" spans="1:29" ht="15.75" customHeight="1" x14ac:dyDescent="0.3">
      <c r="A205" s="30"/>
      <c r="B205" s="30"/>
      <c r="C205" s="31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</row>
    <row r="206" spans="1:29" ht="15.75" customHeight="1" x14ac:dyDescent="0.3">
      <c r="A206" s="30"/>
      <c r="B206" s="30"/>
      <c r="C206" s="31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</row>
    <row r="207" spans="1:29" ht="15.75" customHeight="1" x14ac:dyDescent="0.3">
      <c r="A207" s="30"/>
      <c r="B207" s="30"/>
      <c r="C207" s="31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</row>
    <row r="208" spans="1:29" ht="15.75" customHeight="1" x14ac:dyDescent="0.3">
      <c r="A208" s="30"/>
      <c r="B208" s="30"/>
      <c r="C208" s="31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</row>
    <row r="209" spans="1:29" ht="15.75" customHeight="1" x14ac:dyDescent="0.3">
      <c r="A209" s="30"/>
      <c r="B209" s="30"/>
      <c r="C209" s="31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</row>
    <row r="210" spans="1:29" ht="15.75" customHeight="1" x14ac:dyDescent="0.3">
      <c r="A210" s="30"/>
      <c r="B210" s="30"/>
      <c r="C210" s="31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</row>
    <row r="211" spans="1:29" ht="15.75" customHeight="1" x14ac:dyDescent="0.3">
      <c r="A211" s="30"/>
      <c r="B211" s="30"/>
      <c r="C211" s="31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</row>
    <row r="212" spans="1:29" ht="15.75" customHeight="1" x14ac:dyDescent="0.3">
      <c r="A212" s="30"/>
      <c r="B212" s="30"/>
      <c r="C212" s="31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</row>
    <row r="213" spans="1:29" ht="15.75" customHeight="1" x14ac:dyDescent="0.3">
      <c r="A213" s="30"/>
      <c r="B213" s="30"/>
      <c r="C213" s="31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</row>
    <row r="214" spans="1:29" ht="15.75" customHeight="1" x14ac:dyDescent="0.3">
      <c r="A214" s="30"/>
      <c r="B214" s="30"/>
      <c r="C214" s="31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</row>
    <row r="215" spans="1:29" ht="15.75" customHeight="1" x14ac:dyDescent="0.3">
      <c r="A215" s="30"/>
      <c r="B215" s="30"/>
      <c r="C215" s="31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</row>
    <row r="216" spans="1:29" ht="15.75" customHeight="1" x14ac:dyDescent="0.3">
      <c r="A216" s="30"/>
      <c r="B216" s="30"/>
      <c r="C216" s="31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</row>
    <row r="217" spans="1:29" ht="15.75" customHeight="1" x14ac:dyDescent="0.3">
      <c r="A217" s="30"/>
      <c r="B217" s="30"/>
      <c r="C217" s="31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</row>
    <row r="218" spans="1:29" ht="15.75" customHeight="1" x14ac:dyDescent="0.3">
      <c r="A218" s="30"/>
      <c r="B218" s="30"/>
      <c r="C218" s="31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</row>
    <row r="219" spans="1:29" ht="15.75" customHeight="1" x14ac:dyDescent="0.3">
      <c r="A219" s="30"/>
      <c r="B219" s="30"/>
      <c r="C219" s="31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</row>
    <row r="220" spans="1:29" ht="15.75" customHeight="1" x14ac:dyDescent="0.3">
      <c r="A220" s="30"/>
      <c r="B220" s="30"/>
      <c r="C220" s="31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</row>
    <row r="221" spans="1:29" ht="15.75" customHeight="1" x14ac:dyDescent="0.3">
      <c r="A221" s="30"/>
      <c r="B221" s="30"/>
      <c r="C221" s="31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</row>
    <row r="222" spans="1:29" ht="15.75" customHeight="1" x14ac:dyDescent="0.3">
      <c r="A222" s="30"/>
      <c r="B222" s="30"/>
      <c r="C222" s="31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</row>
    <row r="223" spans="1:29" ht="15.75" customHeight="1" x14ac:dyDescent="0.3">
      <c r="A223" s="30"/>
      <c r="B223" s="30"/>
      <c r="C223" s="31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</row>
    <row r="224" spans="1:29" ht="15.75" customHeight="1" x14ac:dyDescent="0.3">
      <c r="A224" s="30"/>
      <c r="B224" s="30"/>
      <c r="C224" s="31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</row>
    <row r="225" spans="1:29" ht="15.75" customHeight="1" x14ac:dyDescent="0.3">
      <c r="A225" s="30"/>
      <c r="B225" s="30"/>
      <c r="C225" s="31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</row>
    <row r="226" spans="1:29" ht="15.75" customHeight="1" x14ac:dyDescent="0.3">
      <c r="A226" s="30"/>
      <c r="B226" s="30"/>
      <c r="C226" s="31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</row>
    <row r="227" spans="1:29" ht="15.75" customHeight="1" x14ac:dyDescent="0.3">
      <c r="A227" s="30"/>
      <c r="B227" s="30"/>
      <c r="C227" s="31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</row>
    <row r="228" spans="1:29" ht="15.75" customHeight="1" x14ac:dyDescent="0.3">
      <c r="A228" s="30"/>
      <c r="B228" s="30"/>
      <c r="C228" s="31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</row>
    <row r="229" spans="1:29" ht="15.75" customHeight="1" x14ac:dyDescent="0.3">
      <c r="A229" s="30"/>
      <c r="B229" s="30"/>
      <c r="C229" s="31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</row>
    <row r="230" spans="1:29" ht="15.75" customHeight="1" x14ac:dyDescent="0.3">
      <c r="A230" s="30"/>
      <c r="B230" s="30"/>
      <c r="C230" s="31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</row>
    <row r="231" spans="1:29" ht="15.75" customHeight="1" x14ac:dyDescent="0.3">
      <c r="A231" s="30"/>
      <c r="B231" s="30"/>
      <c r="C231" s="31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</row>
    <row r="232" spans="1:29" ht="15.75" customHeight="1" x14ac:dyDescent="0.3">
      <c r="A232" s="30"/>
      <c r="B232" s="30"/>
      <c r="C232" s="31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</row>
    <row r="233" spans="1:29" ht="15.75" customHeight="1" x14ac:dyDescent="0.3">
      <c r="A233" s="30"/>
      <c r="B233" s="30"/>
      <c r="C233" s="31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</row>
    <row r="234" spans="1:29" ht="15.75" customHeight="1" x14ac:dyDescent="0.3">
      <c r="A234" s="30"/>
      <c r="B234" s="30"/>
      <c r="C234" s="31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</row>
    <row r="235" spans="1:29" ht="15.75" customHeight="1" x14ac:dyDescent="0.3">
      <c r="A235" s="30"/>
      <c r="B235" s="30"/>
      <c r="C235" s="31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</row>
    <row r="236" spans="1:29" ht="15.75" customHeight="1" x14ac:dyDescent="0.3">
      <c r="A236" s="30"/>
      <c r="B236" s="30"/>
      <c r="C236" s="31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</row>
    <row r="237" spans="1:29" ht="15.75" customHeight="1" x14ac:dyDescent="0.3">
      <c r="A237" s="30"/>
      <c r="B237" s="30"/>
      <c r="C237" s="31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</row>
    <row r="238" spans="1:29" ht="15.75" customHeight="1" x14ac:dyDescent="0.3">
      <c r="A238" s="30"/>
      <c r="B238" s="30"/>
      <c r="C238" s="31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</row>
    <row r="239" spans="1:29" ht="15.75" customHeight="1" x14ac:dyDescent="0.3">
      <c r="A239" s="30"/>
      <c r="B239" s="30"/>
      <c r="C239" s="31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</row>
    <row r="240" spans="1:29" ht="15.75" customHeight="1" x14ac:dyDescent="0.3">
      <c r="A240" s="30"/>
      <c r="B240" s="30"/>
      <c r="C240" s="31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</row>
    <row r="241" spans="1:29" ht="15.75" customHeight="1" x14ac:dyDescent="0.3">
      <c r="A241" s="30"/>
      <c r="B241" s="30"/>
      <c r="C241" s="31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</row>
    <row r="242" spans="1:29" ht="15.75" customHeight="1" x14ac:dyDescent="0.3">
      <c r="A242" s="30"/>
      <c r="B242" s="30"/>
      <c r="C242" s="31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</row>
    <row r="243" spans="1:29" ht="15.75" customHeight="1" x14ac:dyDescent="0.3">
      <c r="A243" s="30"/>
      <c r="B243" s="30"/>
      <c r="C243" s="31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</row>
    <row r="244" spans="1:29" ht="15.75" customHeight="1" x14ac:dyDescent="0.3">
      <c r="A244" s="30"/>
      <c r="B244" s="30"/>
      <c r="C244" s="31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</row>
    <row r="245" spans="1:29" ht="15.75" customHeight="1" x14ac:dyDescent="0.3">
      <c r="A245" s="30"/>
      <c r="B245" s="30"/>
      <c r="C245" s="31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</row>
    <row r="246" spans="1:29" ht="15.75" customHeight="1" x14ac:dyDescent="0.3">
      <c r="A246" s="30"/>
      <c r="B246" s="30"/>
      <c r="C246" s="31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</row>
    <row r="247" spans="1:29" ht="15.75" customHeight="1" x14ac:dyDescent="0.3">
      <c r="A247" s="30"/>
      <c r="B247" s="30"/>
      <c r="C247" s="31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</row>
    <row r="248" spans="1:29" ht="15.75" customHeight="1" x14ac:dyDescent="0.3">
      <c r="A248" s="30"/>
      <c r="B248" s="30"/>
      <c r="C248" s="31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</row>
    <row r="249" spans="1:29" ht="15.75" customHeight="1" x14ac:dyDescent="0.3">
      <c r="A249" s="30"/>
      <c r="B249" s="30"/>
      <c r="C249" s="31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</row>
    <row r="250" spans="1:29" ht="15.75" customHeight="1" x14ac:dyDescent="0.3">
      <c r="A250" s="30"/>
      <c r="B250" s="30"/>
      <c r="C250" s="31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</row>
    <row r="251" spans="1:29" ht="15.75" customHeight="1" x14ac:dyDescent="0.3">
      <c r="A251" s="30"/>
      <c r="B251" s="30"/>
      <c r="C251" s="31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</row>
    <row r="252" spans="1:29" ht="15.75" customHeight="1" x14ac:dyDescent="0.3">
      <c r="A252" s="30"/>
      <c r="B252" s="30"/>
      <c r="C252" s="31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</row>
    <row r="253" spans="1:29" ht="15.75" customHeight="1" x14ac:dyDescent="0.3">
      <c r="A253" s="30"/>
      <c r="B253" s="30"/>
      <c r="C253" s="31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</row>
    <row r="254" spans="1:29" ht="15.75" customHeight="1" x14ac:dyDescent="0.3">
      <c r="A254" s="30"/>
      <c r="B254" s="30"/>
      <c r="C254" s="31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</row>
    <row r="255" spans="1:29" ht="15.75" customHeight="1" x14ac:dyDescent="0.3">
      <c r="A255" s="30"/>
      <c r="B255" s="30"/>
      <c r="C255" s="31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</row>
    <row r="256" spans="1:29" ht="15.75" customHeight="1" x14ac:dyDescent="0.3">
      <c r="A256" s="30"/>
      <c r="B256" s="30"/>
      <c r="C256" s="31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</row>
    <row r="257" spans="1:29" ht="15.75" customHeight="1" x14ac:dyDescent="0.3">
      <c r="A257" s="30"/>
      <c r="B257" s="30"/>
      <c r="C257" s="31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</row>
    <row r="258" spans="1:29" ht="15.75" customHeight="1" x14ac:dyDescent="0.3">
      <c r="A258" s="30"/>
      <c r="B258" s="30"/>
      <c r="C258" s="31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</row>
    <row r="259" spans="1:29" ht="15.75" customHeight="1" x14ac:dyDescent="0.3">
      <c r="A259" s="30"/>
      <c r="B259" s="30"/>
      <c r="C259" s="31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</row>
    <row r="260" spans="1:29" ht="15.75" customHeight="1" x14ac:dyDescent="0.3">
      <c r="A260" s="30"/>
      <c r="B260" s="30"/>
      <c r="C260" s="31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</row>
    <row r="261" spans="1:29" ht="15.75" customHeight="1" x14ac:dyDescent="0.3">
      <c r="A261" s="30"/>
      <c r="B261" s="30"/>
      <c r="C261" s="31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</row>
    <row r="262" spans="1:29" ht="15.75" customHeight="1" x14ac:dyDescent="0.3">
      <c r="A262" s="30"/>
      <c r="B262" s="30"/>
      <c r="C262" s="31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</row>
    <row r="263" spans="1:29" ht="15.75" customHeight="1" x14ac:dyDescent="0.3">
      <c r="A263" s="30"/>
      <c r="B263" s="30"/>
      <c r="C263" s="31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</row>
    <row r="264" spans="1:29" ht="15.75" customHeight="1" x14ac:dyDescent="0.3">
      <c r="A264" s="30"/>
      <c r="B264" s="30"/>
      <c r="C264" s="31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</row>
    <row r="265" spans="1:29" ht="15.75" customHeight="1" x14ac:dyDescent="0.3">
      <c r="A265" s="30"/>
      <c r="B265" s="30"/>
      <c r="C265" s="31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</row>
    <row r="266" spans="1:29" ht="15.75" customHeight="1" x14ac:dyDescent="0.3">
      <c r="A266" s="30"/>
      <c r="B266" s="30"/>
      <c r="C266" s="31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</row>
    <row r="267" spans="1:29" ht="15.75" customHeight="1" x14ac:dyDescent="0.3"/>
    <row r="268" spans="1:29" ht="15.75" customHeight="1" x14ac:dyDescent="0.3"/>
    <row r="269" spans="1:29" ht="15.75" customHeight="1" x14ac:dyDescent="0.3"/>
    <row r="270" spans="1:29" ht="15.75" customHeight="1" x14ac:dyDescent="0.3"/>
    <row r="271" spans="1:29" ht="15.75" customHeight="1" x14ac:dyDescent="0.3"/>
    <row r="272" spans="1:29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</sheetData>
  <mergeCells count="65">
    <mergeCell ref="A13:K13"/>
    <mergeCell ref="A1:K1"/>
    <mergeCell ref="A3:K3"/>
    <mergeCell ref="B4:C4"/>
    <mergeCell ref="D4:H4"/>
    <mergeCell ref="J4:K4"/>
    <mergeCell ref="B5:K5"/>
    <mergeCell ref="A7:K7"/>
    <mergeCell ref="C8:K8"/>
    <mergeCell ref="B9:H9"/>
    <mergeCell ref="B10:H10"/>
    <mergeCell ref="B11:H11"/>
    <mergeCell ref="B14:K14"/>
    <mergeCell ref="B15:K15"/>
    <mergeCell ref="B16:K16"/>
    <mergeCell ref="A18:K18"/>
    <mergeCell ref="C19:I19"/>
    <mergeCell ref="J19:K19"/>
    <mergeCell ref="C37:J37"/>
    <mergeCell ref="A20:A21"/>
    <mergeCell ref="B20:B21"/>
    <mergeCell ref="C20:I21"/>
    <mergeCell ref="J20:K21"/>
    <mergeCell ref="C22:I22"/>
    <mergeCell ref="C23:I23"/>
    <mergeCell ref="J23:K23"/>
    <mergeCell ref="B24:C24"/>
    <mergeCell ref="D24:I24"/>
    <mergeCell ref="J24:K24"/>
    <mergeCell ref="A25:K25"/>
    <mergeCell ref="A36:K36"/>
    <mergeCell ref="C38:E38"/>
    <mergeCell ref="F38:I38"/>
    <mergeCell ref="K38:K40"/>
    <mergeCell ref="C39:E39"/>
    <mergeCell ref="F39:I39"/>
    <mergeCell ref="C40:E40"/>
    <mergeCell ref="F40:I40"/>
    <mergeCell ref="B53:K53"/>
    <mergeCell ref="A42:J42"/>
    <mergeCell ref="A43:J43"/>
    <mergeCell ref="A44:I44"/>
    <mergeCell ref="A45:I47"/>
    <mergeCell ref="J45:J47"/>
    <mergeCell ref="K45:K47"/>
    <mergeCell ref="A48:I50"/>
    <mergeCell ref="J48:J50"/>
    <mergeCell ref="K48:K50"/>
    <mergeCell ref="A51:J51"/>
    <mergeCell ref="A52:J52"/>
    <mergeCell ref="A55:I55"/>
    <mergeCell ref="J55:K55"/>
    <mergeCell ref="A57:K57"/>
    <mergeCell ref="A58:B58"/>
    <mergeCell ref="D58:E58"/>
    <mergeCell ref="F58:I58"/>
    <mergeCell ref="J58:K58"/>
    <mergeCell ref="A62:I62"/>
    <mergeCell ref="J62:K62"/>
    <mergeCell ref="A59:B59"/>
    <mergeCell ref="D59:E59"/>
    <mergeCell ref="F59:I59"/>
    <mergeCell ref="J59:K59"/>
    <mergeCell ref="A61:I61"/>
    <mergeCell ref="J61:K61"/>
  </mergeCells>
  <conditionalFormatting sqref="B9:B11">
    <cfRule type="cellIs" dxfId="251" priority="17" operator="equal">
      <formula>0</formula>
    </cfRule>
    <cfRule type="cellIs" dxfId="250" priority="18" operator="equal">
      <formula>0</formula>
    </cfRule>
  </conditionalFormatting>
  <conditionalFormatting sqref="B27:B34">
    <cfRule type="cellIs" dxfId="249" priority="19" operator="equal">
      <formula>0</formula>
    </cfRule>
    <cfRule type="cellIs" dxfId="248" priority="20" operator="equal">
      <formula>$M$2</formula>
    </cfRule>
    <cfRule type="cellIs" dxfId="247" priority="21" operator="equal">
      <formula>$M$1</formula>
    </cfRule>
  </conditionalFormatting>
  <conditionalFormatting sqref="B34">
    <cfRule type="cellIs" dxfId="246" priority="22" operator="equal">
      <formula>"No aplica"</formula>
    </cfRule>
  </conditionalFormatting>
  <conditionalFormatting sqref="B20:C20 C23">
    <cfRule type="cellIs" dxfId="245" priority="23" operator="equal">
      <formula>0</formula>
    </cfRule>
  </conditionalFormatting>
  <conditionalFormatting sqref="C8">
    <cfRule type="cellIs" dxfId="244" priority="24" operator="equal">
      <formula>0</formula>
    </cfRule>
    <cfRule type="cellIs" dxfId="243" priority="28" operator="equal">
      <formula>0</formula>
    </cfRule>
  </conditionalFormatting>
  <conditionalFormatting sqref="C58:C59">
    <cfRule type="containsText" dxfId="242" priority="39" operator="containsText" text="Si">
      <formula>NOT(ISERROR(SEARCH(("Si"),(C58))))</formula>
    </cfRule>
    <cfRule type="containsText" dxfId="241" priority="38" operator="containsText" text="No">
      <formula>NOT(ISERROR(SEARCH(("No"),(C58))))</formula>
    </cfRule>
    <cfRule type="containsText" dxfId="240" priority="37" operator="containsText" text="N.A.">
      <formula>NOT(ISERROR(SEARCH(("N.A."),(C58))))</formula>
    </cfRule>
  </conditionalFormatting>
  <conditionalFormatting sqref="E27:E34">
    <cfRule type="cellIs" dxfId="239" priority="6" operator="equal">
      <formula>$M$1</formula>
    </cfRule>
    <cfRule type="cellIs" dxfId="238" priority="4" operator="equal">
      <formula>0</formula>
    </cfRule>
    <cfRule type="cellIs" dxfId="237" priority="5" operator="equal">
      <formula>$M$2</formula>
    </cfRule>
  </conditionalFormatting>
  <conditionalFormatting sqref="E34">
    <cfRule type="cellIs" dxfId="236" priority="7" operator="equal">
      <formula>"No aplica"</formula>
    </cfRule>
  </conditionalFormatting>
  <conditionalFormatting sqref="F58:F59">
    <cfRule type="containsText" dxfId="235" priority="2" operator="containsText" text="No">
      <formula>NOT(ISERROR(SEARCH(("No"),(F58))))</formula>
    </cfRule>
    <cfRule type="containsText" dxfId="234" priority="3" operator="containsText" text="Si">
      <formula>NOT(ISERROR(SEARCH(("Si"),(F58))))</formula>
    </cfRule>
    <cfRule type="containsText" dxfId="233" priority="1" operator="containsText" text="N.A.">
      <formula>NOT(ISERROR(SEARCH(("N.A."),(F58))))</formula>
    </cfRule>
  </conditionalFormatting>
  <conditionalFormatting sqref="G27:H33">
    <cfRule type="cellIs" dxfId="232" priority="12" operator="equal">
      <formula>0</formula>
    </cfRule>
    <cfRule type="cellIs" dxfId="231" priority="14" operator="equal">
      <formula>$M$1</formula>
    </cfRule>
    <cfRule type="cellIs" dxfId="230" priority="13" operator="equal">
      <formula>$M$2</formula>
    </cfRule>
  </conditionalFormatting>
  <conditionalFormatting sqref="H34">
    <cfRule type="cellIs" dxfId="229" priority="11" operator="equal">
      <formula>"No aplica"</formula>
    </cfRule>
  </conditionalFormatting>
  <conditionalFormatting sqref="H34:I34">
    <cfRule type="cellIs" dxfId="228" priority="8" operator="equal">
      <formula>0</formula>
    </cfRule>
    <cfRule type="cellIs" dxfId="227" priority="9" operator="equal">
      <formula>$M$2</formula>
    </cfRule>
    <cfRule type="cellIs" dxfId="226" priority="10" operator="equal">
      <formula>$M$1</formula>
    </cfRule>
  </conditionalFormatting>
  <conditionalFormatting sqref="J20">
    <cfRule type="cellIs" dxfId="225" priority="15" operator="equal">
      <formula>0</formula>
    </cfRule>
  </conditionalFormatting>
  <conditionalFormatting sqref="J24">
    <cfRule type="cellIs" dxfId="224" priority="46" stopIfTrue="1" operator="equal">
      <formula>0</formula>
    </cfRule>
  </conditionalFormatting>
  <conditionalFormatting sqref="J38:J40">
    <cfRule type="cellIs" dxfId="223" priority="34" operator="equal">
      <formula>0</formula>
    </cfRule>
  </conditionalFormatting>
  <conditionalFormatting sqref="J61">
    <cfRule type="cellIs" dxfId="222" priority="43" operator="equal">
      <formula>0</formula>
    </cfRule>
    <cfRule type="cellIs" dxfId="221" priority="44" operator="equal">
      <formula>$M$2</formula>
    </cfRule>
    <cfRule type="cellIs" dxfId="220" priority="45" operator="equal">
      <formula>$M$1</formula>
    </cfRule>
  </conditionalFormatting>
  <conditionalFormatting sqref="J23:K23">
    <cfRule type="cellIs" dxfId="219" priority="16" operator="equal">
      <formula>0</formula>
    </cfRule>
  </conditionalFormatting>
  <conditionalFormatting sqref="J55:K55 J59:K59">
    <cfRule type="cellIs" dxfId="218" priority="25" operator="equal">
      <formula>0</formula>
    </cfRule>
    <cfRule type="cellIs" dxfId="217" priority="26" operator="equal">
      <formula>$N$1</formula>
    </cfRule>
    <cfRule type="cellIs" dxfId="216" priority="27" operator="equal">
      <formula>$N$2</formula>
    </cfRule>
  </conditionalFormatting>
  <conditionalFormatting sqref="J62:K62">
    <cfRule type="cellIs" dxfId="215" priority="29" operator="equal">
      <formula>0</formula>
    </cfRule>
    <cfRule type="cellIs" dxfId="214" priority="30" operator="equal">
      <formula>"HABILITADO"</formula>
    </cfRule>
    <cfRule type="cellIs" dxfId="213" priority="31" operator="equal">
      <formula>"NO HABILITADO"</formula>
    </cfRule>
  </conditionalFormatting>
  <conditionalFormatting sqref="K27:K34">
    <cfRule type="cellIs" dxfId="212" priority="32" operator="equal">
      <formula>0</formula>
    </cfRule>
  </conditionalFormatting>
  <conditionalFormatting sqref="K38:K39">
    <cfRule type="cellIs" dxfId="211" priority="33" operator="equal">
      <formula>0</formula>
    </cfRule>
  </conditionalFormatting>
  <conditionalFormatting sqref="K38:K40">
    <cfRule type="cellIs" dxfId="210" priority="35" operator="equal">
      <formula>"No Cumple"</formula>
    </cfRule>
    <cfRule type="cellIs" dxfId="209" priority="36" operator="equal">
      <formula>"Cumple"</formula>
    </cfRule>
  </conditionalFormatting>
  <conditionalFormatting sqref="K42:K45 K48 K51:K52">
    <cfRule type="containsText" dxfId="208" priority="40" operator="containsText" text="N.A.">
      <formula>NOT(ISERROR(SEARCH(("N.A."),(K42))))</formula>
    </cfRule>
    <cfRule type="containsText" dxfId="207" priority="42" operator="containsText" text="Si">
      <formula>NOT(ISERROR(SEARCH(("Si"),(K42))))</formula>
    </cfRule>
    <cfRule type="containsText" dxfId="206" priority="41" operator="containsText" text="No">
      <formula>NOT(ISERROR(SEARCH(("No"),(K42))))</formula>
    </cfRule>
  </conditionalFormatting>
  <dataValidations count="6">
    <dataValidation type="list" allowBlank="1" showErrorMessage="1" sqref="C27:C33" xr:uid="{A7F4343B-A713-4956-86BA-C0C830EA65CF}">
      <formula1>$B$9:$B$12</formula1>
    </dataValidation>
    <dataValidation type="list" allowBlank="1" showErrorMessage="1" sqref="B27:B33 E27:E33 G27:H33" xr:uid="{60B90DE3-93CC-452B-A63D-3D6A7AC749E6}">
      <formula1>$M$1:$M$2</formula1>
    </dataValidation>
    <dataValidation type="list" allowBlank="1" showInputMessage="1" showErrorMessage="1" prompt="Entregado ¿Si o No?" sqref="K42:K45 K48 K51:K52" xr:uid="{4FAA7F34-93C0-4DBC-80EC-5B6C74EDD6DE}">
      <formula1>"Si,No,N.A."</formula1>
    </dataValidation>
    <dataValidation type="list" allowBlank="1" showErrorMessage="1" sqref="J61" xr:uid="{BD9DC768-6072-48DE-8A31-5F8DE7E9842A}">
      <formula1>$N$1:$N$2</formula1>
    </dataValidation>
    <dataValidation type="list" allowBlank="1" showInputMessage="1" showErrorMessage="1" prompt="Entregado ¿Si o No?" sqref="C58:C59" xr:uid="{3D320C7B-6873-4ADF-A715-9B60B2EA3B96}">
      <formula1>"Si,No"</formula1>
    </dataValidation>
    <dataValidation type="list" allowBlank="1" showErrorMessage="1" sqref="F38:F39" xr:uid="{01F79E0A-641E-49DE-B2E1-645D2BB5BF1B}">
      <formula1>"X"</formula1>
    </dataValidation>
  </dataValidations>
  <pageMargins left="0.7" right="0.7" top="0.75" bottom="0.75" header="0" footer="0"/>
  <pageSetup paperSize="9" scale="47" fitToHeight="0" orientation="landscape" r:id="rId1"/>
  <rowBreaks count="2" manualBreakCount="2">
    <brk id="11" max="7" man="1"/>
    <brk id="41" max="8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233548C4-D60D-4C4E-B2E3-C0B92B255A8F}">
          <x14:formula1>
            <xm:f>OFERENTES!$A$7:$A$12</xm:f>
          </x14:formula1>
          <xm:sqref>B19 B8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4A5C8-72C7-48D8-A87A-1FC168BE4451}">
  <sheetPr>
    <pageSetUpPr fitToPage="1"/>
  </sheetPr>
  <dimension ref="A1:I989"/>
  <sheetViews>
    <sheetView view="pageBreakPreview" topLeftCell="A8" zoomScale="70" zoomScaleNormal="100" zoomScaleSheetLayoutView="70" workbookViewId="0">
      <selection activeCell="E22" sqref="E22"/>
    </sheetView>
  </sheetViews>
  <sheetFormatPr baseColWidth="10" defaultColWidth="14.28515625" defaultRowHeight="15" customHeight="1" x14ac:dyDescent="0.4"/>
  <cols>
    <col min="1" max="1" width="47.140625" style="63" customWidth="1"/>
    <col min="2" max="2" width="35.140625" style="63" customWidth="1"/>
    <col min="3" max="3" width="28.7109375" style="63" customWidth="1"/>
    <col min="4" max="4" width="34.28515625" style="63" customWidth="1"/>
    <col min="5" max="5" width="18.28515625" style="63" customWidth="1"/>
    <col min="6" max="6" width="18" style="63" customWidth="1"/>
    <col min="7" max="7" width="40.85546875" style="63" bestFit="1" customWidth="1"/>
    <col min="8" max="26" width="10.7109375" style="63" customWidth="1"/>
    <col min="27" max="16384" width="14.28515625" style="63"/>
  </cols>
  <sheetData>
    <row r="1" spans="1:9" ht="46.5" customHeight="1" x14ac:dyDescent="0.4">
      <c r="A1" s="252" t="s">
        <v>79</v>
      </c>
      <c r="B1" s="253"/>
      <c r="C1" s="253"/>
      <c r="D1" s="253"/>
      <c r="E1" s="253"/>
      <c r="G1" s="64" t="s">
        <v>63</v>
      </c>
      <c r="H1" s="64">
        <v>1</v>
      </c>
      <c r="I1" s="64" t="s">
        <v>76</v>
      </c>
    </row>
    <row r="2" spans="1:9" ht="19.5" x14ac:dyDescent="0.4">
      <c r="B2" s="65"/>
      <c r="G2" s="64" t="s">
        <v>64</v>
      </c>
      <c r="H2" s="64">
        <v>2</v>
      </c>
      <c r="I2" s="64" t="s">
        <v>77</v>
      </c>
    </row>
    <row r="3" spans="1:9" ht="19.5" x14ac:dyDescent="0.4">
      <c r="A3" s="66" t="s">
        <v>65</v>
      </c>
      <c r="B3" s="67">
        <v>3</v>
      </c>
      <c r="C3" s="254" t="str">
        <f>IF(B3&gt;0,(VLOOKUP($B$3,OFERENTES!$A$7:$B$12,2,FALSE)),0)</f>
        <v>CONESTRUCTURAR</v>
      </c>
      <c r="D3" s="255"/>
      <c r="E3" s="255"/>
    </row>
    <row r="4" spans="1:9" ht="19.5" x14ac:dyDescent="0.4"/>
    <row r="5" spans="1:9" ht="30.6" customHeight="1" x14ac:dyDescent="0.4">
      <c r="A5" s="256" t="s">
        <v>94</v>
      </c>
      <c r="B5" s="257"/>
      <c r="C5" s="257"/>
      <c r="D5" s="257"/>
      <c r="E5" s="258"/>
    </row>
    <row r="6" spans="1:9" ht="111.75" customHeight="1" x14ac:dyDescent="0.4">
      <c r="A6" s="250" t="s">
        <v>110</v>
      </c>
      <c r="B6" s="251"/>
      <c r="C6" s="69" t="s">
        <v>111</v>
      </c>
      <c r="D6" s="70" t="s">
        <v>63</v>
      </c>
      <c r="E6" s="259">
        <f>IF(D6="Si",IF(D7="Si",25,10),IF(D7="Si",15,0))</f>
        <v>25</v>
      </c>
    </row>
    <row r="7" spans="1:9" ht="123.75" customHeight="1" x14ac:dyDescent="0.4">
      <c r="A7" s="250" t="s">
        <v>112</v>
      </c>
      <c r="B7" s="251"/>
      <c r="C7" s="69" t="s">
        <v>113</v>
      </c>
      <c r="D7" s="70" t="s">
        <v>63</v>
      </c>
      <c r="E7" s="259"/>
    </row>
    <row r="8" spans="1:9" ht="37.15" customHeight="1" x14ac:dyDescent="0.4">
      <c r="A8" s="71" t="s">
        <v>66</v>
      </c>
      <c r="B8" s="260"/>
      <c r="C8" s="261"/>
      <c r="D8" s="261"/>
      <c r="E8" s="262"/>
      <c r="F8" s="72"/>
    </row>
    <row r="9" spans="1:9" ht="24" customHeight="1" x14ac:dyDescent="0.4">
      <c r="A9" s="263"/>
      <c r="B9" s="257"/>
      <c r="C9" s="257"/>
      <c r="D9" s="257"/>
      <c r="E9" s="257"/>
    </row>
    <row r="10" spans="1:9" ht="24" hidden="1" customHeight="1" x14ac:dyDescent="0.4">
      <c r="A10" s="264" t="s">
        <v>78</v>
      </c>
      <c r="B10" s="265"/>
      <c r="C10" s="265"/>
      <c r="D10" s="265"/>
      <c r="E10" s="266"/>
    </row>
    <row r="11" spans="1:9" ht="50.45" hidden="1" customHeight="1" x14ac:dyDescent="0.4">
      <c r="A11" s="267" t="s">
        <v>74</v>
      </c>
      <c r="B11" s="265"/>
      <c r="C11" s="265"/>
      <c r="D11" s="265"/>
      <c r="E11" s="74"/>
    </row>
    <row r="12" spans="1:9" ht="24" customHeight="1" x14ac:dyDescent="0.4">
      <c r="A12" s="256" t="s">
        <v>95</v>
      </c>
      <c r="B12" s="257"/>
      <c r="C12" s="257"/>
      <c r="D12" s="257"/>
      <c r="E12" s="258"/>
    </row>
    <row r="13" spans="1:9" ht="76.150000000000006" customHeight="1" x14ac:dyDescent="0.4">
      <c r="A13" s="250" t="s">
        <v>114</v>
      </c>
      <c r="B13" s="251"/>
      <c r="C13" s="69" t="s">
        <v>132</v>
      </c>
      <c r="D13" s="70" t="s">
        <v>63</v>
      </c>
      <c r="E13" s="76">
        <f>IF(D13="Si",5,0)</f>
        <v>5</v>
      </c>
    </row>
    <row r="14" spans="1:9" ht="24" customHeight="1" x14ac:dyDescent="0.4">
      <c r="A14" s="73"/>
      <c r="B14" s="68"/>
      <c r="C14" s="68"/>
      <c r="D14" s="68"/>
      <c r="E14" s="68"/>
    </row>
    <row r="15" spans="1:9" ht="52.9" customHeight="1" x14ac:dyDescent="0.4">
      <c r="A15" s="268" t="str">
        <f>CONCATENATE("SUBTOTAL PUNTAJE OFERENTE ",$C$3," (PUNTAJE TÉCNICO MÁXIMO 30,00)")</f>
        <v>SUBTOTAL PUNTAJE OFERENTE CONESTRUCTURAR (PUNTAJE TÉCNICO MÁXIMO 30,00)</v>
      </c>
      <c r="B15" s="265"/>
      <c r="C15" s="265"/>
      <c r="D15" s="266"/>
      <c r="E15" s="75">
        <f>E6+E13</f>
        <v>30</v>
      </c>
    </row>
    <row r="16" spans="1:9" ht="8.25" customHeight="1" x14ac:dyDescent="0.4"/>
    <row r="17" spans="1:7" ht="46.5" customHeight="1" x14ac:dyDescent="0.4">
      <c r="A17" s="269" t="s">
        <v>7</v>
      </c>
      <c r="B17" s="269"/>
      <c r="C17" s="269"/>
      <c r="D17" s="98" t="s">
        <v>64</v>
      </c>
      <c r="E17" s="76">
        <f>IF(D17="Si",-2,0)</f>
        <v>0</v>
      </c>
      <c r="G17" s="77" t="s">
        <v>67</v>
      </c>
    </row>
    <row r="18" spans="1:7" ht="76.150000000000006" customHeight="1" x14ac:dyDescent="0.4">
      <c r="A18" s="269" t="s">
        <v>8</v>
      </c>
      <c r="B18" s="269"/>
      <c r="C18" s="269"/>
      <c r="D18" s="98" t="s">
        <v>64</v>
      </c>
      <c r="E18" s="76">
        <f>IF(D18="Si",-1,0)</f>
        <v>0</v>
      </c>
      <c r="G18" s="77" t="s">
        <v>68</v>
      </c>
    </row>
    <row r="19" spans="1:7" ht="8.25" customHeight="1" x14ac:dyDescent="0.4"/>
    <row r="20" spans="1:7" ht="19.5" x14ac:dyDescent="0.4">
      <c r="A20" s="268" t="str">
        <f>CONCATENATE("TOTAL PUNTAJE OFERENTE ",$C$3)</f>
        <v>TOTAL PUNTAJE OFERENTE CONESTRUCTURAR</v>
      </c>
      <c r="B20" s="265"/>
      <c r="C20" s="265"/>
      <c r="D20" s="266"/>
      <c r="E20" s="75">
        <f>E15+E17+E18</f>
        <v>30</v>
      </c>
    </row>
    <row r="21" spans="1:7" ht="8.25" customHeight="1" x14ac:dyDescent="0.4"/>
    <row r="22" spans="1:7" ht="15.75" customHeight="1" x14ac:dyDescent="0.4">
      <c r="A22" s="78" t="s">
        <v>66</v>
      </c>
    </row>
    <row r="23" spans="1:7" ht="15.75" customHeight="1" x14ac:dyDescent="0.4">
      <c r="A23" s="270"/>
      <c r="B23" s="271"/>
      <c r="C23" s="271"/>
      <c r="D23" s="271"/>
      <c r="E23" s="272"/>
    </row>
    <row r="24" spans="1:7" ht="15.75" customHeight="1" x14ac:dyDescent="0.4">
      <c r="A24" s="273"/>
      <c r="B24" s="274"/>
      <c r="C24" s="274"/>
      <c r="D24" s="274"/>
      <c r="E24" s="275"/>
    </row>
    <row r="25" spans="1:7" ht="15.75" customHeight="1" x14ac:dyDescent="0.4">
      <c r="A25" s="273"/>
      <c r="B25" s="274"/>
      <c r="C25" s="274"/>
      <c r="D25" s="274"/>
      <c r="E25" s="275"/>
    </row>
    <row r="26" spans="1:7" ht="15.75" customHeight="1" x14ac:dyDescent="0.4">
      <c r="A26" s="276"/>
      <c r="B26" s="277"/>
      <c r="C26" s="277"/>
      <c r="D26" s="277"/>
      <c r="E26" s="275"/>
    </row>
    <row r="27" spans="1:7" ht="15.75" customHeight="1" x14ac:dyDescent="0.4">
      <c r="A27" s="278"/>
      <c r="B27" s="261"/>
      <c r="C27" s="261"/>
      <c r="D27" s="261"/>
      <c r="E27" s="262"/>
    </row>
    <row r="28" spans="1:7" ht="15.75" customHeight="1" x14ac:dyDescent="0.4"/>
    <row r="29" spans="1:7" ht="15.75" customHeight="1" x14ac:dyDescent="0.4"/>
    <row r="30" spans="1:7" ht="15.75" customHeight="1" x14ac:dyDescent="0.4"/>
    <row r="31" spans="1:7" ht="15.75" customHeight="1" x14ac:dyDescent="0.4"/>
    <row r="32" spans="1:7" ht="15.75" customHeight="1" x14ac:dyDescent="0.4"/>
    <row r="33" ht="15.75" customHeight="1" x14ac:dyDescent="0.4"/>
    <row r="34" ht="15.75" customHeight="1" x14ac:dyDescent="0.4"/>
    <row r="35" ht="15.75" customHeight="1" x14ac:dyDescent="0.4"/>
    <row r="36" ht="15.75" customHeight="1" x14ac:dyDescent="0.4"/>
    <row r="37" ht="15.75" customHeight="1" x14ac:dyDescent="0.4"/>
    <row r="38" ht="15.75" customHeight="1" x14ac:dyDescent="0.4"/>
    <row r="39" ht="15.75" customHeight="1" x14ac:dyDescent="0.4"/>
    <row r="40" ht="15.75" customHeight="1" x14ac:dyDescent="0.4"/>
    <row r="41" ht="15.75" customHeight="1" x14ac:dyDescent="0.4"/>
    <row r="42" ht="15.75" customHeight="1" x14ac:dyDescent="0.4"/>
    <row r="43" ht="15.75" customHeight="1" x14ac:dyDescent="0.4"/>
    <row r="44" ht="15.75" customHeight="1" x14ac:dyDescent="0.4"/>
    <row r="45" ht="15.75" customHeight="1" x14ac:dyDescent="0.4"/>
    <row r="46" ht="15.75" customHeight="1" x14ac:dyDescent="0.4"/>
    <row r="47" ht="15.75" customHeight="1" x14ac:dyDescent="0.4"/>
    <row r="48" ht="15.75" customHeight="1" x14ac:dyDescent="0.4"/>
    <row r="49" ht="15.75" customHeight="1" x14ac:dyDescent="0.4"/>
    <row r="50" ht="15.75" customHeight="1" x14ac:dyDescent="0.4"/>
    <row r="51" ht="15.75" customHeight="1" x14ac:dyDescent="0.4"/>
    <row r="52" ht="15.75" customHeight="1" x14ac:dyDescent="0.4"/>
    <row r="53" ht="15.75" customHeight="1" x14ac:dyDescent="0.4"/>
    <row r="54" ht="15.75" customHeight="1" x14ac:dyDescent="0.4"/>
    <row r="55" ht="15.75" customHeight="1" x14ac:dyDescent="0.4"/>
    <row r="56" ht="15.75" customHeight="1" x14ac:dyDescent="0.4"/>
    <row r="57" ht="15.75" customHeight="1" x14ac:dyDescent="0.4"/>
    <row r="58" ht="15.75" customHeight="1" x14ac:dyDescent="0.4"/>
    <row r="59" ht="15.75" customHeight="1" x14ac:dyDescent="0.4"/>
    <row r="60" ht="15.75" customHeight="1" x14ac:dyDescent="0.4"/>
    <row r="61" ht="15.75" customHeight="1" x14ac:dyDescent="0.4"/>
    <row r="62" ht="15.75" customHeight="1" x14ac:dyDescent="0.4"/>
    <row r="63" ht="15.75" customHeight="1" x14ac:dyDescent="0.4"/>
    <row r="64" ht="15.75" customHeight="1" x14ac:dyDescent="0.4"/>
    <row r="65" ht="15.75" customHeight="1" x14ac:dyDescent="0.4"/>
    <row r="66" ht="15.75" customHeight="1" x14ac:dyDescent="0.4"/>
    <row r="67" ht="15.75" customHeight="1" x14ac:dyDescent="0.4"/>
    <row r="68" ht="15.75" customHeight="1" x14ac:dyDescent="0.4"/>
    <row r="69" ht="15.75" customHeight="1" x14ac:dyDescent="0.4"/>
    <row r="70" ht="15.75" customHeight="1" x14ac:dyDescent="0.4"/>
    <row r="71" ht="15.75" customHeight="1" x14ac:dyDescent="0.4"/>
    <row r="72" ht="15.75" customHeight="1" x14ac:dyDescent="0.4"/>
    <row r="73" ht="15.75" customHeight="1" x14ac:dyDescent="0.4"/>
    <row r="74" ht="15.75" customHeight="1" x14ac:dyDescent="0.4"/>
    <row r="75" ht="15.75" customHeight="1" x14ac:dyDescent="0.4"/>
    <row r="76" ht="15.75" customHeight="1" x14ac:dyDescent="0.4"/>
    <row r="77" ht="15.75" customHeight="1" x14ac:dyDescent="0.4"/>
    <row r="78" ht="15.75" customHeight="1" x14ac:dyDescent="0.4"/>
    <row r="79" ht="15.75" customHeight="1" x14ac:dyDescent="0.4"/>
    <row r="80" ht="15.75" customHeight="1" x14ac:dyDescent="0.4"/>
    <row r="81" ht="15.75" customHeight="1" x14ac:dyDescent="0.4"/>
    <row r="82" ht="15.75" customHeight="1" x14ac:dyDescent="0.4"/>
    <row r="83" ht="15.75" customHeight="1" x14ac:dyDescent="0.4"/>
    <row r="84" ht="15.75" customHeight="1" x14ac:dyDescent="0.4"/>
    <row r="85" ht="15.75" customHeight="1" x14ac:dyDescent="0.4"/>
    <row r="86" ht="15.75" customHeight="1" x14ac:dyDescent="0.4"/>
    <row r="87" ht="15.75" customHeight="1" x14ac:dyDescent="0.4"/>
    <row r="88" ht="15.75" customHeight="1" x14ac:dyDescent="0.4"/>
    <row r="89" ht="15.75" customHeight="1" x14ac:dyDescent="0.4"/>
    <row r="90" ht="15.75" customHeight="1" x14ac:dyDescent="0.4"/>
    <row r="91" ht="15.75" customHeight="1" x14ac:dyDescent="0.4"/>
    <row r="92" ht="15.75" customHeight="1" x14ac:dyDescent="0.4"/>
    <row r="93" ht="15.75" customHeight="1" x14ac:dyDescent="0.4"/>
    <row r="94" ht="15.75" customHeight="1" x14ac:dyDescent="0.4"/>
    <row r="95" ht="15.75" customHeight="1" x14ac:dyDescent="0.4"/>
    <row r="96" ht="15.75" customHeight="1" x14ac:dyDescent="0.4"/>
    <row r="97" ht="15.75" customHeight="1" x14ac:dyDescent="0.4"/>
    <row r="98" ht="15.75" customHeight="1" x14ac:dyDescent="0.4"/>
    <row r="99" ht="15.75" customHeight="1" x14ac:dyDescent="0.4"/>
    <row r="100" ht="15.75" customHeight="1" x14ac:dyDescent="0.4"/>
    <row r="101" ht="15.75" customHeight="1" x14ac:dyDescent="0.4"/>
    <row r="102" ht="15.75" customHeight="1" x14ac:dyDescent="0.4"/>
    <row r="103" ht="15.75" customHeight="1" x14ac:dyDescent="0.4"/>
    <row r="104" ht="15.75" customHeight="1" x14ac:dyDescent="0.4"/>
    <row r="105" ht="15.75" customHeight="1" x14ac:dyDescent="0.4"/>
    <row r="106" ht="15.75" customHeight="1" x14ac:dyDescent="0.4"/>
    <row r="107" ht="15.75" customHeight="1" x14ac:dyDescent="0.4"/>
    <row r="108" ht="15.75" customHeight="1" x14ac:dyDescent="0.4"/>
    <row r="109" ht="15.75" customHeight="1" x14ac:dyDescent="0.4"/>
    <row r="110" ht="15.75" customHeight="1" x14ac:dyDescent="0.4"/>
    <row r="111" ht="15.75" customHeight="1" x14ac:dyDescent="0.4"/>
    <row r="112" ht="15.75" customHeight="1" x14ac:dyDescent="0.4"/>
    <row r="113" ht="15.75" customHeight="1" x14ac:dyDescent="0.4"/>
    <row r="114" ht="15.75" customHeight="1" x14ac:dyDescent="0.4"/>
    <row r="115" ht="15.75" customHeight="1" x14ac:dyDescent="0.4"/>
    <row r="116" ht="15.75" customHeight="1" x14ac:dyDescent="0.4"/>
    <row r="117" ht="15.75" customHeight="1" x14ac:dyDescent="0.4"/>
    <row r="118" ht="15.75" customHeight="1" x14ac:dyDescent="0.4"/>
    <row r="119" ht="15.75" customHeight="1" x14ac:dyDescent="0.4"/>
    <row r="120" ht="15.75" customHeight="1" x14ac:dyDescent="0.4"/>
    <row r="121" ht="15.75" customHeight="1" x14ac:dyDescent="0.4"/>
    <row r="122" ht="15.75" customHeight="1" x14ac:dyDescent="0.4"/>
    <row r="123" ht="15.75" customHeight="1" x14ac:dyDescent="0.4"/>
    <row r="124" ht="15.75" customHeight="1" x14ac:dyDescent="0.4"/>
    <row r="125" ht="15.75" customHeight="1" x14ac:dyDescent="0.4"/>
    <row r="126" ht="15.75" customHeight="1" x14ac:dyDescent="0.4"/>
    <row r="127" ht="15.75" customHeight="1" x14ac:dyDescent="0.4"/>
    <row r="128" ht="15.75" customHeight="1" x14ac:dyDescent="0.4"/>
    <row r="129" ht="15.75" customHeight="1" x14ac:dyDescent="0.4"/>
    <row r="130" ht="15.75" customHeight="1" x14ac:dyDescent="0.4"/>
    <row r="131" ht="15.75" customHeight="1" x14ac:dyDescent="0.4"/>
    <row r="132" ht="15.75" customHeight="1" x14ac:dyDescent="0.4"/>
    <row r="133" ht="15.75" customHeight="1" x14ac:dyDescent="0.4"/>
    <row r="134" ht="15.75" customHeight="1" x14ac:dyDescent="0.4"/>
    <row r="135" ht="15.75" customHeight="1" x14ac:dyDescent="0.4"/>
    <row r="136" ht="15.75" customHeight="1" x14ac:dyDescent="0.4"/>
    <row r="137" ht="15.75" customHeight="1" x14ac:dyDescent="0.4"/>
    <row r="138" ht="15.75" customHeight="1" x14ac:dyDescent="0.4"/>
    <row r="139" ht="15.75" customHeight="1" x14ac:dyDescent="0.4"/>
    <row r="140" ht="15.75" customHeight="1" x14ac:dyDescent="0.4"/>
    <row r="141" ht="15.75" customHeight="1" x14ac:dyDescent="0.4"/>
    <row r="142" ht="15.75" customHeight="1" x14ac:dyDescent="0.4"/>
    <row r="143" ht="15.75" customHeight="1" x14ac:dyDescent="0.4"/>
    <row r="144" ht="15.75" customHeight="1" x14ac:dyDescent="0.4"/>
    <row r="145" ht="15.75" customHeight="1" x14ac:dyDescent="0.4"/>
    <row r="146" ht="15.75" customHeight="1" x14ac:dyDescent="0.4"/>
    <row r="147" ht="15.75" customHeight="1" x14ac:dyDescent="0.4"/>
    <row r="148" ht="15.75" customHeight="1" x14ac:dyDescent="0.4"/>
    <row r="149" ht="15.75" customHeight="1" x14ac:dyDescent="0.4"/>
    <row r="150" ht="15.75" customHeight="1" x14ac:dyDescent="0.4"/>
    <row r="151" ht="15.75" customHeight="1" x14ac:dyDescent="0.4"/>
    <row r="152" ht="15.75" customHeight="1" x14ac:dyDescent="0.4"/>
    <row r="153" ht="15.75" customHeight="1" x14ac:dyDescent="0.4"/>
    <row r="154" ht="15.75" customHeight="1" x14ac:dyDescent="0.4"/>
    <row r="155" ht="15.75" customHeight="1" x14ac:dyDescent="0.4"/>
    <row r="156" ht="15.75" customHeight="1" x14ac:dyDescent="0.4"/>
    <row r="157" ht="15.75" customHeight="1" x14ac:dyDescent="0.4"/>
    <row r="158" ht="15.75" customHeight="1" x14ac:dyDescent="0.4"/>
    <row r="159" ht="15.75" customHeight="1" x14ac:dyDescent="0.4"/>
    <row r="160" ht="15.75" customHeight="1" x14ac:dyDescent="0.4"/>
    <row r="161" ht="15.75" customHeight="1" x14ac:dyDescent="0.4"/>
    <row r="162" ht="15.75" customHeight="1" x14ac:dyDescent="0.4"/>
    <row r="163" ht="15.75" customHeight="1" x14ac:dyDescent="0.4"/>
    <row r="164" ht="15.75" customHeight="1" x14ac:dyDescent="0.4"/>
    <row r="165" ht="15.75" customHeight="1" x14ac:dyDescent="0.4"/>
    <row r="166" ht="15.75" customHeight="1" x14ac:dyDescent="0.4"/>
    <row r="167" ht="15.75" customHeight="1" x14ac:dyDescent="0.4"/>
    <row r="168" ht="15.75" customHeight="1" x14ac:dyDescent="0.4"/>
    <row r="169" ht="15.75" customHeight="1" x14ac:dyDescent="0.4"/>
    <row r="170" ht="15.75" customHeight="1" x14ac:dyDescent="0.4"/>
    <row r="171" ht="15.75" customHeight="1" x14ac:dyDescent="0.4"/>
    <row r="172" ht="15.75" customHeight="1" x14ac:dyDescent="0.4"/>
    <row r="173" ht="15.75" customHeight="1" x14ac:dyDescent="0.4"/>
    <row r="174" ht="15.75" customHeight="1" x14ac:dyDescent="0.4"/>
    <row r="175" ht="15.75" customHeight="1" x14ac:dyDescent="0.4"/>
    <row r="176" ht="15.75" customHeight="1" x14ac:dyDescent="0.4"/>
    <row r="177" ht="15.75" customHeight="1" x14ac:dyDescent="0.4"/>
    <row r="178" ht="15.75" customHeight="1" x14ac:dyDescent="0.4"/>
    <row r="179" ht="15.75" customHeight="1" x14ac:dyDescent="0.4"/>
    <row r="180" ht="15.75" customHeight="1" x14ac:dyDescent="0.4"/>
    <row r="181" ht="15.75" customHeight="1" x14ac:dyDescent="0.4"/>
    <row r="182" ht="15.75" customHeight="1" x14ac:dyDescent="0.4"/>
    <row r="183" ht="15.75" customHeight="1" x14ac:dyDescent="0.4"/>
    <row r="184" ht="15.75" customHeight="1" x14ac:dyDescent="0.4"/>
    <row r="185" ht="15.75" customHeight="1" x14ac:dyDescent="0.4"/>
    <row r="186" ht="15.75" customHeight="1" x14ac:dyDescent="0.4"/>
    <row r="187" ht="15.75" customHeight="1" x14ac:dyDescent="0.4"/>
    <row r="188" ht="15.75" customHeight="1" x14ac:dyDescent="0.4"/>
    <row r="189" ht="15.75" customHeight="1" x14ac:dyDescent="0.4"/>
    <row r="190" ht="15.75" customHeight="1" x14ac:dyDescent="0.4"/>
    <row r="191" ht="15.75" customHeight="1" x14ac:dyDescent="0.4"/>
    <row r="192" ht="15.75" customHeight="1" x14ac:dyDescent="0.4"/>
    <row r="193" ht="15.75" customHeight="1" x14ac:dyDescent="0.4"/>
    <row r="194" ht="15.75" customHeight="1" x14ac:dyDescent="0.4"/>
    <row r="195" ht="15.75" customHeight="1" x14ac:dyDescent="0.4"/>
    <row r="196" ht="15.75" customHeight="1" x14ac:dyDescent="0.4"/>
    <row r="197" ht="15.75" customHeight="1" x14ac:dyDescent="0.4"/>
    <row r="198" ht="15.75" customHeight="1" x14ac:dyDescent="0.4"/>
    <row r="199" ht="15.75" customHeight="1" x14ac:dyDescent="0.4"/>
    <row r="200" ht="15.75" customHeight="1" x14ac:dyDescent="0.4"/>
    <row r="201" ht="15.75" customHeight="1" x14ac:dyDescent="0.4"/>
    <row r="202" ht="15.75" customHeight="1" x14ac:dyDescent="0.4"/>
    <row r="203" ht="15.75" customHeight="1" x14ac:dyDescent="0.4"/>
    <row r="204" ht="15.75" customHeight="1" x14ac:dyDescent="0.4"/>
    <row r="205" ht="15.75" customHeight="1" x14ac:dyDescent="0.4"/>
    <row r="206" ht="15.75" customHeight="1" x14ac:dyDescent="0.4"/>
    <row r="207" ht="15.75" customHeight="1" x14ac:dyDescent="0.4"/>
    <row r="208" ht="15.75" customHeight="1" x14ac:dyDescent="0.4"/>
    <row r="209" ht="15.75" customHeight="1" x14ac:dyDescent="0.4"/>
    <row r="210" ht="15.75" customHeight="1" x14ac:dyDescent="0.4"/>
    <row r="211" ht="15.75" customHeight="1" x14ac:dyDescent="0.4"/>
    <row r="212" ht="15.75" customHeight="1" x14ac:dyDescent="0.4"/>
    <row r="213" ht="15.75" customHeight="1" x14ac:dyDescent="0.4"/>
    <row r="214" ht="15.75" customHeight="1" x14ac:dyDescent="0.4"/>
    <row r="215" ht="15.75" customHeight="1" x14ac:dyDescent="0.4"/>
    <row r="216" ht="15.75" customHeight="1" x14ac:dyDescent="0.4"/>
    <row r="217" ht="15.75" customHeight="1" x14ac:dyDescent="0.4"/>
    <row r="218" ht="15.75" customHeight="1" x14ac:dyDescent="0.4"/>
    <row r="219" ht="15.75" customHeight="1" x14ac:dyDescent="0.4"/>
    <row r="220" ht="15.75" customHeight="1" x14ac:dyDescent="0.4"/>
    <row r="221" ht="15.75" customHeight="1" x14ac:dyDescent="0.4"/>
    <row r="222" ht="15.75" customHeight="1" x14ac:dyDescent="0.4"/>
    <row r="223" ht="15.75" customHeight="1" x14ac:dyDescent="0.4"/>
    <row r="224" ht="15.75" customHeight="1" x14ac:dyDescent="0.4"/>
    <row r="225" ht="15.75" customHeight="1" x14ac:dyDescent="0.4"/>
    <row r="226" ht="15.75" customHeight="1" x14ac:dyDescent="0.4"/>
    <row r="227" ht="15.75" customHeight="1" x14ac:dyDescent="0.4"/>
    <row r="228" ht="15.75" customHeight="1" x14ac:dyDescent="0.4"/>
    <row r="229" ht="15.75" customHeight="1" x14ac:dyDescent="0.4"/>
    <row r="230" ht="15.75" customHeight="1" x14ac:dyDescent="0.4"/>
    <row r="231" ht="15.75" customHeight="1" x14ac:dyDescent="0.4"/>
    <row r="232" ht="15.75" customHeight="1" x14ac:dyDescent="0.4"/>
    <row r="233" ht="15.75" customHeight="1" x14ac:dyDescent="0.4"/>
    <row r="234" ht="15.75" customHeight="1" x14ac:dyDescent="0.4"/>
    <row r="235" ht="15.75" customHeight="1" x14ac:dyDescent="0.4"/>
    <row r="236" ht="15.75" customHeight="1" x14ac:dyDescent="0.4"/>
    <row r="237" ht="15.75" customHeight="1" x14ac:dyDescent="0.4"/>
    <row r="238" ht="15.75" customHeight="1" x14ac:dyDescent="0.4"/>
    <row r="239" ht="15.75" customHeight="1" x14ac:dyDescent="0.4"/>
    <row r="240" ht="15.75" customHeight="1" x14ac:dyDescent="0.4"/>
    <row r="241" ht="15.75" customHeight="1" x14ac:dyDescent="0.4"/>
    <row r="242" ht="15.75" customHeight="1" x14ac:dyDescent="0.4"/>
    <row r="243" ht="15.75" customHeight="1" x14ac:dyDescent="0.4"/>
    <row r="244" ht="15.75" customHeight="1" x14ac:dyDescent="0.4"/>
    <row r="245" ht="15.75" customHeight="1" x14ac:dyDescent="0.4"/>
    <row r="246" ht="15.75" customHeight="1" x14ac:dyDescent="0.4"/>
    <row r="247" ht="15.75" customHeight="1" x14ac:dyDescent="0.4"/>
    <row r="248" ht="15.75" customHeight="1" x14ac:dyDescent="0.4"/>
    <row r="249" ht="15.75" customHeight="1" x14ac:dyDescent="0.4"/>
    <row r="250" ht="15.75" customHeight="1" x14ac:dyDescent="0.4"/>
    <row r="251" ht="15.75" customHeight="1" x14ac:dyDescent="0.4"/>
    <row r="252" ht="15.75" customHeight="1" x14ac:dyDescent="0.4"/>
    <row r="253" ht="15.75" customHeight="1" x14ac:dyDescent="0.4"/>
    <row r="254" ht="15.75" customHeight="1" x14ac:dyDescent="0.4"/>
    <row r="255" ht="15.75" customHeight="1" x14ac:dyDescent="0.4"/>
    <row r="256" ht="15.75" customHeight="1" x14ac:dyDescent="0.4"/>
    <row r="257" ht="15.75" customHeight="1" x14ac:dyDescent="0.4"/>
    <row r="258" ht="15.75" customHeight="1" x14ac:dyDescent="0.4"/>
    <row r="259" ht="15.75" customHeight="1" x14ac:dyDescent="0.4"/>
    <row r="260" ht="15.75" customHeight="1" x14ac:dyDescent="0.4"/>
    <row r="261" ht="15.75" customHeight="1" x14ac:dyDescent="0.4"/>
    <row r="262" ht="15.75" customHeight="1" x14ac:dyDescent="0.4"/>
    <row r="263" ht="15.75" customHeight="1" x14ac:dyDescent="0.4"/>
    <row r="264" ht="15.75" customHeight="1" x14ac:dyDescent="0.4"/>
    <row r="265" ht="15.75" customHeight="1" x14ac:dyDescent="0.4"/>
    <row r="266" ht="15.75" customHeight="1" x14ac:dyDescent="0.4"/>
    <row r="267" ht="15.75" customHeight="1" x14ac:dyDescent="0.4"/>
    <row r="268" ht="15.75" customHeight="1" x14ac:dyDescent="0.4"/>
    <row r="269" ht="15.75" customHeight="1" x14ac:dyDescent="0.4"/>
    <row r="270" ht="15.75" customHeight="1" x14ac:dyDescent="0.4"/>
    <row r="271" ht="15.75" customHeight="1" x14ac:dyDescent="0.4"/>
    <row r="272" ht="15.75" customHeight="1" x14ac:dyDescent="0.4"/>
    <row r="273" ht="15.75" customHeight="1" x14ac:dyDescent="0.4"/>
    <row r="274" ht="15.75" customHeight="1" x14ac:dyDescent="0.4"/>
    <row r="275" ht="15.75" customHeight="1" x14ac:dyDescent="0.4"/>
    <row r="276" ht="15.75" customHeight="1" x14ac:dyDescent="0.4"/>
    <row r="277" ht="15.75" customHeight="1" x14ac:dyDescent="0.4"/>
    <row r="278" ht="15.75" customHeight="1" x14ac:dyDescent="0.4"/>
    <row r="279" ht="15.75" customHeight="1" x14ac:dyDescent="0.4"/>
    <row r="280" ht="15.75" customHeight="1" x14ac:dyDescent="0.4"/>
    <row r="281" ht="15.75" customHeight="1" x14ac:dyDescent="0.4"/>
    <row r="282" ht="15.75" customHeight="1" x14ac:dyDescent="0.4"/>
    <row r="283" ht="15.75" customHeight="1" x14ac:dyDescent="0.4"/>
    <row r="284" ht="15.75" customHeight="1" x14ac:dyDescent="0.4"/>
    <row r="285" ht="15.75" customHeight="1" x14ac:dyDescent="0.4"/>
    <row r="286" ht="15.75" customHeight="1" x14ac:dyDescent="0.4"/>
    <row r="287" ht="15.75" customHeight="1" x14ac:dyDescent="0.4"/>
    <row r="288" ht="15.75" customHeight="1" x14ac:dyDescent="0.4"/>
    <row r="289" ht="15.75" customHeight="1" x14ac:dyDescent="0.4"/>
    <row r="290" ht="15.75" customHeight="1" x14ac:dyDescent="0.4"/>
    <row r="291" ht="15.75" customHeight="1" x14ac:dyDescent="0.4"/>
    <row r="292" ht="15.75" customHeight="1" x14ac:dyDescent="0.4"/>
    <row r="293" ht="15.75" customHeight="1" x14ac:dyDescent="0.4"/>
    <row r="294" ht="15.75" customHeight="1" x14ac:dyDescent="0.4"/>
    <row r="295" ht="15.75" customHeight="1" x14ac:dyDescent="0.4"/>
    <row r="296" ht="15.75" customHeight="1" x14ac:dyDescent="0.4"/>
    <row r="297" ht="15.75" customHeight="1" x14ac:dyDescent="0.4"/>
    <row r="298" ht="15.75" customHeight="1" x14ac:dyDescent="0.4"/>
    <row r="299" ht="15.75" customHeight="1" x14ac:dyDescent="0.4"/>
    <row r="300" ht="15.75" customHeight="1" x14ac:dyDescent="0.4"/>
    <row r="301" ht="15.75" customHeight="1" x14ac:dyDescent="0.4"/>
    <row r="302" ht="15.75" customHeight="1" x14ac:dyDescent="0.4"/>
    <row r="303" ht="15.75" customHeight="1" x14ac:dyDescent="0.4"/>
    <row r="304" ht="15.75" customHeight="1" x14ac:dyDescent="0.4"/>
    <row r="305" ht="15.75" customHeight="1" x14ac:dyDescent="0.4"/>
    <row r="306" ht="15.75" customHeight="1" x14ac:dyDescent="0.4"/>
    <row r="307" ht="15.75" customHeight="1" x14ac:dyDescent="0.4"/>
    <row r="308" ht="15.75" customHeight="1" x14ac:dyDescent="0.4"/>
    <row r="309" ht="15.75" customHeight="1" x14ac:dyDescent="0.4"/>
    <row r="310" ht="15.75" customHeight="1" x14ac:dyDescent="0.4"/>
    <row r="311" ht="15.75" customHeight="1" x14ac:dyDescent="0.4"/>
    <row r="312" ht="15.75" customHeight="1" x14ac:dyDescent="0.4"/>
    <row r="313" ht="15.75" customHeight="1" x14ac:dyDescent="0.4"/>
    <row r="314" ht="15.75" customHeight="1" x14ac:dyDescent="0.4"/>
    <row r="315" ht="15.75" customHeight="1" x14ac:dyDescent="0.4"/>
    <row r="316" ht="15.75" customHeight="1" x14ac:dyDescent="0.4"/>
    <row r="317" ht="15.75" customHeight="1" x14ac:dyDescent="0.4"/>
    <row r="318" ht="15.75" customHeight="1" x14ac:dyDescent="0.4"/>
    <row r="319" ht="15.75" customHeight="1" x14ac:dyDescent="0.4"/>
    <row r="320" ht="15.75" customHeight="1" x14ac:dyDescent="0.4"/>
    <row r="321" ht="15.75" customHeight="1" x14ac:dyDescent="0.4"/>
    <row r="322" ht="15.75" customHeight="1" x14ac:dyDescent="0.4"/>
    <row r="323" ht="15.75" customHeight="1" x14ac:dyDescent="0.4"/>
    <row r="324" ht="15.75" customHeight="1" x14ac:dyDescent="0.4"/>
    <row r="325" ht="15.75" customHeight="1" x14ac:dyDescent="0.4"/>
    <row r="326" ht="15.75" customHeight="1" x14ac:dyDescent="0.4"/>
    <row r="327" ht="15.75" customHeight="1" x14ac:dyDescent="0.4"/>
    <row r="328" ht="15.75" customHeight="1" x14ac:dyDescent="0.4"/>
    <row r="329" ht="15.75" customHeight="1" x14ac:dyDescent="0.4"/>
    <row r="330" ht="15.75" customHeight="1" x14ac:dyDescent="0.4"/>
    <row r="331" ht="15.75" customHeight="1" x14ac:dyDescent="0.4"/>
    <row r="332" ht="15.75" customHeight="1" x14ac:dyDescent="0.4"/>
    <row r="333" ht="15.75" customHeight="1" x14ac:dyDescent="0.4"/>
    <row r="334" ht="15.75" customHeight="1" x14ac:dyDescent="0.4"/>
    <row r="335" ht="15.75" customHeight="1" x14ac:dyDescent="0.4"/>
    <row r="336" ht="15.75" customHeight="1" x14ac:dyDescent="0.4"/>
    <row r="337" ht="15.75" customHeight="1" x14ac:dyDescent="0.4"/>
    <row r="338" ht="15.75" customHeight="1" x14ac:dyDescent="0.4"/>
    <row r="339" ht="15.75" customHeight="1" x14ac:dyDescent="0.4"/>
    <row r="340" ht="15.75" customHeight="1" x14ac:dyDescent="0.4"/>
    <row r="341" ht="15.75" customHeight="1" x14ac:dyDescent="0.4"/>
    <row r="342" ht="15.75" customHeight="1" x14ac:dyDescent="0.4"/>
    <row r="343" ht="15.75" customHeight="1" x14ac:dyDescent="0.4"/>
    <row r="344" ht="15.75" customHeight="1" x14ac:dyDescent="0.4"/>
    <row r="345" ht="15.75" customHeight="1" x14ac:dyDescent="0.4"/>
    <row r="346" ht="15.75" customHeight="1" x14ac:dyDescent="0.4"/>
    <row r="347" ht="15.75" customHeight="1" x14ac:dyDescent="0.4"/>
    <row r="348" ht="15.75" customHeight="1" x14ac:dyDescent="0.4"/>
    <row r="349" ht="15.75" customHeight="1" x14ac:dyDescent="0.4"/>
    <row r="350" ht="15.75" customHeight="1" x14ac:dyDescent="0.4"/>
    <row r="351" ht="15.75" customHeight="1" x14ac:dyDescent="0.4"/>
    <row r="352" ht="15.75" customHeight="1" x14ac:dyDescent="0.4"/>
    <row r="353" ht="15.75" customHeight="1" x14ac:dyDescent="0.4"/>
    <row r="354" ht="15.75" customHeight="1" x14ac:dyDescent="0.4"/>
    <row r="355" ht="15.75" customHeight="1" x14ac:dyDescent="0.4"/>
    <row r="356" ht="15.75" customHeight="1" x14ac:dyDescent="0.4"/>
    <row r="357" ht="15.75" customHeight="1" x14ac:dyDescent="0.4"/>
    <row r="358" ht="15.75" customHeight="1" x14ac:dyDescent="0.4"/>
    <row r="359" ht="15.75" customHeight="1" x14ac:dyDescent="0.4"/>
    <row r="360" ht="15.75" customHeight="1" x14ac:dyDescent="0.4"/>
    <row r="361" ht="15.75" customHeight="1" x14ac:dyDescent="0.4"/>
    <row r="362" ht="15.75" customHeight="1" x14ac:dyDescent="0.4"/>
    <row r="363" ht="15.75" customHeight="1" x14ac:dyDescent="0.4"/>
    <row r="364" ht="15.75" customHeight="1" x14ac:dyDescent="0.4"/>
    <row r="365" ht="15.75" customHeight="1" x14ac:dyDescent="0.4"/>
    <row r="366" ht="15.75" customHeight="1" x14ac:dyDescent="0.4"/>
    <row r="367" ht="15.75" customHeight="1" x14ac:dyDescent="0.4"/>
    <row r="368" ht="15.75" customHeight="1" x14ac:dyDescent="0.4"/>
    <row r="369" ht="15.75" customHeight="1" x14ac:dyDescent="0.4"/>
    <row r="370" ht="15.75" customHeight="1" x14ac:dyDescent="0.4"/>
    <row r="371" ht="15.75" customHeight="1" x14ac:dyDescent="0.4"/>
    <row r="372" ht="15.75" customHeight="1" x14ac:dyDescent="0.4"/>
    <row r="373" ht="15.75" customHeight="1" x14ac:dyDescent="0.4"/>
    <row r="374" ht="15.75" customHeight="1" x14ac:dyDescent="0.4"/>
    <row r="375" ht="15.75" customHeight="1" x14ac:dyDescent="0.4"/>
    <row r="376" ht="15.75" customHeight="1" x14ac:dyDescent="0.4"/>
    <row r="377" ht="15.75" customHeight="1" x14ac:dyDescent="0.4"/>
    <row r="378" ht="15.75" customHeight="1" x14ac:dyDescent="0.4"/>
    <row r="379" ht="15.75" customHeight="1" x14ac:dyDescent="0.4"/>
    <row r="380" ht="15.75" customHeight="1" x14ac:dyDescent="0.4"/>
    <row r="381" ht="15.75" customHeight="1" x14ac:dyDescent="0.4"/>
    <row r="382" ht="15.75" customHeight="1" x14ac:dyDescent="0.4"/>
    <row r="383" ht="15.75" customHeight="1" x14ac:dyDescent="0.4"/>
    <row r="384" ht="15.75" customHeight="1" x14ac:dyDescent="0.4"/>
    <row r="385" ht="15.75" customHeight="1" x14ac:dyDescent="0.4"/>
    <row r="386" ht="15.75" customHeight="1" x14ac:dyDescent="0.4"/>
    <row r="387" ht="15.75" customHeight="1" x14ac:dyDescent="0.4"/>
    <row r="388" ht="15.75" customHeight="1" x14ac:dyDescent="0.4"/>
    <row r="389" ht="15.75" customHeight="1" x14ac:dyDescent="0.4"/>
    <row r="390" ht="15.75" customHeight="1" x14ac:dyDescent="0.4"/>
    <row r="391" ht="15.75" customHeight="1" x14ac:dyDescent="0.4"/>
    <row r="392" ht="15.75" customHeight="1" x14ac:dyDescent="0.4"/>
    <row r="393" ht="15.75" customHeight="1" x14ac:dyDescent="0.4"/>
    <row r="394" ht="15.75" customHeight="1" x14ac:dyDescent="0.4"/>
    <row r="395" ht="15.75" customHeight="1" x14ac:dyDescent="0.4"/>
    <row r="396" ht="15.75" customHeight="1" x14ac:dyDescent="0.4"/>
    <row r="397" ht="15.75" customHeight="1" x14ac:dyDescent="0.4"/>
    <row r="398" ht="15.75" customHeight="1" x14ac:dyDescent="0.4"/>
    <row r="399" ht="15.75" customHeight="1" x14ac:dyDescent="0.4"/>
    <row r="400" ht="15.75" customHeight="1" x14ac:dyDescent="0.4"/>
    <row r="401" ht="15.75" customHeight="1" x14ac:dyDescent="0.4"/>
    <row r="402" ht="15.75" customHeight="1" x14ac:dyDescent="0.4"/>
    <row r="403" ht="15.75" customHeight="1" x14ac:dyDescent="0.4"/>
    <row r="404" ht="15.75" customHeight="1" x14ac:dyDescent="0.4"/>
    <row r="405" ht="15.75" customHeight="1" x14ac:dyDescent="0.4"/>
    <row r="406" ht="15.75" customHeight="1" x14ac:dyDescent="0.4"/>
    <row r="407" ht="15.75" customHeight="1" x14ac:dyDescent="0.4"/>
    <row r="408" ht="15.75" customHeight="1" x14ac:dyDescent="0.4"/>
    <row r="409" ht="15.75" customHeight="1" x14ac:dyDescent="0.4"/>
    <row r="410" ht="15.75" customHeight="1" x14ac:dyDescent="0.4"/>
    <row r="411" ht="15.75" customHeight="1" x14ac:dyDescent="0.4"/>
    <row r="412" ht="15.75" customHeight="1" x14ac:dyDescent="0.4"/>
    <row r="413" ht="15.75" customHeight="1" x14ac:dyDescent="0.4"/>
    <row r="414" ht="15.75" customHeight="1" x14ac:dyDescent="0.4"/>
    <row r="415" ht="15.75" customHeight="1" x14ac:dyDescent="0.4"/>
    <row r="416" ht="15.75" customHeight="1" x14ac:dyDescent="0.4"/>
    <row r="417" ht="15.75" customHeight="1" x14ac:dyDescent="0.4"/>
    <row r="418" ht="15.75" customHeight="1" x14ac:dyDescent="0.4"/>
    <row r="419" ht="15.75" customHeight="1" x14ac:dyDescent="0.4"/>
    <row r="420" ht="15.75" customHeight="1" x14ac:dyDescent="0.4"/>
    <row r="421" ht="15.75" customHeight="1" x14ac:dyDescent="0.4"/>
    <row r="422" ht="15.75" customHeight="1" x14ac:dyDescent="0.4"/>
    <row r="423" ht="15.75" customHeight="1" x14ac:dyDescent="0.4"/>
    <row r="424" ht="15.75" customHeight="1" x14ac:dyDescent="0.4"/>
    <row r="425" ht="15.75" customHeight="1" x14ac:dyDescent="0.4"/>
    <row r="426" ht="15.75" customHeight="1" x14ac:dyDescent="0.4"/>
    <row r="427" ht="15.75" customHeight="1" x14ac:dyDescent="0.4"/>
    <row r="428" ht="15.75" customHeight="1" x14ac:dyDescent="0.4"/>
    <row r="429" ht="15.75" customHeight="1" x14ac:dyDescent="0.4"/>
    <row r="430" ht="15.75" customHeight="1" x14ac:dyDescent="0.4"/>
    <row r="431" ht="15.75" customHeight="1" x14ac:dyDescent="0.4"/>
    <row r="432" ht="15.75" customHeight="1" x14ac:dyDescent="0.4"/>
    <row r="433" ht="15.75" customHeight="1" x14ac:dyDescent="0.4"/>
    <row r="434" ht="15.75" customHeight="1" x14ac:dyDescent="0.4"/>
    <row r="435" ht="15.75" customHeight="1" x14ac:dyDescent="0.4"/>
    <row r="436" ht="15.75" customHeight="1" x14ac:dyDescent="0.4"/>
    <row r="437" ht="15.75" customHeight="1" x14ac:dyDescent="0.4"/>
    <row r="438" ht="15.75" customHeight="1" x14ac:dyDescent="0.4"/>
    <row r="439" ht="15.75" customHeight="1" x14ac:dyDescent="0.4"/>
    <row r="440" ht="15.75" customHeight="1" x14ac:dyDescent="0.4"/>
    <row r="441" ht="15.75" customHeight="1" x14ac:dyDescent="0.4"/>
    <row r="442" ht="15.75" customHeight="1" x14ac:dyDescent="0.4"/>
    <row r="443" ht="15.75" customHeight="1" x14ac:dyDescent="0.4"/>
    <row r="444" ht="15.75" customHeight="1" x14ac:dyDescent="0.4"/>
    <row r="445" ht="15.75" customHeight="1" x14ac:dyDescent="0.4"/>
    <row r="446" ht="15.75" customHeight="1" x14ac:dyDescent="0.4"/>
    <row r="447" ht="15.75" customHeight="1" x14ac:dyDescent="0.4"/>
    <row r="448" ht="15.75" customHeight="1" x14ac:dyDescent="0.4"/>
    <row r="449" ht="15.75" customHeight="1" x14ac:dyDescent="0.4"/>
    <row r="450" ht="15.75" customHeight="1" x14ac:dyDescent="0.4"/>
    <row r="451" ht="15.75" customHeight="1" x14ac:dyDescent="0.4"/>
    <row r="452" ht="15.75" customHeight="1" x14ac:dyDescent="0.4"/>
    <row r="453" ht="15.75" customHeight="1" x14ac:dyDescent="0.4"/>
    <row r="454" ht="15.75" customHeight="1" x14ac:dyDescent="0.4"/>
    <row r="455" ht="15.75" customHeight="1" x14ac:dyDescent="0.4"/>
    <row r="456" ht="15.75" customHeight="1" x14ac:dyDescent="0.4"/>
    <row r="457" ht="15.75" customHeight="1" x14ac:dyDescent="0.4"/>
    <row r="458" ht="15.75" customHeight="1" x14ac:dyDescent="0.4"/>
    <row r="459" ht="15.75" customHeight="1" x14ac:dyDescent="0.4"/>
    <row r="460" ht="15.75" customHeight="1" x14ac:dyDescent="0.4"/>
    <row r="461" ht="15.75" customHeight="1" x14ac:dyDescent="0.4"/>
    <row r="462" ht="15.75" customHeight="1" x14ac:dyDescent="0.4"/>
    <row r="463" ht="15.75" customHeight="1" x14ac:dyDescent="0.4"/>
    <row r="464" ht="15.75" customHeight="1" x14ac:dyDescent="0.4"/>
    <row r="465" ht="15.75" customHeight="1" x14ac:dyDescent="0.4"/>
    <row r="466" ht="15.75" customHeight="1" x14ac:dyDescent="0.4"/>
    <row r="467" ht="15.75" customHeight="1" x14ac:dyDescent="0.4"/>
    <row r="468" ht="15.75" customHeight="1" x14ac:dyDescent="0.4"/>
    <row r="469" ht="15.75" customHeight="1" x14ac:dyDescent="0.4"/>
    <row r="470" ht="15.75" customHeight="1" x14ac:dyDescent="0.4"/>
    <row r="471" ht="15.75" customHeight="1" x14ac:dyDescent="0.4"/>
    <row r="472" ht="15.75" customHeight="1" x14ac:dyDescent="0.4"/>
    <row r="473" ht="15.75" customHeight="1" x14ac:dyDescent="0.4"/>
    <row r="474" ht="15.75" customHeight="1" x14ac:dyDescent="0.4"/>
    <row r="475" ht="15.75" customHeight="1" x14ac:dyDescent="0.4"/>
    <row r="476" ht="15.75" customHeight="1" x14ac:dyDescent="0.4"/>
    <row r="477" ht="15.75" customHeight="1" x14ac:dyDescent="0.4"/>
    <row r="478" ht="15.75" customHeight="1" x14ac:dyDescent="0.4"/>
    <row r="479" ht="15.75" customHeight="1" x14ac:dyDescent="0.4"/>
    <row r="480" ht="15.75" customHeight="1" x14ac:dyDescent="0.4"/>
    <row r="481" ht="15.75" customHeight="1" x14ac:dyDescent="0.4"/>
    <row r="482" ht="15.75" customHeight="1" x14ac:dyDescent="0.4"/>
    <row r="483" ht="15.75" customHeight="1" x14ac:dyDescent="0.4"/>
    <row r="484" ht="15.75" customHeight="1" x14ac:dyDescent="0.4"/>
    <row r="485" ht="15.75" customHeight="1" x14ac:dyDescent="0.4"/>
    <row r="486" ht="15.75" customHeight="1" x14ac:dyDescent="0.4"/>
    <row r="487" ht="15.75" customHeight="1" x14ac:dyDescent="0.4"/>
    <row r="488" ht="15.75" customHeight="1" x14ac:dyDescent="0.4"/>
    <row r="489" ht="15.75" customHeight="1" x14ac:dyDescent="0.4"/>
    <row r="490" ht="15.75" customHeight="1" x14ac:dyDescent="0.4"/>
    <row r="491" ht="15.75" customHeight="1" x14ac:dyDescent="0.4"/>
    <row r="492" ht="15.75" customHeight="1" x14ac:dyDescent="0.4"/>
    <row r="493" ht="15.75" customHeight="1" x14ac:dyDescent="0.4"/>
    <row r="494" ht="15.75" customHeight="1" x14ac:dyDescent="0.4"/>
    <row r="495" ht="15.75" customHeight="1" x14ac:dyDescent="0.4"/>
    <row r="496" ht="15.75" customHeight="1" x14ac:dyDescent="0.4"/>
    <row r="497" ht="15.75" customHeight="1" x14ac:dyDescent="0.4"/>
    <row r="498" ht="15.75" customHeight="1" x14ac:dyDescent="0.4"/>
    <row r="499" ht="15.75" customHeight="1" x14ac:dyDescent="0.4"/>
    <row r="500" ht="15.75" customHeight="1" x14ac:dyDescent="0.4"/>
    <row r="501" ht="15.75" customHeight="1" x14ac:dyDescent="0.4"/>
    <row r="502" ht="15.75" customHeight="1" x14ac:dyDescent="0.4"/>
    <row r="503" ht="15.75" customHeight="1" x14ac:dyDescent="0.4"/>
    <row r="504" ht="15.75" customHeight="1" x14ac:dyDescent="0.4"/>
    <row r="505" ht="15.75" customHeight="1" x14ac:dyDescent="0.4"/>
    <row r="506" ht="15.75" customHeight="1" x14ac:dyDescent="0.4"/>
    <row r="507" ht="15.75" customHeight="1" x14ac:dyDescent="0.4"/>
    <row r="508" ht="15.75" customHeight="1" x14ac:dyDescent="0.4"/>
    <row r="509" ht="15.75" customHeight="1" x14ac:dyDescent="0.4"/>
    <row r="510" ht="15.75" customHeight="1" x14ac:dyDescent="0.4"/>
    <row r="511" ht="15.75" customHeight="1" x14ac:dyDescent="0.4"/>
    <row r="512" ht="15.75" customHeight="1" x14ac:dyDescent="0.4"/>
    <row r="513" ht="15.75" customHeight="1" x14ac:dyDescent="0.4"/>
    <row r="514" ht="15.75" customHeight="1" x14ac:dyDescent="0.4"/>
    <row r="515" ht="15.75" customHeight="1" x14ac:dyDescent="0.4"/>
    <row r="516" ht="15.75" customHeight="1" x14ac:dyDescent="0.4"/>
    <row r="517" ht="15.75" customHeight="1" x14ac:dyDescent="0.4"/>
    <row r="518" ht="15.75" customHeight="1" x14ac:dyDescent="0.4"/>
    <row r="519" ht="15.75" customHeight="1" x14ac:dyDescent="0.4"/>
    <row r="520" ht="15.75" customHeight="1" x14ac:dyDescent="0.4"/>
    <row r="521" ht="15.75" customHeight="1" x14ac:dyDescent="0.4"/>
    <row r="522" ht="15.75" customHeight="1" x14ac:dyDescent="0.4"/>
    <row r="523" ht="15.75" customHeight="1" x14ac:dyDescent="0.4"/>
    <row r="524" ht="15.75" customHeight="1" x14ac:dyDescent="0.4"/>
    <row r="525" ht="15.75" customHeight="1" x14ac:dyDescent="0.4"/>
    <row r="526" ht="15.75" customHeight="1" x14ac:dyDescent="0.4"/>
    <row r="527" ht="15.75" customHeight="1" x14ac:dyDescent="0.4"/>
    <row r="528" ht="15.75" customHeight="1" x14ac:dyDescent="0.4"/>
    <row r="529" ht="15.75" customHeight="1" x14ac:dyDescent="0.4"/>
    <row r="530" ht="15.75" customHeight="1" x14ac:dyDescent="0.4"/>
    <row r="531" ht="15.75" customHeight="1" x14ac:dyDescent="0.4"/>
    <row r="532" ht="15.75" customHeight="1" x14ac:dyDescent="0.4"/>
    <row r="533" ht="15.75" customHeight="1" x14ac:dyDescent="0.4"/>
    <row r="534" ht="15.75" customHeight="1" x14ac:dyDescent="0.4"/>
    <row r="535" ht="15.75" customHeight="1" x14ac:dyDescent="0.4"/>
    <row r="536" ht="15.75" customHeight="1" x14ac:dyDescent="0.4"/>
    <row r="537" ht="15.75" customHeight="1" x14ac:dyDescent="0.4"/>
    <row r="538" ht="15.75" customHeight="1" x14ac:dyDescent="0.4"/>
    <row r="539" ht="15.75" customHeight="1" x14ac:dyDescent="0.4"/>
    <row r="540" ht="15.75" customHeight="1" x14ac:dyDescent="0.4"/>
    <row r="541" ht="15.75" customHeight="1" x14ac:dyDescent="0.4"/>
    <row r="542" ht="15.75" customHeight="1" x14ac:dyDescent="0.4"/>
    <row r="543" ht="15.75" customHeight="1" x14ac:dyDescent="0.4"/>
    <row r="544" ht="15.75" customHeight="1" x14ac:dyDescent="0.4"/>
    <row r="545" ht="15.75" customHeight="1" x14ac:dyDescent="0.4"/>
    <row r="546" ht="15.75" customHeight="1" x14ac:dyDescent="0.4"/>
    <row r="547" ht="15.75" customHeight="1" x14ac:dyDescent="0.4"/>
    <row r="548" ht="15.75" customHeight="1" x14ac:dyDescent="0.4"/>
    <row r="549" ht="15.75" customHeight="1" x14ac:dyDescent="0.4"/>
    <row r="550" ht="15.75" customHeight="1" x14ac:dyDescent="0.4"/>
    <row r="551" ht="15.75" customHeight="1" x14ac:dyDescent="0.4"/>
    <row r="552" ht="15.75" customHeight="1" x14ac:dyDescent="0.4"/>
    <row r="553" ht="15.75" customHeight="1" x14ac:dyDescent="0.4"/>
    <row r="554" ht="15.75" customHeight="1" x14ac:dyDescent="0.4"/>
    <row r="555" ht="15.75" customHeight="1" x14ac:dyDescent="0.4"/>
    <row r="556" ht="15.75" customHeight="1" x14ac:dyDescent="0.4"/>
    <row r="557" ht="15.75" customHeight="1" x14ac:dyDescent="0.4"/>
    <row r="558" ht="15.75" customHeight="1" x14ac:dyDescent="0.4"/>
    <row r="559" ht="15.75" customHeight="1" x14ac:dyDescent="0.4"/>
    <row r="560" ht="15.75" customHeight="1" x14ac:dyDescent="0.4"/>
    <row r="561" ht="15.75" customHeight="1" x14ac:dyDescent="0.4"/>
    <row r="562" ht="15.75" customHeight="1" x14ac:dyDescent="0.4"/>
    <row r="563" ht="15.75" customHeight="1" x14ac:dyDescent="0.4"/>
    <row r="564" ht="15.75" customHeight="1" x14ac:dyDescent="0.4"/>
    <row r="565" ht="15.75" customHeight="1" x14ac:dyDescent="0.4"/>
    <row r="566" ht="15.75" customHeight="1" x14ac:dyDescent="0.4"/>
    <row r="567" ht="15.75" customHeight="1" x14ac:dyDescent="0.4"/>
    <row r="568" ht="15.75" customHeight="1" x14ac:dyDescent="0.4"/>
    <row r="569" ht="15.75" customHeight="1" x14ac:dyDescent="0.4"/>
    <row r="570" ht="15.75" customHeight="1" x14ac:dyDescent="0.4"/>
    <row r="571" ht="15.75" customHeight="1" x14ac:dyDescent="0.4"/>
    <row r="572" ht="15.75" customHeight="1" x14ac:dyDescent="0.4"/>
    <row r="573" ht="15.75" customHeight="1" x14ac:dyDescent="0.4"/>
    <row r="574" ht="15.75" customHeight="1" x14ac:dyDescent="0.4"/>
    <row r="575" ht="15.75" customHeight="1" x14ac:dyDescent="0.4"/>
    <row r="576" ht="15.75" customHeight="1" x14ac:dyDescent="0.4"/>
    <row r="577" ht="15.75" customHeight="1" x14ac:dyDescent="0.4"/>
    <row r="578" ht="15.75" customHeight="1" x14ac:dyDescent="0.4"/>
    <row r="579" ht="15.75" customHeight="1" x14ac:dyDescent="0.4"/>
    <row r="580" ht="15.75" customHeight="1" x14ac:dyDescent="0.4"/>
    <row r="581" ht="15.75" customHeight="1" x14ac:dyDescent="0.4"/>
    <row r="582" ht="15.75" customHeight="1" x14ac:dyDescent="0.4"/>
    <row r="583" ht="15.75" customHeight="1" x14ac:dyDescent="0.4"/>
    <row r="584" ht="15.75" customHeight="1" x14ac:dyDescent="0.4"/>
    <row r="585" ht="15.75" customHeight="1" x14ac:dyDescent="0.4"/>
    <row r="586" ht="15.75" customHeight="1" x14ac:dyDescent="0.4"/>
    <row r="587" ht="15.75" customHeight="1" x14ac:dyDescent="0.4"/>
    <row r="588" ht="15.75" customHeight="1" x14ac:dyDescent="0.4"/>
    <row r="589" ht="15.75" customHeight="1" x14ac:dyDescent="0.4"/>
    <row r="590" ht="15.75" customHeight="1" x14ac:dyDescent="0.4"/>
    <row r="591" ht="15.75" customHeight="1" x14ac:dyDescent="0.4"/>
    <row r="592" ht="15.75" customHeight="1" x14ac:dyDescent="0.4"/>
    <row r="593" ht="15.75" customHeight="1" x14ac:dyDescent="0.4"/>
    <row r="594" ht="15.75" customHeight="1" x14ac:dyDescent="0.4"/>
    <row r="595" ht="15.75" customHeight="1" x14ac:dyDescent="0.4"/>
    <row r="596" ht="15.75" customHeight="1" x14ac:dyDescent="0.4"/>
    <row r="597" ht="15.75" customHeight="1" x14ac:dyDescent="0.4"/>
    <row r="598" ht="15.75" customHeight="1" x14ac:dyDescent="0.4"/>
    <row r="599" ht="15.75" customHeight="1" x14ac:dyDescent="0.4"/>
    <row r="600" ht="15.75" customHeight="1" x14ac:dyDescent="0.4"/>
    <row r="601" ht="15.75" customHeight="1" x14ac:dyDescent="0.4"/>
    <row r="602" ht="15.75" customHeight="1" x14ac:dyDescent="0.4"/>
    <row r="603" ht="15.75" customHeight="1" x14ac:dyDescent="0.4"/>
    <row r="604" ht="15.75" customHeight="1" x14ac:dyDescent="0.4"/>
    <row r="605" ht="15.75" customHeight="1" x14ac:dyDescent="0.4"/>
    <row r="606" ht="15.75" customHeight="1" x14ac:dyDescent="0.4"/>
    <row r="607" ht="15.75" customHeight="1" x14ac:dyDescent="0.4"/>
    <row r="608" ht="15.75" customHeight="1" x14ac:dyDescent="0.4"/>
    <row r="609" ht="15.75" customHeight="1" x14ac:dyDescent="0.4"/>
    <row r="610" ht="15.75" customHeight="1" x14ac:dyDescent="0.4"/>
    <row r="611" ht="15.75" customHeight="1" x14ac:dyDescent="0.4"/>
    <row r="612" ht="15.75" customHeight="1" x14ac:dyDescent="0.4"/>
    <row r="613" ht="15.75" customHeight="1" x14ac:dyDescent="0.4"/>
    <row r="614" ht="15.75" customHeight="1" x14ac:dyDescent="0.4"/>
    <row r="615" ht="15.75" customHeight="1" x14ac:dyDescent="0.4"/>
    <row r="616" ht="15.75" customHeight="1" x14ac:dyDescent="0.4"/>
    <row r="617" ht="15.75" customHeight="1" x14ac:dyDescent="0.4"/>
    <row r="618" ht="15.75" customHeight="1" x14ac:dyDescent="0.4"/>
    <row r="619" ht="15.75" customHeight="1" x14ac:dyDescent="0.4"/>
    <row r="620" ht="15.75" customHeight="1" x14ac:dyDescent="0.4"/>
    <row r="621" ht="15.75" customHeight="1" x14ac:dyDescent="0.4"/>
    <row r="622" ht="15.75" customHeight="1" x14ac:dyDescent="0.4"/>
    <row r="623" ht="15.75" customHeight="1" x14ac:dyDescent="0.4"/>
    <row r="624" ht="15.75" customHeight="1" x14ac:dyDescent="0.4"/>
    <row r="625" ht="15.75" customHeight="1" x14ac:dyDescent="0.4"/>
    <row r="626" ht="15.75" customHeight="1" x14ac:dyDescent="0.4"/>
    <row r="627" ht="15.75" customHeight="1" x14ac:dyDescent="0.4"/>
    <row r="628" ht="15.75" customHeight="1" x14ac:dyDescent="0.4"/>
    <row r="629" ht="15.75" customHeight="1" x14ac:dyDescent="0.4"/>
    <row r="630" ht="15.75" customHeight="1" x14ac:dyDescent="0.4"/>
    <row r="631" ht="15.75" customHeight="1" x14ac:dyDescent="0.4"/>
    <row r="632" ht="15.75" customHeight="1" x14ac:dyDescent="0.4"/>
    <row r="633" ht="15.75" customHeight="1" x14ac:dyDescent="0.4"/>
    <row r="634" ht="15.75" customHeight="1" x14ac:dyDescent="0.4"/>
    <row r="635" ht="15.75" customHeight="1" x14ac:dyDescent="0.4"/>
    <row r="636" ht="15.75" customHeight="1" x14ac:dyDescent="0.4"/>
    <row r="637" ht="15.75" customHeight="1" x14ac:dyDescent="0.4"/>
    <row r="638" ht="15.75" customHeight="1" x14ac:dyDescent="0.4"/>
    <row r="639" ht="15.75" customHeight="1" x14ac:dyDescent="0.4"/>
    <row r="640" ht="15.75" customHeight="1" x14ac:dyDescent="0.4"/>
    <row r="641" ht="15.75" customHeight="1" x14ac:dyDescent="0.4"/>
    <row r="642" ht="15.75" customHeight="1" x14ac:dyDescent="0.4"/>
    <row r="643" ht="15.75" customHeight="1" x14ac:dyDescent="0.4"/>
    <row r="644" ht="15.75" customHeight="1" x14ac:dyDescent="0.4"/>
    <row r="645" ht="15.75" customHeight="1" x14ac:dyDescent="0.4"/>
    <row r="646" ht="15.75" customHeight="1" x14ac:dyDescent="0.4"/>
    <row r="647" ht="15.75" customHeight="1" x14ac:dyDescent="0.4"/>
    <row r="648" ht="15.75" customHeight="1" x14ac:dyDescent="0.4"/>
    <row r="649" ht="15.75" customHeight="1" x14ac:dyDescent="0.4"/>
    <row r="650" ht="15.75" customHeight="1" x14ac:dyDescent="0.4"/>
    <row r="651" ht="15.75" customHeight="1" x14ac:dyDescent="0.4"/>
    <row r="652" ht="15.75" customHeight="1" x14ac:dyDescent="0.4"/>
    <row r="653" ht="15.75" customHeight="1" x14ac:dyDescent="0.4"/>
    <row r="654" ht="15.75" customHeight="1" x14ac:dyDescent="0.4"/>
    <row r="655" ht="15.75" customHeight="1" x14ac:dyDescent="0.4"/>
    <row r="656" ht="15.75" customHeight="1" x14ac:dyDescent="0.4"/>
    <row r="657" ht="15.75" customHeight="1" x14ac:dyDescent="0.4"/>
    <row r="658" ht="15.75" customHeight="1" x14ac:dyDescent="0.4"/>
    <row r="659" ht="15.75" customHeight="1" x14ac:dyDescent="0.4"/>
    <row r="660" ht="15.75" customHeight="1" x14ac:dyDescent="0.4"/>
    <row r="661" ht="15.75" customHeight="1" x14ac:dyDescent="0.4"/>
    <row r="662" ht="15.75" customHeight="1" x14ac:dyDescent="0.4"/>
    <row r="663" ht="15.75" customHeight="1" x14ac:dyDescent="0.4"/>
    <row r="664" ht="15.75" customHeight="1" x14ac:dyDescent="0.4"/>
    <row r="665" ht="15.75" customHeight="1" x14ac:dyDescent="0.4"/>
    <row r="666" ht="15.75" customHeight="1" x14ac:dyDescent="0.4"/>
    <row r="667" ht="15.75" customHeight="1" x14ac:dyDescent="0.4"/>
    <row r="668" ht="15.75" customHeight="1" x14ac:dyDescent="0.4"/>
    <row r="669" ht="15.75" customHeight="1" x14ac:dyDescent="0.4"/>
    <row r="670" ht="15.75" customHeight="1" x14ac:dyDescent="0.4"/>
    <row r="671" ht="15.75" customHeight="1" x14ac:dyDescent="0.4"/>
    <row r="672" ht="15.75" customHeight="1" x14ac:dyDescent="0.4"/>
    <row r="673" ht="15.75" customHeight="1" x14ac:dyDescent="0.4"/>
    <row r="674" ht="15.75" customHeight="1" x14ac:dyDescent="0.4"/>
    <row r="675" ht="15.75" customHeight="1" x14ac:dyDescent="0.4"/>
    <row r="676" ht="15.75" customHeight="1" x14ac:dyDescent="0.4"/>
    <row r="677" ht="15.75" customHeight="1" x14ac:dyDescent="0.4"/>
    <row r="678" ht="15.75" customHeight="1" x14ac:dyDescent="0.4"/>
    <row r="679" ht="15.75" customHeight="1" x14ac:dyDescent="0.4"/>
    <row r="680" ht="15.75" customHeight="1" x14ac:dyDescent="0.4"/>
    <row r="681" ht="15.75" customHeight="1" x14ac:dyDescent="0.4"/>
    <row r="682" ht="15.75" customHeight="1" x14ac:dyDescent="0.4"/>
    <row r="683" ht="15.75" customHeight="1" x14ac:dyDescent="0.4"/>
    <row r="684" ht="15.75" customHeight="1" x14ac:dyDescent="0.4"/>
    <row r="685" ht="15.75" customHeight="1" x14ac:dyDescent="0.4"/>
    <row r="686" ht="15.75" customHeight="1" x14ac:dyDescent="0.4"/>
    <row r="687" ht="15.75" customHeight="1" x14ac:dyDescent="0.4"/>
    <row r="688" ht="15.75" customHeight="1" x14ac:dyDescent="0.4"/>
    <row r="689" ht="15.75" customHeight="1" x14ac:dyDescent="0.4"/>
    <row r="690" ht="15.75" customHeight="1" x14ac:dyDescent="0.4"/>
    <row r="691" ht="15.75" customHeight="1" x14ac:dyDescent="0.4"/>
    <row r="692" ht="15.75" customHeight="1" x14ac:dyDescent="0.4"/>
    <row r="693" ht="15.75" customHeight="1" x14ac:dyDescent="0.4"/>
    <row r="694" ht="15.75" customHeight="1" x14ac:dyDescent="0.4"/>
    <row r="695" ht="15.75" customHeight="1" x14ac:dyDescent="0.4"/>
    <row r="696" ht="15.75" customHeight="1" x14ac:dyDescent="0.4"/>
    <row r="697" ht="15.75" customHeight="1" x14ac:dyDescent="0.4"/>
    <row r="698" ht="15.75" customHeight="1" x14ac:dyDescent="0.4"/>
    <row r="699" ht="15.75" customHeight="1" x14ac:dyDescent="0.4"/>
    <row r="700" ht="15.75" customHeight="1" x14ac:dyDescent="0.4"/>
    <row r="701" ht="15.75" customHeight="1" x14ac:dyDescent="0.4"/>
    <row r="702" ht="15.75" customHeight="1" x14ac:dyDescent="0.4"/>
    <row r="703" ht="15.75" customHeight="1" x14ac:dyDescent="0.4"/>
    <row r="704" ht="15.75" customHeight="1" x14ac:dyDescent="0.4"/>
    <row r="705" ht="15.75" customHeight="1" x14ac:dyDescent="0.4"/>
    <row r="706" ht="15.75" customHeight="1" x14ac:dyDescent="0.4"/>
    <row r="707" ht="15.75" customHeight="1" x14ac:dyDescent="0.4"/>
    <row r="708" ht="15.75" customHeight="1" x14ac:dyDescent="0.4"/>
    <row r="709" ht="15.75" customHeight="1" x14ac:dyDescent="0.4"/>
    <row r="710" ht="15.75" customHeight="1" x14ac:dyDescent="0.4"/>
    <row r="711" ht="15.75" customHeight="1" x14ac:dyDescent="0.4"/>
    <row r="712" ht="15.75" customHeight="1" x14ac:dyDescent="0.4"/>
    <row r="713" ht="15.75" customHeight="1" x14ac:dyDescent="0.4"/>
    <row r="714" ht="15.75" customHeight="1" x14ac:dyDescent="0.4"/>
    <row r="715" ht="15.75" customHeight="1" x14ac:dyDescent="0.4"/>
    <row r="716" ht="15.75" customHeight="1" x14ac:dyDescent="0.4"/>
    <row r="717" ht="15.75" customHeight="1" x14ac:dyDescent="0.4"/>
    <row r="718" ht="15.75" customHeight="1" x14ac:dyDescent="0.4"/>
    <row r="719" ht="15.75" customHeight="1" x14ac:dyDescent="0.4"/>
    <row r="720" ht="15.75" customHeight="1" x14ac:dyDescent="0.4"/>
    <row r="721" ht="15.75" customHeight="1" x14ac:dyDescent="0.4"/>
    <row r="722" ht="15.75" customHeight="1" x14ac:dyDescent="0.4"/>
    <row r="723" ht="15.75" customHeight="1" x14ac:dyDescent="0.4"/>
    <row r="724" ht="15.75" customHeight="1" x14ac:dyDescent="0.4"/>
    <row r="725" ht="15.75" customHeight="1" x14ac:dyDescent="0.4"/>
    <row r="726" ht="15.75" customHeight="1" x14ac:dyDescent="0.4"/>
    <row r="727" ht="15.75" customHeight="1" x14ac:dyDescent="0.4"/>
    <row r="728" ht="15.75" customHeight="1" x14ac:dyDescent="0.4"/>
    <row r="729" ht="15.75" customHeight="1" x14ac:dyDescent="0.4"/>
    <row r="730" ht="15.75" customHeight="1" x14ac:dyDescent="0.4"/>
    <row r="731" ht="15.75" customHeight="1" x14ac:dyDescent="0.4"/>
    <row r="732" ht="15.75" customHeight="1" x14ac:dyDescent="0.4"/>
    <row r="733" ht="15.75" customHeight="1" x14ac:dyDescent="0.4"/>
    <row r="734" ht="15.75" customHeight="1" x14ac:dyDescent="0.4"/>
    <row r="735" ht="15.75" customHeight="1" x14ac:dyDescent="0.4"/>
    <row r="736" ht="15.75" customHeight="1" x14ac:dyDescent="0.4"/>
    <row r="737" ht="15.75" customHeight="1" x14ac:dyDescent="0.4"/>
    <row r="738" ht="15.75" customHeight="1" x14ac:dyDescent="0.4"/>
    <row r="739" ht="15.75" customHeight="1" x14ac:dyDescent="0.4"/>
    <row r="740" ht="15.75" customHeight="1" x14ac:dyDescent="0.4"/>
    <row r="741" ht="15.75" customHeight="1" x14ac:dyDescent="0.4"/>
    <row r="742" ht="15.75" customHeight="1" x14ac:dyDescent="0.4"/>
    <row r="743" ht="15.75" customHeight="1" x14ac:dyDescent="0.4"/>
    <row r="744" ht="15.75" customHeight="1" x14ac:dyDescent="0.4"/>
    <row r="745" ht="15.75" customHeight="1" x14ac:dyDescent="0.4"/>
    <row r="746" ht="15.75" customHeight="1" x14ac:dyDescent="0.4"/>
    <row r="747" ht="15.75" customHeight="1" x14ac:dyDescent="0.4"/>
    <row r="748" ht="15.75" customHeight="1" x14ac:dyDescent="0.4"/>
    <row r="749" ht="15.75" customHeight="1" x14ac:dyDescent="0.4"/>
    <row r="750" ht="15.75" customHeight="1" x14ac:dyDescent="0.4"/>
    <row r="751" ht="15.75" customHeight="1" x14ac:dyDescent="0.4"/>
    <row r="752" ht="15.75" customHeight="1" x14ac:dyDescent="0.4"/>
    <row r="753" ht="15.75" customHeight="1" x14ac:dyDescent="0.4"/>
    <row r="754" ht="15.75" customHeight="1" x14ac:dyDescent="0.4"/>
    <row r="755" ht="15.75" customHeight="1" x14ac:dyDescent="0.4"/>
    <row r="756" ht="15.75" customHeight="1" x14ac:dyDescent="0.4"/>
    <row r="757" ht="15.75" customHeight="1" x14ac:dyDescent="0.4"/>
    <row r="758" ht="15.75" customHeight="1" x14ac:dyDescent="0.4"/>
    <row r="759" ht="15.75" customHeight="1" x14ac:dyDescent="0.4"/>
    <row r="760" ht="15.75" customHeight="1" x14ac:dyDescent="0.4"/>
    <row r="761" ht="15.75" customHeight="1" x14ac:dyDescent="0.4"/>
    <row r="762" ht="15.75" customHeight="1" x14ac:dyDescent="0.4"/>
    <row r="763" ht="15.75" customHeight="1" x14ac:dyDescent="0.4"/>
    <row r="764" ht="15.75" customHeight="1" x14ac:dyDescent="0.4"/>
    <row r="765" ht="15.75" customHeight="1" x14ac:dyDescent="0.4"/>
    <row r="766" ht="15.75" customHeight="1" x14ac:dyDescent="0.4"/>
    <row r="767" ht="15.75" customHeight="1" x14ac:dyDescent="0.4"/>
    <row r="768" ht="15.75" customHeight="1" x14ac:dyDescent="0.4"/>
    <row r="769" ht="15.75" customHeight="1" x14ac:dyDescent="0.4"/>
    <row r="770" ht="15.75" customHeight="1" x14ac:dyDescent="0.4"/>
    <row r="771" ht="15.75" customHeight="1" x14ac:dyDescent="0.4"/>
    <row r="772" ht="15.75" customHeight="1" x14ac:dyDescent="0.4"/>
    <row r="773" ht="15.75" customHeight="1" x14ac:dyDescent="0.4"/>
    <row r="774" ht="15.75" customHeight="1" x14ac:dyDescent="0.4"/>
    <row r="775" ht="15.75" customHeight="1" x14ac:dyDescent="0.4"/>
    <row r="776" ht="15.75" customHeight="1" x14ac:dyDescent="0.4"/>
    <row r="777" ht="15.75" customHeight="1" x14ac:dyDescent="0.4"/>
    <row r="778" ht="15.75" customHeight="1" x14ac:dyDescent="0.4"/>
    <row r="779" ht="15.75" customHeight="1" x14ac:dyDescent="0.4"/>
    <row r="780" ht="15.75" customHeight="1" x14ac:dyDescent="0.4"/>
    <row r="781" ht="15.75" customHeight="1" x14ac:dyDescent="0.4"/>
    <row r="782" ht="15.75" customHeight="1" x14ac:dyDescent="0.4"/>
    <row r="783" ht="15.75" customHeight="1" x14ac:dyDescent="0.4"/>
    <row r="784" ht="15.75" customHeight="1" x14ac:dyDescent="0.4"/>
    <row r="785" ht="15.75" customHeight="1" x14ac:dyDescent="0.4"/>
    <row r="786" ht="15.75" customHeight="1" x14ac:dyDescent="0.4"/>
    <row r="787" ht="15.75" customHeight="1" x14ac:dyDescent="0.4"/>
    <row r="788" ht="15.75" customHeight="1" x14ac:dyDescent="0.4"/>
    <row r="789" ht="15.75" customHeight="1" x14ac:dyDescent="0.4"/>
    <row r="790" ht="15.75" customHeight="1" x14ac:dyDescent="0.4"/>
    <row r="791" ht="15.75" customHeight="1" x14ac:dyDescent="0.4"/>
    <row r="792" ht="15.75" customHeight="1" x14ac:dyDescent="0.4"/>
    <row r="793" ht="15.75" customHeight="1" x14ac:dyDescent="0.4"/>
    <row r="794" ht="15.75" customHeight="1" x14ac:dyDescent="0.4"/>
    <row r="795" ht="15.75" customHeight="1" x14ac:dyDescent="0.4"/>
    <row r="796" ht="15.75" customHeight="1" x14ac:dyDescent="0.4"/>
    <row r="797" ht="15.75" customHeight="1" x14ac:dyDescent="0.4"/>
    <row r="798" ht="15.75" customHeight="1" x14ac:dyDescent="0.4"/>
    <row r="799" ht="15.75" customHeight="1" x14ac:dyDescent="0.4"/>
    <row r="800" ht="15.75" customHeight="1" x14ac:dyDescent="0.4"/>
    <row r="801" ht="15.75" customHeight="1" x14ac:dyDescent="0.4"/>
    <row r="802" ht="15.75" customHeight="1" x14ac:dyDescent="0.4"/>
    <row r="803" ht="15.75" customHeight="1" x14ac:dyDescent="0.4"/>
    <row r="804" ht="15.75" customHeight="1" x14ac:dyDescent="0.4"/>
    <row r="805" ht="15.75" customHeight="1" x14ac:dyDescent="0.4"/>
    <row r="806" ht="15.75" customHeight="1" x14ac:dyDescent="0.4"/>
    <row r="807" ht="15.75" customHeight="1" x14ac:dyDescent="0.4"/>
    <row r="808" ht="15.75" customHeight="1" x14ac:dyDescent="0.4"/>
    <row r="809" ht="15.75" customHeight="1" x14ac:dyDescent="0.4"/>
    <row r="810" ht="15.75" customHeight="1" x14ac:dyDescent="0.4"/>
    <row r="811" ht="15.75" customHeight="1" x14ac:dyDescent="0.4"/>
    <row r="812" ht="15.75" customHeight="1" x14ac:dyDescent="0.4"/>
    <row r="813" ht="15.75" customHeight="1" x14ac:dyDescent="0.4"/>
    <row r="814" ht="15.75" customHeight="1" x14ac:dyDescent="0.4"/>
    <row r="815" ht="15.75" customHeight="1" x14ac:dyDescent="0.4"/>
    <row r="816" ht="15.75" customHeight="1" x14ac:dyDescent="0.4"/>
    <row r="817" ht="15.75" customHeight="1" x14ac:dyDescent="0.4"/>
    <row r="818" ht="15.75" customHeight="1" x14ac:dyDescent="0.4"/>
    <row r="819" ht="15.75" customHeight="1" x14ac:dyDescent="0.4"/>
    <row r="820" ht="15.75" customHeight="1" x14ac:dyDescent="0.4"/>
    <row r="821" ht="15.75" customHeight="1" x14ac:dyDescent="0.4"/>
    <row r="822" ht="15.75" customHeight="1" x14ac:dyDescent="0.4"/>
    <row r="823" ht="15.75" customHeight="1" x14ac:dyDescent="0.4"/>
    <row r="824" ht="15.75" customHeight="1" x14ac:dyDescent="0.4"/>
    <row r="825" ht="15.75" customHeight="1" x14ac:dyDescent="0.4"/>
    <row r="826" ht="15.75" customHeight="1" x14ac:dyDescent="0.4"/>
    <row r="827" ht="15.75" customHeight="1" x14ac:dyDescent="0.4"/>
    <row r="828" ht="15.75" customHeight="1" x14ac:dyDescent="0.4"/>
    <row r="829" ht="15.75" customHeight="1" x14ac:dyDescent="0.4"/>
    <row r="830" ht="15.75" customHeight="1" x14ac:dyDescent="0.4"/>
    <row r="831" ht="15.75" customHeight="1" x14ac:dyDescent="0.4"/>
    <row r="832" ht="15.75" customHeight="1" x14ac:dyDescent="0.4"/>
    <row r="833" ht="15.75" customHeight="1" x14ac:dyDescent="0.4"/>
    <row r="834" ht="15.75" customHeight="1" x14ac:dyDescent="0.4"/>
    <row r="835" ht="15.75" customHeight="1" x14ac:dyDescent="0.4"/>
    <row r="836" ht="15.75" customHeight="1" x14ac:dyDescent="0.4"/>
    <row r="837" ht="15.75" customHeight="1" x14ac:dyDescent="0.4"/>
    <row r="838" ht="15.75" customHeight="1" x14ac:dyDescent="0.4"/>
    <row r="839" ht="15.75" customHeight="1" x14ac:dyDescent="0.4"/>
    <row r="840" ht="15.75" customHeight="1" x14ac:dyDescent="0.4"/>
    <row r="841" ht="15.75" customHeight="1" x14ac:dyDescent="0.4"/>
    <row r="842" ht="15.75" customHeight="1" x14ac:dyDescent="0.4"/>
    <row r="843" ht="15.75" customHeight="1" x14ac:dyDescent="0.4"/>
    <row r="844" ht="15.75" customHeight="1" x14ac:dyDescent="0.4"/>
    <row r="845" ht="15.75" customHeight="1" x14ac:dyDescent="0.4"/>
    <row r="846" ht="15.75" customHeight="1" x14ac:dyDescent="0.4"/>
    <row r="847" ht="15.75" customHeight="1" x14ac:dyDescent="0.4"/>
    <row r="848" ht="15.75" customHeight="1" x14ac:dyDescent="0.4"/>
    <row r="849" ht="15.75" customHeight="1" x14ac:dyDescent="0.4"/>
    <row r="850" ht="15.75" customHeight="1" x14ac:dyDescent="0.4"/>
    <row r="851" ht="15.75" customHeight="1" x14ac:dyDescent="0.4"/>
    <row r="852" ht="15.75" customHeight="1" x14ac:dyDescent="0.4"/>
    <row r="853" ht="15.75" customHeight="1" x14ac:dyDescent="0.4"/>
    <row r="854" ht="15.75" customHeight="1" x14ac:dyDescent="0.4"/>
    <row r="855" ht="15.75" customHeight="1" x14ac:dyDescent="0.4"/>
    <row r="856" ht="15.75" customHeight="1" x14ac:dyDescent="0.4"/>
    <row r="857" ht="15.75" customHeight="1" x14ac:dyDescent="0.4"/>
    <row r="858" ht="15.75" customHeight="1" x14ac:dyDescent="0.4"/>
    <row r="859" ht="15.75" customHeight="1" x14ac:dyDescent="0.4"/>
    <row r="860" ht="15.75" customHeight="1" x14ac:dyDescent="0.4"/>
    <row r="861" ht="15.75" customHeight="1" x14ac:dyDescent="0.4"/>
    <row r="862" ht="15.75" customHeight="1" x14ac:dyDescent="0.4"/>
    <row r="863" ht="15.75" customHeight="1" x14ac:dyDescent="0.4"/>
    <row r="864" ht="15.75" customHeight="1" x14ac:dyDescent="0.4"/>
    <row r="865" ht="15.75" customHeight="1" x14ac:dyDescent="0.4"/>
    <row r="866" ht="15.75" customHeight="1" x14ac:dyDescent="0.4"/>
    <row r="867" ht="15.75" customHeight="1" x14ac:dyDescent="0.4"/>
    <row r="868" ht="15.75" customHeight="1" x14ac:dyDescent="0.4"/>
    <row r="869" ht="15.75" customHeight="1" x14ac:dyDescent="0.4"/>
    <row r="870" ht="15.75" customHeight="1" x14ac:dyDescent="0.4"/>
    <row r="871" ht="15.75" customHeight="1" x14ac:dyDescent="0.4"/>
    <row r="872" ht="15.75" customHeight="1" x14ac:dyDescent="0.4"/>
    <row r="873" ht="15.75" customHeight="1" x14ac:dyDescent="0.4"/>
    <row r="874" ht="15.75" customHeight="1" x14ac:dyDescent="0.4"/>
    <row r="875" ht="15.75" customHeight="1" x14ac:dyDescent="0.4"/>
    <row r="876" ht="15.75" customHeight="1" x14ac:dyDescent="0.4"/>
    <row r="877" ht="15.75" customHeight="1" x14ac:dyDescent="0.4"/>
    <row r="878" ht="15.75" customHeight="1" x14ac:dyDescent="0.4"/>
    <row r="879" ht="15.75" customHeight="1" x14ac:dyDescent="0.4"/>
    <row r="880" ht="15.75" customHeight="1" x14ac:dyDescent="0.4"/>
    <row r="881" ht="15.75" customHeight="1" x14ac:dyDescent="0.4"/>
    <row r="882" ht="15.75" customHeight="1" x14ac:dyDescent="0.4"/>
    <row r="883" ht="15.75" customHeight="1" x14ac:dyDescent="0.4"/>
    <row r="884" ht="15.75" customHeight="1" x14ac:dyDescent="0.4"/>
    <row r="885" ht="15.75" customHeight="1" x14ac:dyDescent="0.4"/>
    <row r="886" ht="15.75" customHeight="1" x14ac:dyDescent="0.4"/>
    <row r="887" ht="15.75" customHeight="1" x14ac:dyDescent="0.4"/>
    <row r="888" ht="15.75" customHeight="1" x14ac:dyDescent="0.4"/>
    <row r="889" ht="15.75" customHeight="1" x14ac:dyDescent="0.4"/>
    <row r="890" ht="15.75" customHeight="1" x14ac:dyDescent="0.4"/>
    <row r="891" ht="15.75" customHeight="1" x14ac:dyDescent="0.4"/>
    <row r="892" ht="15.75" customHeight="1" x14ac:dyDescent="0.4"/>
    <row r="893" ht="15.75" customHeight="1" x14ac:dyDescent="0.4"/>
    <row r="894" ht="15.75" customHeight="1" x14ac:dyDescent="0.4"/>
    <row r="895" ht="15.75" customHeight="1" x14ac:dyDescent="0.4"/>
    <row r="896" ht="15.75" customHeight="1" x14ac:dyDescent="0.4"/>
    <row r="897" ht="15.75" customHeight="1" x14ac:dyDescent="0.4"/>
    <row r="898" ht="15.75" customHeight="1" x14ac:dyDescent="0.4"/>
    <row r="899" ht="15.75" customHeight="1" x14ac:dyDescent="0.4"/>
    <row r="900" ht="15.75" customHeight="1" x14ac:dyDescent="0.4"/>
    <row r="901" ht="15.75" customHeight="1" x14ac:dyDescent="0.4"/>
    <row r="902" ht="15.75" customHeight="1" x14ac:dyDescent="0.4"/>
    <row r="903" ht="15.75" customHeight="1" x14ac:dyDescent="0.4"/>
    <row r="904" ht="15.75" customHeight="1" x14ac:dyDescent="0.4"/>
    <row r="905" ht="15.75" customHeight="1" x14ac:dyDescent="0.4"/>
    <row r="906" ht="15.75" customHeight="1" x14ac:dyDescent="0.4"/>
    <row r="907" ht="15.75" customHeight="1" x14ac:dyDescent="0.4"/>
    <row r="908" ht="15.75" customHeight="1" x14ac:dyDescent="0.4"/>
    <row r="909" ht="15.75" customHeight="1" x14ac:dyDescent="0.4"/>
    <row r="910" ht="15.75" customHeight="1" x14ac:dyDescent="0.4"/>
    <row r="911" ht="15.75" customHeight="1" x14ac:dyDescent="0.4"/>
    <row r="912" ht="15.75" customHeight="1" x14ac:dyDescent="0.4"/>
    <row r="913" ht="15.75" customHeight="1" x14ac:dyDescent="0.4"/>
    <row r="914" ht="15.75" customHeight="1" x14ac:dyDescent="0.4"/>
    <row r="915" ht="15.75" customHeight="1" x14ac:dyDescent="0.4"/>
    <row r="916" ht="15.75" customHeight="1" x14ac:dyDescent="0.4"/>
    <row r="917" ht="15.75" customHeight="1" x14ac:dyDescent="0.4"/>
    <row r="918" ht="15.75" customHeight="1" x14ac:dyDescent="0.4"/>
    <row r="919" ht="15.75" customHeight="1" x14ac:dyDescent="0.4"/>
    <row r="920" ht="15.75" customHeight="1" x14ac:dyDescent="0.4"/>
    <row r="921" ht="15.75" customHeight="1" x14ac:dyDescent="0.4"/>
    <row r="922" ht="15.75" customHeight="1" x14ac:dyDescent="0.4"/>
    <row r="923" ht="15.75" customHeight="1" x14ac:dyDescent="0.4"/>
    <row r="924" ht="15.75" customHeight="1" x14ac:dyDescent="0.4"/>
    <row r="925" ht="15.75" customHeight="1" x14ac:dyDescent="0.4"/>
    <row r="926" ht="15.75" customHeight="1" x14ac:dyDescent="0.4"/>
    <row r="927" ht="15.75" customHeight="1" x14ac:dyDescent="0.4"/>
    <row r="928" ht="15.75" customHeight="1" x14ac:dyDescent="0.4"/>
    <row r="929" ht="15.75" customHeight="1" x14ac:dyDescent="0.4"/>
    <row r="930" ht="15.75" customHeight="1" x14ac:dyDescent="0.4"/>
    <row r="931" ht="15.75" customHeight="1" x14ac:dyDescent="0.4"/>
    <row r="932" ht="15.75" customHeight="1" x14ac:dyDescent="0.4"/>
    <row r="933" ht="15.75" customHeight="1" x14ac:dyDescent="0.4"/>
    <row r="934" ht="15.75" customHeight="1" x14ac:dyDescent="0.4"/>
    <row r="935" ht="15.75" customHeight="1" x14ac:dyDescent="0.4"/>
    <row r="936" ht="15.75" customHeight="1" x14ac:dyDescent="0.4"/>
    <row r="937" ht="15.75" customHeight="1" x14ac:dyDescent="0.4"/>
    <row r="938" ht="15.75" customHeight="1" x14ac:dyDescent="0.4"/>
    <row r="939" ht="15.75" customHeight="1" x14ac:dyDescent="0.4"/>
    <row r="940" ht="15.75" customHeight="1" x14ac:dyDescent="0.4"/>
    <row r="941" ht="15.75" customHeight="1" x14ac:dyDescent="0.4"/>
    <row r="942" ht="15.75" customHeight="1" x14ac:dyDescent="0.4"/>
    <row r="943" ht="15.75" customHeight="1" x14ac:dyDescent="0.4"/>
    <row r="944" ht="15.75" customHeight="1" x14ac:dyDescent="0.4"/>
    <row r="945" ht="15.75" customHeight="1" x14ac:dyDescent="0.4"/>
    <row r="946" ht="15.75" customHeight="1" x14ac:dyDescent="0.4"/>
    <row r="947" ht="15.75" customHeight="1" x14ac:dyDescent="0.4"/>
    <row r="948" ht="15.75" customHeight="1" x14ac:dyDescent="0.4"/>
    <row r="949" ht="15.75" customHeight="1" x14ac:dyDescent="0.4"/>
    <row r="950" ht="15.75" customHeight="1" x14ac:dyDescent="0.4"/>
    <row r="951" ht="15.75" customHeight="1" x14ac:dyDescent="0.4"/>
    <row r="952" ht="15.75" customHeight="1" x14ac:dyDescent="0.4"/>
    <row r="953" ht="15.75" customHeight="1" x14ac:dyDescent="0.4"/>
    <row r="954" ht="15.75" customHeight="1" x14ac:dyDescent="0.4"/>
    <row r="955" ht="15.75" customHeight="1" x14ac:dyDescent="0.4"/>
    <row r="956" ht="15.75" customHeight="1" x14ac:dyDescent="0.4"/>
    <row r="957" ht="15.75" customHeight="1" x14ac:dyDescent="0.4"/>
    <row r="958" ht="15.75" customHeight="1" x14ac:dyDescent="0.4"/>
    <row r="959" ht="15.75" customHeight="1" x14ac:dyDescent="0.4"/>
    <row r="960" ht="15.75" customHeight="1" x14ac:dyDescent="0.4"/>
    <row r="961" ht="15.75" customHeight="1" x14ac:dyDescent="0.4"/>
    <row r="962" ht="15.75" customHeight="1" x14ac:dyDescent="0.4"/>
    <row r="963" ht="15.75" customHeight="1" x14ac:dyDescent="0.4"/>
    <row r="964" ht="15.75" customHeight="1" x14ac:dyDescent="0.4"/>
    <row r="965" ht="15.75" customHeight="1" x14ac:dyDescent="0.4"/>
    <row r="966" ht="15.75" customHeight="1" x14ac:dyDescent="0.4"/>
    <row r="967" ht="15.75" customHeight="1" x14ac:dyDescent="0.4"/>
    <row r="968" ht="15.75" customHeight="1" x14ac:dyDescent="0.4"/>
    <row r="969" ht="15.75" customHeight="1" x14ac:dyDescent="0.4"/>
    <row r="970" ht="15.75" customHeight="1" x14ac:dyDescent="0.4"/>
    <row r="971" ht="15.75" customHeight="1" x14ac:dyDescent="0.4"/>
    <row r="972" ht="15.75" customHeight="1" x14ac:dyDescent="0.4"/>
    <row r="973" ht="15.75" customHeight="1" x14ac:dyDescent="0.4"/>
    <row r="974" ht="15.75" customHeight="1" x14ac:dyDescent="0.4"/>
    <row r="975" ht="15.75" customHeight="1" x14ac:dyDescent="0.4"/>
    <row r="976" ht="15.75" customHeight="1" x14ac:dyDescent="0.4"/>
    <row r="977" ht="15.75" customHeight="1" x14ac:dyDescent="0.4"/>
    <row r="978" ht="15.75" customHeight="1" x14ac:dyDescent="0.4"/>
    <row r="979" ht="15.75" customHeight="1" x14ac:dyDescent="0.4"/>
    <row r="980" ht="15.75" customHeight="1" x14ac:dyDescent="0.4"/>
    <row r="981" ht="15.75" customHeight="1" x14ac:dyDescent="0.4"/>
    <row r="982" ht="15.75" customHeight="1" x14ac:dyDescent="0.4"/>
    <row r="983" ht="15.75" customHeight="1" x14ac:dyDescent="0.4"/>
    <row r="984" ht="15.75" customHeight="1" x14ac:dyDescent="0.4"/>
    <row r="985" ht="15.75" customHeight="1" x14ac:dyDescent="0.4"/>
    <row r="986" ht="15.75" customHeight="1" x14ac:dyDescent="0.4"/>
    <row r="987" ht="15.75" customHeight="1" x14ac:dyDescent="0.4"/>
    <row r="988" ht="15.75" customHeight="1" x14ac:dyDescent="0.4"/>
    <row r="989" ht="15.75" customHeight="1" x14ac:dyDescent="0.4"/>
  </sheetData>
  <mergeCells count="17">
    <mergeCell ref="A13:B13"/>
    <mergeCell ref="A1:E1"/>
    <mergeCell ref="C3:E3"/>
    <mergeCell ref="A5:E5"/>
    <mergeCell ref="A6:B6"/>
    <mergeCell ref="E6:E7"/>
    <mergeCell ref="A7:B7"/>
    <mergeCell ref="B8:E8"/>
    <mergeCell ref="A9:E9"/>
    <mergeCell ref="A10:E10"/>
    <mergeCell ref="A11:D11"/>
    <mergeCell ref="A12:E12"/>
    <mergeCell ref="A15:D15"/>
    <mergeCell ref="A17:C17"/>
    <mergeCell ref="A18:C18"/>
    <mergeCell ref="A20:D20"/>
    <mergeCell ref="A23:E27"/>
  </mergeCells>
  <conditionalFormatting sqref="C3">
    <cfRule type="cellIs" dxfId="205" priority="5" operator="equal">
      <formula>0</formula>
    </cfRule>
  </conditionalFormatting>
  <conditionalFormatting sqref="C3:E3">
    <cfRule type="cellIs" dxfId="204" priority="6" operator="equal">
      <formula>0</formula>
    </cfRule>
  </conditionalFormatting>
  <conditionalFormatting sqref="D6:D7">
    <cfRule type="containsText" dxfId="203" priority="8" operator="containsText" text="N.A.">
      <formula>NOT(ISERROR(SEARCH(("N.A."),(D6))))</formula>
    </cfRule>
    <cfRule type="containsText" dxfId="202" priority="9" operator="containsText" text="No">
      <formula>NOT(ISERROR(SEARCH(("No"),(D6))))</formula>
    </cfRule>
    <cfRule type="containsText" dxfId="201" priority="10" operator="containsText" text="Si">
      <formula>NOT(ISERROR(SEARCH(("Si"),(D6))))</formula>
    </cfRule>
  </conditionalFormatting>
  <conditionalFormatting sqref="D13">
    <cfRule type="containsText" dxfId="200" priority="2" operator="containsText" text="N.A.">
      <formula>NOT(ISERROR(SEARCH(("N.A."),(D13))))</formula>
    </cfRule>
    <cfRule type="containsText" dxfId="199" priority="3" operator="containsText" text="No">
      <formula>NOT(ISERROR(SEARCH(("No"),(D13))))</formula>
    </cfRule>
    <cfRule type="containsText" dxfId="198" priority="4" operator="containsText" text="Si">
      <formula>NOT(ISERROR(SEARCH(("Si"),(D13))))</formula>
    </cfRule>
  </conditionalFormatting>
  <conditionalFormatting sqref="D17:D18">
    <cfRule type="cellIs" dxfId="197" priority="16" operator="equal">
      <formula>"Si"</formula>
    </cfRule>
    <cfRule type="cellIs" dxfId="196" priority="17" operator="equal">
      <formula>"No"</formula>
    </cfRule>
  </conditionalFormatting>
  <conditionalFormatting sqref="E11">
    <cfRule type="containsText" dxfId="195" priority="11" operator="containsText" text="N.A.">
      <formula>NOT(ISERROR(SEARCH(("N.A."),(E11))))</formula>
    </cfRule>
    <cfRule type="containsText" dxfId="194" priority="12" operator="containsText" text="No">
      <formula>NOT(ISERROR(SEARCH(("No"),(E11))))</formula>
    </cfRule>
    <cfRule type="containsText" dxfId="193" priority="13" operator="containsText" text="Si">
      <formula>NOT(ISERROR(SEARCH(("Si"),(E11))))</formula>
    </cfRule>
  </conditionalFormatting>
  <conditionalFormatting sqref="E13">
    <cfRule type="cellIs" dxfId="192" priority="1" operator="equal">
      <formula>0</formula>
    </cfRule>
  </conditionalFormatting>
  <conditionalFormatting sqref="E15">
    <cfRule type="cellIs" dxfId="191" priority="7" operator="greaterThan">
      <formula>41</formula>
    </cfRule>
  </conditionalFormatting>
  <conditionalFormatting sqref="E17:E18">
    <cfRule type="cellIs" dxfId="190" priority="14" operator="equal">
      <formula>0</formula>
    </cfRule>
  </conditionalFormatting>
  <conditionalFormatting sqref="E20">
    <cfRule type="cellIs" dxfId="189" priority="15" operator="greaterThan">
      <formula>41</formula>
    </cfRule>
  </conditionalFormatting>
  <dataValidations count="1">
    <dataValidation type="list" allowBlank="1" showInputMessage="1" showErrorMessage="1" prompt="Entregado ¿Si o No?" sqref="D17:D18 E11 D6:D7 D13" xr:uid="{69E7ED3F-93F7-4954-B148-3C8D8B62342A}">
      <formula1>"Si,No"</formula1>
    </dataValidation>
  </dataValidations>
  <hyperlinks>
    <hyperlink ref="G17" r:id="rId1" xr:uid="{B8AD98E6-F425-4001-A55E-0305F750216A}"/>
    <hyperlink ref="G18" r:id="rId2" xr:uid="{A8206A41-9462-4201-B62D-314034B96799}"/>
  </hyperlinks>
  <pageMargins left="1.02" right="0.7" top="0.75" bottom="0.32" header="0" footer="0"/>
  <pageSetup paperSize="9" scale="50" orientation="portrait" r:id="rId3"/>
  <drawing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5A3576DE-0952-45A5-B7B3-A9B814C13714}">
          <x14:formula1>
            <xm:f>OFERENTES!$A$7:$A$12</xm:f>
          </x14:formula1>
          <xm:sqref>B3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572D9-AB74-42E4-A512-53ECE80D2109}">
  <sheetPr>
    <pageSetUpPr fitToPage="1"/>
  </sheetPr>
  <dimension ref="A1:AC986"/>
  <sheetViews>
    <sheetView view="pageBreakPreview" topLeftCell="D16" zoomScale="80" zoomScaleNormal="100" zoomScaleSheetLayoutView="80" zoomScalePageLayoutView="55" workbookViewId="0">
      <selection activeCell="A55" sqref="A55:I55"/>
    </sheetView>
  </sheetViews>
  <sheetFormatPr baseColWidth="10" defaultColWidth="14.28515625" defaultRowHeight="15" customHeight="1" x14ac:dyDescent="0.3"/>
  <cols>
    <col min="1" max="1" width="44.7109375" style="111" customWidth="1"/>
    <col min="2" max="2" width="27.28515625" style="111" customWidth="1"/>
    <col min="3" max="3" width="23.7109375" style="111" customWidth="1"/>
    <col min="4" max="4" width="25.7109375" style="111" customWidth="1"/>
    <col min="5" max="6" width="20.140625" style="111" customWidth="1"/>
    <col min="7" max="7" width="25" style="111" customWidth="1"/>
    <col min="8" max="8" width="18.28515625" style="111" customWidth="1"/>
    <col min="9" max="9" width="23.140625" style="111" customWidth="1"/>
    <col min="10" max="10" width="31.7109375" style="111" customWidth="1"/>
    <col min="11" max="11" width="18.28515625" style="111" customWidth="1"/>
    <col min="12" max="12" width="16.7109375" style="111" customWidth="1"/>
    <col min="13" max="13" width="10.7109375" style="111" customWidth="1"/>
    <col min="14" max="14" width="15" style="111" customWidth="1"/>
    <col min="15" max="15" width="12.7109375" style="111" customWidth="1"/>
    <col min="16" max="17" width="11.28515625" style="111" customWidth="1"/>
    <col min="18" max="29" width="10.7109375" style="111" customWidth="1"/>
    <col min="30" max="16384" width="14.28515625" style="111"/>
  </cols>
  <sheetData>
    <row r="1" spans="1:29" ht="22.5" customHeight="1" x14ac:dyDescent="0.3">
      <c r="A1" s="332" t="s">
        <v>14</v>
      </c>
      <c r="B1" s="292"/>
      <c r="C1" s="292"/>
      <c r="D1" s="292"/>
      <c r="E1" s="292"/>
      <c r="F1" s="292"/>
      <c r="G1" s="292"/>
      <c r="H1" s="292"/>
      <c r="I1" s="292"/>
      <c r="J1" s="292"/>
      <c r="K1" s="283"/>
      <c r="L1" s="106">
        <v>2022</v>
      </c>
      <c r="M1" s="107" t="s">
        <v>15</v>
      </c>
      <c r="N1" s="107" t="s">
        <v>16</v>
      </c>
      <c r="O1" s="108" t="s">
        <v>17</v>
      </c>
      <c r="P1" s="109" t="s">
        <v>18</v>
      </c>
      <c r="Q1" s="110" t="s">
        <v>19</v>
      </c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</row>
    <row r="2" spans="1:29" ht="6" customHeight="1" x14ac:dyDescent="0.3">
      <c r="A2" s="110"/>
      <c r="B2" s="110"/>
      <c r="C2" s="112"/>
      <c r="D2" s="110"/>
      <c r="E2" s="110"/>
      <c r="F2" s="110"/>
      <c r="G2" s="110"/>
      <c r="H2" s="110"/>
      <c r="I2" s="110"/>
      <c r="J2" s="110"/>
      <c r="K2" s="110"/>
      <c r="L2" s="107"/>
      <c r="M2" s="107" t="s">
        <v>20</v>
      </c>
      <c r="N2" s="107" t="s">
        <v>21</v>
      </c>
      <c r="O2" s="108">
        <v>721214</v>
      </c>
      <c r="P2" s="109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</row>
    <row r="3" spans="1:29" ht="23.25" x14ac:dyDescent="0.3">
      <c r="A3" s="291" t="s">
        <v>22</v>
      </c>
      <c r="B3" s="292"/>
      <c r="C3" s="292"/>
      <c r="D3" s="292"/>
      <c r="E3" s="292"/>
      <c r="F3" s="292"/>
      <c r="G3" s="292"/>
      <c r="H3" s="292"/>
      <c r="I3" s="292"/>
      <c r="J3" s="292"/>
      <c r="K3" s="283"/>
      <c r="L3" s="107"/>
      <c r="M3" s="107"/>
      <c r="N3" s="107"/>
      <c r="O3" s="108"/>
      <c r="P3" s="109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</row>
    <row r="4" spans="1:29" ht="23.25" x14ac:dyDescent="0.3">
      <c r="A4" s="113" t="s">
        <v>23</v>
      </c>
      <c r="B4" s="172" t="s">
        <v>98</v>
      </c>
      <c r="C4" s="173"/>
      <c r="D4" s="337" t="s">
        <v>24</v>
      </c>
      <c r="E4" s="292"/>
      <c r="F4" s="292"/>
      <c r="G4" s="292"/>
      <c r="H4" s="283"/>
      <c r="I4" s="104"/>
      <c r="J4" s="175">
        <v>46141</v>
      </c>
      <c r="K4" s="176"/>
      <c r="L4" s="107"/>
      <c r="M4" s="107"/>
      <c r="N4" s="107"/>
      <c r="O4" s="108"/>
      <c r="P4" s="109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</row>
    <row r="5" spans="1:29" ht="58.9" customHeight="1" x14ac:dyDescent="0.3">
      <c r="A5" s="113" t="s">
        <v>25</v>
      </c>
      <c r="B5" s="355" t="s">
        <v>99</v>
      </c>
      <c r="C5" s="306"/>
      <c r="D5" s="306"/>
      <c r="E5" s="306"/>
      <c r="F5" s="306"/>
      <c r="G5" s="306"/>
      <c r="H5" s="306"/>
      <c r="I5" s="306"/>
      <c r="J5" s="306"/>
      <c r="K5" s="356"/>
      <c r="L5" s="107"/>
      <c r="M5" s="107"/>
      <c r="N5" s="107"/>
      <c r="O5" s="108"/>
      <c r="P5" s="109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110"/>
      <c r="AB5" s="110"/>
      <c r="AC5" s="110"/>
    </row>
    <row r="6" spans="1:29" ht="6" customHeight="1" x14ac:dyDescent="0.3">
      <c r="A6" s="110"/>
      <c r="B6" s="110"/>
      <c r="C6" s="112"/>
      <c r="D6" s="110"/>
      <c r="E6" s="110"/>
      <c r="F6" s="110"/>
      <c r="G6" s="110"/>
      <c r="H6" s="110"/>
      <c r="I6" s="110"/>
      <c r="J6" s="110"/>
      <c r="K6" s="110"/>
      <c r="L6" s="107"/>
      <c r="M6" s="107"/>
      <c r="N6" s="107"/>
      <c r="O6" s="108"/>
      <c r="P6" s="109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/>
    </row>
    <row r="7" spans="1:29" ht="23.25" x14ac:dyDescent="0.3">
      <c r="A7" s="291" t="s">
        <v>26</v>
      </c>
      <c r="B7" s="292"/>
      <c r="C7" s="292"/>
      <c r="D7" s="292"/>
      <c r="E7" s="292"/>
      <c r="F7" s="292"/>
      <c r="G7" s="292"/>
      <c r="H7" s="292"/>
      <c r="I7" s="292"/>
      <c r="J7" s="292"/>
      <c r="K7" s="283"/>
      <c r="L7" s="107"/>
      <c r="M7" s="107"/>
      <c r="N7" s="107"/>
      <c r="O7" s="108"/>
      <c r="P7" s="109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</row>
    <row r="8" spans="1:29" ht="23.25" x14ac:dyDescent="0.3">
      <c r="A8" s="114" t="s">
        <v>27</v>
      </c>
      <c r="B8" s="82">
        <v>4</v>
      </c>
      <c r="C8" s="279" t="str">
        <f>IF(B8&gt;0,(VLOOKUP($B$8,[2]OFERENTES!$A$7:$H$12,2,FALSE)),0)</f>
        <v>H.A.H. CONSTRUCCIONES S.A.S.</v>
      </c>
      <c r="D8" s="292"/>
      <c r="E8" s="292"/>
      <c r="F8" s="292"/>
      <c r="G8" s="292"/>
      <c r="H8" s="292"/>
      <c r="I8" s="292"/>
      <c r="J8" s="292"/>
      <c r="K8" s="283"/>
      <c r="L8" s="115">
        <v>44713</v>
      </c>
      <c r="M8" s="107"/>
      <c r="N8" s="107"/>
      <c r="O8" s="108">
        <v>721529</v>
      </c>
      <c r="P8" s="109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</row>
    <row r="9" spans="1:29" ht="42.75" customHeight="1" x14ac:dyDescent="0.3">
      <c r="A9" s="116" t="s">
        <v>28</v>
      </c>
      <c r="B9" s="354" t="str">
        <f>IF(B8&gt;0,(VLOOKUP($B$8,[2]OFERENTES!$A$7:$J$12,3,FALSE)),0)</f>
        <v>H.A.H. CONSTRUCCIONES S.A.S.</v>
      </c>
      <c r="C9" s="292"/>
      <c r="D9" s="292"/>
      <c r="E9" s="292"/>
      <c r="F9" s="292"/>
      <c r="G9" s="292"/>
      <c r="H9" s="283"/>
      <c r="I9" s="105"/>
      <c r="J9" s="117" t="s">
        <v>29</v>
      </c>
      <c r="K9" s="118">
        <f>IF(B8&gt;0,(VLOOKUP($B$8,[2]OFERENTES!$A$7:$J$12,4,FALSE)),0)</f>
        <v>1</v>
      </c>
      <c r="L9" s="115"/>
      <c r="M9" s="107"/>
      <c r="N9" s="107"/>
      <c r="O9" s="108"/>
      <c r="P9" s="109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</row>
    <row r="10" spans="1:29" ht="23.25" x14ac:dyDescent="0.3">
      <c r="A10" s="113" t="s">
        <v>30</v>
      </c>
      <c r="B10" s="354">
        <f>IF(B8&gt;0,(VLOOKUP($B$8,[2]OFERENTES!$A$7:$J$12,5,FALSE)),0)</f>
        <v>0</v>
      </c>
      <c r="C10" s="292"/>
      <c r="D10" s="292"/>
      <c r="E10" s="292"/>
      <c r="F10" s="292"/>
      <c r="G10" s="292"/>
      <c r="H10" s="283"/>
      <c r="I10" s="105"/>
      <c r="J10" s="117" t="s">
        <v>29</v>
      </c>
      <c r="K10" s="19">
        <f>IF(D8&gt;0,(VLOOKUP($B$8,[2]OFERENTES!$A$8:$J$8,6,FALSE)),0)</f>
        <v>0</v>
      </c>
      <c r="L10" s="115"/>
      <c r="M10" s="107"/>
      <c r="N10" s="107"/>
      <c r="O10" s="108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</row>
    <row r="11" spans="1:29" ht="23.25" x14ac:dyDescent="0.3">
      <c r="A11" s="113" t="s">
        <v>73</v>
      </c>
      <c r="B11" s="354">
        <f>IF(C8&gt;0,(VLOOKUP($B$8,[1]OFERENTES!$A$7:$H$20,7,FALSE)),0)</f>
        <v>0</v>
      </c>
      <c r="C11" s="292"/>
      <c r="D11" s="292"/>
      <c r="E11" s="292"/>
      <c r="F11" s="292"/>
      <c r="G11" s="292"/>
      <c r="H11" s="283"/>
      <c r="I11" s="105"/>
      <c r="J11" s="117" t="s">
        <v>29</v>
      </c>
      <c r="K11" s="118">
        <f>IF(B10&gt;0,(VLOOKUP($B$8,[2]OFERENTES!$A$7:$J$12,4,FALSE)),0)</f>
        <v>0</v>
      </c>
      <c r="L11" s="115"/>
      <c r="M11" s="107"/>
      <c r="N11" s="107"/>
      <c r="O11" s="108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</row>
    <row r="12" spans="1:29" ht="6" customHeight="1" x14ac:dyDescent="0.3">
      <c r="A12" s="119"/>
      <c r="B12" s="120" t="s">
        <v>31</v>
      </c>
      <c r="C12" s="119"/>
      <c r="D12" s="110"/>
      <c r="E12" s="110"/>
      <c r="F12" s="110"/>
      <c r="G12" s="110"/>
      <c r="H12" s="110"/>
      <c r="I12" s="110"/>
      <c r="J12" s="110"/>
      <c r="K12" s="110"/>
      <c r="L12" s="107"/>
      <c r="M12" s="107"/>
      <c r="N12" s="107"/>
      <c r="O12" s="108">
        <v>721516</v>
      </c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</row>
    <row r="13" spans="1:29" ht="18.75" x14ac:dyDescent="0.3">
      <c r="A13" s="291" t="s">
        <v>32</v>
      </c>
      <c r="B13" s="292"/>
      <c r="C13" s="292"/>
      <c r="D13" s="292"/>
      <c r="E13" s="292"/>
      <c r="F13" s="292"/>
      <c r="G13" s="292"/>
      <c r="H13" s="292"/>
      <c r="I13" s="292"/>
      <c r="J13" s="292"/>
      <c r="K13" s="283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</row>
    <row r="14" spans="1:29" ht="81.400000000000006" customHeight="1" x14ac:dyDescent="0.3">
      <c r="A14" s="121" t="s">
        <v>85</v>
      </c>
      <c r="B14" s="351" t="s">
        <v>100</v>
      </c>
      <c r="C14" s="352"/>
      <c r="D14" s="352"/>
      <c r="E14" s="352"/>
      <c r="F14" s="352"/>
      <c r="G14" s="352"/>
      <c r="H14" s="352"/>
      <c r="I14" s="352"/>
      <c r="J14" s="352"/>
      <c r="K14" s="353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</row>
    <row r="15" spans="1:29" ht="76.900000000000006" customHeight="1" x14ac:dyDescent="0.3">
      <c r="A15" s="121" t="s">
        <v>86</v>
      </c>
      <c r="B15" s="351" t="s">
        <v>101</v>
      </c>
      <c r="C15" s="352"/>
      <c r="D15" s="352"/>
      <c r="E15" s="352"/>
      <c r="F15" s="352"/>
      <c r="G15" s="352"/>
      <c r="H15" s="352"/>
      <c r="I15" s="352"/>
      <c r="J15" s="352"/>
      <c r="K15" s="353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</row>
    <row r="16" spans="1:29" ht="148.5" customHeight="1" x14ac:dyDescent="0.3">
      <c r="A16" s="121" t="s">
        <v>87</v>
      </c>
      <c r="B16" s="351" t="s">
        <v>102</v>
      </c>
      <c r="C16" s="352"/>
      <c r="D16" s="352"/>
      <c r="E16" s="352"/>
      <c r="F16" s="352"/>
      <c r="G16" s="352"/>
      <c r="H16" s="352"/>
      <c r="I16" s="352"/>
      <c r="J16" s="352"/>
      <c r="K16" s="353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</row>
    <row r="17" spans="1:29" ht="6" customHeight="1" x14ac:dyDescent="0.3">
      <c r="A17" s="110"/>
      <c r="B17" s="110"/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</row>
    <row r="18" spans="1:29" ht="18.75" x14ac:dyDescent="0.3">
      <c r="A18" s="279" t="s">
        <v>33</v>
      </c>
      <c r="B18" s="292"/>
      <c r="C18" s="292"/>
      <c r="D18" s="292"/>
      <c r="E18" s="292"/>
      <c r="F18" s="292"/>
      <c r="G18" s="292"/>
      <c r="H18" s="292"/>
      <c r="I18" s="292"/>
      <c r="J18" s="292"/>
      <c r="K18" s="283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</row>
    <row r="19" spans="1:29" ht="57" customHeight="1" x14ac:dyDescent="0.3">
      <c r="A19" s="122" t="s">
        <v>80</v>
      </c>
      <c r="B19" s="90">
        <v>4</v>
      </c>
      <c r="C19" s="279" t="s">
        <v>34</v>
      </c>
      <c r="D19" s="280"/>
      <c r="E19" s="280"/>
      <c r="F19" s="280"/>
      <c r="G19" s="280"/>
      <c r="H19" s="280"/>
      <c r="I19" s="281"/>
      <c r="J19" s="332" t="s">
        <v>128</v>
      </c>
      <c r="K19" s="286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</row>
    <row r="20" spans="1:29" ht="50.25" customHeight="1" x14ac:dyDescent="0.3">
      <c r="A20" s="338">
        <v>1</v>
      </c>
      <c r="B20" s="338" t="s">
        <v>10</v>
      </c>
      <c r="C20" s="340">
        <f>IF(B20="X",(ROUND((365062574/1750905),2)),0)</f>
        <v>208.5</v>
      </c>
      <c r="D20" s="341"/>
      <c r="E20" s="341"/>
      <c r="F20" s="341"/>
      <c r="G20" s="341"/>
      <c r="H20" s="341"/>
      <c r="I20" s="342"/>
      <c r="J20" s="340">
        <f>IF(B20="X",C20*50%,0)</f>
        <v>104.25</v>
      </c>
      <c r="K20" s="341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C20" s="110"/>
    </row>
    <row r="21" spans="1:29" ht="24" customHeight="1" x14ac:dyDescent="0.3">
      <c r="A21" s="339"/>
      <c r="B21" s="339"/>
      <c r="C21" s="343"/>
      <c r="D21" s="344"/>
      <c r="E21" s="344"/>
      <c r="F21" s="344"/>
      <c r="G21" s="344"/>
      <c r="H21" s="344"/>
      <c r="I21" s="345"/>
      <c r="J21" s="343"/>
      <c r="K21" s="344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</row>
    <row r="22" spans="1:29" ht="24" customHeight="1" x14ac:dyDescent="0.3">
      <c r="A22" s="123">
        <v>1</v>
      </c>
      <c r="B22" s="123" t="s">
        <v>10</v>
      </c>
      <c r="C22" s="346"/>
      <c r="D22" s="347"/>
      <c r="E22" s="347"/>
      <c r="F22" s="347"/>
      <c r="G22" s="347"/>
      <c r="H22" s="347"/>
      <c r="I22" s="348"/>
      <c r="J22" s="124"/>
      <c r="K22" s="125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</row>
    <row r="23" spans="1:29" ht="18.75" x14ac:dyDescent="0.3">
      <c r="A23" s="126" t="s">
        <v>35</v>
      </c>
      <c r="B23" s="127"/>
      <c r="C23" s="346">
        <f>SUM(C20:H20)</f>
        <v>208.5</v>
      </c>
      <c r="D23" s="347"/>
      <c r="E23" s="347"/>
      <c r="F23" s="347"/>
      <c r="G23" s="347"/>
      <c r="H23" s="347"/>
      <c r="I23" s="348"/>
      <c r="J23" s="349"/>
      <c r="K23" s="35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</row>
    <row r="24" spans="1:29" ht="18.75" customHeight="1" x14ac:dyDescent="0.3">
      <c r="A24" s="128" t="s">
        <v>36</v>
      </c>
      <c r="B24" s="331">
        <v>0</v>
      </c>
      <c r="C24" s="283"/>
      <c r="D24" s="332" t="s">
        <v>37</v>
      </c>
      <c r="E24" s="333"/>
      <c r="F24" s="333"/>
      <c r="G24" s="333"/>
      <c r="H24" s="333"/>
      <c r="I24" s="333"/>
      <c r="J24" s="334">
        <f>C23-B24</f>
        <v>208.5</v>
      </c>
      <c r="K24" s="283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0"/>
      <c r="AB24" s="110"/>
      <c r="AC24" s="110"/>
    </row>
    <row r="25" spans="1:29" ht="4.5" customHeight="1" x14ac:dyDescent="0.3">
      <c r="A25" s="335"/>
      <c r="B25" s="336"/>
      <c r="C25" s="336"/>
      <c r="D25" s="336"/>
      <c r="E25" s="336"/>
      <c r="F25" s="336"/>
      <c r="G25" s="336"/>
      <c r="H25" s="336"/>
      <c r="I25" s="336"/>
      <c r="J25" s="336"/>
      <c r="K25" s="336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0"/>
      <c r="AB25" s="110"/>
      <c r="AC25" s="110"/>
    </row>
    <row r="26" spans="1:29" ht="86.25" customHeight="1" x14ac:dyDescent="0.3">
      <c r="A26" s="129" t="s">
        <v>81</v>
      </c>
      <c r="B26" s="20" t="s">
        <v>106</v>
      </c>
      <c r="C26" s="130" t="s">
        <v>38</v>
      </c>
      <c r="D26" s="129" t="s">
        <v>39</v>
      </c>
      <c r="E26" s="129" t="s">
        <v>90</v>
      </c>
      <c r="F26" s="129" t="s">
        <v>96</v>
      </c>
      <c r="G26" s="129" t="s">
        <v>91</v>
      </c>
      <c r="H26" s="129" t="s">
        <v>92</v>
      </c>
      <c r="I26" s="129" t="s">
        <v>93</v>
      </c>
      <c r="J26" s="131" t="s">
        <v>75</v>
      </c>
      <c r="K26" s="131" t="s">
        <v>89</v>
      </c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</row>
    <row r="27" spans="1:29" ht="105" customHeight="1" x14ac:dyDescent="0.3">
      <c r="A27" s="132" t="s">
        <v>140</v>
      </c>
      <c r="B27" s="133" t="s">
        <v>15</v>
      </c>
      <c r="C27" s="133" t="s">
        <v>122</v>
      </c>
      <c r="D27" s="134">
        <v>1</v>
      </c>
      <c r="E27" s="133" t="s">
        <v>15</v>
      </c>
      <c r="F27" s="135">
        <v>2016</v>
      </c>
      <c r="G27" s="133" t="s">
        <v>15</v>
      </c>
      <c r="H27" s="133" t="s">
        <v>15</v>
      </c>
      <c r="I27" s="136">
        <f>+IF(G27="Cumple",+K27,0)</f>
        <v>1798.05</v>
      </c>
      <c r="J27" s="137">
        <v>1798.05</v>
      </c>
      <c r="K27" s="138">
        <f t="shared" ref="K27:K33" si="0">ROUND((J27*D27),2)</f>
        <v>1798.05</v>
      </c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</row>
    <row r="28" spans="1:29" ht="99" customHeight="1" x14ac:dyDescent="0.3">
      <c r="A28" s="139" t="s">
        <v>141</v>
      </c>
      <c r="B28" s="133" t="s">
        <v>15</v>
      </c>
      <c r="C28" s="133" t="s">
        <v>122</v>
      </c>
      <c r="D28" s="134">
        <v>0.5</v>
      </c>
      <c r="E28" s="133" t="s">
        <v>15</v>
      </c>
      <c r="F28" s="135">
        <v>2018</v>
      </c>
      <c r="G28" s="133" t="s">
        <v>15</v>
      </c>
      <c r="H28" s="133" t="s">
        <v>15</v>
      </c>
      <c r="I28" s="136">
        <f t="shared" ref="I28:I33" si="1">+IF(G28="Cumple",+K28,0)</f>
        <v>1084.8499999999999</v>
      </c>
      <c r="J28" s="137">
        <v>2169.69</v>
      </c>
      <c r="K28" s="138">
        <f t="shared" si="0"/>
        <v>1084.8499999999999</v>
      </c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0"/>
      <c r="AB28" s="110"/>
      <c r="AC28" s="110"/>
    </row>
    <row r="29" spans="1:29" ht="19.149999999999999" customHeight="1" x14ac:dyDescent="0.3">
      <c r="A29" s="139" t="s">
        <v>105</v>
      </c>
      <c r="B29" s="133"/>
      <c r="C29" s="133"/>
      <c r="D29" s="140"/>
      <c r="E29" s="133"/>
      <c r="F29" s="141"/>
      <c r="G29" s="133"/>
      <c r="H29" s="133"/>
      <c r="I29" s="136">
        <f t="shared" si="1"/>
        <v>0</v>
      </c>
      <c r="J29" s="137"/>
      <c r="K29" s="138">
        <f t="shared" si="0"/>
        <v>0</v>
      </c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10"/>
    </row>
    <row r="30" spans="1:29" ht="15.75" customHeight="1" x14ac:dyDescent="0.3">
      <c r="A30" s="139" t="s">
        <v>40</v>
      </c>
      <c r="B30" s="133"/>
      <c r="C30" s="142"/>
      <c r="D30" s="140"/>
      <c r="E30" s="133"/>
      <c r="F30" s="141"/>
      <c r="G30" s="133"/>
      <c r="H30" s="133"/>
      <c r="I30" s="136">
        <f t="shared" si="1"/>
        <v>0</v>
      </c>
      <c r="J30" s="137"/>
      <c r="K30" s="138">
        <f t="shared" si="0"/>
        <v>0</v>
      </c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</row>
    <row r="31" spans="1:29" ht="15.75" customHeight="1" x14ac:dyDescent="0.3">
      <c r="A31" s="139" t="s">
        <v>41</v>
      </c>
      <c r="B31" s="133"/>
      <c r="C31" s="142"/>
      <c r="D31" s="140"/>
      <c r="E31" s="133"/>
      <c r="F31" s="141"/>
      <c r="G31" s="133"/>
      <c r="H31" s="133"/>
      <c r="I31" s="136">
        <f t="shared" si="1"/>
        <v>0</v>
      </c>
      <c r="J31" s="137"/>
      <c r="K31" s="138">
        <f t="shared" si="0"/>
        <v>0</v>
      </c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0"/>
      <c r="AB31" s="110"/>
      <c r="AC31" s="110"/>
    </row>
    <row r="32" spans="1:29" ht="15.75" customHeight="1" x14ac:dyDescent="0.3">
      <c r="A32" s="139" t="s">
        <v>42</v>
      </c>
      <c r="B32" s="133"/>
      <c r="C32" s="142"/>
      <c r="D32" s="140"/>
      <c r="E32" s="133"/>
      <c r="F32" s="141"/>
      <c r="G32" s="133"/>
      <c r="H32" s="133"/>
      <c r="I32" s="136">
        <f t="shared" si="1"/>
        <v>0</v>
      </c>
      <c r="J32" s="137"/>
      <c r="K32" s="138">
        <f t="shared" si="0"/>
        <v>0</v>
      </c>
      <c r="L32" s="110"/>
      <c r="M32" s="110">
        <f>+COUNTIF(H27:H33,"Cumple")</f>
        <v>2</v>
      </c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</row>
    <row r="33" spans="1:29" ht="15.75" customHeight="1" x14ac:dyDescent="0.3">
      <c r="A33" s="139" t="s">
        <v>43</v>
      </c>
      <c r="B33" s="133"/>
      <c r="C33" s="142"/>
      <c r="D33" s="140"/>
      <c r="E33" s="133"/>
      <c r="F33" s="141"/>
      <c r="G33" s="133"/>
      <c r="H33" s="133"/>
      <c r="I33" s="136">
        <f t="shared" si="1"/>
        <v>0</v>
      </c>
      <c r="J33" s="137"/>
      <c r="K33" s="138">
        <f t="shared" si="0"/>
        <v>0</v>
      </c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0"/>
      <c r="AB33" s="110"/>
      <c r="AC33" s="110"/>
    </row>
    <row r="34" spans="1:29" ht="15.75" customHeight="1" x14ac:dyDescent="0.3">
      <c r="A34" s="143" t="s">
        <v>44</v>
      </c>
      <c r="B34" s="133" t="str">
        <f>IF($B9&gt;0,(IF((COUNTIF(B27:B33,"CUMPLE"))&gt;=1,"CUMPLE","NO CUMPLE")),0)</f>
        <v>CUMPLE</v>
      </c>
      <c r="C34" s="144"/>
      <c r="D34" s="144" t="s">
        <v>45</v>
      </c>
      <c r="E34" s="133" t="str">
        <f>IF($B9&gt;0,(IF((COUNTIF(E27:E33,"CUMPLE"))&gt;=1,"CUMPLE","NO CUMPLE")),0)</f>
        <v>CUMPLE</v>
      </c>
      <c r="F34" s="144"/>
      <c r="G34" s="144"/>
      <c r="H34" s="133" t="str">
        <f>IF($B9&gt;0,(IF((COUNTIF(H27:H33,"CUMPLE"))&gt;=1,"CUMPLE","NO CUMPLE")),0)</f>
        <v>CUMPLE</v>
      </c>
      <c r="I34" s="145" t="str">
        <f>IF($B$19&gt;0,(IF((MAX(I27:I33))&gt;=$J$20,$M$1,$M$2)),0)</f>
        <v>Cumple</v>
      </c>
      <c r="J34" s="146" t="s">
        <v>46</v>
      </c>
      <c r="K34" s="147">
        <f>SUM(K27:K33)</f>
        <v>2882.8999999999996</v>
      </c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</row>
    <row r="35" spans="1:29" ht="4.5" customHeight="1" x14ac:dyDescent="0.3">
      <c r="A35" s="148"/>
      <c r="B35" s="148"/>
      <c r="C35" s="148"/>
      <c r="D35" s="148"/>
      <c r="E35" s="148"/>
      <c r="F35" s="148"/>
      <c r="G35" s="148"/>
      <c r="H35" s="148"/>
      <c r="I35" s="148"/>
      <c r="J35" s="149"/>
      <c r="K35" s="112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</row>
    <row r="36" spans="1:29" ht="15.75" customHeight="1" x14ac:dyDescent="0.3">
      <c r="A36" s="337" t="s">
        <v>47</v>
      </c>
      <c r="B36" s="292"/>
      <c r="C36" s="292"/>
      <c r="D36" s="292"/>
      <c r="E36" s="292"/>
      <c r="F36" s="292"/>
      <c r="G36" s="292"/>
      <c r="H36" s="292"/>
      <c r="I36" s="292"/>
      <c r="J36" s="292"/>
      <c r="K36" s="283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</row>
    <row r="37" spans="1:29" ht="15.75" customHeight="1" x14ac:dyDescent="0.3">
      <c r="A37" s="150" t="s">
        <v>48</v>
      </c>
      <c r="B37" s="150" t="s">
        <v>49</v>
      </c>
      <c r="C37" s="337" t="s">
        <v>50</v>
      </c>
      <c r="D37" s="292"/>
      <c r="E37" s="292"/>
      <c r="F37" s="292"/>
      <c r="G37" s="292"/>
      <c r="H37" s="292"/>
      <c r="I37" s="292"/>
      <c r="J37" s="283"/>
      <c r="K37" s="150" t="s">
        <v>51</v>
      </c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</row>
    <row r="38" spans="1:29" ht="15.75" customHeight="1" x14ac:dyDescent="0.3">
      <c r="A38" s="150">
        <v>1</v>
      </c>
      <c r="B38" s="150">
        <v>2</v>
      </c>
      <c r="C38" s="321">
        <v>0.75</v>
      </c>
      <c r="D38" s="292"/>
      <c r="E38" s="283"/>
      <c r="F38" s="322" t="s">
        <v>10</v>
      </c>
      <c r="G38" s="323"/>
      <c r="H38" s="323"/>
      <c r="I38" s="324"/>
      <c r="J38" s="151">
        <f>IF(F38&gt;0,ROUND(($C$23*C38),2),0)</f>
        <v>156.38</v>
      </c>
      <c r="K38" s="325" t="str">
        <f>IF(K34&gt;0,(IF(K34&gt;=(LARGE(J38:J40,1)),M1,M2)),0)</f>
        <v>Cumple</v>
      </c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</row>
    <row r="39" spans="1:29" ht="15.75" customHeight="1" x14ac:dyDescent="0.3">
      <c r="A39" s="150">
        <v>3</v>
      </c>
      <c r="B39" s="150">
        <v>4</v>
      </c>
      <c r="C39" s="321">
        <v>1.2</v>
      </c>
      <c r="D39" s="292"/>
      <c r="E39" s="283"/>
      <c r="F39" s="322"/>
      <c r="G39" s="323"/>
      <c r="H39" s="323"/>
      <c r="I39" s="324"/>
      <c r="J39" s="151">
        <f>IF(F39&gt;0,ROUND(($C$23*C39),2),0)</f>
        <v>0</v>
      </c>
      <c r="K39" s="326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0"/>
      <c r="AB39" s="110"/>
      <c r="AC39" s="110"/>
    </row>
    <row r="40" spans="1:29" ht="15.75" customHeight="1" x14ac:dyDescent="0.3">
      <c r="A40" s="150">
        <v>5</v>
      </c>
      <c r="B40" s="150">
        <v>7</v>
      </c>
      <c r="C40" s="321">
        <v>1.5</v>
      </c>
      <c r="D40" s="292"/>
      <c r="E40" s="283"/>
      <c r="F40" s="328"/>
      <c r="G40" s="329"/>
      <c r="H40" s="329"/>
      <c r="I40" s="330"/>
      <c r="J40" s="151">
        <f>IF(F40&gt;0,ROUND(($C$23*C40),2),0)</f>
        <v>0</v>
      </c>
      <c r="K40" s="327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</row>
    <row r="41" spans="1:29" ht="6" customHeight="1" x14ac:dyDescent="0.3">
      <c r="A41" s="148"/>
      <c r="B41" s="148"/>
      <c r="C41" s="148"/>
      <c r="D41" s="148"/>
      <c r="E41" s="148"/>
      <c r="F41" s="148"/>
      <c r="G41" s="148"/>
      <c r="H41" s="148"/>
      <c r="I41" s="148"/>
      <c r="J41" s="149"/>
      <c r="K41" s="112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</row>
    <row r="42" spans="1:29" ht="51" customHeight="1" x14ac:dyDescent="0.3">
      <c r="A42" s="308" t="s">
        <v>108</v>
      </c>
      <c r="B42" s="310"/>
      <c r="C42" s="310"/>
      <c r="D42" s="310"/>
      <c r="E42" s="310"/>
      <c r="F42" s="310"/>
      <c r="G42" s="310"/>
      <c r="H42" s="310"/>
      <c r="I42" s="310"/>
      <c r="J42" s="286"/>
      <c r="K42" s="135" t="s">
        <v>63</v>
      </c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</row>
    <row r="43" spans="1:29" ht="51.4" customHeight="1" x14ac:dyDescent="0.3">
      <c r="A43" s="308" t="s">
        <v>109</v>
      </c>
      <c r="B43" s="310"/>
      <c r="C43" s="310"/>
      <c r="D43" s="310"/>
      <c r="E43" s="310"/>
      <c r="F43" s="310"/>
      <c r="G43" s="310"/>
      <c r="H43" s="310"/>
      <c r="I43" s="310"/>
      <c r="J43" s="286"/>
      <c r="K43" s="135" t="s">
        <v>63</v>
      </c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</row>
    <row r="44" spans="1:29" ht="15.75" customHeight="1" x14ac:dyDescent="0.3">
      <c r="A44" s="308" t="s">
        <v>52</v>
      </c>
      <c r="B44" s="311"/>
      <c r="C44" s="311"/>
      <c r="D44" s="311"/>
      <c r="E44" s="311"/>
      <c r="F44" s="311"/>
      <c r="G44" s="311"/>
      <c r="H44" s="311"/>
      <c r="I44" s="312"/>
      <c r="J44" s="152">
        <f>+J4</f>
        <v>46141</v>
      </c>
      <c r="K44" s="135" t="s">
        <v>63</v>
      </c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</row>
    <row r="45" spans="1:29" ht="18" customHeight="1" x14ac:dyDescent="0.3">
      <c r="A45" s="313" t="s">
        <v>82</v>
      </c>
      <c r="B45" s="314"/>
      <c r="C45" s="314"/>
      <c r="D45" s="314"/>
      <c r="E45" s="314"/>
      <c r="F45" s="314"/>
      <c r="G45" s="314"/>
      <c r="H45" s="314"/>
      <c r="I45" s="314"/>
      <c r="J45" s="319">
        <f>ROUND(C23*50%,2)</f>
        <v>104.25</v>
      </c>
      <c r="K45" s="302" t="s">
        <v>130</v>
      </c>
      <c r="L45" s="153" t="b">
        <f>OR(K45="Si",K45="N.A.")</f>
        <v>1</v>
      </c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</row>
    <row r="46" spans="1:29" ht="23.25" customHeight="1" x14ac:dyDescent="0.3">
      <c r="A46" s="315"/>
      <c r="B46" s="316"/>
      <c r="C46" s="316"/>
      <c r="D46" s="316"/>
      <c r="E46" s="316"/>
      <c r="F46" s="316"/>
      <c r="G46" s="316"/>
      <c r="H46" s="316"/>
      <c r="I46" s="316"/>
      <c r="J46" s="300"/>
      <c r="K46" s="303"/>
      <c r="L46" s="153" t="b">
        <f>OR(K45="Si",K45="N.A.")</f>
        <v>1</v>
      </c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0"/>
      <c r="AB46" s="110"/>
      <c r="AC46" s="110"/>
    </row>
    <row r="47" spans="1:29" ht="18" customHeight="1" x14ac:dyDescent="0.3">
      <c r="A47" s="317"/>
      <c r="B47" s="318"/>
      <c r="C47" s="318"/>
      <c r="D47" s="318"/>
      <c r="E47" s="318"/>
      <c r="F47" s="318"/>
      <c r="G47" s="318"/>
      <c r="H47" s="318"/>
      <c r="I47" s="318"/>
      <c r="J47" s="320"/>
      <c r="K47" s="304"/>
      <c r="L47" s="153" t="b">
        <f>OR(K45="Si",K45="N.A.")</f>
        <v>1</v>
      </c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0"/>
      <c r="AB47" s="110"/>
      <c r="AC47" s="110"/>
    </row>
    <row r="48" spans="1:29" ht="18" customHeight="1" x14ac:dyDescent="0.3">
      <c r="A48" s="293" t="s">
        <v>69</v>
      </c>
      <c r="B48" s="294"/>
      <c r="C48" s="294"/>
      <c r="D48" s="294"/>
      <c r="E48" s="294"/>
      <c r="F48" s="294"/>
      <c r="G48" s="294"/>
      <c r="H48" s="294"/>
      <c r="I48" s="294"/>
      <c r="J48" s="299">
        <f>ROUND(C23*5%,2)</f>
        <v>10.43</v>
      </c>
      <c r="K48" s="302" t="s">
        <v>130</v>
      </c>
      <c r="L48" s="153" t="b">
        <f>OR(K48="Si",K48="N.A.")</f>
        <v>1</v>
      </c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0"/>
      <c r="AC48" s="110"/>
    </row>
    <row r="49" spans="1:29" ht="18" customHeight="1" x14ac:dyDescent="0.3">
      <c r="A49" s="295"/>
      <c r="B49" s="296"/>
      <c r="C49" s="296"/>
      <c r="D49" s="296"/>
      <c r="E49" s="296"/>
      <c r="F49" s="296"/>
      <c r="G49" s="296"/>
      <c r="H49" s="296"/>
      <c r="I49" s="296"/>
      <c r="J49" s="300"/>
      <c r="K49" s="303"/>
      <c r="L49" s="153" t="b">
        <f>OR(K48="Si",K48="N.A.")</f>
        <v>1</v>
      </c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</row>
    <row r="50" spans="1:29" ht="18.75" customHeight="1" x14ac:dyDescent="0.3">
      <c r="A50" s="297"/>
      <c r="B50" s="298"/>
      <c r="C50" s="298"/>
      <c r="D50" s="298"/>
      <c r="E50" s="298"/>
      <c r="F50" s="298"/>
      <c r="G50" s="298"/>
      <c r="H50" s="298"/>
      <c r="I50" s="298"/>
      <c r="J50" s="301"/>
      <c r="K50" s="304"/>
      <c r="L50" s="153" t="b">
        <f>OR(K48="Si",K48="N.A.")</f>
        <v>1</v>
      </c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</row>
    <row r="51" spans="1:29" ht="18.75" x14ac:dyDescent="0.3">
      <c r="A51" s="305" t="s">
        <v>70</v>
      </c>
      <c r="B51" s="306"/>
      <c r="C51" s="306"/>
      <c r="D51" s="306"/>
      <c r="E51" s="306"/>
      <c r="F51" s="306"/>
      <c r="G51" s="306"/>
      <c r="H51" s="306"/>
      <c r="I51" s="306"/>
      <c r="J51" s="307"/>
      <c r="K51" s="135" t="s">
        <v>130</v>
      </c>
      <c r="L51" s="153" t="b">
        <f>OR(K51="Si",K51="N.A.")</f>
        <v>1</v>
      </c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</row>
    <row r="52" spans="1:29" ht="39.75" customHeight="1" x14ac:dyDescent="0.3">
      <c r="A52" s="308" t="s">
        <v>107</v>
      </c>
      <c r="B52" s="292"/>
      <c r="C52" s="292"/>
      <c r="D52" s="292"/>
      <c r="E52" s="292"/>
      <c r="F52" s="292"/>
      <c r="G52" s="292"/>
      <c r="H52" s="292"/>
      <c r="I52" s="292"/>
      <c r="J52" s="283"/>
      <c r="K52" s="135" t="s">
        <v>63</v>
      </c>
      <c r="L52" s="110" t="b">
        <f t="shared" ref="L52" si="2">OR(K52="Si",K52="N.A.")</f>
        <v>1</v>
      </c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</row>
    <row r="53" spans="1:29" ht="170.25" customHeight="1" x14ac:dyDescent="0.3">
      <c r="A53" s="154" t="s">
        <v>53</v>
      </c>
      <c r="B53" s="309"/>
      <c r="C53" s="292"/>
      <c r="D53" s="292"/>
      <c r="E53" s="292"/>
      <c r="F53" s="292"/>
      <c r="G53" s="292"/>
      <c r="H53" s="292"/>
      <c r="I53" s="292"/>
      <c r="J53" s="292"/>
      <c r="K53" s="283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</row>
    <row r="54" spans="1:29" ht="4.5" customHeight="1" x14ac:dyDescent="0.3">
      <c r="A54" s="110"/>
      <c r="B54" s="110"/>
      <c r="C54" s="110"/>
      <c r="D54" s="110"/>
      <c r="E54" s="110"/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</row>
    <row r="55" spans="1:29" ht="15.75" customHeight="1" x14ac:dyDescent="0.3">
      <c r="A55" s="279" t="s">
        <v>54</v>
      </c>
      <c r="B55" s="280"/>
      <c r="C55" s="280"/>
      <c r="D55" s="280"/>
      <c r="E55" s="280"/>
      <c r="F55" s="280"/>
      <c r="G55" s="280"/>
      <c r="H55" s="280"/>
      <c r="I55" s="281"/>
      <c r="J55" s="282" t="str">
        <f>IF($B$8&gt;0,(IF((COUNTIFS($K$42,"Si",$K$43,"Si",$K$44,"Si",$L$45,"Verdadero",$L$46,"Verdadero",$L$47,"Verdadero",$L$48,"Verdadero",$L$49,"Verdadero",$L$50,"Verdadero",$L$51,"Verdadero",$K$52,"Si",$H$34,"Cumple",$I$34,"Cumple",$B$34,"Cumple",$K$38,"Cumple")=1),$N$1,$N$2)),$L$2)</f>
        <v>CUMPLE</v>
      </c>
      <c r="K55" s="283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</row>
    <row r="56" spans="1:29" ht="6" customHeight="1" x14ac:dyDescent="0.3">
      <c r="A56" s="110"/>
      <c r="B56" s="110"/>
      <c r="C56" s="110"/>
      <c r="D56" s="110"/>
      <c r="E56" s="110"/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</row>
    <row r="57" spans="1:29" ht="15.75" customHeight="1" x14ac:dyDescent="0.3">
      <c r="A57" s="291" t="s">
        <v>55</v>
      </c>
      <c r="B57" s="292"/>
      <c r="C57" s="292"/>
      <c r="D57" s="292"/>
      <c r="E57" s="292"/>
      <c r="F57" s="292"/>
      <c r="G57" s="292"/>
      <c r="H57" s="292"/>
      <c r="I57" s="292"/>
      <c r="J57" s="292"/>
      <c r="K57" s="283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</row>
    <row r="58" spans="1:29" ht="41.25" customHeight="1" x14ac:dyDescent="0.3">
      <c r="A58" s="285" t="s">
        <v>56</v>
      </c>
      <c r="B58" s="286"/>
      <c r="C58" s="135" t="s">
        <v>63</v>
      </c>
      <c r="D58" s="284" t="s">
        <v>57</v>
      </c>
      <c r="E58" s="283"/>
      <c r="F58" s="287" t="s">
        <v>18</v>
      </c>
      <c r="G58" s="288"/>
      <c r="H58" s="288"/>
      <c r="I58" s="289"/>
      <c r="J58" s="279" t="s">
        <v>58</v>
      </c>
      <c r="K58" s="283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</row>
    <row r="59" spans="1:29" ht="40.5" customHeight="1" x14ac:dyDescent="0.3">
      <c r="A59" s="284" t="s">
        <v>59</v>
      </c>
      <c r="B59" s="283"/>
      <c r="C59" s="135" t="s">
        <v>63</v>
      </c>
      <c r="D59" s="285" t="s">
        <v>60</v>
      </c>
      <c r="E59" s="286"/>
      <c r="F59" s="287" t="s">
        <v>18</v>
      </c>
      <c r="G59" s="288"/>
      <c r="H59" s="288"/>
      <c r="I59" s="289"/>
      <c r="J59" s="282" t="str">
        <f>IF($B$8&gt;0,(IF((COUNTIFS($C$58,"Si",$C$59,"Si",$F$58,"Si",$F$59,"Si")=1),$N$1,$N$2)),$L$2)</f>
        <v>CUMPLE</v>
      </c>
      <c r="K59" s="283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</row>
    <row r="60" spans="1:29" ht="6" customHeight="1" x14ac:dyDescent="0.3">
      <c r="A60" s="110"/>
      <c r="B60" s="110"/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</row>
    <row r="61" spans="1:29" ht="15.75" customHeight="1" x14ac:dyDescent="0.3">
      <c r="A61" s="279" t="s">
        <v>61</v>
      </c>
      <c r="B61" s="280"/>
      <c r="C61" s="280"/>
      <c r="D61" s="280"/>
      <c r="E61" s="280"/>
      <c r="F61" s="280"/>
      <c r="G61" s="280"/>
      <c r="H61" s="280"/>
      <c r="I61" s="281"/>
      <c r="J61" s="282" t="s">
        <v>16</v>
      </c>
      <c r="K61" s="29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</row>
    <row r="62" spans="1:29" ht="15.75" customHeight="1" x14ac:dyDescent="0.3">
      <c r="A62" s="279" t="s">
        <v>62</v>
      </c>
      <c r="B62" s="280"/>
      <c r="C62" s="280"/>
      <c r="D62" s="280"/>
      <c r="E62" s="280"/>
      <c r="F62" s="280"/>
      <c r="G62" s="280"/>
      <c r="H62" s="280"/>
      <c r="I62" s="281"/>
      <c r="J62" s="282" t="str">
        <f>IF($B$8&gt;0,(IF((COUNTIFS($J$55,$N$1,$J$59,$N$1,$J$61,$N$1)=1),"HABILITADO","NO HABILITADO")),$L$2)</f>
        <v>HABILITADO</v>
      </c>
      <c r="K62" s="283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</row>
    <row r="63" spans="1:29" ht="15.75" customHeight="1" x14ac:dyDescent="0.3">
      <c r="A63" s="110"/>
      <c r="B63" s="110"/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</row>
    <row r="64" spans="1:29" ht="15.75" customHeight="1" x14ac:dyDescent="0.3">
      <c r="A64" s="110"/>
      <c r="B64" s="110"/>
      <c r="C64" s="110"/>
      <c r="D64" s="110"/>
      <c r="E64" s="110"/>
      <c r="F64" s="110"/>
      <c r="G64" s="110"/>
      <c r="H64" s="110"/>
      <c r="I64" s="1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</row>
    <row r="65" spans="1:29" ht="15.75" customHeight="1" x14ac:dyDescent="0.3">
      <c r="A65" s="110"/>
      <c r="B65" s="110"/>
      <c r="C65" s="110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</row>
    <row r="66" spans="1:29" ht="15.75" customHeight="1" x14ac:dyDescent="0.3">
      <c r="A66" s="110"/>
      <c r="B66" s="110"/>
      <c r="C66" s="155"/>
      <c r="D66" s="110"/>
      <c r="E66" s="110"/>
      <c r="F66" s="110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</row>
    <row r="67" spans="1:29" ht="15.75" customHeight="1" x14ac:dyDescent="0.3">
      <c r="A67" s="110"/>
      <c r="B67" s="110"/>
      <c r="C67" s="112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</row>
    <row r="68" spans="1:29" ht="42" customHeight="1" x14ac:dyDescent="0.3">
      <c r="A68" s="110"/>
      <c r="B68" s="110"/>
      <c r="C68" s="112"/>
      <c r="D68" s="110"/>
      <c r="E68" s="110"/>
      <c r="F68" s="110"/>
      <c r="G68" s="110"/>
      <c r="H68" s="110"/>
      <c r="I68" s="110"/>
      <c r="J68" s="156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</row>
    <row r="69" spans="1:29" ht="15.75" customHeight="1" x14ac:dyDescent="0.3">
      <c r="A69" s="110"/>
      <c r="B69" s="110"/>
      <c r="C69" s="112"/>
      <c r="D69" s="110"/>
      <c r="E69" s="110"/>
      <c r="F69" s="110"/>
      <c r="G69" s="110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</row>
    <row r="70" spans="1:29" ht="15.75" customHeight="1" x14ac:dyDescent="0.3">
      <c r="A70" s="110"/>
      <c r="B70" s="110"/>
      <c r="C70" s="112"/>
      <c r="D70" s="110"/>
      <c r="E70" s="110"/>
      <c r="F70" s="110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</row>
    <row r="71" spans="1:29" ht="15.75" customHeight="1" x14ac:dyDescent="0.3">
      <c r="A71" s="110"/>
      <c r="B71" s="110"/>
      <c r="C71" s="112"/>
      <c r="D71" s="110"/>
      <c r="E71" s="110"/>
      <c r="F71" s="110"/>
      <c r="G71" s="110"/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</row>
    <row r="72" spans="1:29" ht="15.75" customHeight="1" x14ac:dyDescent="0.3">
      <c r="A72" s="110"/>
      <c r="B72" s="110"/>
      <c r="C72" s="112"/>
      <c r="D72" s="110"/>
      <c r="E72" s="110"/>
      <c r="F72" s="110"/>
      <c r="G72" s="110"/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</row>
    <row r="73" spans="1:29" ht="15.75" customHeight="1" x14ac:dyDescent="0.3">
      <c r="A73" s="110"/>
      <c r="B73" s="110"/>
      <c r="C73" s="112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</row>
    <row r="74" spans="1:29" ht="15.75" customHeight="1" x14ac:dyDescent="0.3">
      <c r="A74" s="110"/>
      <c r="B74" s="110"/>
      <c r="C74" s="112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</row>
    <row r="75" spans="1:29" ht="15.75" customHeight="1" x14ac:dyDescent="0.3">
      <c r="A75" s="110"/>
      <c r="B75" s="110"/>
      <c r="C75" s="112"/>
      <c r="D75" s="110"/>
      <c r="E75" s="110"/>
      <c r="F75" s="110"/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</row>
    <row r="76" spans="1:29" ht="15.75" customHeight="1" x14ac:dyDescent="0.3">
      <c r="A76" s="110"/>
      <c r="B76" s="110"/>
      <c r="C76" s="112"/>
      <c r="D76" s="110"/>
      <c r="E76" s="110"/>
      <c r="F76" s="110"/>
      <c r="G76" s="110"/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</row>
    <row r="77" spans="1:29" ht="15.75" customHeight="1" x14ac:dyDescent="0.3">
      <c r="A77" s="110"/>
      <c r="B77" s="110"/>
      <c r="C77" s="112"/>
      <c r="D77" s="110"/>
      <c r="E77" s="110"/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</row>
    <row r="78" spans="1:29" ht="15.75" customHeight="1" x14ac:dyDescent="0.3">
      <c r="A78" s="110"/>
      <c r="B78" s="110"/>
      <c r="C78" s="112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</row>
    <row r="79" spans="1:29" ht="15.75" customHeight="1" x14ac:dyDescent="0.3">
      <c r="A79" s="110"/>
      <c r="B79" s="110"/>
      <c r="C79" s="112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</row>
    <row r="80" spans="1:29" ht="15.75" customHeight="1" x14ac:dyDescent="0.3">
      <c r="A80" s="110"/>
      <c r="B80" s="110"/>
      <c r="C80" s="112"/>
      <c r="D80" s="110"/>
      <c r="E80" s="110"/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</row>
    <row r="81" spans="1:29" ht="15.75" customHeight="1" x14ac:dyDescent="0.3">
      <c r="A81" s="110"/>
      <c r="B81" s="110"/>
      <c r="C81" s="112"/>
      <c r="D81" s="110"/>
      <c r="E81" s="110"/>
      <c r="F81" s="110"/>
      <c r="G81" s="110"/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</row>
    <row r="82" spans="1:29" ht="15.75" customHeight="1" x14ac:dyDescent="0.3">
      <c r="A82" s="110"/>
      <c r="B82" s="110"/>
      <c r="C82" s="112"/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</row>
    <row r="83" spans="1:29" ht="15.75" customHeight="1" x14ac:dyDescent="0.3">
      <c r="A83" s="110"/>
      <c r="B83" s="110"/>
      <c r="C83" s="112"/>
      <c r="D83" s="110"/>
      <c r="E83" s="110"/>
      <c r="F83" s="110"/>
      <c r="G83" s="110"/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</row>
    <row r="84" spans="1:29" ht="15.75" customHeight="1" x14ac:dyDescent="0.3">
      <c r="A84" s="110"/>
      <c r="B84" s="110"/>
      <c r="C84" s="112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</row>
    <row r="85" spans="1:29" ht="15.75" customHeight="1" x14ac:dyDescent="0.3">
      <c r="A85" s="110"/>
      <c r="B85" s="110"/>
      <c r="C85" s="112"/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</row>
    <row r="86" spans="1:29" ht="15.75" customHeight="1" x14ac:dyDescent="0.3">
      <c r="A86" s="110"/>
      <c r="B86" s="110"/>
      <c r="C86" s="112"/>
      <c r="D86" s="110"/>
      <c r="E86" s="110"/>
      <c r="F86" s="110"/>
      <c r="G86" s="110"/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</row>
    <row r="87" spans="1:29" ht="15.75" customHeight="1" x14ac:dyDescent="0.3">
      <c r="A87" s="110"/>
      <c r="B87" s="110"/>
      <c r="C87" s="112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</row>
    <row r="88" spans="1:29" ht="15.75" customHeight="1" x14ac:dyDescent="0.3">
      <c r="A88" s="110"/>
      <c r="B88" s="110"/>
      <c r="C88" s="112"/>
      <c r="D88" s="110"/>
      <c r="E88" s="110"/>
      <c r="F88" s="110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</row>
    <row r="89" spans="1:29" ht="15.75" customHeight="1" x14ac:dyDescent="0.3">
      <c r="A89" s="110"/>
      <c r="B89" s="110"/>
      <c r="C89" s="112"/>
      <c r="D89" s="110"/>
      <c r="E89" s="110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</row>
    <row r="90" spans="1:29" ht="15.75" customHeight="1" x14ac:dyDescent="0.3">
      <c r="A90" s="110"/>
      <c r="B90" s="110"/>
      <c r="C90" s="112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</row>
    <row r="91" spans="1:29" ht="15.75" customHeight="1" x14ac:dyDescent="0.3">
      <c r="A91" s="110"/>
      <c r="B91" s="110"/>
      <c r="C91" s="112"/>
      <c r="D91" s="110"/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</row>
    <row r="92" spans="1:29" ht="15.75" customHeight="1" x14ac:dyDescent="0.3">
      <c r="A92" s="110"/>
      <c r="B92" s="110"/>
      <c r="C92" s="112"/>
      <c r="D92" s="110"/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</row>
    <row r="93" spans="1:29" ht="15.75" customHeight="1" x14ac:dyDescent="0.3">
      <c r="A93" s="110"/>
      <c r="B93" s="110"/>
      <c r="C93" s="112"/>
      <c r="D93" s="110"/>
      <c r="E93" s="110"/>
      <c r="F93" s="110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</row>
    <row r="94" spans="1:29" ht="15.75" customHeight="1" x14ac:dyDescent="0.3">
      <c r="A94" s="110"/>
      <c r="B94" s="110"/>
      <c r="C94" s="112"/>
      <c r="D94" s="110"/>
      <c r="E94" s="110"/>
      <c r="F94" s="110"/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0"/>
    </row>
    <row r="95" spans="1:29" ht="15.75" customHeight="1" x14ac:dyDescent="0.3">
      <c r="A95" s="110"/>
      <c r="B95" s="110"/>
      <c r="C95" s="112"/>
      <c r="D95" s="110"/>
      <c r="E95" s="110"/>
      <c r="F95" s="110"/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</row>
    <row r="96" spans="1:29" ht="15.75" customHeight="1" x14ac:dyDescent="0.3">
      <c r="A96" s="110"/>
      <c r="B96" s="110"/>
      <c r="C96" s="112"/>
      <c r="D96" s="110"/>
      <c r="E96" s="110"/>
      <c r="F96" s="110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</row>
    <row r="97" spans="1:29" ht="15.75" customHeight="1" x14ac:dyDescent="0.3">
      <c r="A97" s="110"/>
      <c r="B97" s="110"/>
      <c r="C97" s="112"/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</row>
    <row r="98" spans="1:29" ht="15.75" customHeight="1" x14ac:dyDescent="0.3">
      <c r="A98" s="110"/>
      <c r="B98" s="110"/>
      <c r="C98" s="112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</row>
    <row r="99" spans="1:29" ht="15.75" customHeight="1" x14ac:dyDescent="0.3">
      <c r="A99" s="110"/>
      <c r="B99" s="110"/>
      <c r="C99" s="112"/>
      <c r="D99" s="110"/>
      <c r="E99" s="110"/>
      <c r="F99" s="110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</row>
    <row r="100" spans="1:29" ht="15.75" customHeight="1" x14ac:dyDescent="0.3">
      <c r="A100" s="110"/>
      <c r="B100" s="110"/>
      <c r="C100" s="112"/>
      <c r="D100" s="110"/>
      <c r="E100" s="110"/>
      <c r="F100" s="110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  <c r="AC100" s="110"/>
    </row>
    <row r="101" spans="1:29" ht="15.75" customHeight="1" x14ac:dyDescent="0.3">
      <c r="A101" s="110"/>
      <c r="B101" s="110"/>
      <c r="C101" s="112"/>
      <c r="D101" s="110"/>
      <c r="E101" s="110"/>
      <c r="F101" s="110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</row>
    <row r="102" spans="1:29" ht="15.75" customHeight="1" x14ac:dyDescent="0.3">
      <c r="A102" s="110"/>
      <c r="B102" s="110"/>
      <c r="C102" s="112"/>
      <c r="D102" s="110"/>
      <c r="E102" s="110"/>
      <c r="F102" s="110"/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  <c r="AC102" s="110"/>
    </row>
    <row r="103" spans="1:29" ht="15.75" customHeight="1" x14ac:dyDescent="0.3">
      <c r="A103" s="110"/>
      <c r="B103" s="110"/>
      <c r="C103" s="112"/>
      <c r="D103" s="110"/>
      <c r="E103" s="110"/>
      <c r="F103" s="110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</row>
    <row r="104" spans="1:29" ht="15.75" customHeight="1" x14ac:dyDescent="0.3">
      <c r="A104" s="110"/>
      <c r="B104" s="110"/>
      <c r="C104" s="112"/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</row>
    <row r="105" spans="1:29" ht="15.75" customHeight="1" x14ac:dyDescent="0.3">
      <c r="A105" s="110"/>
      <c r="B105" s="110"/>
      <c r="C105" s="112"/>
      <c r="D105" s="110"/>
      <c r="E105" s="110"/>
      <c r="F105" s="110"/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</row>
    <row r="106" spans="1:29" ht="15.75" customHeight="1" x14ac:dyDescent="0.3">
      <c r="A106" s="110"/>
      <c r="B106" s="110"/>
      <c r="C106" s="112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</row>
    <row r="107" spans="1:29" ht="15.75" customHeight="1" x14ac:dyDescent="0.3">
      <c r="A107" s="110"/>
      <c r="B107" s="110"/>
      <c r="C107" s="112"/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</row>
    <row r="108" spans="1:29" ht="15.75" customHeight="1" x14ac:dyDescent="0.3">
      <c r="A108" s="110"/>
      <c r="B108" s="110"/>
      <c r="C108" s="112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</row>
    <row r="109" spans="1:29" ht="15.75" customHeight="1" x14ac:dyDescent="0.3">
      <c r="A109" s="110"/>
      <c r="B109" s="110"/>
      <c r="C109" s="112"/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</row>
    <row r="110" spans="1:29" ht="15.75" customHeight="1" x14ac:dyDescent="0.3">
      <c r="A110" s="110"/>
      <c r="B110" s="110"/>
      <c r="C110" s="112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</row>
    <row r="111" spans="1:29" ht="15.75" customHeight="1" x14ac:dyDescent="0.3">
      <c r="A111" s="110"/>
      <c r="B111" s="110"/>
      <c r="C111" s="112"/>
      <c r="D111" s="110"/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</row>
    <row r="112" spans="1:29" ht="15.75" customHeight="1" x14ac:dyDescent="0.3">
      <c r="A112" s="110"/>
      <c r="B112" s="110"/>
      <c r="C112" s="112"/>
      <c r="D112" s="110"/>
      <c r="E112" s="110"/>
      <c r="F112" s="110"/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</row>
    <row r="113" spans="1:29" ht="15.75" customHeight="1" x14ac:dyDescent="0.3">
      <c r="A113" s="110"/>
      <c r="B113" s="110"/>
      <c r="C113" s="112"/>
      <c r="D113" s="110"/>
      <c r="E113" s="110"/>
      <c r="F113" s="110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</row>
    <row r="114" spans="1:29" ht="15.75" customHeight="1" x14ac:dyDescent="0.3">
      <c r="A114" s="110"/>
      <c r="B114" s="110"/>
      <c r="C114" s="112"/>
      <c r="D114" s="110"/>
      <c r="E114" s="110"/>
      <c r="F114" s="110"/>
      <c r="G114" s="110"/>
      <c r="H114" s="110"/>
      <c r="I114" s="110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</row>
    <row r="115" spans="1:29" ht="15.75" customHeight="1" x14ac:dyDescent="0.3">
      <c r="A115" s="110"/>
      <c r="B115" s="110"/>
      <c r="C115" s="112"/>
      <c r="D115" s="110"/>
      <c r="E115" s="110"/>
      <c r="F115" s="110"/>
      <c r="G115" s="110"/>
      <c r="H115" s="110"/>
      <c r="I115" s="110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</row>
    <row r="116" spans="1:29" ht="15.75" customHeight="1" x14ac:dyDescent="0.3">
      <c r="A116" s="110"/>
      <c r="B116" s="110"/>
      <c r="C116" s="112"/>
      <c r="D116" s="110"/>
      <c r="E116" s="110"/>
      <c r="F116" s="110"/>
      <c r="G116" s="110"/>
      <c r="H116" s="110"/>
      <c r="I116" s="110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  <c r="AC116" s="110"/>
    </row>
    <row r="117" spans="1:29" ht="15.75" customHeight="1" x14ac:dyDescent="0.3">
      <c r="A117" s="110"/>
      <c r="B117" s="110"/>
      <c r="C117" s="112"/>
      <c r="D117" s="110"/>
      <c r="E117" s="110"/>
      <c r="F117" s="110"/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</row>
    <row r="118" spans="1:29" ht="15.75" customHeight="1" x14ac:dyDescent="0.3">
      <c r="A118" s="110"/>
      <c r="B118" s="110"/>
      <c r="C118" s="112"/>
      <c r="D118" s="110"/>
      <c r="E118" s="110"/>
      <c r="F118" s="110"/>
      <c r="G118" s="110"/>
      <c r="H118" s="110"/>
      <c r="I118" s="110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</row>
    <row r="119" spans="1:29" ht="15.75" customHeight="1" x14ac:dyDescent="0.3">
      <c r="A119" s="110"/>
      <c r="B119" s="110"/>
      <c r="C119" s="112"/>
      <c r="D119" s="110"/>
      <c r="E119" s="110"/>
      <c r="F119" s="110"/>
      <c r="G119" s="110"/>
      <c r="H119" s="110"/>
      <c r="I119" s="110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</row>
    <row r="120" spans="1:29" ht="15.75" customHeight="1" x14ac:dyDescent="0.3">
      <c r="A120" s="110"/>
      <c r="B120" s="110"/>
      <c r="C120" s="112"/>
      <c r="D120" s="110"/>
      <c r="E120" s="110"/>
      <c r="F120" s="110"/>
      <c r="G120" s="110"/>
      <c r="H120" s="110"/>
      <c r="I120" s="110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  <c r="AC120" s="110"/>
    </row>
    <row r="121" spans="1:29" ht="15.75" customHeight="1" x14ac:dyDescent="0.3">
      <c r="A121" s="110"/>
      <c r="B121" s="110"/>
      <c r="C121" s="112"/>
      <c r="D121" s="110"/>
      <c r="E121" s="110"/>
      <c r="F121" s="110"/>
      <c r="G121" s="110"/>
      <c r="H121" s="110"/>
      <c r="I121" s="110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</row>
    <row r="122" spans="1:29" ht="15.75" customHeight="1" x14ac:dyDescent="0.3">
      <c r="A122" s="110"/>
      <c r="B122" s="110"/>
      <c r="C122" s="112"/>
      <c r="D122" s="110"/>
      <c r="E122" s="110"/>
      <c r="F122" s="110"/>
      <c r="G122" s="110"/>
      <c r="H122" s="110"/>
      <c r="I122" s="110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</row>
    <row r="123" spans="1:29" ht="15.75" customHeight="1" x14ac:dyDescent="0.3">
      <c r="A123" s="110"/>
      <c r="B123" s="110"/>
      <c r="C123" s="112"/>
      <c r="D123" s="110"/>
      <c r="E123" s="110"/>
      <c r="F123" s="110"/>
      <c r="G123" s="110"/>
      <c r="H123" s="110"/>
      <c r="I123" s="110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0"/>
      <c r="AB123" s="110"/>
      <c r="AC123" s="110"/>
    </row>
    <row r="124" spans="1:29" ht="15.75" customHeight="1" x14ac:dyDescent="0.3">
      <c r="A124" s="110"/>
      <c r="B124" s="110"/>
      <c r="C124" s="112"/>
      <c r="D124" s="110"/>
      <c r="E124" s="110"/>
      <c r="F124" s="110"/>
      <c r="G124" s="110"/>
      <c r="H124" s="110"/>
      <c r="I124" s="110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  <c r="AC124" s="110"/>
    </row>
    <row r="125" spans="1:29" ht="15.75" customHeight="1" x14ac:dyDescent="0.3">
      <c r="A125" s="110"/>
      <c r="B125" s="110"/>
      <c r="C125" s="112"/>
      <c r="D125" s="110"/>
      <c r="E125" s="110"/>
      <c r="F125" s="110"/>
      <c r="G125" s="110"/>
      <c r="H125" s="110"/>
      <c r="I125" s="110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  <c r="AA125" s="110"/>
      <c r="AB125" s="110"/>
      <c r="AC125" s="110"/>
    </row>
    <row r="126" spans="1:29" ht="15.75" customHeight="1" x14ac:dyDescent="0.3">
      <c r="A126" s="110"/>
      <c r="B126" s="110"/>
      <c r="C126" s="112"/>
      <c r="D126" s="110"/>
      <c r="E126" s="110"/>
      <c r="F126" s="110"/>
      <c r="G126" s="110"/>
      <c r="H126" s="110"/>
      <c r="I126" s="110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  <c r="AA126" s="110"/>
      <c r="AB126" s="110"/>
      <c r="AC126" s="110"/>
    </row>
    <row r="127" spans="1:29" ht="15.75" customHeight="1" x14ac:dyDescent="0.3">
      <c r="A127" s="110"/>
      <c r="B127" s="110"/>
      <c r="C127" s="112"/>
      <c r="D127" s="110"/>
      <c r="E127" s="110"/>
      <c r="F127" s="110"/>
      <c r="G127" s="110"/>
      <c r="H127" s="110"/>
      <c r="I127" s="110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  <c r="AA127" s="110"/>
      <c r="AB127" s="110"/>
      <c r="AC127" s="110"/>
    </row>
    <row r="128" spans="1:29" ht="15.75" customHeight="1" x14ac:dyDescent="0.3">
      <c r="A128" s="110"/>
      <c r="B128" s="110"/>
      <c r="C128" s="112"/>
      <c r="D128" s="110"/>
      <c r="E128" s="110"/>
      <c r="F128" s="110"/>
      <c r="G128" s="110"/>
      <c r="H128" s="110"/>
      <c r="I128" s="110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  <c r="AA128" s="110"/>
      <c r="AB128" s="110"/>
      <c r="AC128" s="110"/>
    </row>
    <row r="129" spans="1:29" ht="15.75" customHeight="1" x14ac:dyDescent="0.3">
      <c r="A129" s="110"/>
      <c r="B129" s="110"/>
      <c r="C129" s="112"/>
      <c r="D129" s="110"/>
      <c r="E129" s="110"/>
      <c r="F129" s="110"/>
      <c r="G129" s="110"/>
      <c r="H129" s="110"/>
      <c r="I129" s="110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  <c r="AA129" s="110"/>
      <c r="AB129" s="110"/>
      <c r="AC129" s="110"/>
    </row>
    <row r="130" spans="1:29" ht="15.75" customHeight="1" x14ac:dyDescent="0.3">
      <c r="A130" s="110"/>
      <c r="B130" s="110"/>
      <c r="C130" s="112"/>
      <c r="D130" s="110"/>
      <c r="E130" s="110"/>
      <c r="F130" s="110"/>
      <c r="G130" s="110"/>
      <c r="H130" s="110"/>
      <c r="I130" s="110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  <c r="AA130" s="110"/>
      <c r="AB130" s="110"/>
      <c r="AC130" s="110"/>
    </row>
    <row r="131" spans="1:29" ht="15.75" customHeight="1" x14ac:dyDescent="0.3">
      <c r="A131" s="110"/>
      <c r="B131" s="110"/>
      <c r="C131" s="112"/>
      <c r="D131" s="110"/>
      <c r="E131" s="110"/>
      <c r="F131" s="110"/>
      <c r="G131" s="110"/>
      <c r="H131" s="110"/>
      <c r="I131" s="110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  <c r="AA131" s="110"/>
      <c r="AB131" s="110"/>
      <c r="AC131" s="110"/>
    </row>
    <row r="132" spans="1:29" ht="15.75" customHeight="1" x14ac:dyDescent="0.3">
      <c r="A132" s="110"/>
      <c r="B132" s="110"/>
      <c r="C132" s="112"/>
      <c r="D132" s="110"/>
      <c r="E132" s="110"/>
      <c r="F132" s="110"/>
      <c r="G132" s="110"/>
      <c r="H132" s="110"/>
      <c r="I132" s="110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  <c r="AC132" s="110"/>
    </row>
    <row r="133" spans="1:29" ht="15.75" customHeight="1" x14ac:dyDescent="0.3">
      <c r="A133" s="110"/>
      <c r="B133" s="110"/>
      <c r="C133" s="112"/>
      <c r="D133" s="110"/>
      <c r="E133" s="110"/>
      <c r="F133" s="110"/>
      <c r="G133" s="110"/>
      <c r="H133" s="110"/>
      <c r="I133" s="110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  <c r="AC133" s="110"/>
    </row>
    <row r="134" spans="1:29" ht="15.75" customHeight="1" x14ac:dyDescent="0.3">
      <c r="A134" s="110"/>
      <c r="B134" s="110"/>
      <c r="C134" s="112"/>
      <c r="D134" s="110"/>
      <c r="E134" s="110"/>
      <c r="F134" s="110"/>
      <c r="G134" s="110"/>
      <c r="H134" s="110"/>
      <c r="I134" s="110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  <c r="AA134" s="110"/>
      <c r="AB134" s="110"/>
      <c r="AC134" s="110"/>
    </row>
    <row r="135" spans="1:29" ht="15.75" customHeight="1" x14ac:dyDescent="0.3">
      <c r="A135" s="110"/>
      <c r="B135" s="110"/>
      <c r="C135" s="112"/>
      <c r="D135" s="110"/>
      <c r="E135" s="110"/>
      <c r="F135" s="110"/>
      <c r="G135" s="110"/>
      <c r="H135" s="110"/>
      <c r="I135" s="110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  <c r="AC135" s="110"/>
    </row>
    <row r="136" spans="1:29" ht="15.75" customHeight="1" x14ac:dyDescent="0.3">
      <c r="A136" s="110"/>
      <c r="B136" s="110"/>
      <c r="C136" s="112"/>
      <c r="D136" s="110"/>
      <c r="E136" s="110"/>
      <c r="F136" s="110"/>
      <c r="G136" s="110"/>
      <c r="H136" s="110"/>
      <c r="I136" s="110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  <c r="AA136" s="110"/>
      <c r="AB136" s="110"/>
      <c r="AC136" s="110"/>
    </row>
    <row r="137" spans="1:29" ht="15.75" customHeight="1" x14ac:dyDescent="0.3">
      <c r="A137" s="110"/>
      <c r="B137" s="110"/>
      <c r="C137" s="112"/>
      <c r="D137" s="110"/>
      <c r="E137" s="110"/>
      <c r="F137" s="110"/>
      <c r="G137" s="110"/>
      <c r="H137" s="110"/>
      <c r="I137" s="110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  <c r="AA137" s="110"/>
      <c r="AB137" s="110"/>
      <c r="AC137" s="110"/>
    </row>
    <row r="138" spans="1:29" ht="15.75" customHeight="1" x14ac:dyDescent="0.3">
      <c r="A138" s="110"/>
      <c r="B138" s="110"/>
      <c r="C138" s="112"/>
      <c r="D138" s="110"/>
      <c r="E138" s="110"/>
      <c r="F138" s="110"/>
      <c r="G138" s="110"/>
      <c r="H138" s="110"/>
      <c r="I138" s="110"/>
      <c r="J138" s="110"/>
      <c r="K138" s="110"/>
      <c r="L138" s="110"/>
      <c r="M138" s="110"/>
      <c r="N138" s="110"/>
      <c r="O138" s="110"/>
      <c r="P138" s="110"/>
      <c r="Q138" s="110"/>
      <c r="R138" s="110"/>
      <c r="S138" s="110"/>
      <c r="T138" s="110"/>
      <c r="U138" s="110"/>
      <c r="V138" s="110"/>
      <c r="W138" s="110"/>
      <c r="X138" s="110"/>
      <c r="Y138" s="110"/>
      <c r="Z138" s="110"/>
      <c r="AA138" s="110"/>
      <c r="AB138" s="110"/>
      <c r="AC138" s="110"/>
    </row>
    <row r="139" spans="1:29" ht="15.75" customHeight="1" x14ac:dyDescent="0.3">
      <c r="A139" s="110"/>
      <c r="B139" s="110"/>
      <c r="C139" s="112"/>
      <c r="D139" s="110"/>
      <c r="E139" s="110"/>
      <c r="F139" s="110"/>
      <c r="G139" s="110"/>
      <c r="H139" s="110"/>
      <c r="I139" s="110"/>
      <c r="J139" s="110"/>
      <c r="K139" s="110"/>
      <c r="L139" s="110"/>
      <c r="M139" s="110"/>
      <c r="N139" s="110"/>
      <c r="O139" s="110"/>
      <c r="P139" s="110"/>
      <c r="Q139" s="110"/>
      <c r="R139" s="110"/>
      <c r="S139" s="110"/>
      <c r="T139" s="110"/>
      <c r="U139" s="110"/>
      <c r="V139" s="110"/>
      <c r="W139" s="110"/>
      <c r="X139" s="110"/>
      <c r="Y139" s="110"/>
      <c r="Z139" s="110"/>
      <c r="AA139" s="110"/>
      <c r="AB139" s="110"/>
      <c r="AC139" s="110"/>
    </row>
    <row r="140" spans="1:29" ht="15.75" customHeight="1" x14ac:dyDescent="0.3">
      <c r="A140" s="110"/>
      <c r="B140" s="110"/>
      <c r="C140" s="112"/>
      <c r="D140" s="110"/>
      <c r="E140" s="110"/>
      <c r="F140" s="110"/>
      <c r="G140" s="110"/>
      <c r="H140" s="110"/>
      <c r="I140" s="110"/>
      <c r="J140" s="110"/>
      <c r="K140" s="110"/>
      <c r="L140" s="110"/>
      <c r="M140" s="110"/>
      <c r="N140" s="110"/>
      <c r="O140" s="110"/>
      <c r="P140" s="110"/>
      <c r="Q140" s="110"/>
      <c r="R140" s="110"/>
      <c r="S140" s="110"/>
      <c r="T140" s="110"/>
      <c r="U140" s="110"/>
      <c r="V140" s="110"/>
      <c r="W140" s="110"/>
      <c r="X140" s="110"/>
      <c r="Y140" s="110"/>
      <c r="Z140" s="110"/>
      <c r="AA140" s="110"/>
      <c r="AB140" s="110"/>
      <c r="AC140" s="110"/>
    </row>
    <row r="141" spans="1:29" ht="15.75" customHeight="1" x14ac:dyDescent="0.3">
      <c r="A141" s="110"/>
      <c r="B141" s="110"/>
      <c r="C141" s="112"/>
      <c r="D141" s="110"/>
      <c r="E141" s="110"/>
      <c r="F141" s="110"/>
      <c r="G141" s="110"/>
      <c r="H141" s="110"/>
      <c r="I141" s="110"/>
      <c r="J141" s="110"/>
      <c r="K141" s="110"/>
      <c r="L141" s="110"/>
      <c r="M141" s="110"/>
      <c r="N141" s="110"/>
      <c r="O141" s="110"/>
      <c r="P141" s="110"/>
      <c r="Q141" s="110"/>
      <c r="R141" s="110"/>
      <c r="S141" s="110"/>
      <c r="T141" s="110"/>
      <c r="U141" s="110"/>
      <c r="V141" s="110"/>
      <c r="W141" s="110"/>
      <c r="X141" s="110"/>
      <c r="Y141" s="110"/>
      <c r="Z141" s="110"/>
      <c r="AA141" s="110"/>
      <c r="AB141" s="110"/>
      <c r="AC141" s="110"/>
    </row>
    <row r="142" spans="1:29" ht="15.75" customHeight="1" x14ac:dyDescent="0.3">
      <c r="A142" s="110"/>
      <c r="B142" s="110"/>
      <c r="C142" s="112"/>
      <c r="D142" s="110"/>
      <c r="E142" s="110"/>
      <c r="F142" s="110"/>
      <c r="G142" s="110"/>
      <c r="H142" s="110"/>
      <c r="I142" s="110"/>
      <c r="J142" s="110"/>
      <c r="K142" s="110"/>
      <c r="L142" s="110"/>
      <c r="M142" s="110"/>
      <c r="N142" s="110"/>
      <c r="O142" s="110"/>
      <c r="P142" s="110"/>
      <c r="Q142" s="110"/>
      <c r="R142" s="110"/>
      <c r="S142" s="110"/>
      <c r="T142" s="110"/>
      <c r="U142" s="110"/>
      <c r="V142" s="110"/>
      <c r="W142" s="110"/>
      <c r="X142" s="110"/>
      <c r="Y142" s="110"/>
      <c r="Z142" s="110"/>
      <c r="AA142" s="110"/>
      <c r="AB142" s="110"/>
      <c r="AC142" s="110"/>
    </row>
    <row r="143" spans="1:29" ht="15.75" customHeight="1" x14ac:dyDescent="0.3">
      <c r="A143" s="110"/>
      <c r="B143" s="110"/>
      <c r="C143" s="112"/>
      <c r="D143" s="110"/>
      <c r="E143" s="110"/>
      <c r="F143" s="110"/>
      <c r="G143" s="110"/>
      <c r="H143" s="110"/>
      <c r="I143" s="110"/>
      <c r="J143" s="110"/>
      <c r="K143" s="110"/>
      <c r="L143" s="110"/>
      <c r="M143" s="110"/>
      <c r="N143" s="110"/>
      <c r="O143" s="110"/>
      <c r="P143" s="110"/>
      <c r="Q143" s="110"/>
      <c r="R143" s="110"/>
      <c r="S143" s="110"/>
      <c r="T143" s="110"/>
      <c r="U143" s="110"/>
      <c r="V143" s="110"/>
      <c r="W143" s="110"/>
      <c r="X143" s="110"/>
      <c r="Y143" s="110"/>
      <c r="Z143" s="110"/>
      <c r="AA143" s="110"/>
      <c r="AB143" s="110"/>
      <c r="AC143" s="110"/>
    </row>
    <row r="144" spans="1:29" ht="15.75" customHeight="1" x14ac:dyDescent="0.3">
      <c r="A144" s="110"/>
      <c r="B144" s="110"/>
      <c r="C144" s="112"/>
      <c r="D144" s="110"/>
      <c r="E144" s="110"/>
      <c r="F144" s="110"/>
      <c r="G144" s="110"/>
      <c r="H144" s="110"/>
      <c r="I144" s="110"/>
      <c r="J144" s="110"/>
      <c r="K144" s="110"/>
      <c r="L144" s="110"/>
      <c r="M144" s="110"/>
      <c r="N144" s="110"/>
      <c r="O144" s="110"/>
      <c r="P144" s="110"/>
      <c r="Q144" s="110"/>
      <c r="R144" s="110"/>
      <c r="S144" s="110"/>
      <c r="T144" s="110"/>
      <c r="U144" s="110"/>
      <c r="V144" s="110"/>
      <c r="W144" s="110"/>
      <c r="X144" s="110"/>
      <c r="Y144" s="110"/>
      <c r="Z144" s="110"/>
      <c r="AA144" s="110"/>
      <c r="AB144" s="110"/>
      <c r="AC144" s="110"/>
    </row>
    <row r="145" spans="1:29" ht="15.75" customHeight="1" x14ac:dyDescent="0.3">
      <c r="A145" s="110"/>
      <c r="B145" s="110"/>
      <c r="C145" s="112"/>
      <c r="D145" s="110"/>
      <c r="E145" s="110"/>
      <c r="F145" s="110"/>
      <c r="G145" s="110"/>
      <c r="H145" s="110"/>
      <c r="I145" s="110"/>
      <c r="J145" s="110"/>
      <c r="K145" s="110"/>
      <c r="L145" s="110"/>
      <c r="M145" s="110"/>
      <c r="N145" s="110"/>
      <c r="O145" s="110"/>
      <c r="P145" s="110"/>
      <c r="Q145" s="110"/>
      <c r="R145" s="110"/>
      <c r="S145" s="110"/>
      <c r="T145" s="110"/>
      <c r="U145" s="110"/>
      <c r="V145" s="110"/>
      <c r="W145" s="110"/>
      <c r="X145" s="110"/>
      <c r="Y145" s="110"/>
      <c r="Z145" s="110"/>
      <c r="AA145" s="110"/>
      <c r="AB145" s="110"/>
      <c r="AC145" s="110"/>
    </row>
    <row r="146" spans="1:29" ht="15.75" customHeight="1" x14ac:dyDescent="0.3">
      <c r="A146" s="110"/>
      <c r="B146" s="110"/>
      <c r="C146" s="112"/>
      <c r="D146" s="110"/>
      <c r="E146" s="110"/>
      <c r="F146" s="110"/>
      <c r="G146" s="110"/>
      <c r="H146" s="110"/>
      <c r="I146" s="110"/>
      <c r="J146" s="110"/>
      <c r="K146" s="110"/>
      <c r="L146" s="110"/>
      <c r="M146" s="110"/>
      <c r="N146" s="110"/>
      <c r="O146" s="110"/>
      <c r="P146" s="110"/>
      <c r="Q146" s="110"/>
      <c r="R146" s="110"/>
      <c r="S146" s="110"/>
      <c r="T146" s="110"/>
      <c r="U146" s="110"/>
      <c r="V146" s="110"/>
      <c r="W146" s="110"/>
      <c r="X146" s="110"/>
      <c r="Y146" s="110"/>
      <c r="Z146" s="110"/>
      <c r="AA146" s="110"/>
      <c r="AB146" s="110"/>
      <c r="AC146" s="110"/>
    </row>
    <row r="147" spans="1:29" ht="15.75" customHeight="1" x14ac:dyDescent="0.3">
      <c r="A147" s="110"/>
      <c r="B147" s="110"/>
      <c r="C147" s="112"/>
      <c r="D147" s="110"/>
      <c r="E147" s="110"/>
      <c r="F147" s="110"/>
      <c r="G147" s="110"/>
      <c r="H147" s="110"/>
      <c r="I147" s="110"/>
      <c r="J147" s="110"/>
      <c r="K147" s="110"/>
      <c r="L147" s="110"/>
      <c r="M147" s="110"/>
      <c r="N147" s="110"/>
      <c r="O147" s="110"/>
      <c r="P147" s="110"/>
      <c r="Q147" s="110"/>
      <c r="R147" s="110"/>
      <c r="S147" s="110"/>
      <c r="T147" s="110"/>
      <c r="U147" s="110"/>
      <c r="V147" s="110"/>
      <c r="W147" s="110"/>
      <c r="X147" s="110"/>
      <c r="Y147" s="110"/>
      <c r="Z147" s="110"/>
      <c r="AA147" s="110"/>
      <c r="AB147" s="110"/>
      <c r="AC147" s="110"/>
    </row>
    <row r="148" spans="1:29" ht="15.75" customHeight="1" x14ac:dyDescent="0.3">
      <c r="A148" s="110"/>
      <c r="B148" s="110"/>
      <c r="C148" s="112"/>
      <c r="D148" s="110"/>
      <c r="E148" s="110"/>
      <c r="F148" s="110"/>
      <c r="G148" s="110"/>
      <c r="H148" s="110"/>
      <c r="I148" s="110"/>
      <c r="J148" s="110"/>
      <c r="K148" s="110"/>
      <c r="L148" s="110"/>
      <c r="M148" s="110"/>
      <c r="N148" s="110"/>
      <c r="O148" s="110"/>
      <c r="P148" s="110"/>
      <c r="Q148" s="110"/>
      <c r="R148" s="110"/>
      <c r="S148" s="110"/>
      <c r="T148" s="110"/>
      <c r="U148" s="110"/>
      <c r="V148" s="110"/>
      <c r="W148" s="110"/>
      <c r="X148" s="110"/>
      <c r="Y148" s="110"/>
      <c r="Z148" s="110"/>
      <c r="AA148" s="110"/>
      <c r="AB148" s="110"/>
      <c r="AC148" s="110"/>
    </row>
    <row r="149" spans="1:29" ht="15.75" customHeight="1" x14ac:dyDescent="0.3">
      <c r="A149" s="110"/>
      <c r="B149" s="110"/>
      <c r="C149" s="112"/>
      <c r="D149" s="110"/>
      <c r="E149" s="110"/>
      <c r="F149" s="110"/>
      <c r="G149" s="110"/>
      <c r="H149" s="110"/>
      <c r="I149" s="110"/>
      <c r="J149" s="110"/>
      <c r="K149" s="110"/>
      <c r="L149" s="110"/>
      <c r="M149" s="110"/>
      <c r="N149" s="110"/>
      <c r="O149" s="110"/>
      <c r="P149" s="110"/>
      <c r="Q149" s="110"/>
      <c r="R149" s="110"/>
      <c r="S149" s="110"/>
      <c r="T149" s="110"/>
      <c r="U149" s="110"/>
      <c r="V149" s="110"/>
      <c r="W149" s="110"/>
      <c r="X149" s="110"/>
      <c r="Y149" s="110"/>
      <c r="Z149" s="110"/>
      <c r="AA149" s="110"/>
      <c r="AB149" s="110"/>
      <c r="AC149" s="110"/>
    </row>
    <row r="150" spans="1:29" ht="15.75" customHeight="1" x14ac:dyDescent="0.3">
      <c r="A150" s="110"/>
      <c r="B150" s="110"/>
      <c r="C150" s="112"/>
      <c r="D150" s="110"/>
      <c r="E150" s="110"/>
      <c r="F150" s="110"/>
      <c r="G150" s="110"/>
      <c r="H150" s="110"/>
      <c r="I150" s="110"/>
      <c r="J150" s="110"/>
      <c r="K150" s="110"/>
      <c r="L150" s="110"/>
      <c r="M150" s="110"/>
      <c r="N150" s="110"/>
      <c r="O150" s="110"/>
      <c r="P150" s="110"/>
      <c r="Q150" s="110"/>
      <c r="R150" s="110"/>
      <c r="S150" s="110"/>
      <c r="T150" s="110"/>
      <c r="U150" s="110"/>
      <c r="V150" s="110"/>
      <c r="W150" s="110"/>
      <c r="X150" s="110"/>
      <c r="Y150" s="110"/>
      <c r="Z150" s="110"/>
      <c r="AA150" s="110"/>
      <c r="AB150" s="110"/>
      <c r="AC150" s="110"/>
    </row>
    <row r="151" spans="1:29" ht="15.75" customHeight="1" x14ac:dyDescent="0.3">
      <c r="A151" s="110"/>
      <c r="B151" s="110"/>
      <c r="C151" s="112"/>
      <c r="D151" s="110"/>
      <c r="E151" s="110"/>
      <c r="F151" s="110"/>
      <c r="G151" s="110"/>
      <c r="H151" s="110"/>
      <c r="I151" s="110"/>
      <c r="J151" s="110"/>
      <c r="K151" s="110"/>
      <c r="L151" s="110"/>
      <c r="M151" s="110"/>
      <c r="N151" s="110"/>
      <c r="O151" s="110"/>
      <c r="P151" s="110"/>
      <c r="Q151" s="110"/>
      <c r="R151" s="110"/>
      <c r="S151" s="110"/>
      <c r="T151" s="110"/>
      <c r="U151" s="110"/>
      <c r="V151" s="110"/>
      <c r="W151" s="110"/>
      <c r="X151" s="110"/>
      <c r="Y151" s="110"/>
      <c r="Z151" s="110"/>
      <c r="AA151" s="110"/>
      <c r="AB151" s="110"/>
      <c r="AC151" s="110"/>
    </row>
    <row r="152" spans="1:29" ht="15.75" customHeight="1" x14ac:dyDescent="0.3">
      <c r="A152" s="110"/>
      <c r="B152" s="110"/>
      <c r="C152" s="112"/>
      <c r="D152" s="110"/>
      <c r="E152" s="110"/>
      <c r="F152" s="110"/>
      <c r="G152" s="110"/>
      <c r="H152" s="110"/>
      <c r="I152" s="110"/>
      <c r="J152" s="110"/>
      <c r="K152" s="110"/>
      <c r="L152" s="110"/>
      <c r="M152" s="110"/>
      <c r="N152" s="110"/>
      <c r="O152" s="110"/>
      <c r="P152" s="110"/>
      <c r="Q152" s="110"/>
      <c r="R152" s="110"/>
      <c r="S152" s="110"/>
      <c r="T152" s="110"/>
      <c r="U152" s="110"/>
      <c r="V152" s="110"/>
      <c r="W152" s="110"/>
      <c r="X152" s="110"/>
      <c r="Y152" s="110"/>
      <c r="Z152" s="110"/>
      <c r="AA152" s="110"/>
      <c r="AB152" s="110"/>
      <c r="AC152" s="110"/>
    </row>
    <row r="153" spans="1:29" ht="15.75" customHeight="1" x14ac:dyDescent="0.3">
      <c r="A153" s="110"/>
      <c r="B153" s="110"/>
      <c r="C153" s="112"/>
      <c r="D153" s="110"/>
      <c r="E153" s="110"/>
      <c r="F153" s="110"/>
      <c r="G153" s="110"/>
      <c r="H153" s="110"/>
      <c r="I153" s="110"/>
      <c r="J153" s="110"/>
      <c r="K153" s="110"/>
      <c r="L153" s="110"/>
      <c r="M153" s="110"/>
      <c r="N153" s="110"/>
      <c r="O153" s="110"/>
      <c r="P153" s="110"/>
      <c r="Q153" s="110"/>
      <c r="R153" s="110"/>
      <c r="S153" s="110"/>
      <c r="T153" s="110"/>
      <c r="U153" s="110"/>
      <c r="V153" s="110"/>
      <c r="W153" s="110"/>
      <c r="X153" s="110"/>
      <c r="Y153" s="110"/>
      <c r="Z153" s="110"/>
      <c r="AA153" s="110"/>
      <c r="AB153" s="110"/>
      <c r="AC153" s="110"/>
    </row>
    <row r="154" spans="1:29" ht="15.75" customHeight="1" x14ac:dyDescent="0.3">
      <c r="A154" s="110"/>
      <c r="B154" s="110"/>
      <c r="C154" s="112"/>
      <c r="D154" s="110"/>
      <c r="E154" s="110"/>
      <c r="F154" s="110"/>
      <c r="G154" s="110"/>
      <c r="H154" s="110"/>
      <c r="I154" s="110"/>
      <c r="J154" s="110"/>
      <c r="K154" s="110"/>
      <c r="L154" s="110"/>
      <c r="M154" s="110"/>
      <c r="N154" s="110"/>
      <c r="O154" s="110"/>
      <c r="P154" s="110"/>
      <c r="Q154" s="110"/>
      <c r="R154" s="110"/>
      <c r="S154" s="110"/>
      <c r="T154" s="110"/>
      <c r="U154" s="110"/>
      <c r="V154" s="110"/>
      <c r="W154" s="110"/>
      <c r="X154" s="110"/>
      <c r="Y154" s="110"/>
      <c r="Z154" s="110"/>
      <c r="AA154" s="110"/>
      <c r="AB154" s="110"/>
      <c r="AC154" s="110"/>
    </row>
    <row r="155" spans="1:29" ht="15.75" customHeight="1" x14ac:dyDescent="0.3">
      <c r="A155" s="110"/>
      <c r="B155" s="110"/>
      <c r="C155" s="112"/>
      <c r="D155" s="110"/>
      <c r="E155" s="110"/>
      <c r="F155" s="110"/>
      <c r="G155" s="110"/>
      <c r="H155" s="110"/>
      <c r="I155" s="110"/>
      <c r="J155" s="110"/>
      <c r="K155" s="110"/>
      <c r="L155" s="110"/>
      <c r="M155" s="110"/>
      <c r="N155" s="110"/>
      <c r="O155" s="110"/>
      <c r="P155" s="110"/>
      <c r="Q155" s="110"/>
      <c r="R155" s="110"/>
      <c r="S155" s="110"/>
      <c r="T155" s="110"/>
      <c r="U155" s="110"/>
      <c r="V155" s="110"/>
      <c r="W155" s="110"/>
      <c r="X155" s="110"/>
      <c r="Y155" s="110"/>
      <c r="Z155" s="110"/>
      <c r="AA155" s="110"/>
      <c r="AB155" s="110"/>
      <c r="AC155" s="110"/>
    </row>
    <row r="156" spans="1:29" ht="15.75" customHeight="1" x14ac:dyDescent="0.3">
      <c r="A156" s="110"/>
      <c r="B156" s="110"/>
      <c r="C156" s="112"/>
      <c r="D156" s="110"/>
      <c r="E156" s="110"/>
      <c r="F156" s="110"/>
      <c r="G156" s="110"/>
      <c r="H156" s="110"/>
      <c r="I156" s="110"/>
      <c r="J156" s="110"/>
      <c r="K156" s="110"/>
      <c r="L156" s="110"/>
      <c r="M156" s="110"/>
      <c r="N156" s="110"/>
      <c r="O156" s="110"/>
      <c r="P156" s="110"/>
      <c r="Q156" s="110"/>
      <c r="R156" s="110"/>
      <c r="S156" s="110"/>
      <c r="T156" s="110"/>
      <c r="U156" s="110"/>
      <c r="V156" s="110"/>
      <c r="W156" s="110"/>
      <c r="X156" s="110"/>
      <c r="Y156" s="110"/>
      <c r="Z156" s="110"/>
      <c r="AA156" s="110"/>
      <c r="AB156" s="110"/>
      <c r="AC156" s="110"/>
    </row>
    <row r="157" spans="1:29" ht="15.75" customHeight="1" x14ac:dyDescent="0.3">
      <c r="A157" s="110"/>
      <c r="B157" s="110"/>
      <c r="C157" s="112"/>
      <c r="D157" s="110"/>
      <c r="E157" s="110"/>
      <c r="F157" s="110"/>
      <c r="G157" s="110"/>
      <c r="H157" s="110"/>
      <c r="I157" s="110"/>
      <c r="J157" s="110"/>
      <c r="K157" s="110"/>
      <c r="L157" s="110"/>
      <c r="M157" s="110"/>
      <c r="N157" s="110"/>
      <c r="O157" s="110"/>
      <c r="P157" s="110"/>
      <c r="Q157" s="110"/>
      <c r="R157" s="110"/>
      <c r="S157" s="110"/>
      <c r="T157" s="110"/>
      <c r="U157" s="110"/>
      <c r="V157" s="110"/>
      <c r="W157" s="110"/>
      <c r="X157" s="110"/>
      <c r="Y157" s="110"/>
      <c r="Z157" s="110"/>
      <c r="AA157" s="110"/>
      <c r="AB157" s="110"/>
      <c r="AC157" s="110"/>
    </row>
    <row r="158" spans="1:29" ht="15.75" customHeight="1" x14ac:dyDescent="0.3">
      <c r="A158" s="110"/>
      <c r="B158" s="110"/>
      <c r="C158" s="112"/>
      <c r="D158" s="110"/>
      <c r="E158" s="110"/>
      <c r="F158" s="110"/>
      <c r="G158" s="110"/>
      <c r="H158" s="110"/>
      <c r="I158" s="110"/>
      <c r="J158" s="110"/>
      <c r="K158" s="110"/>
      <c r="L158" s="110"/>
      <c r="M158" s="110"/>
      <c r="N158" s="110"/>
      <c r="O158" s="110"/>
      <c r="P158" s="110"/>
      <c r="Q158" s="110"/>
      <c r="R158" s="110"/>
      <c r="S158" s="110"/>
      <c r="T158" s="110"/>
      <c r="U158" s="110"/>
      <c r="V158" s="110"/>
      <c r="W158" s="110"/>
      <c r="X158" s="110"/>
      <c r="Y158" s="110"/>
      <c r="Z158" s="110"/>
      <c r="AA158" s="110"/>
      <c r="AB158" s="110"/>
      <c r="AC158" s="110"/>
    </row>
    <row r="159" spans="1:29" ht="15.75" customHeight="1" x14ac:dyDescent="0.3">
      <c r="A159" s="110"/>
      <c r="B159" s="110"/>
      <c r="C159" s="112"/>
      <c r="D159" s="110"/>
      <c r="E159" s="110"/>
      <c r="F159" s="110"/>
      <c r="G159" s="110"/>
      <c r="H159" s="110"/>
      <c r="I159" s="110"/>
      <c r="J159" s="110"/>
      <c r="K159" s="110"/>
      <c r="L159" s="110"/>
      <c r="M159" s="110"/>
      <c r="N159" s="110"/>
      <c r="O159" s="110"/>
      <c r="P159" s="110"/>
      <c r="Q159" s="110"/>
      <c r="R159" s="110"/>
      <c r="S159" s="110"/>
      <c r="T159" s="110"/>
      <c r="U159" s="110"/>
      <c r="V159" s="110"/>
      <c r="W159" s="110"/>
      <c r="X159" s="110"/>
      <c r="Y159" s="110"/>
      <c r="Z159" s="110"/>
      <c r="AA159" s="110"/>
      <c r="AB159" s="110"/>
      <c r="AC159" s="110"/>
    </row>
    <row r="160" spans="1:29" ht="15.75" customHeight="1" x14ac:dyDescent="0.3">
      <c r="A160" s="110"/>
      <c r="B160" s="110"/>
      <c r="C160" s="112"/>
      <c r="D160" s="110"/>
      <c r="E160" s="110"/>
      <c r="F160" s="110"/>
      <c r="G160" s="110"/>
      <c r="H160" s="110"/>
      <c r="I160" s="110"/>
      <c r="J160" s="110"/>
      <c r="K160" s="110"/>
      <c r="L160" s="110"/>
      <c r="M160" s="110"/>
      <c r="N160" s="110"/>
      <c r="O160" s="110"/>
      <c r="P160" s="110"/>
      <c r="Q160" s="110"/>
      <c r="R160" s="110"/>
      <c r="S160" s="110"/>
      <c r="T160" s="110"/>
      <c r="U160" s="110"/>
      <c r="V160" s="110"/>
      <c r="W160" s="110"/>
      <c r="X160" s="110"/>
      <c r="Y160" s="110"/>
      <c r="Z160" s="110"/>
      <c r="AA160" s="110"/>
      <c r="AB160" s="110"/>
      <c r="AC160" s="110"/>
    </row>
    <row r="161" spans="1:29" ht="15.75" customHeight="1" x14ac:dyDescent="0.3">
      <c r="A161" s="110"/>
      <c r="B161" s="110"/>
      <c r="C161" s="112"/>
      <c r="D161" s="110"/>
      <c r="E161" s="110"/>
      <c r="F161" s="110"/>
      <c r="G161" s="110"/>
      <c r="H161" s="110"/>
      <c r="I161" s="110"/>
      <c r="J161" s="110"/>
      <c r="K161" s="110"/>
      <c r="L161" s="110"/>
      <c r="M161" s="110"/>
      <c r="N161" s="110"/>
      <c r="O161" s="110"/>
      <c r="P161" s="110"/>
      <c r="Q161" s="110"/>
      <c r="R161" s="110"/>
      <c r="S161" s="110"/>
      <c r="T161" s="110"/>
      <c r="U161" s="110"/>
      <c r="V161" s="110"/>
      <c r="W161" s="110"/>
      <c r="X161" s="110"/>
      <c r="Y161" s="110"/>
      <c r="Z161" s="110"/>
      <c r="AA161" s="110"/>
      <c r="AB161" s="110"/>
      <c r="AC161" s="110"/>
    </row>
    <row r="162" spans="1:29" ht="15.75" customHeight="1" x14ac:dyDescent="0.3">
      <c r="A162" s="110"/>
      <c r="B162" s="110"/>
      <c r="C162" s="112"/>
      <c r="D162" s="110"/>
      <c r="E162" s="110"/>
      <c r="F162" s="110"/>
      <c r="G162" s="110"/>
      <c r="H162" s="110"/>
      <c r="I162" s="110"/>
      <c r="J162" s="110"/>
      <c r="K162" s="110"/>
      <c r="L162" s="110"/>
      <c r="M162" s="110"/>
      <c r="N162" s="110"/>
      <c r="O162" s="110"/>
      <c r="P162" s="110"/>
      <c r="Q162" s="110"/>
      <c r="R162" s="110"/>
      <c r="S162" s="110"/>
      <c r="T162" s="110"/>
      <c r="U162" s="110"/>
      <c r="V162" s="110"/>
      <c r="W162" s="110"/>
      <c r="X162" s="110"/>
      <c r="Y162" s="110"/>
      <c r="Z162" s="110"/>
      <c r="AA162" s="110"/>
      <c r="AB162" s="110"/>
      <c r="AC162" s="110"/>
    </row>
    <row r="163" spans="1:29" ht="15.75" customHeight="1" x14ac:dyDescent="0.3">
      <c r="A163" s="110"/>
      <c r="B163" s="110"/>
      <c r="C163" s="112"/>
      <c r="D163" s="110"/>
      <c r="E163" s="110"/>
      <c r="F163" s="110"/>
      <c r="G163" s="110"/>
      <c r="H163" s="110"/>
      <c r="I163" s="110"/>
      <c r="J163" s="110"/>
      <c r="K163" s="110"/>
      <c r="L163" s="110"/>
      <c r="M163" s="110"/>
      <c r="N163" s="110"/>
      <c r="O163" s="110"/>
      <c r="P163" s="110"/>
      <c r="Q163" s="110"/>
      <c r="R163" s="110"/>
      <c r="S163" s="110"/>
      <c r="T163" s="110"/>
      <c r="U163" s="110"/>
      <c r="V163" s="110"/>
      <c r="W163" s="110"/>
      <c r="X163" s="110"/>
      <c r="Y163" s="110"/>
      <c r="Z163" s="110"/>
      <c r="AA163" s="110"/>
      <c r="AB163" s="110"/>
      <c r="AC163" s="110"/>
    </row>
    <row r="164" spans="1:29" ht="15.75" customHeight="1" x14ac:dyDescent="0.3">
      <c r="A164" s="110"/>
      <c r="B164" s="110"/>
      <c r="C164" s="112"/>
      <c r="D164" s="110"/>
      <c r="E164" s="110"/>
      <c r="F164" s="110"/>
      <c r="G164" s="110"/>
      <c r="H164" s="110"/>
      <c r="I164" s="110"/>
      <c r="J164" s="110"/>
      <c r="K164" s="110"/>
      <c r="L164" s="110"/>
      <c r="M164" s="110"/>
      <c r="N164" s="110"/>
      <c r="O164" s="110"/>
      <c r="P164" s="110"/>
      <c r="Q164" s="110"/>
      <c r="R164" s="110"/>
      <c r="S164" s="110"/>
      <c r="T164" s="110"/>
      <c r="U164" s="110"/>
      <c r="V164" s="110"/>
      <c r="W164" s="110"/>
      <c r="X164" s="110"/>
      <c r="Y164" s="110"/>
      <c r="Z164" s="110"/>
      <c r="AA164" s="110"/>
      <c r="AB164" s="110"/>
      <c r="AC164" s="110"/>
    </row>
    <row r="165" spans="1:29" ht="15.75" customHeight="1" x14ac:dyDescent="0.3">
      <c r="A165" s="110"/>
      <c r="B165" s="110"/>
      <c r="C165" s="112"/>
      <c r="D165" s="110"/>
      <c r="E165" s="110"/>
      <c r="F165" s="110"/>
      <c r="G165" s="110"/>
      <c r="H165" s="110"/>
      <c r="I165" s="110"/>
      <c r="J165" s="110"/>
      <c r="K165" s="110"/>
      <c r="L165" s="110"/>
      <c r="M165" s="110"/>
      <c r="N165" s="110"/>
      <c r="O165" s="110"/>
      <c r="P165" s="110"/>
      <c r="Q165" s="110"/>
      <c r="R165" s="110"/>
      <c r="S165" s="110"/>
      <c r="T165" s="110"/>
      <c r="U165" s="110"/>
      <c r="V165" s="110"/>
      <c r="W165" s="110"/>
      <c r="X165" s="110"/>
      <c r="Y165" s="110"/>
      <c r="Z165" s="110"/>
      <c r="AA165" s="110"/>
      <c r="AB165" s="110"/>
      <c r="AC165" s="110"/>
    </row>
    <row r="166" spans="1:29" ht="15.75" customHeight="1" x14ac:dyDescent="0.3">
      <c r="A166" s="110"/>
      <c r="B166" s="110"/>
      <c r="C166" s="112"/>
      <c r="D166" s="110"/>
      <c r="E166" s="110"/>
      <c r="F166" s="110"/>
      <c r="G166" s="110"/>
      <c r="H166" s="110"/>
      <c r="I166" s="110"/>
      <c r="J166" s="110"/>
      <c r="K166" s="110"/>
      <c r="L166" s="110"/>
      <c r="M166" s="110"/>
      <c r="N166" s="110"/>
      <c r="O166" s="110"/>
      <c r="P166" s="110"/>
      <c r="Q166" s="110"/>
      <c r="R166" s="110"/>
      <c r="S166" s="110"/>
      <c r="T166" s="110"/>
      <c r="U166" s="110"/>
      <c r="V166" s="110"/>
      <c r="W166" s="110"/>
      <c r="X166" s="110"/>
      <c r="Y166" s="110"/>
      <c r="Z166" s="110"/>
      <c r="AA166" s="110"/>
      <c r="AB166" s="110"/>
      <c r="AC166" s="110"/>
    </row>
    <row r="167" spans="1:29" ht="15.75" customHeight="1" x14ac:dyDescent="0.3">
      <c r="A167" s="110"/>
      <c r="B167" s="110"/>
      <c r="C167" s="112"/>
      <c r="D167" s="110"/>
      <c r="E167" s="110"/>
      <c r="F167" s="110"/>
      <c r="G167" s="110"/>
      <c r="H167" s="110"/>
      <c r="I167" s="110"/>
      <c r="J167" s="110"/>
      <c r="K167" s="110"/>
      <c r="L167" s="110"/>
      <c r="M167" s="110"/>
      <c r="N167" s="110"/>
      <c r="O167" s="110"/>
      <c r="P167" s="110"/>
      <c r="Q167" s="110"/>
      <c r="R167" s="110"/>
      <c r="S167" s="110"/>
      <c r="T167" s="110"/>
      <c r="U167" s="110"/>
      <c r="V167" s="110"/>
      <c r="W167" s="110"/>
      <c r="X167" s="110"/>
      <c r="Y167" s="110"/>
      <c r="Z167" s="110"/>
      <c r="AA167" s="110"/>
      <c r="AB167" s="110"/>
      <c r="AC167" s="110"/>
    </row>
    <row r="168" spans="1:29" ht="15.75" customHeight="1" x14ac:dyDescent="0.3">
      <c r="A168" s="110"/>
      <c r="B168" s="110"/>
      <c r="C168" s="112"/>
      <c r="D168" s="110"/>
      <c r="E168" s="110"/>
      <c r="F168" s="110"/>
      <c r="G168" s="110"/>
      <c r="H168" s="110"/>
      <c r="I168" s="110"/>
      <c r="J168" s="110"/>
      <c r="K168" s="110"/>
      <c r="L168" s="110"/>
      <c r="M168" s="110"/>
      <c r="N168" s="110"/>
      <c r="O168" s="110"/>
      <c r="P168" s="110"/>
      <c r="Q168" s="110"/>
      <c r="R168" s="110"/>
      <c r="S168" s="110"/>
      <c r="T168" s="110"/>
      <c r="U168" s="110"/>
      <c r="V168" s="110"/>
      <c r="W168" s="110"/>
      <c r="X168" s="110"/>
      <c r="Y168" s="110"/>
      <c r="Z168" s="110"/>
      <c r="AA168" s="110"/>
      <c r="AB168" s="110"/>
      <c r="AC168" s="110"/>
    </row>
    <row r="169" spans="1:29" ht="15.75" customHeight="1" x14ac:dyDescent="0.3">
      <c r="A169" s="110"/>
      <c r="B169" s="110"/>
      <c r="C169" s="112"/>
      <c r="D169" s="110"/>
      <c r="E169" s="110"/>
      <c r="F169" s="110"/>
      <c r="G169" s="110"/>
      <c r="H169" s="110"/>
      <c r="I169" s="110"/>
      <c r="J169" s="110"/>
      <c r="K169" s="110"/>
      <c r="L169" s="110"/>
      <c r="M169" s="110"/>
      <c r="N169" s="110"/>
      <c r="O169" s="110"/>
      <c r="P169" s="110"/>
      <c r="Q169" s="110"/>
      <c r="R169" s="110"/>
      <c r="S169" s="110"/>
      <c r="T169" s="110"/>
      <c r="U169" s="110"/>
      <c r="V169" s="110"/>
      <c r="W169" s="110"/>
      <c r="X169" s="110"/>
      <c r="Y169" s="110"/>
      <c r="Z169" s="110"/>
      <c r="AA169" s="110"/>
      <c r="AB169" s="110"/>
      <c r="AC169" s="110"/>
    </row>
    <row r="170" spans="1:29" ht="15.75" customHeight="1" x14ac:dyDescent="0.3">
      <c r="A170" s="110"/>
      <c r="B170" s="110"/>
      <c r="C170" s="112"/>
      <c r="D170" s="110"/>
      <c r="E170" s="110"/>
      <c r="F170" s="110"/>
      <c r="G170" s="110"/>
      <c r="H170" s="110"/>
      <c r="I170" s="110"/>
      <c r="J170" s="110"/>
      <c r="K170" s="110"/>
      <c r="L170" s="110"/>
      <c r="M170" s="110"/>
      <c r="N170" s="110"/>
      <c r="O170" s="110"/>
      <c r="P170" s="110"/>
      <c r="Q170" s="110"/>
      <c r="R170" s="110"/>
      <c r="S170" s="110"/>
      <c r="T170" s="110"/>
      <c r="U170" s="110"/>
      <c r="V170" s="110"/>
      <c r="W170" s="110"/>
      <c r="X170" s="110"/>
      <c r="Y170" s="110"/>
      <c r="Z170" s="110"/>
      <c r="AA170" s="110"/>
      <c r="AB170" s="110"/>
      <c r="AC170" s="110"/>
    </row>
    <row r="171" spans="1:29" ht="15.75" customHeight="1" x14ac:dyDescent="0.3">
      <c r="A171" s="110"/>
      <c r="B171" s="110"/>
      <c r="C171" s="112"/>
      <c r="D171" s="110"/>
      <c r="E171" s="110"/>
      <c r="F171" s="110"/>
      <c r="G171" s="110"/>
      <c r="H171" s="110"/>
      <c r="I171" s="110"/>
      <c r="J171" s="110"/>
      <c r="K171" s="110"/>
      <c r="L171" s="110"/>
      <c r="M171" s="110"/>
      <c r="N171" s="110"/>
      <c r="O171" s="110"/>
      <c r="P171" s="110"/>
      <c r="Q171" s="110"/>
      <c r="R171" s="110"/>
      <c r="S171" s="110"/>
      <c r="T171" s="110"/>
      <c r="U171" s="110"/>
      <c r="V171" s="110"/>
      <c r="W171" s="110"/>
      <c r="X171" s="110"/>
      <c r="Y171" s="110"/>
      <c r="Z171" s="110"/>
      <c r="AA171" s="110"/>
      <c r="AB171" s="110"/>
      <c r="AC171" s="110"/>
    </row>
    <row r="172" spans="1:29" ht="15.75" customHeight="1" x14ac:dyDescent="0.3">
      <c r="A172" s="110"/>
      <c r="B172" s="110"/>
      <c r="C172" s="112"/>
      <c r="D172" s="110"/>
      <c r="E172" s="110"/>
      <c r="F172" s="110"/>
      <c r="G172" s="110"/>
      <c r="H172" s="110"/>
      <c r="I172" s="110"/>
      <c r="J172" s="110"/>
      <c r="K172" s="110"/>
      <c r="L172" s="110"/>
      <c r="M172" s="110"/>
      <c r="N172" s="110"/>
      <c r="O172" s="110"/>
      <c r="P172" s="110"/>
      <c r="Q172" s="110"/>
      <c r="R172" s="110"/>
      <c r="S172" s="110"/>
      <c r="T172" s="110"/>
      <c r="U172" s="110"/>
      <c r="V172" s="110"/>
      <c r="W172" s="110"/>
      <c r="X172" s="110"/>
      <c r="Y172" s="110"/>
      <c r="Z172" s="110"/>
      <c r="AA172" s="110"/>
      <c r="AB172" s="110"/>
      <c r="AC172" s="110"/>
    </row>
    <row r="173" spans="1:29" ht="15.75" customHeight="1" x14ac:dyDescent="0.3">
      <c r="A173" s="110"/>
      <c r="B173" s="110"/>
      <c r="C173" s="112"/>
      <c r="D173" s="110"/>
      <c r="E173" s="110"/>
      <c r="F173" s="110"/>
      <c r="G173" s="110"/>
      <c r="H173" s="110"/>
      <c r="I173" s="110"/>
      <c r="J173" s="110"/>
      <c r="K173" s="110"/>
      <c r="L173" s="110"/>
      <c r="M173" s="110"/>
      <c r="N173" s="110"/>
      <c r="O173" s="110"/>
      <c r="P173" s="110"/>
      <c r="Q173" s="110"/>
      <c r="R173" s="110"/>
      <c r="S173" s="110"/>
      <c r="T173" s="110"/>
      <c r="U173" s="110"/>
      <c r="V173" s="110"/>
      <c r="W173" s="110"/>
      <c r="X173" s="110"/>
      <c r="Y173" s="110"/>
      <c r="Z173" s="110"/>
      <c r="AA173" s="110"/>
      <c r="AB173" s="110"/>
      <c r="AC173" s="110"/>
    </row>
    <row r="174" spans="1:29" ht="15.75" customHeight="1" x14ac:dyDescent="0.3">
      <c r="A174" s="110"/>
      <c r="B174" s="110"/>
      <c r="C174" s="112"/>
      <c r="D174" s="110"/>
      <c r="E174" s="110"/>
      <c r="F174" s="110"/>
      <c r="G174" s="110"/>
      <c r="H174" s="110"/>
      <c r="I174" s="110"/>
      <c r="J174" s="110"/>
      <c r="K174" s="110"/>
      <c r="L174" s="110"/>
      <c r="M174" s="110"/>
      <c r="N174" s="110"/>
      <c r="O174" s="110"/>
      <c r="P174" s="110"/>
      <c r="Q174" s="110"/>
      <c r="R174" s="110"/>
      <c r="S174" s="110"/>
      <c r="T174" s="110"/>
      <c r="U174" s="110"/>
      <c r="V174" s="110"/>
      <c r="W174" s="110"/>
      <c r="X174" s="110"/>
      <c r="Y174" s="110"/>
      <c r="Z174" s="110"/>
      <c r="AA174" s="110"/>
      <c r="AB174" s="110"/>
      <c r="AC174" s="110"/>
    </row>
    <row r="175" spans="1:29" ht="15.75" customHeight="1" x14ac:dyDescent="0.3">
      <c r="A175" s="110"/>
      <c r="B175" s="110"/>
      <c r="C175" s="112"/>
      <c r="D175" s="110"/>
      <c r="E175" s="110"/>
      <c r="F175" s="110"/>
      <c r="G175" s="110"/>
      <c r="H175" s="110"/>
      <c r="I175" s="110"/>
      <c r="J175" s="110"/>
      <c r="K175" s="110"/>
      <c r="L175" s="110"/>
      <c r="M175" s="110"/>
      <c r="N175" s="110"/>
      <c r="O175" s="110"/>
      <c r="P175" s="110"/>
      <c r="Q175" s="110"/>
      <c r="R175" s="110"/>
      <c r="S175" s="110"/>
      <c r="T175" s="110"/>
      <c r="U175" s="110"/>
      <c r="V175" s="110"/>
      <c r="W175" s="110"/>
      <c r="X175" s="110"/>
      <c r="Y175" s="110"/>
      <c r="Z175" s="110"/>
      <c r="AA175" s="110"/>
      <c r="AB175" s="110"/>
      <c r="AC175" s="110"/>
    </row>
    <row r="176" spans="1:29" ht="15.75" customHeight="1" x14ac:dyDescent="0.3">
      <c r="A176" s="110"/>
      <c r="B176" s="110"/>
      <c r="C176" s="112"/>
      <c r="D176" s="110"/>
      <c r="E176" s="110"/>
      <c r="F176" s="110"/>
      <c r="G176" s="110"/>
      <c r="H176" s="110"/>
      <c r="I176" s="110"/>
      <c r="J176" s="110"/>
      <c r="K176" s="110"/>
      <c r="L176" s="110"/>
      <c r="M176" s="110"/>
      <c r="N176" s="110"/>
      <c r="O176" s="110"/>
      <c r="P176" s="110"/>
      <c r="Q176" s="110"/>
      <c r="R176" s="110"/>
      <c r="S176" s="110"/>
      <c r="T176" s="110"/>
      <c r="U176" s="110"/>
      <c r="V176" s="110"/>
      <c r="W176" s="110"/>
      <c r="X176" s="110"/>
      <c r="Y176" s="110"/>
      <c r="Z176" s="110"/>
      <c r="AA176" s="110"/>
      <c r="AB176" s="110"/>
      <c r="AC176" s="110"/>
    </row>
    <row r="177" spans="1:29" ht="15.75" customHeight="1" x14ac:dyDescent="0.3">
      <c r="A177" s="110"/>
      <c r="B177" s="110"/>
      <c r="C177" s="112"/>
      <c r="D177" s="110"/>
      <c r="E177" s="110"/>
      <c r="F177" s="110"/>
      <c r="G177" s="110"/>
      <c r="H177" s="110"/>
      <c r="I177" s="110"/>
      <c r="J177" s="110"/>
      <c r="K177" s="110"/>
      <c r="L177" s="110"/>
      <c r="M177" s="110"/>
      <c r="N177" s="110"/>
      <c r="O177" s="110"/>
      <c r="P177" s="110"/>
      <c r="Q177" s="110"/>
      <c r="R177" s="110"/>
      <c r="S177" s="110"/>
      <c r="T177" s="110"/>
      <c r="U177" s="110"/>
      <c r="V177" s="110"/>
      <c r="W177" s="110"/>
      <c r="X177" s="110"/>
      <c r="Y177" s="110"/>
      <c r="Z177" s="110"/>
      <c r="AA177" s="110"/>
      <c r="AB177" s="110"/>
      <c r="AC177" s="110"/>
    </row>
    <row r="178" spans="1:29" ht="15.75" customHeight="1" x14ac:dyDescent="0.3">
      <c r="A178" s="110"/>
      <c r="B178" s="110"/>
      <c r="C178" s="112"/>
      <c r="D178" s="110"/>
      <c r="E178" s="110"/>
      <c r="F178" s="110"/>
      <c r="G178" s="110"/>
      <c r="H178" s="110"/>
      <c r="I178" s="110"/>
      <c r="J178" s="110"/>
      <c r="K178" s="110"/>
      <c r="L178" s="110"/>
      <c r="M178" s="110"/>
      <c r="N178" s="110"/>
      <c r="O178" s="110"/>
      <c r="P178" s="110"/>
      <c r="Q178" s="110"/>
      <c r="R178" s="110"/>
      <c r="S178" s="110"/>
      <c r="T178" s="110"/>
      <c r="U178" s="110"/>
      <c r="V178" s="110"/>
      <c r="W178" s="110"/>
      <c r="X178" s="110"/>
      <c r="Y178" s="110"/>
      <c r="Z178" s="110"/>
      <c r="AA178" s="110"/>
      <c r="AB178" s="110"/>
      <c r="AC178" s="110"/>
    </row>
    <row r="179" spans="1:29" ht="15.75" customHeight="1" x14ac:dyDescent="0.3">
      <c r="A179" s="110"/>
      <c r="B179" s="110"/>
      <c r="C179" s="112"/>
      <c r="D179" s="110"/>
      <c r="E179" s="110"/>
      <c r="F179" s="110"/>
      <c r="G179" s="110"/>
      <c r="H179" s="110"/>
      <c r="I179" s="110"/>
      <c r="J179" s="110"/>
      <c r="K179" s="110"/>
      <c r="L179" s="110"/>
      <c r="M179" s="110"/>
      <c r="N179" s="110"/>
      <c r="O179" s="110"/>
      <c r="P179" s="110"/>
      <c r="Q179" s="110"/>
      <c r="R179" s="110"/>
      <c r="S179" s="110"/>
      <c r="T179" s="110"/>
      <c r="U179" s="110"/>
      <c r="V179" s="110"/>
      <c r="W179" s="110"/>
      <c r="X179" s="110"/>
      <c r="Y179" s="110"/>
      <c r="Z179" s="110"/>
      <c r="AA179" s="110"/>
      <c r="AB179" s="110"/>
      <c r="AC179" s="110"/>
    </row>
    <row r="180" spans="1:29" ht="15.75" customHeight="1" x14ac:dyDescent="0.3">
      <c r="A180" s="110"/>
      <c r="B180" s="110"/>
      <c r="C180" s="112"/>
      <c r="D180" s="110"/>
      <c r="E180" s="110"/>
      <c r="F180" s="110"/>
      <c r="G180" s="110"/>
      <c r="H180" s="110"/>
      <c r="I180" s="110"/>
      <c r="J180" s="110"/>
      <c r="K180" s="110"/>
      <c r="L180" s="110"/>
      <c r="M180" s="110"/>
      <c r="N180" s="110"/>
      <c r="O180" s="110"/>
      <c r="P180" s="110"/>
      <c r="Q180" s="110"/>
      <c r="R180" s="110"/>
      <c r="S180" s="110"/>
      <c r="T180" s="110"/>
      <c r="U180" s="110"/>
      <c r="V180" s="110"/>
      <c r="W180" s="110"/>
      <c r="X180" s="110"/>
      <c r="Y180" s="110"/>
      <c r="Z180" s="110"/>
      <c r="AA180" s="110"/>
      <c r="AB180" s="110"/>
      <c r="AC180" s="110"/>
    </row>
    <row r="181" spans="1:29" ht="15.75" customHeight="1" x14ac:dyDescent="0.3">
      <c r="A181" s="110"/>
      <c r="B181" s="110"/>
      <c r="C181" s="112"/>
      <c r="D181" s="110"/>
      <c r="E181" s="110"/>
      <c r="F181" s="110"/>
      <c r="G181" s="110"/>
      <c r="H181" s="110"/>
      <c r="I181" s="110"/>
      <c r="J181" s="110"/>
      <c r="K181" s="110"/>
      <c r="L181" s="110"/>
      <c r="M181" s="110"/>
      <c r="N181" s="110"/>
      <c r="O181" s="110"/>
      <c r="P181" s="110"/>
      <c r="Q181" s="110"/>
      <c r="R181" s="110"/>
      <c r="S181" s="110"/>
      <c r="T181" s="110"/>
      <c r="U181" s="110"/>
      <c r="V181" s="110"/>
      <c r="W181" s="110"/>
      <c r="X181" s="110"/>
      <c r="Y181" s="110"/>
      <c r="Z181" s="110"/>
      <c r="AA181" s="110"/>
      <c r="AB181" s="110"/>
      <c r="AC181" s="110"/>
    </row>
    <row r="182" spans="1:29" ht="15.75" customHeight="1" x14ac:dyDescent="0.3">
      <c r="A182" s="110"/>
      <c r="B182" s="110"/>
      <c r="C182" s="112"/>
      <c r="D182" s="110"/>
      <c r="E182" s="110"/>
      <c r="F182" s="110"/>
      <c r="G182" s="110"/>
      <c r="H182" s="110"/>
      <c r="I182" s="110"/>
      <c r="J182" s="110"/>
      <c r="K182" s="110"/>
      <c r="L182" s="110"/>
      <c r="M182" s="110"/>
      <c r="N182" s="110"/>
      <c r="O182" s="110"/>
      <c r="P182" s="110"/>
      <c r="Q182" s="110"/>
      <c r="R182" s="110"/>
      <c r="S182" s="110"/>
      <c r="T182" s="110"/>
      <c r="U182" s="110"/>
      <c r="V182" s="110"/>
      <c r="W182" s="110"/>
      <c r="X182" s="110"/>
      <c r="Y182" s="110"/>
      <c r="Z182" s="110"/>
      <c r="AA182" s="110"/>
      <c r="AB182" s="110"/>
      <c r="AC182" s="110"/>
    </row>
    <row r="183" spans="1:29" ht="15.75" customHeight="1" x14ac:dyDescent="0.3">
      <c r="A183" s="110"/>
      <c r="B183" s="110"/>
      <c r="C183" s="112"/>
      <c r="D183" s="110"/>
      <c r="E183" s="110"/>
      <c r="F183" s="110"/>
      <c r="G183" s="110"/>
      <c r="H183" s="110"/>
      <c r="I183" s="110"/>
      <c r="J183" s="110"/>
      <c r="K183" s="110"/>
      <c r="L183" s="110"/>
      <c r="M183" s="110"/>
      <c r="N183" s="110"/>
      <c r="O183" s="110"/>
      <c r="P183" s="110"/>
      <c r="Q183" s="110"/>
      <c r="R183" s="110"/>
      <c r="S183" s="110"/>
      <c r="T183" s="110"/>
      <c r="U183" s="110"/>
      <c r="V183" s="110"/>
      <c r="W183" s="110"/>
      <c r="X183" s="110"/>
      <c r="Y183" s="110"/>
      <c r="Z183" s="110"/>
      <c r="AA183" s="110"/>
      <c r="AB183" s="110"/>
      <c r="AC183" s="110"/>
    </row>
    <row r="184" spans="1:29" ht="15.75" customHeight="1" x14ac:dyDescent="0.3">
      <c r="A184" s="110"/>
      <c r="B184" s="110"/>
      <c r="C184" s="112"/>
      <c r="D184" s="110"/>
      <c r="E184" s="110"/>
      <c r="F184" s="110"/>
      <c r="G184" s="110"/>
      <c r="H184" s="110"/>
      <c r="I184" s="110"/>
      <c r="J184" s="110"/>
      <c r="K184" s="110"/>
      <c r="L184" s="110"/>
      <c r="M184" s="110"/>
      <c r="N184" s="110"/>
      <c r="O184" s="110"/>
      <c r="P184" s="110"/>
      <c r="Q184" s="110"/>
      <c r="R184" s="110"/>
      <c r="S184" s="110"/>
      <c r="T184" s="110"/>
      <c r="U184" s="110"/>
      <c r="V184" s="110"/>
      <c r="W184" s="110"/>
      <c r="X184" s="110"/>
      <c r="Y184" s="110"/>
      <c r="Z184" s="110"/>
      <c r="AA184" s="110"/>
      <c r="AB184" s="110"/>
      <c r="AC184" s="110"/>
    </row>
    <row r="185" spans="1:29" ht="15.75" customHeight="1" x14ac:dyDescent="0.3">
      <c r="A185" s="110"/>
      <c r="B185" s="110"/>
      <c r="C185" s="112"/>
      <c r="D185" s="110"/>
      <c r="E185" s="110"/>
      <c r="F185" s="110"/>
      <c r="G185" s="110"/>
      <c r="H185" s="110"/>
      <c r="I185" s="110"/>
      <c r="J185" s="110"/>
      <c r="K185" s="110"/>
      <c r="L185" s="110"/>
      <c r="M185" s="110"/>
      <c r="N185" s="110"/>
      <c r="O185" s="110"/>
      <c r="P185" s="110"/>
      <c r="Q185" s="110"/>
      <c r="R185" s="110"/>
      <c r="S185" s="110"/>
      <c r="T185" s="110"/>
      <c r="U185" s="110"/>
      <c r="V185" s="110"/>
      <c r="W185" s="110"/>
      <c r="X185" s="110"/>
      <c r="Y185" s="110"/>
      <c r="Z185" s="110"/>
      <c r="AA185" s="110"/>
      <c r="AB185" s="110"/>
      <c r="AC185" s="110"/>
    </row>
    <row r="186" spans="1:29" ht="15.75" customHeight="1" x14ac:dyDescent="0.3">
      <c r="A186" s="110"/>
      <c r="B186" s="110"/>
      <c r="C186" s="112"/>
      <c r="D186" s="110"/>
      <c r="E186" s="110"/>
      <c r="F186" s="110"/>
      <c r="G186" s="110"/>
      <c r="H186" s="110"/>
      <c r="I186" s="110"/>
      <c r="J186" s="110"/>
      <c r="K186" s="110"/>
      <c r="L186" s="110"/>
      <c r="M186" s="110"/>
      <c r="N186" s="110"/>
      <c r="O186" s="110"/>
      <c r="P186" s="110"/>
      <c r="Q186" s="110"/>
      <c r="R186" s="110"/>
      <c r="S186" s="110"/>
      <c r="T186" s="110"/>
      <c r="U186" s="110"/>
      <c r="V186" s="110"/>
      <c r="W186" s="110"/>
      <c r="X186" s="110"/>
      <c r="Y186" s="110"/>
      <c r="Z186" s="110"/>
      <c r="AA186" s="110"/>
      <c r="AB186" s="110"/>
      <c r="AC186" s="110"/>
    </row>
    <row r="187" spans="1:29" ht="15.75" customHeight="1" x14ac:dyDescent="0.3">
      <c r="A187" s="110"/>
      <c r="B187" s="110"/>
      <c r="C187" s="112"/>
      <c r="D187" s="110"/>
      <c r="E187" s="110"/>
      <c r="F187" s="110"/>
      <c r="G187" s="110"/>
      <c r="H187" s="110"/>
      <c r="I187" s="110"/>
      <c r="J187" s="110"/>
      <c r="K187" s="110"/>
      <c r="L187" s="110"/>
      <c r="M187" s="110"/>
      <c r="N187" s="110"/>
      <c r="O187" s="110"/>
      <c r="P187" s="110"/>
      <c r="Q187" s="110"/>
      <c r="R187" s="110"/>
      <c r="S187" s="110"/>
      <c r="T187" s="110"/>
      <c r="U187" s="110"/>
      <c r="V187" s="110"/>
      <c r="W187" s="110"/>
      <c r="X187" s="110"/>
      <c r="Y187" s="110"/>
      <c r="Z187" s="110"/>
      <c r="AA187" s="110"/>
      <c r="AB187" s="110"/>
      <c r="AC187" s="110"/>
    </row>
    <row r="188" spans="1:29" ht="15.75" customHeight="1" x14ac:dyDescent="0.3">
      <c r="A188" s="110"/>
      <c r="B188" s="110"/>
      <c r="C188" s="112"/>
      <c r="D188" s="110"/>
      <c r="E188" s="110"/>
      <c r="F188" s="110"/>
      <c r="G188" s="110"/>
      <c r="H188" s="110"/>
      <c r="I188" s="110"/>
      <c r="J188" s="110"/>
      <c r="K188" s="110"/>
      <c r="L188" s="110"/>
      <c r="M188" s="110"/>
      <c r="N188" s="110"/>
      <c r="O188" s="110"/>
      <c r="P188" s="110"/>
      <c r="Q188" s="110"/>
      <c r="R188" s="110"/>
      <c r="S188" s="110"/>
      <c r="T188" s="110"/>
      <c r="U188" s="110"/>
      <c r="V188" s="110"/>
      <c r="W188" s="110"/>
      <c r="X188" s="110"/>
      <c r="Y188" s="110"/>
      <c r="Z188" s="110"/>
      <c r="AA188" s="110"/>
      <c r="AB188" s="110"/>
      <c r="AC188" s="110"/>
    </row>
    <row r="189" spans="1:29" ht="15.75" customHeight="1" x14ac:dyDescent="0.3">
      <c r="A189" s="110"/>
      <c r="B189" s="110"/>
      <c r="C189" s="112"/>
      <c r="D189" s="110"/>
      <c r="E189" s="110"/>
      <c r="F189" s="110"/>
      <c r="G189" s="110"/>
      <c r="H189" s="110"/>
      <c r="I189" s="110"/>
      <c r="J189" s="110"/>
      <c r="K189" s="110"/>
      <c r="L189" s="110"/>
      <c r="M189" s="110"/>
      <c r="N189" s="110"/>
      <c r="O189" s="110"/>
      <c r="P189" s="110"/>
      <c r="Q189" s="110"/>
      <c r="R189" s="110"/>
      <c r="S189" s="110"/>
      <c r="T189" s="110"/>
      <c r="U189" s="110"/>
      <c r="V189" s="110"/>
      <c r="W189" s="110"/>
      <c r="X189" s="110"/>
      <c r="Y189" s="110"/>
      <c r="Z189" s="110"/>
      <c r="AA189" s="110"/>
      <c r="AB189" s="110"/>
      <c r="AC189" s="110"/>
    </row>
    <row r="190" spans="1:29" ht="15.75" customHeight="1" x14ac:dyDescent="0.3">
      <c r="A190" s="110"/>
      <c r="B190" s="110"/>
      <c r="C190" s="112"/>
      <c r="D190" s="110"/>
      <c r="E190" s="110"/>
      <c r="F190" s="110"/>
      <c r="G190" s="110"/>
      <c r="H190" s="110"/>
      <c r="I190" s="110"/>
      <c r="J190" s="110"/>
      <c r="K190" s="110"/>
      <c r="L190" s="110"/>
      <c r="M190" s="110"/>
      <c r="N190" s="110"/>
      <c r="O190" s="110"/>
      <c r="P190" s="110"/>
      <c r="Q190" s="110"/>
      <c r="R190" s="110"/>
      <c r="S190" s="110"/>
      <c r="T190" s="110"/>
      <c r="U190" s="110"/>
      <c r="V190" s="110"/>
      <c r="W190" s="110"/>
      <c r="X190" s="110"/>
      <c r="Y190" s="110"/>
      <c r="Z190" s="110"/>
      <c r="AA190" s="110"/>
      <c r="AB190" s="110"/>
      <c r="AC190" s="110"/>
    </row>
    <row r="191" spans="1:29" ht="15.75" customHeight="1" x14ac:dyDescent="0.3">
      <c r="A191" s="110"/>
      <c r="B191" s="110"/>
      <c r="C191" s="112"/>
      <c r="D191" s="110"/>
      <c r="E191" s="110"/>
      <c r="F191" s="110"/>
      <c r="G191" s="110"/>
      <c r="H191" s="110"/>
      <c r="I191" s="110"/>
      <c r="J191" s="110"/>
      <c r="K191" s="110"/>
      <c r="L191" s="110"/>
      <c r="M191" s="110"/>
      <c r="N191" s="110"/>
      <c r="O191" s="110"/>
      <c r="P191" s="110"/>
      <c r="Q191" s="110"/>
      <c r="R191" s="110"/>
      <c r="S191" s="110"/>
      <c r="T191" s="110"/>
      <c r="U191" s="110"/>
      <c r="V191" s="110"/>
      <c r="W191" s="110"/>
      <c r="X191" s="110"/>
      <c r="Y191" s="110"/>
      <c r="Z191" s="110"/>
      <c r="AA191" s="110"/>
      <c r="AB191" s="110"/>
      <c r="AC191" s="110"/>
    </row>
    <row r="192" spans="1:29" ht="15.75" customHeight="1" x14ac:dyDescent="0.3">
      <c r="A192" s="110"/>
      <c r="B192" s="110"/>
      <c r="C192" s="112"/>
      <c r="D192" s="110"/>
      <c r="E192" s="110"/>
      <c r="F192" s="110"/>
      <c r="G192" s="110"/>
      <c r="H192" s="110"/>
      <c r="I192" s="110"/>
      <c r="J192" s="110"/>
      <c r="K192" s="110"/>
      <c r="L192" s="110"/>
      <c r="M192" s="110"/>
      <c r="N192" s="110"/>
      <c r="O192" s="110"/>
      <c r="P192" s="110"/>
      <c r="Q192" s="110"/>
      <c r="R192" s="110"/>
      <c r="S192" s="110"/>
      <c r="T192" s="110"/>
      <c r="U192" s="110"/>
      <c r="V192" s="110"/>
      <c r="W192" s="110"/>
      <c r="X192" s="110"/>
      <c r="Y192" s="110"/>
      <c r="Z192" s="110"/>
      <c r="AA192" s="110"/>
      <c r="AB192" s="110"/>
      <c r="AC192" s="110"/>
    </row>
    <row r="193" spans="1:29" ht="15.75" customHeight="1" x14ac:dyDescent="0.3">
      <c r="A193" s="110"/>
      <c r="B193" s="110"/>
      <c r="C193" s="112"/>
      <c r="D193" s="110"/>
      <c r="E193" s="110"/>
      <c r="F193" s="110"/>
      <c r="G193" s="110"/>
      <c r="H193" s="110"/>
      <c r="I193" s="110"/>
      <c r="J193" s="110"/>
      <c r="K193" s="110"/>
      <c r="L193" s="110"/>
      <c r="M193" s="110"/>
      <c r="N193" s="110"/>
      <c r="O193" s="110"/>
      <c r="P193" s="110"/>
      <c r="Q193" s="110"/>
      <c r="R193" s="110"/>
      <c r="S193" s="110"/>
      <c r="T193" s="110"/>
      <c r="U193" s="110"/>
      <c r="V193" s="110"/>
      <c r="W193" s="110"/>
      <c r="X193" s="110"/>
      <c r="Y193" s="110"/>
      <c r="Z193" s="110"/>
      <c r="AA193" s="110"/>
      <c r="AB193" s="110"/>
      <c r="AC193" s="110"/>
    </row>
    <row r="194" spans="1:29" ht="15.75" customHeight="1" x14ac:dyDescent="0.3">
      <c r="A194" s="110"/>
      <c r="B194" s="110"/>
      <c r="C194" s="112"/>
      <c r="D194" s="110"/>
      <c r="E194" s="110"/>
      <c r="F194" s="110"/>
      <c r="G194" s="110"/>
      <c r="H194" s="110"/>
      <c r="I194" s="110"/>
      <c r="J194" s="110"/>
      <c r="K194" s="110"/>
      <c r="L194" s="110"/>
      <c r="M194" s="110"/>
      <c r="N194" s="110"/>
      <c r="O194" s="110"/>
      <c r="P194" s="110"/>
      <c r="Q194" s="110"/>
      <c r="R194" s="110"/>
      <c r="S194" s="110"/>
      <c r="T194" s="110"/>
      <c r="U194" s="110"/>
      <c r="V194" s="110"/>
      <c r="W194" s="110"/>
      <c r="X194" s="110"/>
      <c r="Y194" s="110"/>
      <c r="Z194" s="110"/>
      <c r="AA194" s="110"/>
      <c r="AB194" s="110"/>
      <c r="AC194" s="110"/>
    </row>
    <row r="195" spans="1:29" ht="15.75" customHeight="1" x14ac:dyDescent="0.3">
      <c r="A195" s="110"/>
      <c r="B195" s="110"/>
      <c r="C195" s="112"/>
      <c r="D195" s="110"/>
      <c r="E195" s="110"/>
      <c r="F195" s="110"/>
      <c r="G195" s="110"/>
      <c r="H195" s="110"/>
      <c r="I195" s="110"/>
      <c r="J195" s="110"/>
      <c r="K195" s="110"/>
      <c r="L195" s="110"/>
      <c r="M195" s="110"/>
      <c r="N195" s="110"/>
      <c r="O195" s="110"/>
      <c r="P195" s="110"/>
      <c r="Q195" s="110"/>
      <c r="R195" s="110"/>
      <c r="S195" s="110"/>
      <c r="T195" s="110"/>
      <c r="U195" s="110"/>
      <c r="V195" s="110"/>
      <c r="W195" s="110"/>
      <c r="X195" s="110"/>
      <c r="Y195" s="110"/>
      <c r="Z195" s="110"/>
      <c r="AA195" s="110"/>
      <c r="AB195" s="110"/>
      <c r="AC195" s="110"/>
    </row>
    <row r="196" spans="1:29" ht="15.75" customHeight="1" x14ac:dyDescent="0.3">
      <c r="A196" s="110"/>
      <c r="B196" s="110"/>
      <c r="C196" s="112"/>
      <c r="D196" s="110"/>
      <c r="E196" s="110"/>
      <c r="F196" s="110"/>
      <c r="G196" s="110"/>
      <c r="H196" s="110"/>
      <c r="I196" s="110"/>
      <c r="J196" s="110"/>
      <c r="K196" s="110"/>
      <c r="L196" s="110"/>
      <c r="M196" s="110"/>
      <c r="N196" s="110"/>
      <c r="O196" s="110"/>
      <c r="P196" s="110"/>
      <c r="Q196" s="110"/>
      <c r="R196" s="110"/>
      <c r="S196" s="110"/>
      <c r="T196" s="110"/>
      <c r="U196" s="110"/>
      <c r="V196" s="110"/>
      <c r="W196" s="110"/>
      <c r="X196" s="110"/>
      <c r="Y196" s="110"/>
      <c r="Z196" s="110"/>
      <c r="AA196" s="110"/>
      <c r="AB196" s="110"/>
      <c r="AC196" s="110"/>
    </row>
    <row r="197" spans="1:29" ht="15.75" customHeight="1" x14ac:dyDescent="0.3">
      <c r="A197" s="110"/>
      <c r="B197" s="110"/>
      <c r="C197" s="112"/>
      <c r="D197" s="110"/>
      <c r="E197" s="110"/>
      <c r="F197" s="110"/>
      <c r="G197" s="110"/>
      <c r="H197" s="110"/>
      <c r="I197" s="110"/>
      <c r="J197" s="110"/>
      <c r="K197" s="110"/>
      <c r="L197" s="110"/>
      <c r="M197" s="110"/>
      <c r="N197" s="110"/>
      <c r="O197" s="110"/>
      <c r="P197" s="110"/>
      <c r="Q197" s="110"/>
      <c r="R197" s="110"/>
      <c r="S197" s="110"/>
      <c r="T197" s="110"/>
      <c r="U197" s="110"/>
      <c r="V197" s="110"/>
      <c r="W197" s="110"/>
      <c r="X197" s="110"/>
      <c r="Y197" s="110"/>
      <c r="Z197" s="110"/>
      <c r="AA197" s="110"/>
      <c r="AB197" s="110"/>
      <c r="AC197" s="110"/>
    </row>
    <row r="198" spans="1:29" ht="15.75" customHeight="1" x14ac:dyDescent="0.3">
      <c r="A198" s="110"/>
      <c r="B198" s="110"/>
      <c r="C198" s="112"/>
      <c r="D198" s="110"/>
      <c r="E198" s="110"/>
      <c r="F198" s="110"/>
      <c r="G198" s="110"/>
      <c r="H198" s="110"/>
      <c r="I198" s="110"/>
      <c r="J198" s="110"/>
      <c r="K198" s="110"/>
      <c r="L198" s="110"/>
      <c r="M198" s="110"/>
      <c r="N198" s="110"/>
      <c r="O198" s="110"/>
      <c r="P198" s="110"/>
      <c r="Q198" s="110"/>
      <c r="R198" s="110"/>
      <c r="S198" s="110"/>
      <c r="T198" s="110"/>
      <c r="U198" s="110"/>
      <c r="V198" s="110"/>
      <c r="W198" s="110"/>
      <c r="X198" s="110"/>
      <c r="Y198" s="110"/>
      <c r="Z198" s="110"/>
      <c r="AA198" s="110"/>
      <c r="AB198" s="110"/>
      <c r="AC198" s="110"/>
    </row>
    <row r="199" spans="1:29" ht="15.75" customHeight="1" x14ac:dyDescent="0.3">
      <c r="A199" s="110"/>
      <c r="B199" s="110"/>
      <c r="C199" s="112"/>
      <c r="D199" s="110"/>
      <c r="E199" s="110"/>
      <c r="F199" s="110"/>
      <c r="G199" s="110"/>
      <c r="H199" s="110"/>
      <c r="I199" s="110"/>
      <c r="J199" s="110"/>
      <c r="K199" s="110"/>
      <c r="L199" s="110"/>
      <c r="M199" s="110"/>
      <c r="N199" s="110"/>
      <c r="O199" s="110"/>
      <c r="P199" s="110"/>
      <c r="Q199" s="110"/>
      <c r="R199" s="110"/>
      <c r="S199" s="110"/>
      <c r="T199" s="110"/>
      <c r="U199" s="110"/>
      <c r="V199" s="110"/>
      <c r="W199" s="110"/>
      <c r="X199" s="110"/>
      <c r="Y199" s="110"/>
      <c r="Z199" s="110"/>
      <c r="AA199" s="110"/>
      <c r="AB199" s="110"/>
      <c r="AC199" s="110"/>
    </row>
    <row r="200" spans="1:29" ht="15.75" customHeight="1" x14ac:dyDescent="0.3">
      <c r="A200" s="110"/>
      <c r="B200" s="110"/>
      <c r="C200" s="112"/>
      <c r="D200" s="110"/>
      <c r="E200" s="110"/>
      <c r="F200" s="110"/>
      <c r="G200" s="110"/>
      <c r="H200" s="110"/>
      <c r="I200" s="110"/>
      <c r="J200" s="110"/>
      <c r="K200" s="110"/>
      <c r="L200" s="110"/>
      <c r="M200" s="110"/>
      <c r="N200" s="110"/>
      <c r="O200" s="110"/>
      <c r="P200" s="110"/>
      <c r="Q200" s="110"/>
      <c r="R200" s="110"/>
      <c r="S200" s="110"/>
      <c r="T200" s="110"/>
      <c r="U200" s="110"/>
      <c r="V200" s="110"/>
      <c r="W200" s="110"/>
      <c r="X200" s="110"/>
      <c r="Y200" s="110"/>
      <c r="Z200" s="110"/>
      <c r="AA200" s="110"/>
      <c r="AB200" s="110"/>
      <c r="AC200" s="110"/>
    </row>
    <row r="201" spans="1:29" ht="15.75" customHeight="1" x14ac:dyDescent="0.3">
      <c r="A201" s="110"/>
      <c r="B201" s="110"/>
      <c r="C201" s="112"/>
      <c r="D201" s="110"/>
      <c r="E201" s="110"/>
      <c r="F201" s="110"/>
      <c r="G201" s="110"/>
      <c r="H201" s="110"/>
      <c r="I201" s="110"/>
      <c r="J201" s="110"/>
      <c r="K201" s="110"/>
      <c r="L201" s="110"/>
      <c r="M201" s="110"/>
      <c r="N201" s="110"/>
      <c r="O201" s="110"/>
      <c r="P201" s="110"/>
      <c r="Q201" s="110"/>
      <c r="R201" s="110"/>
      <c r="S201" s="110"/>
      <c r="T201" s="110"/>
      <c r="U201" s="110"/>
      <c r="V201" s="110"/>
      <c r="W201" s="110"/>
      <c r="X201" s="110"/>
      <c r="Y201" s="110"/>
      <c r="Z201" s="110"/>
      <c r="AA201" s="110"/>
      <c r="AB201" s="110"/>
      <c r="AC201" s="110"/>
    </row>
    <row r="202" spans="1:29" ht="15.75" customHeight="1" x14ac:dyDescent="0.3">
      <c r="A202" s="110"/>
      <c r="B202" s="110"/>
      <c r="C202" s="112"/>
      <c r="D202" s="110"/>
      <c r="E202" s="110"/>
      <c r="F202" s="110"/>
      <c r="G202" s="110"/>
      <c r="H202" s="110"/>
      <c r="I202" s="110"/>
      <c r="J202" s="110"/>
      <c r="K202" s="110"/>
      <c r="L202" s="110"/>
      <c r="M202" s="110"/>
      <c r="N202" s="110"/>
      <c r="O202" s="110"/>
      <c r="P202" s="110"/>
      <c r="Q202" s="110"/>
      <c r="R202" s="110"/>
      <c r="S202" s="110"/>
      <c r="T202" s="110"/>
      <c r="U202" s="110"/>
      <c r="V202" s="110"/>
      <c r="W202" s="110"/>
      <c r="X202" s="110"/>
      <c r="Y202" s="110"/>
      <c r="Z202" s="110"/>
      <c r="AA202" s="110"/>
      <c r="AB202" s="110"/>
      <c r="AC202" s="110"/>
    </row>
    <row r="203" spans="1:29" ht="15.75" customHeight="1" x14ac:dyDescent="0.3">
      <c r="A203" s="110"/>
      <c r="B203" s="110"/>
      <c r="C203" s="112"/>
      <c r="D203" s="110"/>
      <c r="E203" s="110"/>
      <c r="F203" s="110"/>
      <c r="G203" s="110"/>
      <c r="H203" s="110"/>
      <c r="I203" s="110"/>
      <c r="J203" s="110"/>
      <c r="K203" s="110"/>
      <c r="L203" s="110"/>
      <c r="M203" s="110"/>
      <c r="N203" s="110"/>
      <c r="O203" s="110"/>
      <c r="P203" s="110"/>
      <c r="Q203" s="110"/>
      <c r="R203" s="110"/>
      <c r="S203" s="110"/>
      <c r="T203" s="110"/>
      <c r="U203" s="110"/>
      <c r="V203" s="110"/>
      <c r="W203" s="110"/>
      <c r="X203" s="110"/>
      <c r="Y203" s="110"/>
      <c r="Z203" s="110"/>
      <c r="AA203" s="110"/>
      <c r="AB203" s="110"/>
      <c r="AC203" s="110"/>
    </row>
    <row r="204" spans="1:29" ht="15.75" customHeight="1" x14ac:dyDescent="0.3">
      <c r="A204" s="110"/>
      <c r="B204" s="110"/>
      <c r="C204" s="112"/>
      <c r="D204" s="110"/>
      <c r="E204" s="110"/>
      <c r="F204" s="110"/>
      <c r="G204" s="110"/>
      <c r="H204" s="110"/>
      <c r="I204" s="110"/>
      <c r="J204" s="110"/>
      <c r="K204" s="110"/>
      <c r="L204" s="110"/>
      <c r="M204" s="110"/>
      <c r="N204" s="110"/>
      <c r="O204" s="110"/>
      <c r="P204" s="110"/>
      <c r="Q204" s="110"/>
      <c r="R204" s="110"/>
      <c r="S204" s="110"/>
      <c r="T204" s="110"/>
      <c r="U204" s="110"/>
      <c r="V204" s="110"/>
      <c r="W204" s="110"/>
      <c r="X204" s="110"/>
      <c r="Y204" s="110"/>
      <c r="Z204" s="110"/>
      <c r="AA204" s="110"/>
      <c r="AB204" s="110"/>
      <c r="AC204" s="110"/>
    </row>
    <row r="205" spans="1:29" ht="15.75" customHeight="1" x14ac:dyDescent="0.3">
      <c r="A205" s="110"/>
      <c r="B205" s="110"/>
      <c r="C205" s="112"/>
      <c r="D205" s="110"/>
      <c r="E205" s="110"/>
      <c r="F205" s="110"/>
      <c r="G205" s="110"/>
      <c r="H205" s="110"/>
      <c r="I205" s="110"/>
      <c r="J205" s="110"/>
      <c r="K205" s="110"/>
      <c r="L205" s="110"/>
      <c r="M205" s="110"/>
      <c r="N205" s="110"/>
      <c r="O205" s="110"/>
      <c r="P205" s="110"/>
      <c r="Q205" s="110"/>
      <c r="R205" s="110"/>
      <c r="S205" s="110"/>
      <c r="T205" s="110"/>
      <c r="U205" s="110"/>
      <c r="V205" s="110"/>
      <c r="W205" s="110"/>
      <c r="X205" s="110"/>
      <c r="Y205" s="110"/>
      <c r="Z205" s="110"/>
      <c r="AA205" s="110"/>
      <c r="AB205" s="110"/>
      <c r="AC205" s="110"/>
    </row>
    <row r="206" spans="1:29" ht="15.75" customHeight="1" x14ac:dyDescent="0.3">
      <c r="A206" s="110"/>
      <c r="B206" s="110"/>
      <c r="C206" s="112"/>
      <c r="D206" s="110"/>
      <c r="E206" s="110"/>
      <c r="F206" s="110"/>
      <c r="G206" s="110"/>
      <c r="H206" s="110"/>
      <c r="I206" s="110"/>
      <c r="J206" s="110"/>
      <c r="K206" s="110"/>
      <c r="L206" s="110"/>
      <c r="M206" s="110"/>
      <c r="N206" s="110"/>
      <c r="O206" s="110"/>
      <c r="P206" s="110"/>
      <c r="Q206" s="110"/>
      <c r="R206" s="110"/>
      <c r="S206" s="110"/>
      <c r="T206" s="110"/>
      <c r="U206" s="110"/>
      <c r="V206" s="110"/>
      <c r="W206" s="110"/>
      <c r="X206" s="110"/>
      <c r="Y206" s="110"/>
      <c r="Z206" s="110"/>
      <c r="AA206" s="110"/>
      <c r="AB206" s="110"/>
      <c r="AC206" s="110"/>
    </row>
    <row r="207" spans="1:29" ht="15.75" customHeight="1" x14ac:dyDescent="0.3">
      <c r="A207" s="110"/>
      <c r="B207" s="110"/>
      <c r="C207" s="112"/>
      <c r="D207" s="110"/>
      <c r="E207" s="110"/>
      <c r="F207" s="110"/>
      <c r="G207" s="110"/>
      <c r="H207" s="110"/>
      <c r="I207" s="110"/>
      <c r="J207" s="110"/>
      <c r="K207" s="110"/>
      <c r="L207" s="110"/>
      <c r="M207" s="110"/>
      <c r="N207" s="110"/>
      <c r="O207" s="110"/>
      <c r="P207" s="110"/>
      <c r="Q207" s="110"/>
      <c r="R207" s="110"/>
      <c r="S207" s="110"/>
      <c r="T207" s="110"/>
      <c r="U207" s="110"/>
      <c r="V207" s="110"/>
      <c r="W207" s="110"/>
      <c r="X207" s="110"/>
      <c r="Y207" s="110"/>
      <c r="Z207" s="110"/>
      <c r="AA207" s="110"/>
      <c r="AB207" s="110"/>
      <c r="AC207" s="110"/>
    </row>
    <row r="208" spans="1:29" ht="15.75" customHeight="1" x14ac:dyDescent="0.3">
      <c r="A208" s="110"/>
      <c r="B208" s="110"/>
      <c r="C208" s="112"/>
      <c r="D208" s="110"/>
      <c r="E208" s="110"/>
      <c r="F208" s="110"/>
      <c r="G208" s="110"/>
      <c r="H208" s="110"/>
      <c r="I208" s="110"/>
      <c r="J208" s="110"/>
      <c r="K208" s="110"/>
      <c r="L208" s="110"/>
      <c r="M208" s="110"/>
      <c r="N208" s="110"/>
      <c r="O208" s="110"/>
      <c r="P208" s="110"/>
      <c r="Q208" s="110"/>
      <c r="R208" s="110"/>
      <c r="S208" s="110"/>
      <c r="T208" s="110"/>
      <c r="U208" s="110"/>
      <c r="V208" s="110"/>
      <c r="W208" s="110"/>
      <c r="X208" s="110"/>
      <c r="Y208" s="110"/>
      <c r="Z208" s="110"/>
      <c r="AA208" s="110"/>
      <c r="AB208" s="110"/>
      <c r="AC208" s="110"/>
    </row>
    <row r="209" spans="1:29" ht="15.75" customHeight="1" x14ac:dyDescent="0.3">
      <c r="A209" s="110"/>
      <c r="B209" s="110"/>
      <c r="C209" s="112"/>
      <c r="D209" s="110"/>
      <c r="E209" s="110"/>
      <c r="F209" s="110"/>
      <c r="G209" s="110"/>
      <c r="H209" s="110"/>
      <c r="I209" s="110"/>
      <c r="J209" s="110"/>
      <c r="K209" s="110"/>
      <c r="L209" s="110"/>
      <c r="M209" s="110"/>
      <c r="N209" s="110"/>
      <c r="O209" s="110"/>
      <c r="P209" s="110"/>
      <c r="Q209" s="110"/>
      <c r="R209" s="110"/>
      <c r="S209" s="110"/>
      <c r="T209" s="110"/>
      <c r="U209" s="110"/>
      <c r="V209" s="110"/>
      <c r="W209" s="110"/>
      <c r="X209" s="110"/>
      <c r="Y209" s="110"/>
      <c r="Z209" s="110"/>
      <c r="AA209" s="110"/>
      <c r="AB209" s="110"/>
      <c r="AC209" s="110"/>
    </row>
    <row r="210" spans="1:29" ht="15.75" customHeight="1" x14ac:dyDescent="0.3">
      <c r="A210" s="110"/>
      <c r="B210" s="110"/>
      <c r="C210" s="112"/>
      <c r="D210" s="110"/>
      <c r="E210" s="110"/>
      <c r="F210" s="110"/>
      <c r="G210" s="110"/>
      <c r="H210" s="110"/>
      <c r="I210" s="110"/>
      <c r="J210" s="110"/>
      <c r="K210" s="110"/>
      <c r="L210" s="110"/>
      <c r="M210" s="110"/>
      <c r="N210" s="110"/>
      <c r="O210" s="110"/>
      <c r="P210" s="110"/>
      <c r="Q210" s="110"/>
      <c r="R210" s="110"/>
      <c r="S210" s="110"/>
      <c r="T210" s="110"/>
      <c r="U210" s="110"/>
      <c r="V210" s="110"/>
      <c r="W210" s="110"/>
      <c r="X210" s="110"/>
      <c r="Y210" s="110"/>
      <c r="Z210" s="110"/>
      <c r="AA210" s="110"/>
      <c r="AB210" s="110"/>
      <c r="AC210" s="110"/>
    </row>
    <row r="211" spans="1:29" ht="15.75" customHeight="1" x14ac:dyDescent="0.3">
      <c r="A211" s="110"/>
      <c r="B211" s="110"/>
      <c r="C211" s="112"/>
      <c r="D211" s="110"/>
      <c r="E211" s="110"/>
      <c r="F211" s="110"/>
      <c r="G211" s="110"/>
      <c r="H211" s="110"/>
      <c r="I211" s="110"/>
      <c r="J211" s="110"/>
      <c r="K211" s="110"/>
      <c r="L211" s="110"/>
      <c r="M211" s="110"/>
      <c r="N211" s="110"/>
      <c r="O211" s="110"/>
      <c r="P211" s="110"/>
      <c r="Q211" s="110"/>
      <c r="R211" s="110"/>
      <c r="S211" s="110"/>
      <c r="T211" s="110"/>
      <c r="U211" s="110"/>
      <c r="V211" s="110"/>
      <c r="W211" s="110"/>
      <c r="X211" s="110"/>
      <c r="Y211" s="110"/>
      <c r="Z211" s="110"/>
      <c r="AA211" s="110"/>
      <c r="AB211" s="110"/>
      <c r="AC211" s="110"/>
    </row>
    <row r="212" spans="1:29" ht="15.75" customHeight="1" x14ac:dyDescent="0.3">
      <c r="A212" s="110"/>
      <c r="B212" s="110"/>
      <c r="C212" s="112"/>
      <c r="D212" s="110"/>
      <c r="E212" s="110"/>
      <c r="F212" s="110"/>
      <c r="G212" s="110"/>
      <c r="H212" s="110"/>
      <c r="I212" s="110"/>
      <c r="J212" s="110"/>
      <c r="K212" s="110"/>
      <c r="L212" s="110"/>
      <c r="M212" s="110"/>
      <c r="N212" s="110"/>
      <c r="O212" s="110"/>
      <c r="P212" s="110"/>
      <c r="Q212" s="110"/>
      <c r="R212" s="110"/>
      <c r="S212" s="110"/>
      <c r="T212" s="110"/>
      <c r="U212" s="110"/>
      <c r="V212" s="110"/>
      <c r="W212" s="110"/>
      <c r="X212" s="110"/>
      <c r="Y212" s="110"/>
      <c r="Z212" s="110"/>
      <c r="AA212" s="110"/>
      <c r="AB212" s="110"/>
      <c r="AC212" s="110"/>
    </row>
    <row r="213" spans="1:29" ht="15.75" customHeight="1" x14ac:dyDescent="0.3">
      <c r="A213" s="110"/>
      <c r="B213" s="110"/>
      <c r="C213" s="112"/>
      <c r="D213" s="110"/>
      <c r="E213" s="110"/>
      <c r="F213" s="110"/>
      <c r="G213" s="110"/>
      <c r="H213" s="110"/>
      <c r="I213" s="110"/>
      <c r="J213" s="110"/>
      <c r="K213" s="110"/>
      <c r="L213" s="110"/>
      <c r="M213" s="110"/>
      <c r="N213" s="110"/>
      <c r="O213" s="110"/>
      <c r="P213" s="110"/>
      <c r="Q213" s="110"/>
      <c r="R213" s="110"/>
      <c r="S213" s="110"/>
      <c r="T213" s="110"/>
      <c r="U213" s="110"/>
      <c r="V213" s="110"/>
      <c r="W213" s="110"/>
      <c r="X213" s="110"/>
      <c r="Y213" s="110"/>
      <c r="Z213" s="110"/>
      <c r="AA213" s="110"/>
      <c r="AB213" s="110"/>
      <c r="AC213" s="110"/>
    </row>
    <row r="214" spans="1:29" ht="15.75" customHeight="1" x14ac:dyDescent="0.3">
      <c r="A214" s="110"/>
      <c r="B214" s="110"/>
      <c r="C214" s="112"/>
      <c r="D214" s="110"/>
      <c r="E214" s="110"/>
      <c r="F214" s="110"/>
      <c r="G214" s="110"/>
      <c r="H214" s="110"/>
      <c r="I214" s="110"/>
      <c r="J214" s="110"/>
      <c r="K214" s="110"/>
      <c r="L214" s="110"/>
      <c r="M214" s="110"/>
      <c r="N214" s="110"/>
      <c r="O214" s="110"/>
      <c r="P214" s="110"/>
      <c r="Q214" s="110"/>
      <c r="R214" s="110"/>
      <c r="S214" s="110"/>
      <c r="T214" s="110"/>
      <c r="U214" s="110"/>
      <c r="V214" s="110"/>
      <c r="W214" s="110"/>
      <c r="X214" s="110"/>
      <c r="Y214" s="110"/>
      <c r="Z214" s="110"/>
      <c r="AA214" s="110"/>
      <c r="AB214" s="110"/>
      <c r="AC214" s="110"/>
    </row>
    <row r="215" spans="1:29" ht="15.75" customHeight="1" x14ac:dyDescent="0.3">
      <c r="A215" s="110"/>
      <c r="B215" s="110"/>
      <c r="C215" s="112"/>
      <c r="D215" s="110"/>
      <c r="E215" s="110"/>
      <c r="F215" s="110"/>
      <c r="G215" s="110"/>
      <c r="H215" s="110"/>
      <c r="I215" s="110"/>
      <c r="J215" s="110"/>
      <c r="K215" s="110"/>
      <c r="L215" s="110"/>
      <c r="M215" s="110"/>
      <c r="N215" s="110"/>
      <c r="O215" s="110"/>
      <c r="P215" s="110"/>
      <c r="Q215" s="110"/>
      <c r="R215" s="110"/>
      <c r="S215" s="110"/>
      <c r="T215" s="110"/>
      <c r="U215" s="110"/>
      <c r="V215" s="110"/>
      <c r="W215" s="110"/>
      <c r="X215" s="110"/>
      <c r="Y215" s="110"/>
      <c r="Z215" s="110"/>
      <c r="AA215" s="110"/>
      <c r="AB215" s="110"/>
      <c r="AC215" s="110"/>
    </row>
    <row r="216" spans="1:29" ht="15.75" customHeight="1" x14ac:dyDescent="0.3">
      <c r="A216" s="110"/>
      <c r="B216" s="110"/>
      <c r="C216" s="112"/>
      <c r="D216" s="110"/>
      <c r="E216" s="110"/>
      <c r="F216" s="110"/>
      <c r="G216" s="110"/>
      <c r="H216" s="110"/>
      <c r="I216" s="110"/>
      <c r="J216" s="110"/>
      <c r="K216" s="110"/>
      <c r="L216" s="110"/>
      <c r="M216" s="110"/>
      <c r="N216" s="110"/>
      <c r="O216" s="110"/>
      <c r="P216" s="110"/>
      <c r="Q216" s="110"/>
      <c r="R216" s="110"/>
      <c r="S216" s="110"/>
      <c r="T216" s="110"/>
      <c r="U216" s="110"/>
      <c r="V216" s="110"/>
      <c r="W216" s="110"/>
      <c r="X216" s="110"/>
      <c r="Y216" s="110"/>
      <c r="Z216" s="110"/>
      <c r="AA216" s="110"/>
      <c r="AB216" s="110"/>
      <c r="AC216" s="110"/>
    </row>
    <row r="217" spans="1:29" ht="15.75" customHeight="1" x14ac:dyDescent="0.3">
      <c r="A217" s="110"/>
      <c r="B217" s="110"/>
      <c r="C217" s="112"/>
      <c r="D217" s="110"/>
      <c r="E217" s="110"/>
      <c r="F217" s="110"/>
      <c r="G217" s="110"/>
      <c r="H217" s="110"/>
      <c r="I217" s="110"/>
      <c r="J217" s="110"/>
      <c r="K217" s="110"/>
      <c r="L217" s="110"/>
      <c r="M217" s="110"/>
      <c r="N217" s="110"/>
      <c r="O217" s="110"/>
      <c r="P217" s="110"/>
      <c r="Q217" s="110"/>
      <c r="R217" s="110"/>
      <c r="S217" s="110"/>
      <c r="T217" s="110"/>
      <c r="U217" s="110"/>
      <c r="V217" s="110"/>
      <c r="W217" s="110"/>
      <c r="X217" s="110"/>
      <c r="Y217" s="110"/>
      <c r="Z217" s="110"/>
      <c r="AA217" s="110"/>
      <c r="AB217" s="110"/>
      <c r="AC217" s="110"/>
    </row>
    <row r="218" spans="1:29" ht="15.75" customHeight="1" x14ac:dyDescent="0.3">
      <c r="A218" s="110"/>
      <c r="B218" s="110"/>
      <c r="C218" s="112"/>
      <c r="D218" s="110"/>
      <c r="E218" s="110"/>
      <c r="F218" s="110"/>
      <c r="G218" s="110"/>
      <c r="H218" s="110"/>
      <c r="I218" s="110"/>
      <c r="J218" s="110"/>
      <c r="K218" s="110"/>
      <c r="L218" s="110"/>
      <c r="M218" s="110"/>
      <c r="N218" s="110"/>
      <c r="O218" s="110"/>
      <c r="P218" s="110"/>
      <c r="Q218" s="110"/>
      <c r="R218" s="110"/>
      <c r="S218" s="110"/>
      <c r="T218" s="110"/>
      <c r="U218" s="110"/>
      <c r="V218" s="110"/>
      <c r="W218" s="110"/>
      <c r="X218" s="110"/>
      <c r="Y218" s="110"/>
      <c r="Z218" s="110"/>
      <c r="AA218" s="110"/>
      <c r="AB218" s="110"/>
      <c r="AC218" s="110"/>
    </row>
    <row r="219" spans="1:29" ht="15.75" customHeight="1" x14ac:dyDescent="0.3">
      <c r="A219" s="110"/>
      <c r="B219" s="110"/>
      <c r="C219" s="112"/>
      <c r="D219" s="110"/>
      <c r="E219" s="110"/>
      <c r="F219" s="110"/>
      <c r="G219" s="110"/>
      <c r="H219" s="110"/>
      <c r="I219" s="110"/>
      <c r="J219" s="110"/>
      <c r="K219" s="110"/>
      <c r="L219" s="110"/>
      <c r="M219" s="110"/>
      <c r="N219" s="110"/>
      <c r="O219" s="110"/>
      <c r="P219" s="110"/>
      <c r="Q219" s="110"/>
      <c r="R219" s="110"/>
      <c r="S219" s="110"/>
      <c r="T219" s="110"/>
      <c r="U219" s="110"/>
      <c r="V219" s="110"/>
      <c r="W219" s="110"/>
      <c r="X219" s="110"/>
      <c r="Y219" s="110"/>
      <c r="Z219" s="110"/>
      <c r="AA219" s="110"/>
      <c r="AB219" s="110"/>
      <c r="AC219" s="110"/>
    </row>
    <row r="220" spans="1:29" ht="15.75" customHeight="1" x14ac:dyDescent="0.3">
      <c r="A220" s="110"/>
      <c r="B220" s="110"/>
      <c r="C220" s="112"/>
      <c r="D220" s="110"/>
      <c r="E220" s="110"/>
      <c r="F220" s="110"/>
      <c r="G220" s="110"/>
      <c r="H220" s="110"/>
      <c r="I220" s="110"/>
      <c r="J220" s="110"/>
      <c r="K220" s="110"/>
      <c r="L220" s="110"/>
      <c r="M220" s="110"/>
      <c r="N220" s="110"/>
      <c r="O220" s="110"/>
      <c r="P220" s="110"/>
      <c r="Q220" s="110"/>
      <c r="R220" s="110"/>
      <c r="S220" s="110"/>
      <c r="T220" s="110"/>
      <c r="U220" s="110"/>
      <c r="V220" s="110"/>
      <c r="W220" s="110"/>
      <c r="X220" s="110"/>
      <c r="Y220" s="110"/>
      <c r="Z220" s="110"/>
      <c r="AA220" s="110"/>
      <c r="AB220" s="110"/>
      <c r="AC220" s="110"/>
    </row>
    <row r="221" spans="1:29" ht="15.75" customHeight="1" x14ac:dyDescent="0.3">
      <c r="A221" s="110"/>
      <c r="B221" s="110"/>
      <c r="C221" s="112"/>
      <c r="D221" s="110"/>
      <c r="E221" s="110"/>
      <c r="F221" s="110"/>
      <c r="G221" s="110"/>
      <c r="H221" s="110"/>
      <c r="I221" s="110"/>
      <c r="J221" s="110"/>
      <c r="K221" s="110"/>
      <c r="L221" s="110"/>
      <c r="M221" s="110"/>
      <c r="N221" s="110"/>
      <c r="O221" s="110"/>
      <c r="P221" s="110"/>
      <c r="Q221" s="110"/>
      <c r="R221" s="110"/>
      <c r="S221" s="110"/>
      <c r="T221" s="110"/>
      <c r="U221" s="110"/>
      <c r="V221" s="110"/>
      <c r="W221" s="110"/>
      <c r="X221" s="110"/>
      <c r="Y221" s="110"/>
      <c r="Z221" s="110"/>
      <c r="AA221" s="110"/>
      <c r="AB221" s="110"/>
      <c r="AC221" s="110"/>
    </row>
    <row r="222" spans="1:29" ht="15.75" customHeight="1" x14ac:dyDescent="0.3">
      <c r="A222" s="110"/>
      <c r="B222" s="110"/>
      <c r="C222" s="112"/>
      <c r="D222" s="110"/>
      <c r="E222" s="110"/>
      <c r="F222" s="110"/>
      <c r="G222" s="110"/>
      <c r="H222" s="110"/>
      <c r="I222" s="110"/>
      <c r="J222" s="110"/>
      <c r="K222" s="110"/>
      <c r="L222" s="110"/>
      <c r="M222" s="110"/>
      <c r="N222" s="110"/>
      <c r="O222" s="110"/>
      <c r="P222" s="110"/>
      <c r="Q222" s="110"/>
      <c r="R222" s="110"/>
      <c r="S222" s="110"/>
      <c r="T222" s="110"/>
      <c r="U222" s="110"/>
      <c r="V222" s="110"/>
      <c r="W222" s="110"/>
      <c r="X222" s="110"/>
      <c r="Y222" s="110"/>
      <c r="Z222" s="110"/>
      <c r="AA222" s="110"/>
      <c r="AB222" s="110"/>
      <c r="AC222" s="110"/>
    </row>
    <row r="223" spans="1:29" ht="15.75" customHeight="1" x14ac:dyDescent="0.3">
      <c r="A223" s="110"/>
      <c r="B223" s="110"/>
      <c r="C223" s="112"/>
      <c r="D223" s="110"/>
      <c r="E223" s="110"/>
      <c r="F223" s="110"/>
      <c r="G223" s="110"/>
      <c r="H223" s="110"/>
      <c r="I223" s="110"/>
      <c r="J223" s="110"/>
      <c r="K223" s="110"/>
      <c r="L223" s="110"/>
      <c r="M223" s="110"/>
      <c r="N223" s="110"/>
      <c r="O223" s="110"/>
      <c r="P223" s="110"/>
      <c r="Q223" s="110"/>
      <c r="R223" s="110"/>
      <c r="S223" s="110"/>
      <c r="T223" s="110"/>
      <c r="U223" s="110"/>
      <c r="V223" s="110"/>
      <c r="W223" s="110"/>
      <c r="X223" s="110"/>
      <c r="Y223" s="110"/>
      <c r="Z223" s="110"/>
      <c r="AA223" s="110"/>
      <c r="AB223" s="110"/>
      <c r="AC223" s="110"/>
    </row>
    <row r="224" spans="1:29" ht="15.75" customHeight="1" x14ac:dyDescent="0.3">
      <c r="A224" s="110"/>
      <c r="B224" s="110"/>
      <c r="C224" s="112"/>
      <c r="D224" s="110"/>
      <c r="E224" s="110"/>
      <c r="F224" s="110"/>
      <c r="G224" s="110"/>
      <c r="H224" s="110"/>
      <c r="I224" s="110"/>
      <c r="J224" s="110"/>
      <c r="K224" s="110"/>
      <c r="L224" s="110"/>
      <c r="M224" s="110"/>
      <c r="N224" s="110"/>
      <c r="O224" s="110"/>
      <c r="P224" s="110"/>
      <c r="Q224" s="110"/>
      <c r="R224" s="110"/>
      <c r="S224" s="110"/>
      <c r="T224" s="110"/>
      <c r="U224" s="110"/>
      <c r="V224" s="110"/>
      <c r="W224" s="110"/>
      <c r="X224" s="110"/>
      <c r="Y224" s="110"/>
      <c r="Z224" s="110"/>
      <c r="AA224" s="110"/>
      <c r="AB224" s="110"/>
      <c r="AC224" s="110"/>
    </row>
    <row r="225" spans="1:29" ht="15.75" customHeight="1" x14ac:dyDescent="0.3">
      <c r="A225" s="110"/>
      <c r="B225" s="110"/>
      <c r="C225" s="112"/>
      <c r="D225" s="110"/>
      <c r="E225" s="110"/>
      <c r="F225" s="110"/>
      <c r="G225" s="110"/>
      <c r="H225" s="110"/>
      <c r="I225" s="110"/>
      <c r="J225" s="110"/>
      <c r="K225" s="110"/>
      <c r="L225" s="110"/>
      <c r="M225" s="110"/>
      <c r="N225" s="110"/>
      <c r="O225" s="110"/>
      <c r="P225" s="110"/>
      <c r="Q225" s="110"/>
      <c r="R225" s="110"/>
      <c r="S225" s="110"/>
      <c r="T225" s="110"/>
      <c r="U225" s="110"/>
      <c r="V225" s="110"/>
      <c r="W225" s="110"/>
      <c r="X225" s="110"/>
      <c r="Y225" s="110"/>
      <c r="Z225" s="110"/>
      <c r="AA225" s="110"/>
      <c r="AB225" s="110"/>
      <c r="AC225" s="110"/>
    </row>
    <row r="226" spans="1:29" ht="15.75" customHeight="1" x14ac:dyDescent="0.3">
      <c r="A226" s="110"/>
      <c r="B226" s="110"/>
      <c r="C226" s="112"/>
      <c r="D226" s="110"/>
      <c r="E226" s="110"/>
      <c r="F226" s="110"/>
      <c r="G226" s="110"/>
      <c r="H226" s="110"/>
      <c r="I226" s="110"/>
      <c r="J226" s="110"/>
      <c r="K226" s="110"/>
      <c r="L226" s="110"/>
      <c r="M226" s="110"/>
      <c r="N226" s="110"/>
      <c r="O226" s="110"/>
      <c r="P226" s="110"/>
      <c r="Q226" s="110"/>
      <c r="R226" s="110"/>
      <c r="S226" s="110"/>
      <c r="T226" s="110"/>
      <c r="U226" s="110"/>
      <c r="V226" s="110"/>
      <c r="W226" s="110"/>
      <c r="X226" s="110"/>
      <c r="Y226" s="110"/>
      <c r="Z226" s="110"/>
      <c r="AA226" s="110"/>
      <c r="AB226" s="110"/>
      <c r="AC226" s="110"/>
    </row>
    <row r="227" spans="1:29" ht="15.75" customHeight="1" x14ac:dyDescent="0.3">
      <c r="A227" s="110"/>
      <c r="B227" s="110"/>
      <c r="C227" s="112"/>
      <c r="D227" s="110"/>
      <c r="E227" s="110"/>
      <c r="F227" s="110"/>
      <c r="G227" s="110"/>
      <c r="H227" s="110"/>
      <c r="I227" s="110"/>
      <c r="J227" s="110"/>
      <c r="K227" s="110"/>
      <c r="L227" s="110"/>
      <c r="M227" s="110"/>
      <c r="N227" s="110"/>
      <c r="O227" s="110"/>
      <c r="P227" s="110"/>
      <c r="Q227" s="110"/>
      <c r="R227" s="110"/>
      <c r="S227" s="110"/>
      <c r="T227" s="110"/>
      <c r="U227" s="110"/>
      <c r="V227" s="110"/>
      <c r="W227" s="110"/>
      <c r="X227" s="110"/>
      <c r="Y227" s="110"/>
      <c r="Z227" s="110"/>
      <c r="AA227" s="110"/>
      <c r="AB227" s="110"/>
      <c r="AC227" s="110"/>
    </row>
    <row r="228" spans="1:29" ht="15.75" customHeight="1" x14ac:dyDescent="0.3">
      <c r="A228" s="110"/>
      <c r="B228" s="110"/>
      <c r="C228" s="112"/>
      <c r="D228" s="110"/>
      <c r="E228" s="110"/>
      <c r="F228" s="110"/>
      <c r="G228" s="110"/>
      <c r="H228" s="110"/>
      <c r="I228" s="110"/>
      <c r="J228" s="110"/>
      <c r="K228" s="110"/>
      <c r="L228" s="110"/>
      <c r="M228" s="110"/>
      <c r="N228" s="110"/>
      <c r="O228" s="110"/>
      <c r="P228" s="110"/>
      <c r="Q228" s="110"/>
      <c r="R228" s="110"/>
      <c r="S228" s="110"/>
      <c r="T228" s="110"/>
      <c r="U228" s="110"/>
      <c r="V228" s="110"/>
      <c r="W228" s="110"/>
      <c r="X228" s="110"/>
      <c r="Y228" s="110"/>
      <c r="Z228" s="110"/>
      <c r="AA228" s="110"/>
      <c r="AB228" s="110"/>
      <c r="AC228" s="110"/>
    </row>
    <row r="229" spans="1:29" ht="15.75" customHeight="1" x14ac:dyDescent="0.3">
      <c r="A229" s="110"/>
      <c r="B229" s="110"/>
      <c r="C229" s="112"/>
      <c r="D229" s="110"/>
      <c r="E229" s="110"/>
      <c r="F229" s="110"/>
      <c r="G229" s="110"/>
      <c r="H229" s="110"/>
      <c r="I229" s="110"/>
      <c r="J229" s="110"/>
      <c r="K229" s="110"/>
      <c r="L229" s="110"/>
      <c r="M229" s="110"/>
      <c r="N229" s="110"/>
      <c r="O229" s="110"/>
      <c r="P229" s="110"/>
      <c r="Q229" s="110"/>
      <c r="R229" s="110"/>
      <c r="S229" s="110"/>
      <c r="T229" s="110"/>
      <c r="U229" s="110"/>
      <c r="V229" s="110"/>
      <c r="W229" s="110"/>
      <c r="X229" s="110"/>
      <c r="Y229" s="110"/>
      <c r="Z229" s="110"/>
      <c r="AA229" s="110"/>
      <c r="AB229" s="110"/>
      <c r="AC229" s="110"/>
    </row>
    <row r="230" spans="1:29" ht="15.75" customHeight="1" x14ac:dyDescent="0.3">
      <c r="A230" s="110"/>
      <c r="B230" s="110"/>
      <c r="C230" s="112"/>
      <c r="D230" s="110"/>
      <c r="E230" s="110"/>
      <c r="F230" s="110"/>
      <c r="G230" s="110"/>
      <c r="H230" s="110"/>
      <c r="I230" s="110"/>
      <c r="J230" s="110"/>
      <c r="K230" s="110"/>
      <c r="L230" s="110"/>
      <c r="M230" s="110"/>
      <c r="N230" s="110"/>
      <c r="O230" s="110"/>
      <c r="P230" s="110"/>
      <c r="Q230" s="110"/>
      <c r="R230" s="110"/>
      <c r="S230" s="110"/>
      <c r="T230" s="110"/>
      <c r="U230" s="110"/>
      <c r="V230" s="110"/>
      <c r="W230" s="110"/>
      <c r="X230" s="110"/>
      <c r="Y230" s="110"/>
      <c r="Z230" s="110"/>
      <c r="AA230" s="110"/>
      <c r="AB230" s="110"/>
      <c r="AC230" s="110"/>
    </row>
    <row r="231" spans="1:29" ht="15.75" customHeight="1" x14ac:dyDescent="0.3">
      <c r="A231" s="110"/>
      <c r="B231" s="110"/>
      <c r="C231" s="112"/>
      <c r="D231" s="110"/>
      <c r="E231" s="110"/>
      <c r="F231" s="110"/>
      <c r="G231" s="110"/>
      <c r="H231" s="110"/>
      <c r="I231" s="110"/>
      <c r="J231" s="110"/>
      <c r="K231" s="110"/>
      <c r="L231" s="110"/>
      <c r="M231" s="110"/>
      <c r="N231" s="110"/>
      <c r="O231" s="110"/>
      <c r="P231" s="110"/>
      <c r="Q231" s="110"/>
      <c r="R231" s="110"/>
      <c r="S231" s="110"/>
      <c r="T231" s="110"/>
      <c r="U231" s="110"/>
      <c r="V231" s="110"/>
      <c r="W231" s="110"/>
      <c r="X231" s="110"/>
      <c r="Y231" s="110"/>
      <c r="Z231" s="110"/>
      <c r="AA231" s="110"/>
      <c r="AB231" s="110"/>
      <c r="AC231" s="110"/>
    </row>
    <row r="232" spans="1:29" ht="15.75" customHeight="1" x14ac:dyDescent="0.3">
      <c r="A232" s="110"/>
      <c r="B232" s="110"/>
      <c r="C232" s="112"/>
      <c r="D232" s="110"/>
      <c r="E232" s="110"/>
      <c r="F232" s="110"/>
      <c r="G232" s="110"/>
      <c r="H232" s="110"/>
      <c r="I232" s="110"/>
      <c r="J232" s="110"/>
      <c r="K232" s="110"/>
      <c r="L232" s="110"/>
      <c r="M232" s="110"/>
      <c r="N232" s="110"/>
      <c r="O232" s="110"/>
      <c r="P232" s="110"/>
      <c r="Q232" s="110"/>
      <c r="R232" s="110"/>
      <c r="S232" s="110"/>
      <c r="T232" s="110"/>
      <c r="U232" s="110"/>
      <c r="V232" s="110"/>
      <c r="W232" s="110"/>
      <c r="X232" s="110"/>
      <c r="Y232" s="110"/>
      <c r="Z232" s="110"/>
      <c r="AA232" s="110"/>
      <c r="AB232" s="110"/>
      <c r="AC232" s="110"/>
    </row>
    <row r="233" spans="1:29" ht="15.75" customHeight="1" x14ac:dyDescent="0.3">
      <c r="A233" s="110"/>
      <c r="B233" s="110"/>
      <c r="C233" s="112"/>
      <c r="D233" s="110"/>
      <c r="E233" s="110"/>
      <c r="F233" s="110"/>
      <c r="G233" s="110"/>
      <c r="H233" s="110"/>
      <c r="I233" s="110"/>
      <c r="J233" s="110"/>
      <c r="K233" s="110"/>
      <c r="L233" s="110"/>
      <c r="M233" s="110"/>
      <c r="N233" s="110"/>
      <c r="O233" s="110"/>
      <c r="P233" s="110"/>
      <c r="Q233" s="110"/>
      <c r="R233" s="110"/>
      <c r="S233" s="110"/>
      <c r="T233" s="110"/>
      <c r="U233" s="110"/>
      <c r="V233" s="110"/>
      <c r="W233" s="110"/>
      <c r="X233" s="110"/>
      <c r="Y233" s="110"/>
      <c r="Z233" s="110"/>
      <c r="AA233" s="110"/>
      <c r="AB233" s="110"/>
      <c r="AC233" s="110"/>
    </row>
    <row r="234" spans="1:29" ht="15.75" customHeight="1" x14ac:dyDescent="0.3">
      <c r="A234" s="110"/>
      <c r="B234" s="110"/>
      <c r="C234" s="112"/>
      <c r="D234" s="110"/>
      <c r="E234" s="110"/>
      <c r="F234" s="110"/>
      <c r="G234" s="110"/>
      <c r="H234" s="110"/>
      <c r="I234" s="110"/>
      <c r="J234" s="110"/>
      <c r="K234" s="110"/>
      <c r="L234" s="110"/>
      <c r="M234" s="110"/>
      <c r="N234" s="110"/>
      <c r="O234" s="110"/>
      <c r="P234" s="110"/>
      <c r="Q234" s="110"/>
      <c r="R234" s="110"/>
      <c r="S234" s="110"/>
      <c r="T234" s="110"/>
      <c r="U234" s="110"/>
      <c r="V234" s="110"/>
      <c r="W234" s="110"/>
      <c r="X234" s="110"/>
      <c r="Y234" s="110"/>
      <c r="Z234" s="110"/>
      <c r="AA234" s="110"/>
      <c r="AB234" s="110"/>
      <c r="AC234" s="110"/>
    </row>
    <row r="235" spans="1:29" ht="15.75" customHeight="1" x14ac:dyDescent="0.3">
      <c r="A235" s="110"/>
      <c r="B235" s="110"/>
      <c r="C235" s="112"/>
      <c r="D235" s="110"/>
      <c r="E235" s="110"/>
      <c r="F235" s="110"/>
      <c r="G235" s="110"/>
      <c r="H235" s="110"/>
      <c r="I235" s="110"/>
      <c r="J235" s="110"/>
      <c r="K235" s="110"/>
      <c r="L235" s="110"/>
      <c r="M235" s="110"/>
      <c r="N235" s="110"/>
      <c r="O235" s="110"/>
      <c r="P235" s="110"/>
      <c r="Q235" s="110"/>
      <c r="R235" s="110"/>
      <c r="S235" s="110"/>
      <c r="T235" s="110"/>
      <c r="U235" s="110"/>
      <c r="V235" s="110"/>
      <c r="W235" s="110"/>
      <c r="X235" s="110"/>
      <c r="Y235" s="110"/>
      <c r="Z235" s="110"/>
      <c r="AA235" s="110"/>
      <c r="AB235" s="110"/>
      <c r="AC235" s="110"/>
    </row>
    <row r="236" spans="1:29" ht="15.75" customHeight="1" x14ac:dyDescent="0.3">
      <c r="A236" s="110"/>
      <c r="B236" s="110"/>
      <c r="C236" s="112"/>
      <c r="D236" s="110"/>
      <c r="E236" s="110"/>
      <c r="F236" s="110"/>
      <c r="G236" s="110"/>
      <c r="H236" s="110"/>
      <c r="I236" s="110"/>
      <c r="J236" s="110"/>
      <c r="K236" s="110"/>
      <c r="L236" s="110"/>
      <c r="M236" s="110"/>
      <c r="N236" s="110"/>
      <c r="O236" s="110"/>
      <c r="P236" s="110"/>
      <c r="Q236" s="110"/>
      <c r="R236" s="110"/>
      <c r="S236" s="110"/>
      <c r="T236" s="110"/>
      <c r="U236" s="110"/>
      <c r="V236" s="110"/>
      <c r="W236" s="110"/>
      <c r="X236" s="110"/>
      <c r="Y236" s="110"/>
      <c r="Z236" s="110"/>
      <c r="AA236" s="110"/>
      <c r="AB236" s="110"/>
      <c r="AC236" s="110"/>
    </row>
    <row r="237" spans="1:29" ht="15.75" customHeight="1" x14ac:dyDescent="0.3">
      <c r="A237" s="110"/>
      <c r="B237" s="110"/>
      <c r="C237" s="112"/>
      <c r="D237" s="110"/>
      <c r="E237" s="110"/>
      <c r="F237" s="110"/>
      <c r="G237" s="110"/>
      <c r="H237" s="110"/>
      <c r="I237" s="110"/>
      <c r="J237" s="110"/>
      <c r="K237" s="110"/>
      <c r="L237" s="110"/>
      <c r="M237" s="110"/>
      <c r="N237" s="110"/>
      <c r="O237" s="110"/>
      <c r="P237" s="110"/>
      <c r="Q237" s="110"/>
      <c r="R237" s="110"/>
      <c r="S237" s="110"/>
      <c r="T237" s="110"/>
      <c r="U237" s="110"/>
      <c r="V237" s="110"/>
      <c r="W237" s="110"/>
      <c r="X237" s="110"/>
      <c r="Y237" s="110"/>
      <c r="Z237" s="110"/>
      <c r="AA237" s="110"/>
      <c r="AB237" s="110"/>
      <c r="AC237" s="110"/>
    </row>
    <row r="238" spans="1:29" ht="15.75" customHeight="1" x14ac:dyDescent="0.3">
      <c r="A238" s="110"/>
      <c r="B238" s="110"/>
      <c r="C238" s="112"/>
      <c r="D238" s="110"/>
      <c r="E238" s="110"/>
      <c r="F238" s="110"/>
      <c r="G238" s="110"/>
      <c r="H238" s="110"/>
      <c r="I238" s="110"/>
      <c r="J238" s="110"/>
      <c r="K238" s="110"/>
      <c r="L238" s="110"/>
      <c r="M238" s="110"/>
      <c r="N238" s="110"/>
      <c r="O238" s="110"/>
      <c r="P238" s="110"/>
      <c r="Q238" s="110"/>
      <c r="R238" s="110"/>
      <c r="S238" s="110"/>
      <c r="T238" s="110"/>
      <c r="U238" s="110"/>
      <c r="V238" s="110"/>
      <c r="W238" s="110"/>
      <c r="X238" s="110"/>
      <c r="Y238" s="110"/>
      <c r="Z238" s="110"/>
      <c r="AA238" s="110"/>
      <c r="AB238" s="110"/>
      <c r="AC238" s="110"/>
    </row>
    <row r="239" spans="1:29" ht="15.75" customHeight="1" x14ac:dyDescent="0.3">
      <c r="A239" s="110"/>
      <c r="B239" s="110"/>
      <c r="C239" s="112"/>
      <c r="D239" s="110"/>
      <c r="E239" s="110"/>
      <c r="F239" s="110"/>
      <c r="G239" s="110"/>
      <c r="H239" s="110"/>
      <c r="I239" s="110"/>
      <c r="J239" s="110"/>
      <c r="K239" s="110"/>
      <c r="L239" s="110"/>
      <c r="M239" s="110"/>
      <c r="N239" s="110"/>
      <c r="O239" s="110"/>
      <c r="P239" s="110"/>
      <c r="Q239" s="110"/>
      <c r="R239" s="110"/>
      <c r="S239" s="110"/>
      <c r="T239" s="110"/>
      <c r="U239" s="110"/>
      <c r="V239" s="110"/>
      <c r="W239" s="110"/>
      <c r="X239" s="110"/>
      <c r="Y239" s="110"/>
      <c r="Z239" s="110"/>
      <c r="AA239" s="110"/>
      <c r="AB239" s="110"/>
      <c r="AC239" s="110"/>
    </row>
    <row r="240" spans="1:29" ht="15.75" customHeight="1" x14ac:dyDescent="0.3">
      <c r="A240" s="110"/>
      <c r="B240" s="110"/>
      <c r="C240" s="112"/>
      <c r="D240" s="110"/>
      <c r="E240" s="110"/>
      <c r="F240" s="110"/>
      <c r="G240" s="110"/>
      <c r="H240" s="110"/>
      <c r="I240" s="110"/>
      <c r="J240" s="110"/>
      <c r="K240" s="110"/>
      <c r="L240" s="110"/>
      <c r="M240" s="110"/>
      <c r="N240" s="110"/>
      <c r="O240" s="110"/>
      <c r="P240" s="110"/>
      <c r="Q240" s="110"/>
      <c r="R240" s="110"/>
      <c r="S240" s="110"/>
      <c r="T240" s="110"/>
      <c r="U240" s="110"/>
      <c r="V240" s="110"/>
      <c r="W240" s="110"/>
      <c r="X240" s="110"/>
      <c r="Y240" s="110"/>
      <c r="Z240" s="110"/>
      <c r="AA240" s="110"/>
      <c r="AB240" s="110"/>
      <c r="AC240" s="110"/>
    </row>
    <row r="241" spans="1:29" ht="15.75" customHeight="1" x14ac:dyDescent="0.3">
      <c r="A241" s="110"/>
      <c r="B241" s="110"/>
      <c r="C241" s="112"/>
      <c r="D241" s="110"/>
      <c r="E241" s="110"/>
      <c r="F241" s="110"/>
      <c r="G241" s="110"/>
      <c r="H241" s="110"/>
      <c r="I241" s="110"/>
      <c r="J241" s="110"/>
      <c r="K241" s="110"/>
      <c r="L241" s="110"/>
      <c r="M241" s="110"/>
      <c r="N241" s="110"/>
      <c r="O241" s="110"/>
      <c r="P241" s="110"/>
      <c r="Q241" s="110"/>
      <c r="R241" s="110"/>
      <c r="S241" s="110"/>
      <c r="T241" s="110"/>
      <c r="U241" s="110"/>
      <c r="V241" s="110"/>
      <c r="W241" s="110"/>
      <c r="X241" s="110"/>
      <c r="Y241" s="110"/>
      <c r="Z241" s="110"/>
      <c r="AA241" s="110"/>
      <c r="AB241" s="110"/>
      <c r="AC241" s="110"/>
    </row>
    <row r="242" spans="1:29" ht="15.75" customHeight="1" x14ac:dyDescent="0.3">
      <c r="A242" s="110"/>
      <c r="B242" s="110"/>
      <c r="C242" s="112"/>
      <c r="D242" s="110"/>
      <c r="E242" s="110"/>
      <c r="F242" s="110"/>
      <c r="G242" s="110"/>
      <c r="H242" s="110"/>
      <c r="I242" s="110"/>
      <c r="J242" s="110"/>
      <c r="K242" s="110"/>
      <c r="L242" s="110"/>
      <c r="M242" s="110"/>
      <c r="N242" s="110"/>
      <c r="O242" s="110"/>
      <c r="P242" s="110"/>
      <c r="Q242" s="110"/>
      <c r="R242" s="110"/>
      <c r="S242" s="110"/>
      <c r="T242" s="110"/>
      <c r="U242" s="110"/>
      <c r="V242" s="110"/>
      <c r="W242" s="110"/>
      <c r="X242" s="110"/>
      <c r="Y242" s="110"/>
      <c r="Z242" s="110"/>
      <c r="AA242" s="110"/>
      <c r="AB242" s="110"/>
      <c r="AC242" s="110"/>
    </row>
    <row r="243" spans="1:29" ht="15.75" customHeight="1" x14ac:dyDescent="0.3">
      <c r="A243" s="110"/>
      <c r="B243" s="110"/>
      <c r="C243" s="112"/>
      <c r="D243" s="110"/>
      <c r="E243" s="110"/>
      <c r="F243" s="110"/>
      <c r="G243" s="110"/>
      <c r="H243" s="110"/>
      <c r="I243" s="110"/>
      <c r="J243" s="110"/>
      <c r="K243" s="110"/>
      <c r="L243" s="110"/>
      <c r="M243" s="110"/>
      <c r="N243" s="110"/>
      <c r="O243" s="110"/>
      <c r="P243" s="110"/>
      <c r="Q243" s="110"/>
      <c r="R243" s="110"/>
      <c r="S243" s="110"/>
      <c r="T243" s="110"/>
      <c r="U243" s="110"/>
      <c r="V243" s="110"/>
      <c r="W243" s="110"/>
      <c r="X243" s="110"/>
      <c r="Y243" s="110"/>
      <c r="Z243" s="110"/>
      <c r="AA243" s="110"/>
      <c r="AB243" s="110"/>
      <c r="AC243" s="110"/>
    </row>
    <row r="244" spans="1:29" ht="15.75" customHeight="1" x14ac:dyDescent="0.3">
      <c r="A244" s="110"/>
      <c r="B244" s="110"/>
      <c r="C244" s="112"/>
      <c r="D244" s="110"/>
      <c r="E244" s="110"/>
      <c r="F244" s="110"/>
      <c r="G244" s="110"/>
      <c r="H244" s="110"/>
      <c r="I244" s="110"/>
      <c r="J244" s="110"/>
      <c r="K244" s="110"/>
      <c r="L244" s="110"/>
      <c r="M244" s="110"/>
      <c r="N244" s="110"/>
      <c r="O244" s="110"/>
      <c r="P244" s="110"/>
      <c r="Q244" s="110"/>
      <c r="R244" s="110"/>
      <c r="S244" s="110"/>
      <c r="T244" s="110"/>
      <c r="U244" s="110"/>
      <c r="V244" s="110"/>
      <c r="W244" s="110"/>
      <c r="X244" s="110"/>
      <c r="Y244" s="110"/>
      <c r="Z244" s="110"/>
      <c r="AA244" s="110"/>
      <c r="AB244" s="110"/>
      <c r="AC244" s="110"/>
    </row>
    <row r="245" spans="1:29" ht="15.75" customHeight="1" x14ac:dyDescent="0.3">
      <c r="A245" s="110"/>
      <c r="B245" s="110"/>
      <c r="C245" s="112"/>
      <c r="D245" s="110"/>
      <c r="E245" s="110"/>
      <c r="F245" s="110"/>
      <c r="G245" s="110"/>
      <c r="H245" s="110"/>
      <c r="I245" s="110"/>
      <c r="J245" s="110"/>
      <c r="K245" s="110"/>
      <c r="L245" s="110"/>
      <c r="M245" s="110"/>
      <c r="N245" s="110"/>
      <c r="O245" s="110"/>
      <c r="P245" s="110"/>
      <c r="Q245" s="110"/>
      <c r="R245" s="110"/>
      <c r="S245" s="110"/>
      <c r="T245" s="110"/>
      <c r="U245" s="110"/>
      <c r="V245" s="110"/>
      <c r="W245" s="110"/>
      <c r="X245" s="110"/>
      <c r="Y245" s="110"/>
      <c r="Z245" s="110"/>
      <c r="AA245" s="110"/>
      <c r="AB245" s="110"/>
      <c r="AC245" s="110"/>
    </row>
    <row r="246" spans="1:29" ht="15.75" customHeight="1" x14ac:dyDescent="0.3">
      <c r="A246" s="110"/>
      <c r="B246" s="110"/>
      <c r="C246" s="112"/>
      <c r="D246" s="110"/>
      <c r="E246" s="110"/>
      <c r="F246" s="110"/>
      <c r="G246" s="110"/>
      <c r="H246" s="110"/>
      <c r="I246" s="110"/>
      <c r="J246" s="110"/>
      <c r="K246" s="110"/>
      <c r="L246" s="110"/>
      <c r="M246" s="110"/>
      <c r="N246" s="110"/>
      <c r="O246" s="110"/>
      <c r="P246" s="110"/>
      <c r="Q246" s="110"/>
      <c r="R246" s="110"/>
      <c r="S246" s="110"/>
      <c r="T246" s="110"/>
      <c r="U246" s="110"/>
      <c r="V246" s="110"/>
      <c r="W246" s="110"/>
      <c r="X246" s="110"/>
      <c r="Y246" s="110"/>
      <c r="Z246" s="110"/>
      <c r="AA246" s="110"/>
      <c r="AB246" s="110"/>
      <c r="AC246" s="110"/>
    </row>
    <row r="247" spans="1:29" ht="15.75" customHeight="1" x14ac:dyDescent="0.3">
      <c r="A247" s="110"/>
      <c r="B247" s="110"/>
      <c r="C247" s="112"/>
      <c r="D247" s="110"/>
      <c r="E247" s="110"/>
      <c r="F247" s="110"/>
      <c r="G247" s="110"/>
      <c r="H247" s="110"/>
      <c r="I247" s="110"/>
      <c r="J247" s="110"/>
      <c r="K247" s="110"/>
      <c r="L247" s="110"/>
      <c r="M247" s="110"/>
      <c r="N247" s="110"/>
      <c r="O247" s="110"/>
      <c r="P247" s="110"/>
      <c r="Q247" s="110"/>
      <c r="R247" s="110"/>
      <c r="S247" s="110"/>
      <c r="T247" s="110"/>
      <c r="U247" s="110"/>
      <c r="V247" s="110"/>
      <c r="W247" s="110"/>
      <c r="X247" s="110"/>
      <c r="Y247" s="110"/>
      <c r="Z247" s="110"/>
      <c r="AA247" s="110"/>
      <c r="AB247" s="110"/>
      <c r="AC247" s="110"/>
    </row>
    <row r="248" spans="1:29" ht="15.75" customHeight="1" x14ac:dyDescent="0.3">
      <c r="A248" s="110"/>
      <c r="B248" s="110"/>
      <c r="C248" s="112"/>
      <c r="D248" s="110"/>
      <c r="E248" s="110"/>
      <c r="F248" s="110"/>
      <c r="G248" s="110"/>
      <c r="H248" s="110"/>
      <c r="I248" s="110"/>
      <c r="J248" s="110"/>
      <c r="K248" s="110"/>
      <c r="L248" s="110"/>
      <c r="M248" s="110"/>
      <c r="N248" s="110"/>
      <c r="O248" s="110"/>
      <c r="P248" s="110"/>
      <c r="Q248" s="110"/>
      <c r="R248" s="110"/>
      <c r="S248" s="110"/>
      <c r="T248" s="110"/>
      <c r="U248" s="110"/>
      <c r="V248" s="110"/>
      <c r="W248" s="110"/>
      <c r="X248" s="110"/>
      <c r="Y248" s="110"/>
      <c r="Z248" s="110"/>
      <c r="AA248" s="110"/>
      <c r="AB248" s="110"/>
      <c r="AC248" s="110"/>
    </row>
    <row r="249" spans="1:29" ht="15.75" customHeight="1" x14ac:dyDescent="0.3">
      <c r="A249" s="110"/>
      <c r="B249" s="110"/>
      <c r="C249" s="112"/>
      <c r="D249" s="110"/>
      <c r="E249" s="110"/>
      <c r="F249" s="110"/>
      <c r="G249" s="110"/>
      <c r="H249" s="110"/>
      <c r="I249" s="110"/>
      <c r="J249" s="110"/>
      <c r="K249" s="110"/>
      <c r="L249" s="110"/>
      <c r="M249" s="110"/>
      <c r="N249" s="110"/>
      <c r="O249" s="110"/>
      <c r="P249" s="110"/>
      <c r="Q249" s="110"/>
      <c r="R249" s="110"/>
      <c r="S249" s="110"/>
      <c r="T249" s="110"/>
      <c r="U249" s="110"/>
      <c r="V249" s="110"/>
      <c r="W249" s="110"/>
      <c r="X249" s="110"/>
      <c r="Y249" s="110"/>
      <c r="Z249" s="110"/>
      <c r="AA249" s="110"/>
      <c r="AB249" s="110"/>
      <c r="AC249" s="110"/>
    </row>
    <row r="250" spans="1:29" ht="15.75" customHeight="1" x14ac:dyDescent="0.3">
      <c r="A250" s="110"/>
      <c r="B250" s="110"/>
      <c r="C250" s="112"/>
      <c r="D250" s="110"/>
      <c r="E250" s="110"/>
      <c r="F250" s="110"/>
      <c r="G250" s="110"/>
      <c r="H250" s="110"/>
      <c r="I250" s="110"/>
      <c r="J250" s="110"/>
      <c r="K250" s="110"/>
      <c r="L250" s="110"/>
      <c r="M250" s="110"/>
      <c r="N250" s="110"/>
      <c r="O250" s="110"/>
      <c r="P250" s="110"/>
      <c r="Q250" s="110"/>
      <c r="R250" s="110"/>
      <c r="S250" s="110"/>
      <c r="T250" s="110"/>
      <c r="U250" s="110"/>
      <c r="V250" s="110"/>
      <c r="W250" s="110"/>
      <c r="X250" s="110"/>
      <c r="Y250" s="110"/>
      <c r="Z250" s="110"/>
      <c r="AA250" s="110"/>
      <c r="AB250" s="110"/>
      <c r="AC250" s="110"/>
    </row>
    <row r="251" spans="1:29" ht="15.75" customHeight="1" x14ac:dyDescent="0.3">
      <c r="A251" s="110"/>
      <c r="B251" s="110"/>
      <c r="C251" s="112"/>
      <c r="D251" s="110"/>
      <c r="E251" s="110"/>
      <c r="F251" s="110"/>
      <c r="G251" s="110"/>
      <c r="H251" s="110"/>
      <c r="I251" s="110"/>
      <c r="J251" s="110"/>
      <c r="K251" s="110"/>
      <c r="L251" s="110"/>
      <c r="M251" s="110"/>
      <c r="N251" s="110"/>
      <c r="O251" s="110"/>
      <c r="P251" s="110"/>
      <c r="Q251" s="110"/>
      <c r="R251" s="110"/>
      <c r="S251" s="110"/>
      <c r="T251" s="110"/>
      <c r="U251" s="110"/>
      <c r="V251" s="110"/>
      <c r="W251" s="110"/>
      <c r="X251" s="110"/>
      <c r="Y251" s="110"/>
      <c r="Z251" s="110"/>
      <c r="AA251" s="110"/>
      <c r="AB251" s="110"/>
      <c r="AC251" s="110"/>
    </row>
    <row r="252" spans="1:29" ht="15.75" customHeight="1" x14ac:dyDescent="0.3">
      <c r="A252" s="110"/>
      <c r="B252" s="110"/>
      <c r="C252" s="112"/>
      <c r="D252" s="110"/>
      <c r="E252" s="110"/>
      <c r="F252" s="110"/>
      <c r="G252" s="110"/>
      <c r="H252" s="110"/>
      <c r="I252" s="110"/>
      <c r="J252" s="110"/>
      <c r="K252" s="110"/>
      <c r="L252" s="110"/>
      <c r="M252" s="110"/>
      <c r="N252" s="110"/>
      <c r="O252" s="110"/>
      <c r="P252" s="110"/>
      <c r="Q252" s="110"/>
      <c r="R252" s="110"/>
      <c r="S252" s="110"/>
      <c r="T252" s="110"/>
      <c r="U252" s="110"/>
      <c r="V252" s="110"/>
      <c r="W252" s="110"/>
      <c r="X252" s="110"/>
      <c r="Y252" s="110"/>
      <c r="Z252" s="110"/>
      <c r="AA252" s="110"/>
      <c r="AB252" s="110"/>
      <c r="AC252" s="110"/>
    </row>
    <row r="253" spans="1:29" ht="15.75" customHeight="1" x14ac:dyDescent="0.3">
      <c r="A253" s="110"/>
      <c r="B253" s="110"/>
      <c r="C253" s="112"/>
      <c r="D253" s="110"/>
      <c r="E253" s="110"/>
      <c r="F253" s="110"/>
      <c r="G253" s="110"/>
      <c r="H253" s="110"/>
      <c r="I253" s="110"/>
      <c r="J253" s="110"/>
      <c r="K253" s="110"/>
      <c r="L253" s="110"/>
      <c r="M253" s="110"/>
      <c r="N253" s="110"/>
      <c r="O253" s="110"/>
      <c r="P253" s="110"/>
      <c r="Q253" s="110"/>
      <c r="R253" s="110"/>
      <c r="S253" s="110"/>
      <c r="T253" s="110"/>
      <c r="U253" s="110"/>
      <c r="V253" s="110"/>
      <c r="W253" s="110"/>
      <c r="X253" s="110"/>
      <c r="Y253" s="110"/>
      <c r="Z253" s="110"/>
      <c r="AA253" s="110"/>
      <c r="AB253" s="110"/>
      <c r="AC253" s="110"/>
    </row>
    <row r="254" spans="1:29" ht="15.75" customHeight="1" x14ac:dyDescent="0.3">
      <c r="A254" s="110"/>
      <c r="B254" s="110"/>
      <c r="C254" s="112"/>
      <c r="D254" s="110"/>
      <c r="E254" s="110"/>
      <c r="F254" s="110"/>
      <c r="G254" s="110"/>
      <c r="H254" s="110"/>
      <c r="I254" s="110"/>
      <c r="J254" s="110"/>
      <c r="K254" s="110"/>
      <c r="L254" s="110"/>
      <c r="M254" s="110"/>
      <c r="N254" s="110"/>
      <c r="O254" s="110"/>
      <c r="P254" s="110"/>
      <c r="Q254" s="110"/>
      <c r="R254" s="110"/>
      <c r="S254" s="110"/>
      <c r="T254" s="110"/>
      <c r="U254" s="110"/>
      <c r="V254" s="110"/>
      <c r="W254" s="110"/>
      <c r="X254" s="110"/>
      <c r="Y254" s="110"/>
      <c r="Z254" s="110"/>
      <c r="AA254" s="110"/>
      <c r="AB254" s="110"/>
      <c r="AC254" s="110"/>
    </row>
    <row r="255" spans="1:29" ht="15.75" customHeight="1" x14ac:dyDescent="0.3">
      <c r="A255" s="110"/>
      <c r="B255" s="110"/>
      <c r="C255" s="112"/>
      <c r="D255" s="110"/>
      <c r="E255" s="110"/>
      <c r="F255" s="110"/>
      <c r="G255" s="110"/>
      <c r="H255" s="110"/>
      <c r="I255" s="110"/>
      <c r="J255" s="110"/>
      <c r="K255" s="110"/>
      <c r="L255" s="110"/>
      <c r="M255" s="110"/>
      <c r="N255" s="110"/>
      <c r="O255" s="110"/>
      <c r="P255" s="110"/>
      <c r="Q255" s="110"/>
      <c r="R255" s="110"/>
      <c r="S255" s="110"/>
      <c r="T255" s="110"/>
      <c r="U255" s="110"/>
      <c r="V255" s="110"/>
      <c r="W255" s="110"/>
      <c r="X255" s="110"/>
      <c r="Y255" s="110"/>
      <c r="Z255" s="110"/>
      <c r="AA255" s="110"/>
      <c r="AB255" s="110"/>
      <c r="AC255" s="110"/>
    </row>
    <row r="256" spans="1:29" ht="15.75" customHeight="1" x14ac:dyDescent="0.3">
      <c r="A256" s="110"/>
      <c r="B256" s="110"/>
      <c r="C256" s="112"/>
      <c r="D256" s="110"/>
      <c r="E256" s="110"/>
      <c r="F256" s="110"/>
      <c r="G256" s="110"/>
      <c r="H256" s="110"/>
      <c r="I256" s="110"/>
      <c r="J256" s="110"/>
      <c r="K256" s="110"/>
      <c r="L256" s="110"/>
      <c r="M256" s="110"/>
      <c r="N256" s="110"/>
      <c r="O256" s="110"/>
      <c r="P256" s="110"/>
      <c r="Q256" s="110"/>
      <c r="R256" s="110"/>
      <c r="S256" s="110"/>
      <c r="T256" s="110"/>
      <c r="U256" s="110"/>
      <c r="V256" s="110"/>
      <c r="W256" s="110"/>
      <c r="X256" s="110"/>
      <c r="Y256" s="110"/>
      <c r="Z256" s="110"/>
      <c r="AA256" s="110"/>
      <c r="AB256" s="110"/>
      <c r="AC256" s="110"/>
    </row>
    <row r="257" spans="1:29" ht="15.75" customHeight="1" x14ac:dyDescent="0.3">
      <c r="A257" s="110"/>
      <c r="B257" s="110"/>
      <c r="C257" s="112"/>
      <c r="D257" s="110"/>
      <c r="E257" s="110"/>
      <c r="F257" s="110"/>
      <c r="G257" s="110"/>
      <c r="H257" s="110"/>
      <c r="I257" s="110"/>
      <c r="J257" s="110"/>
      <c r="K257" s="110"/>
      <c r="L257" s="110"/>
      <c r="M257" s="110"/>
      <c r="N257" s="110"/>
      <c r="O257" s="110"/>
      <c r="P257" s="110"/>
      <c r="Q257" s="110"/>
      <c r="R257" s="110"/>
      <c r="S257" s="110"/>
      <c r="T257" s="110"/>
      <c r="U257" s="110"/>
      <c r="V257" s="110"/>
      <c r="W257" s="110"/>
      <c r="X257" s="110"/>
      <c r="Y257" s="110"/>
      <c r="Z257" s="110"/>
      <c r="AA257" s="110"/>
      <c r="AB257" s="110"/>
      <c r="AC257" s="110"/>
    </row>
    <row r="258" spans="1:29" ht="15.75" customHeight="1" x14ac:dyDescent="0.3">
      <c r="A258" s="110"/>
      <c r="B258" s="110"/>
      <c r="C258" s="112"/>
      <c r="D258" s="110"/>
      <c r="E258" s="110"/>
      <c r="F258" s="110"/>
      <c r="G258" s="110"/>
      <c r="H258" s="110"/>
      <c r="I258" s="110"/>
      <c r="J258" s="110"/>
      <c r="K258" s="110"/>
      <c r="L258" s="110"/>
      <c r="M258" s="110"/>
      <c r="N258" s="110"/>
      <c r="O258" s="110"/>
      <c r="P258" s="110"/>
      <c r="Q258" s="110"/>
      <c r="R258" s="110"/>
      <c r="S258" s="110"/>
      <c r="T258" s="110"/>
      <c r="U258" s="110"/>
      <c r="V258" s="110"/>
      <c r="W258" s="110"/>
      <c r="X258" s="110"/>
      <c r="Y258" s="110"/>
      <c r="Z258" s="110"/>
      <c r="AA258" s="110"/>
      <c r="AB258" s="110"/>
      <c r="AC258" s="110"/>
    </row>
    <row r="259" spans="1:29" ht="15.75" customHeight="1" x14ac:dyDescent="0.3">
      <c r="A259" s="110"/>
      <c r="B259" s="110"/>
      <c r="C259" s="112"/>
      <c r="D259" s="110"/>
      <c r="E259" s="110"/>
      <c r="F259" s="110"/>
      <c r="G259" s="110"/>
      <c r="H259" s="110"/>
      <c r="I259" s="110"/>
      <c r="J259" s="110"/>
      <c r="K259" s="110"/>
      <c r="L259" s="110"/>
      <c r="M259" s="110"/>
      <c r="N259" s="110"/>
      <c r="O259" s="110"/>
      <c r="P259" s="110"/>
      <c r="Q259" s="110"/>
      <c r="R259" s="110"/>
      <c r="S259" s="110"/>
      <c r="T259" s="110"/>
      <c r="U259" s="110"/>
      <c r="V259" s="110"/>
      <c r="W259" s="110"/>
      <c r="X259" s="110"/>
      <c r="Y259" s="110"/>
      <c r="Z259" s="110"/>
      <c r="AA259" s="110"/>
      <c r="AB259" s="110"/>
      <c r="AC259" s="110"/>
    </row>
    <row r="260" spans="1:29" ht="15.75" customHeight="1" x14ac:dyDescent="0.3">
      <c r="A260" s="110"/>
      <c r="B260" s="110"/>
      <c r="C260" s="112"/>
      <c r="D260" s="110"/>
      <c r="E260" s="110"/>
      <c r="F260" s="110"/>
      <c r="G260" s="110"/>
      <c r="H260" s="110"/>
      <c r="I260" s="110"/>
      <c r="J260" s="110"/>
      <c r="K260" s="110"/>
      <c r="L260" s="110"/>
      <c r="M260" s="110"/>
      <c r="N260" s="110"/>
      <c r="O260" s="110"/>
      <c r="P260" s="110"/>
      <c r="Q260" s="110"/>
      <c r="R260" s="110"/>
      <c r="S260" s="110"/>
      <c r="T260" s="110"/>
      <c r="U260" s="110"/>
      <c r="V260" s="110"/>
      <c r="W260" s="110"/>
      <c r="X260" s="110"/>
      <c r="Y260" s="110"/>
      <c r="Z260" s="110"/>
      <c r="AA260" s="110"/>
      <c r="AB260" s="110"/>
      <c r="AC260" s="110"/>
    </row>
    <row r="261" spans="1:29" ht="15.75" customHeight="1" x14ac:dyDescent="0.3">
      <c r="A261" s="110"/>
      <c r="B261" s="110"/>
      <c r="C261" s="112"/>
      <c r="D261" s="110"/>
      <c r="E261" s="110"/>
      <c r="F261" s="110"/>
      <c r="G261" s="110"/>
      <c r="H261" s="110"/>
      <c r="I261" s="110"/>
      <c r="J261" s="110"/>
      <c r="K261" s="110"/>
      <c r="L261" s="110"/>
      <c r="M261" s="110"/>
      <c r="N261" s="110"/>
      <c r="O261" s="110"/>
      <c r="P261" s="110"/>
      <c r="Q261" s="110"/>
      <c r="R261" s="110"/>
      <c r="S261" s="110"/>
      <c r="T261" s="110"/>
      <c r="U261" s="110"/>
      <c r="V261" s="110"/>
      <c r="W261" s="110"/>
      <c r="X261" s="110"/>
      <c r="Y261" s="110"/>
      <c r="Z261" s="110"/>
      <c r="AA261" s="110"/>
      <c r="AB261" s="110"/>
      <c r="AC261" s="110"/>
    </row>
    <row r="262" spans="1:29" ht="15.75" customHeight="1" x14ac:dyDescent="0.3">
      <c r="A262" s="110"/>
      <c r="B262" s="110"/>
      <c r="C262" s="112"/>
      <c r="D262" s="110"/>
      <c r="E262" s="110"/>
      <c r="F262" s="110"/>
      <c r="G262" s="110"/>
      <c r="H262" s="110"/>
      <c r="I262" s="110"/>
      <c r="J262" s="110"/>
      <c r="K262" s="110"/>
      <c r="L262" s="110"/>
      <c r="M262" s="110"/>
      <c r="N262" s="110"/>
      <c r="O262" s="110"/>
      <c r="P262" s="110"/>
      <c r="Q262" s="110"/>
      <c r="R262" s="110"/>
      <c r="S262" s="110"/>
      <c r="T262" s="110"/>
      <c r="U262" s="110"/>
      <c r="V262" s="110"/>
      <c r="W262" s="110"/>
      <c r="X262" s="110"/>
      <c r="Y262" s="110"/>
      <c r="Z262" s="110"/>
      <c r="AA262" s="110"/>
      <c r="AB262" s="110"/>
      <c r="AC262" s="110"/>
    </row>
    <row r="263" spans="1:29" ht="15.75" customHeight="1" x14ac:dyDescent="0.3">
      <c r="A263" s="110"/>
      <c r="B263" s="110"/>
      <c r="C263" s="112"/>
      <c r="D263" s="110"/>
      <c r="E263" s="110"/>
      <c r="F263" s="110"/>
      <c r="G263" s="110"/>
      <c r="H263" s="110"/>
      <c r="I263" s="110"/>
      <c r="J263" s="110"/>
      <c r="K263" s="110"/>
      <c r="L263" s="110"/>
      <c r="M263" s="110"/>
      <c r="N263" s="110"/>
      <c r="O263" s="110"/>
      <c r="P263" s="110"/>
      <c r="Q263" s="110"/>
      <c r="R263" s="110"/>
      <c r="S263" s="110"/>
      <c r="T263" s="110"/>
      <c r="U263" s="110"/>
      <c r="V263" s="110"/>
      <c r="W263" s="110"/>
      <c r="X263" s="110"/>
      <c r="Y263" s="110"/>
      <c r="Z263" s="110"/>
      <c r="AA263" s="110"/>
      <c r="AB263" s="110"/>
      <c r="AC263" s="110"/>
    </row>
    <row r="264" spans="1:29" ht="15.75" customHeight="1" x14ac:dyDescent="0.3">
      <c r="A264" s="110"/>
      <c r="B264" s="110"/>
      <c r="C264" s="112"/>
      <c r="D264" s="110"/>
      <c r="E264" s="110"/>
      <c r="F264" s="110"/>
      <c r="G264" s="110"/>
      <c r="H264" s="110"/>
      <c r="I264" s="110"/>
      <c r="J264" s="110"/>
      <c r="K264" s="110"/>
      <c r="L264" s="110"/>
      <c r="M264" s="110"/>
      <c r="N264" s="110"/>
      <c r="O264" s="110"/>
      <c r="P264" s="110"/>
      <c r="Q264" s="110"/>
      <c r="R264" s="110"/>
      <c r="S264" s="110"/>
      <c r="T264" s="110"/>
      <c r="U264" s="110"/>
      <c r="V264" s="110"/>
      <c r="W264" s="110"/>
      <c r="X264" s="110"/>
      <c r="Y264" s="110"/>
      <c r="Z264" s="110"/>
      <c r="AA264" s="110"/>
      <c r="AB264" s="110"/>
      <c r="AC264" s="110"/>
    </row>
    <row r="265" spans="1:29" ht="15.75" customHeight="1" x14ac:dyDescent="0.3">
      <c r="A265" s="110"/>
      <c r="B265" s="110"/>
      <c r="C265" s="112"/>
      <c r="D265" s="110"/>
      <c r="E265" s="110"/>
      <c r="F265" s="110"/>
      <c r="G265" s="110"/>
      <c r="H265" s="110"/>
      <c r="I265" s="110"/>
      <c r="J265" s="110"/>
      <c r="K265" s="110"/>
      <c r="L265" s="110"/>
      <c r="M265" s="110"/>
      <c r="N265" s="110"/>
      <c r="O265" s="110"/>
      <c r="P265" s="110"/>
      <c r="Q265" s="110"/>
      <c r="R265" s="110"/>
      <c r="S265" s="110"/>
      <c r="T265" s="110"/>
      <c r="U265" s="110"/>
      <c r="V265" s="110"/>
      <c r="W265" s="110"/>
      <c r="X265" s="110"/>
      <c r="Y265" s="110"/>
      <c r="Z265" s="110"/>
      <c r="AA265" s="110"/>
      <c r="AB265" s="110"/>
      <c r="AC265" s="110"/>
    </row>
    <row r="266" spans="1:29" ht="15.75" customHeight="1" x14ac:dyDescent="0.3">
      <c r="A266" s="110"/>
      <c r="B266" s="110"/>
      <c r="C266" s="112"/>
      <c r="D266" s="110"/>
      <c r="E266" s="110"/>
      <c r="F266" s="110"/>
      <c r="G266" s="110"/>
      <c r="H266" s="110"/>
      <c r="I266" s="110"/>
      <c r="J266" s="110"/>
      <c r="K266" s="110"/>
      <c r="L266" s="110"/>
      <c r="M266" s="110"/>
      <c r="N266" s="110"/>
      <c r="O266" s="110"/>
      <c r="P266" s="110"/>
      <c r="Q266" s="110"/>
      <c r="R266" s="110"/>
      <c r="S266" s="110"/>
      <c r="T266" s="110"/>
      <c r="U266" s="110"/>
      <c r="V266" s="110"/>
      <c r="W266" s="110"/>
      <c r="X266" s="110"/>
      <c r="Y266" s="110"/>
      <c r="Z266" s="110"/>
      <c r="AA266" s="110"/>
      <c r="AB266" s="110"/>
      <c r="AC266" s="110"/>
    </row>
    <row r="267" spans="1:29" ht="15.75" customHeight="1" x14ac:dyDescent="0.3"/>
    <row r="268" spans="1:29" ht="15.75" customHeight="1" x14ac:dyDescent="0.3"/>
    <row r="269" spans="1:29" ht="15.75" customHeight="1" x14ac:dyDescent="0.3"/>
    <row r="270" spans="1:29" ht="15.75" customHeight="1" x14ac:dyDescent="0.3"/>
    <row r="271" spans="1:29" ht="15.75" customHeight="1" x14ac:dyDescent="0.3"/>
    <row r="272" spans="1:29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</sheetData>
  <mergeCells count="65">
    <mergeCell ref="A13:K13"/>
    <mergeCell ref="A1:K1"/>
    <mergeCell ref="A3:K3"/>
    <mergeCell ref="B4:C4"/>
    <mergeCell ref="D4:H4"/>
    <mergeCell ref="J4:K4"/>
    <mergeCell ref="B5:K5"/>
    <mergeCell ref="A7:K7"/>
    <mergeCell ref="C8:K8"/>
    <mergeCell ref="B9:H9"/>
    <mergeCell ref="B10:H10"/>
    <mergeCell ref="B11:H11"/>
    <mergeCell ref="B14:K14"/>
    <mergeCell ref="B15:K15"/>
    <mergeCell ref="B16:K16"/>
    <mergeCell ref="A18:K18"/>
    <mergeCell ref="C19:I19"/>
    <mergeCell ref="J19:K19"/>
    <mergeCell ref="C37:J37"/>
    <mergeCell ref="A20:A21"/>
    <mergeCell ref="B20:B21"/>
    <mergeCell ref="C20:I21"/>
    <mergeCell ref="J20:K21"/>
    <mergeCell ref="C22:I22"/>
    <mergeCell ref="C23:I23"/>
    <mergeCell ref="J23:K23"/>
    <mergeCell ref="B24:C24"/>
    <mergeCell ref="D24:I24"/>
    <mergeCell ref="J24:K24"/>
    <mergeCell ref="A25:K25"/>
    <mergeCell ref="A36:K36"/>
    <mergeCell ref="C38:E38"/>
    <mergeCell ref="F38:I38"/>
    <mergeCell ref="K38:K40"/>
    <mergeCell ref="C39:E39"/>
    <mergeCell ref="F39:I39"/>
    <mergeCell ref="C40:E40"/>
    <mergeCell ref="F40:I40"/>
    <mergeCell ref="B53:K53"/>
    <mergeCell ref="A42:J42"/>
    <mergeCell ref="A43:J43"/>
    <mergeCell ref="A44:I44"/>
    <mergeCell ref="A45:I47"/>
    <mergeCell ref="J45:J47"/>
    <mergeCell ref="K45:K47"/>
    <mergeCell ref="A48:I50"/>
    <mergeCell ref="J48:J50"/>
    <mergeCell ref="K48:K50"/>
    <mergeCell ref="A51:J51"/>
    <mergeCell ref="A52:J52"/>
    <mergeCell ref="A55:I55"/>
    <mergeCell ref="J55:K55"/>
    <mergeCell ref="A57:K57"/>
    <mergeCell ref="A58:B58"/>
    <mergeCell ref="D58:E58"/>
    <mergeCell ref="F58:I58"/>
    <mergeCell ref="J58:K58"/>
    <mergeCell ref="A62:I62"/>
    <mergeCell ref="J62:K62"/>
    <mergeCell ref="A59:B59"/>
    <mergeCell ref="D59:E59"/>
    <mergeCell ref="F59:I59"/>
    <mergeCell ref="J59:K59"/>
    <mergeCell ref="A61:I61"/>
    <mergeCell ref="J61:K61"/>
  </mergeCells>
  <conditionalFormatting sqref="B9:B11">
    <cfRule type="cellIs" dxfId="188" priority="17" operator="equal">
      <formula>0</formula>
    </cfRule>
    <cfRule type="cellIs" dxfId="187" priority="18" operator="equal">
      <formula>0</formula>
    </cfRule>
  </conditionalFormatting>
  <conditionalFormatting sqref="B27:B34">
    <cfRule type="cellIs" dxfId="186" priority="19" operator="equal">
      <formula>0</formula>
    </cfRule>
    <cfRule type="cellIs" dxfId="185" priority="20" operator="equal">
      <formula>$M$2</formula>
    </cfRule>
    <cfRule type="cellIs" dxfId="184" priority="21" operator="equal">
      <formula>$M$1</formula>
    </cfRule>
  </conditionalFormatting>
  <conditionalFormatting sqref="B34">
    <cfRule type="cellIs" dxfId="183" priority="22" operator="equal">
      <formula>"No aplica"</formula>
    </cfRule>
  </conditionalFormatting>
  <conditionalFormatting sqref="B20:C20 C23">
    <cfRule type="cellIs" dxfId="182" priority="23" operator="equal">
      <formula>0</formula>
    </cfRule>
  </conditionalFormatting>
  <conditionalFormatting sqref="C8">
    <cfRule type="cellIs" dxfId="181" priority="24" operator="equal">
      <formula>0</formula>
    </cfRule>
    <cfRule type="cellIs" dxfId="180" priority="28" operator="equal">
      <formula>0</formula>
    </cfRule>
  </conditionalFormatting>
  <conditionalFormatting sqref="C58:C59">
    <cfRule type="containsText" dxfId="179" priority="39" operator="containsText" text="Si">
      <formula>NOT(ISERROR(SEARCH(("Si"),(C58))))</formula>
    </cfRule>
    <cfRule type="containsText" dxfId="178" priority="38" operator="containsText" text="No">
      <formula>NOT(ISERROR(SEARCH(("No"),(C58))))</formula>
    </cfRule>
    <cfRule type="containsText" dxfId="177" priority="37" operator="containsText" text="N.A.">
      <formula>NOT(ISERROR(SEARCH(("N.A."),(C58))))</formula>
    </cfRule>
  </conditionalFormatting>
  <conditionalFormatting sqref="E27:E34">
    <cfRule type="cellIs" dxfId="176" priority="6" operator="equal">
      <formula>$M$1</formula>
    </cfRule>
    <cfRule type="cellIs" dxfId="175" priority="4" operator="equal">
      <formula>0</formula>
    </cfRule>
    <cfRule type="cellIs" dxfId="174" priority="5" operator="equal">
      <formula>$M$2</formula>
    </cfRule>
  </conditionalFormatting>
  <conditionalFormatting sqref="E34">
    <cfRule type="cellIs" dxfId="173" priority="7" operator="equal">
      <formula>"No aplica"</formula>
    </cfRule>
  </conditionalFormatting>
  <conditionalFormatting sqref="F58:F59">
    <cfRule type="containsText" dxfId="172" priority="2" operator="containsText" text="No">
      <formula>NOT(ISERROR(SEARCH(("No"),(F58))))</formula>
    </cfRule>
    <cfRule type="containsText" dxfId="171" priority="3" operator="containsText" text="Si">
      <formula>NOT(ISERROR(SEARCH(("Si"),(F58))))</formula>
    </cfRule>
    <cfRule type="containsText" dxfId="170" priority="1" operator="containsText" text="N.A.">
      <formula>NOT(ISERROR(SEARCH(("N.A."),(F58))))</formula>
    </cfRule>
  </conditionalFormatting>
  <conditionalFormatting sqref="G27:H33">
    <cfRule type="cellIs" dxfId="169" priority="12" operator="equal">
      <formula>0</formula>
    </cfRule>
    <cfRule type="cellIs" dxfId="168" priority="14" operator="equal">
      <formula>$M$1</formula>
    </cfRule>
    <cfRule type="cellIs" dxfId="167" priority="13" operator="equal">
      <formula>$M$2</formula>
    </cfRule>
  </conditionalFormatting>
  <conditionalFormatting sqref="H34">
    <cfRule type="cellIs" dxfId="166" priority="11" operator="equal">
      <formula>"No aplica"</formula>
    </cfRule>
  </conditionalFormatting>
  <conditionalFormatting sqref="H34:I34">
    <cfRule type="cellIs" dxfId="165" priority="8" operator="equal">
      <formula>0</formula>
    </cfRule>
    <cfRule type="cellIs" dxfId="164" priority="9" operator="equal">
      <formula>$M$2</formula>
    </cfRule>
    <cfRule type="cellIs" dxfId="163" priority="10" operator="equal">
      <formula>$M$1</formula>
    </cfRule>
  </conditionalFormatting>
  <conditionalFormatting sqref="J20">
    <cfRule type="cellIs" dxfId="162" priority="15" operator="equal">
      <formula>0</formula>
    </cfRule>
  </conditionalFormatting>
  <conditionalFormatting sqref="J24">
    <cfRule type="cellIs" dxfId="161" priority="46" stopIfTrue="1" operator="equal">
      <formula>0</formula>
    </cfRule>
  </conditionalFormatting>
  <conditionalFormatting sqref="J38:J40">
    <cfRule type="cellIs" dxfId="160" priority="34" operator="equal">
      <formula>0</formula>
    </cfRule>
  </conditionalFormatting>
  <conditionalFormatting sqref="J61">
    <cfRule type="cellIs" dxfId="159" priority="43" operator="equal">
      <formula>0</formula>
    </cfRule>
    <cfRule type="cellIs" dxfId="158" priority="44" operator="equal">
      <formula>$M$2</formula>
    </cfRule>
    <cfRule type="cellIs" dxfId="157" priority="45" operator="equal">
      <formula>$M$1</formula>
    </cfRule>
  </conditionalFormatting>
  <conditionalFormatting sqref="J23:K23">
    <cfRule type="cellIs" dxfId="156" priority="16" operator="equal">
      <formula>0</formula>
    </cfRule>
  </conditionalFormatting>
  <conditionalFormatting sqref="J55:K55 J59:K59">
    <cfRule type="cellIs" dxfId="155" priority="25" operator="equal">
      <formula>0</formula>
    </cfRule>
    <cfRule type="cellIs" dxfId="154" priority="26" operator="equal">
      <formula>$N$1</formula>
    </cfRule>
    <cfRule type="cellIs" dxfId="153" priority="27" operator="equal">
      <formula>$N$2</formula>
    </cfRule>
  </conditionalFormatting>
  <conditionalFormatting sqref="J62:K62">
    <cfRule type="cellIs" dxfId="152" priority="29" operator="equal">
      <formula>0</formula>
    </cfRule>
    <cfRule type="cellIs" dxfId="151" priority="30" operator="equal">
      <formula>"HABILITADO"</formula>
    </cfRule>
    <cfRule type="cellIs" dxfId="150" priority="31" operator="equal">
      <formula>"NO HABILITADO"</formula>
    </cfRule>
  </conditionalFormatting>
  <conditionalFormatting sqref="K27:K34">
    <cfRule type="cellIs" dxfId="149" priority="32" operator="equal">
      <formula>0</formula>
    </cfRule>
  </conditionalFormatting>
  <conditionalFormatting sqref="K38:K39">
    <cfRule type="cellIs" dxfId="148" priority="33" operator="equal">
      <formula>0</formula>
    </cfRule>
  </conditionalFormatting>
  <conditionalFormatting sqref="K38:K40">
    <cfRule type="cellIs" dxfId="147" priority="35" operator="equal">
      <formula>"No Cumple"</formula>
    </cfRule>
    <cfRule type="cellIs" dxfId="146" priority="36" operator="equal">
      <formula>"Cumple"</formula>
    </cfRule>
  </conditionalFormatting>
  <conditionalFormatting sqref="K42:K45 K48 K51:K52">
    <cfRule type="containsText" dxfId="145" priority="40" operator="containsText" text="N.A.">
      <formula>NOT(ISERROR(SEARCH(("N.A."),(K42))))</formula>
    </cfRule>
    <cfRule type="containsText" dxfId="144" priority="42" operator="containsText" text="Si">
      <formula>NOT(ISERROR(SEARCH(("Si"),(K42))))</formula>
    </cfRule>
    <cfRule type="containsText" dxfId="143" priority="41" operator="containsText" text="No">
      <formula>NOT(ISERROR(SEARCH(("No"),(K42))))</formula>
    </cfRule>
  </conditionalFormatting>
  <dataValidations count="6">
    <dataValidation type="list" allowBlank="1" showErrorMessage="1" sqref="F38:F39" xr:uid="{3FD7D232-DAC9-40B2-A4F1-F164C37EE12D}">
      <formula1>"X"</formula1>
    </dataValidation>
    <dataValidation type="list" allowBlank="1" showInputMessage="1" showErrorMessage="1" prompt="Entregado ¿Si o No?" sqref="C58:C59" xr:uid="{5AC48F81-93DA-4C16-B5FA-950F5EA2F115}">
      <formula1>"Si,No"</formula1>
    </dataValidation>
    <dataValidation type="list" allowBlank="1" showErrorMessage="1" sqref="J61" xr:uid="{81D4B483-D240-466E-8D48-26F83C13AA84}">
      <formula1>$N$1:$N$2</formula1>
    </dataValidation>
    <dataValidation type="list" allowBlank="1" showInputMessage="1" showErrorMessage="1" prompt="Entregado ¿Si o No?" sqref="K42:K45 K48 K51:K52" xr:uid="{D5E5A09B-424D-4ACA-96C4-0C46AAD49E59}">
      <formula1>"Si,No,N.A."</formula1>
    </dataValidation>
    <dataValidation type="list" allowBlank="1" showErrorMessage="1" sqref="B27:B33 E27:E33 G27:H33" xr:uid="{DE775FD6-4453-4726-BEDC-5E70C639EB45}">
      <formula1>$M$1:$M$2</formula1>
    </dataValidation>
    <dataValidation type="list" allowBlank="1" showErrorMessage="1" sqref="C27:C33" xr:uid="{26F3EFBA-C7CA-47FD-9636-6FF5AC3A6EE0}">
      <formula1>$B$9:$B$12</formula1>
    </dataValidation>
  </dataValidations>
  <pageMargins left="0.7" right="0.7" top="0.75" bottom="0.75" header="0" footer="0"/>
  <pageSetup paperSize="9" scale="47" fitToHeight="0" orientation="landscape" r:id="rId1"/>
  <rowBreaks count="2" manualBreakCount="2">
    <brk id="11" max="7" man="1"/>
    <brk id="41" max="8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A33E3-CA3D-47B2-ADEF-FBC42C45AD46}">
  <sheetPr>
    <pageSetUpPr fitToPage="1"/>
  </sheetPr>
  <dimension ref="A1:I989"/>
  <sheetViews>
    <sheetView view="pageBreakPreview" topLeftCell="A7" zoomScaleNormal="100" zoomScaleSheetLayoutView="100" workbookViewId="0">
      <selection activeCell="A12" sqref="A12:E12"/>
    </sheetView>
  </sheetViews>
  <sheetFormatPr baseColWidth="10" defaultColWidth="14.28515625" defaultRowHeight="15" customHeight="1" x14ac:dyDescent="0.4"/>
  <cols>
    <col min="1" max="1" width="47.140625" style="63" customWidth="1"/>
    <col min="2" max="2" width="35.140625" style="63" customWidth="1"/>
    <col min="3" max="3" width="28.7109375" style="63" customWidth="1"/>
    <col min="4" max="4" width="34.28515625" style="63" customWidth="1"/>
    <col min="5" max="5" width="18.28515625" style="63" customWidth="1"/>
    <col min="6" max="6" width="18" style="63" customWidth="1"/>
    <col min="7" max="7" width="40.7109375" style="63" bestFit="1" customWidth="1"/>
    <col min="8" max="26" width="10.7109375" style="63" customWidth="1"/>
    <col min="27" max="16384" width="14.28515625" style="63"/>
  </cols>
  <sheetData>
    <row r="1" spans="1:9" ht="46.5" customHeight="1" x14ac:dyDescent="0.4">
      <c r="A1" s="252" t="s">
        <v>79</v>
      </c>
      <c r="B1" s="253"/>
      <c r="C1" s="253"/>
      <c r="D1" s="253"/>
      <c r="E1" s="253"/>
      <c r="G1" s="64" t="s">
        <v>63</v>
      </c>
      <c r="H1" s="64">
        <v>1</v>
      </c>
      <c r="I1" s="64" t="s">
        <v>76</v>
      </c>
    </row>
    <row r="2" spans="1:9" ht="19.5" x14ac:dyDescent="0.4">
      <c r="B2" s="65"/>
      <c r="G2" s="64" t="s">
        <v>64</v>
      </c>
      <c r="H2" s="64">
        <v>2</v>
      </c>
      <c r="I2" s="64" t="s">
        <v>77</v>
      </c>
    </row>
    <row r="3" spans="1:9" ht="19.5" x14ac:dyDescent="0.4">
      <c r="A3" s="66" t="s">
        <v>65</v>
      </c>
      <c r="B3" s="67">
        <v>4</v>
      </c>
      <c r="C3" s="254" t="str">
        <f>IF(B3&gt;0,(VLOOKUP($B$3,[2]OFERENTES!$A$7:$B$12,2,FALSE)),0)</f>
        <v>H.A.H. CONSTRUCCIONES S.A.S.</v>
      </c>
      <c r="D3" s="255"/>
      <c r="E3" s="255"/>
    </row>
    <row r="4" spans="1:9" ht="19.5" x14ac:dyDescent="0.4"/>
    <row r="5" spans="1:9" ht="30.4" customHeight="1" x14ac:dyDescent="0.4">
      <c r="A5" s="256" t="s">
        <v>94</v>
      </c>
      <c r="B5" s="257"/>
      <c r="C5" s="257"/>
      <c r="D5" s="257"/>
      <c r="E5" s="258"/>
    </row>
    <row r="6" spans="1:9" ht="111.75" customHeight="1" x14ac:dyDescent="0.4">
      <c r="A6" s="250" t="s">
        <v>110</v>
      </c>
      <c r="B6" s="251"/>
      <c r="C6" s="69" t="s">
        <v>111</v>
      </c>
      <c r="D6" s="70" t="s">
        <v>63</v>
      </c>
      <c r="E6" s="259">
        <f>IF(D6="Si",IF(D7="Si",25,10),IF(D7="Si",15,0))</f>
        <v>25</v>
      </c>
    </row>
    <row r="7" spans="1:9" ht="123.75" customHeight="1" x14ac:dyDescent="0.4">
      <c r="A7" s="250" t="s">
        <v>112</v>
      </c>
      <c r="B7" s="251"/>
      <c r="C7" s="69" t="s">
        <v>113</v>
      </c>
      <c r="D7" s="70" t="s">
        <v>63</v>
      </c>
      <c r="E7" s="259"/>
    </row>
    <row r="8" spans="1:9" ht="37.15" customHeight="1" x14ac:dyDescent="0.4">
      <c r="A8" s="71" t="s">
        <v>66</v>
      </c>
      <c r="B8" s="260"/>
      <c r="C8" s="261"/>
      <c r="D8" s="261"/>
      <c r="E8" s="262"/>
      <c r="F8" s="72"/>
    </row>
    <row r="9" spans="1:9" ht="24" customHeight="1" x14ac:dyDescent="0.4">
      <c r="A9" s="263"/>
      <c r="B9" s="257"/>
      <c r="C9" s="257"/>
      <c r="D9" s="257"/>
      <c r="E9" s="257"/>
    </row>
    <row r="10" spans="1:9" ht="24" hidden="1" customHeight="1" x14ac:dyDescent="0.4">
      <c r="A10" s="264" t="s">
        <v>78</v>
      </c>
      <c r="B10" s="265"/>
      <c r="C10" s="265"/>
      <c r="D10" s="265"/>
      <c r="E10" s="266"/>
    </row>
    <row r="11" spans="1:9" ht="50.65" hidden="1" customHeight="1" x14ac:dyDescent="0.4">
      <c r="A11" s="267" t="s">
        <v>74</v>
      </c>
      <c r="B11" s="265"/>
      <c r="C11" s="265"/>
      <c r="D11" s="265"/>
      <c r="E11" s="74"/>
    </row>
    <row r="12" spans="1:9" ht="24" customHeight="1" x14ac:dyDescent="0.4">
      <c r="A12" s="256" t="s">
        <v>95</v>
      </c>
      <c r="B12" s="257"/>
      <c r="C12" s="257"/>
      <c r="D12" s="257"/>
      <c r="E12" s="258"/>
    </row>
    <row r="13" spans="1:9" ht="76.150000000000006" customHeight="1" x14ac:dyDescent="0.4">
      <c r="A13" s="250" t="s">
        <v>114</v>
      </c>
      <c r="B13" s="251"/>
      <c r="C13" s="69" t="s">
        <v>115</v>
      </c>
      <c r="D13" s="70" t="s">
        <v>63</v>
      </c>
      <c r="E13" s="76">
        <f>IF(D13="Si",5,0)</f>
        <v>5</v>
      </c>
    </row>
    <row r="14" spans="1:9" ht="24" customHeight="1" x14ac:dyDescent="0.4">
      <c r="A14" s="73"/>
      <c r="B14" s="68"/>
      <c r="C14" s="68"/>
      <c r="D14" s="68"/>
      <c r="E14" s="68"/>
    </row>
    <row r="15" spans="1:9" ht="52.9" customHeight="1" x14ac:dyDescent="0.4">
      <c r="A15" s="268" t="str">
        <f>CONCATENATE("SUBTOTAL PUNTAJE OFERENTE ",$C$3," (PUNTAJE TÉCNICO MÁXIMO 30,00)")</f>
        <v>SUBTOTAL PUNTAJE OFERENTE H.A.H. CONSTRUCCIONES S.A.S. (PUNTAJE TÉCNICO MÁXIMO 30,00)</v>
      </c>
      <c r="B15" s="265"/>
      <c r="C15" s="265"/>
      <c r="D15" s="266"/>
      <c r="E15" s="75">
        <f>E6+E13</f>
        <v>30</v>
      </c>
    </row>
    <row r="16" spans="1:9" ht="8.25" customHeight="1" x14ac:dyDescent="0.4"/>
    <row r="17" spans="1:7" ht="46.5" customHeight="1" x14ac:dyDescent="0.4">
      <c r="A17" s="269" t="s">
        <v>7</v>
      </c>
      <c r="B17" s="269"/>
      <c r="C17" s="269"/>
      <c r="D17" s="98" t="s">
        <v>64</v>
      </c>
      <c r="E17" s="76">
        <f>IF(D17="Si",-2,0)</f>
        <v>0</v>
      </c>
      <c r="G17" s="77" t="s">
        <v>67</v>
      </c>
    </row>
    <row r="18" spans="1:7" ht="76.150000000000006" customHeight="1" x14ac:dyDescent="0.4">
      <c r="A18" s="269" t="s">
        <v>8</v>
      </c>
      <c r="B18" s="269"/>
      <c r="C18" s="269"/>
      <c r="D18" s="98" t="s">
        <v>64</v>
      </c>
      <c r="E18" s="76">
        <f>IF(D18="Si",-1,0)</f>
        <v>0</v>
      </c>
      <c r="G18" s="77" t="s">
        <v>68</v>
      </c>
    </row>
    <row r="19" spans="1:7" ht="8.25" customHeight="1" x14ac:dyDescent="0.4"/>
    <row r="20" spans="1:7" ht="19.5" x14ac:dyDescent="0.4">
      <c r="A20" s="268" t="str">
        <f>CONCATENATE("TOTAL PUNTAJE OFERENTE ",$C$3)</f>
        <v>TOTAL PUNTAJE OFERENTE H.A.H. CONSTRUCCIONES S.A.S.</v>
      </c>
      <c r="B20" s="265"/>
      <c r="C20" s="265"/>
      <c r="D20" s="266"/>
      <c r="E20" s="75">
        <f>E15+E17+E18</f>
        <v>30</v>
      </c>
    </row>
    <row r="21" spans="1:7" ht="8.25" customHeight="1" x14ac:dyDescent="0.4"/>
    <row r="22" spans="1:7" ht="15.75" customHeight="1" x14ac:dyDescent="0.4">
      <c r="A22" s="78" t="s">
        <v>66</v>
      </c>
    </row>
    <row r="23" spans="1:7" ht="15.75" customHeight="1" x14ac:dyDescent="0.4">
      <c r="A23" s="270"/>
      <c r="B23" s="271"/>
      <c r="C23" s="271"/>
      <c r="D23" s="271"/>
      <c r="E23" s="272"/>
    </row>
    <row r="24" spans="1:7" ht="15.75" customHeight="1" x14ac:dyDescent="0.4">
      <c r="A24" s="273"/>
      <c r="B24" s="274"/>
      <c r="C24" s="274"/>
      <c r="D24" s="274"/>
      <c r="E24" s="275"/>
    </row>
    <row r="25" spans="1:7" ht="15.75" customHeight="1" x14ac:dyDescent="0.4">
      <c r="A25" s="273"/>
      <c r="B25" s="274"/>
      <c r="C25" s="274"/>
      <c r="D25" s="274"/>
      <c r="E25" s="275"/>
    </row>
    <row r="26" spans="1:7" ht="15.75" customHeight="1" x14ac:dyDescent="0.4">
      <c r="A26" s="276"/>
      <c r="B26" s="277"/>
      <c r="C26" s="277"/>
      <c r="D26" s="277"/>
      <c r="E26" s="275"/>
    </row>
    <row r="27" spans="1:7" ht="15.75" customHeight="1" x14ac:dyDescent="0.4">
      <c r="A27" s="278"/>
      <c r="B27" s="261"/>
      <c r="C27" s="261"/>
      <c r="D27" s="261"/>
      <c r="E27" s="262"/>
    </row>
    <row r="28" spans="1:7" ht="15.75" customHeight="1" x14ac:dyDescent="0.4"/>
    <row r="29" spans="1:7" ht="15.75" customHeight="1" x14ac:dyDescent="0.4"/>
    <row r="30" spans="1:7" ht="15.75" customHeight="1" x14ac:dyDescent="0.4"/>
    <row r="31" spans="1:7" ht="15.75" customHeight="1" x14ac:dyDescent="0.4"/>
    <row r="32" spans="1:7" ht="15.75" customHeight="1" x14ac:dyDescent="0.4"/>
    <row r="33" ht="15.75" customHeight="1" x14ac:dyDescent="0.4"/>
    <row r="34" ht="15.75" customHeight="1" x14ac:dyDescent="0.4"/>
    <row r="35" ht="15.75" customHeight="1" x14ac:dyDescent="0.4"/>
    <row r="36" ht="15.75" customHeight="1" x14ac:dyDescent="0.4"/>
    <row r="37" ht="15.75" customHeight="1" x14ac:dyDescent="0.4"/>
    <row r="38" ht="15.75" customHeight="1" x14ac:dyDescent="0.4"/>
    <row r="39" ht="15.75" customHeight="1" x14ac:dyDescent="0.4"/>
    <row r="40" ht="15.75" customHeight="1" x14ac:dyDescent="0.4"/>
    <row r="41" ht="15.75" customHeight="1" x14ac:dyDescent="0.4"/>
    <row r="42" ht="15.75" customHeight="1" x14ac:dyDescent="0.4"/>
    <row r="43" ht="15.75" customHeight="1" x14ac:dyDescent="0.4"/>
    <row r="44" ht="15.75" customHeight="1" x14ac:dyDescent="0.4"/>
    <row r="45" ht="15.75" customHeight="1" x14ac:dyDescent="0.4"/>
    <row r="46" ht="15.75" customHeight="1" x14ac:dyDescent="0.4"/>
    <row r="47" ht="15.75" customHeight="1" x14ac:dyDescent="0.4"/>
    <row r="48" ht="15.75" customHeight="1" x14ac:dyDescent="0.4"/>
    <row r="49" ht="15.75" customHeight="1" x14ac:dyDescent="0.4"/>
    <row r="50" ht="15.75" customHeight="1" x14ac:dyDescent="0.4"/>
    <row r="51" ht="15.75" customHeight="1" x14ac:dyDescent="0.4"/>
    <row r="52" ht="15.75" customHeight="1" x14ac:dyDescent="0.4"/>
    <row r="53" ht="15.75" customHeight="1" x14ac:dyDescent="0.4"/>
    <row r="54" ht="15.75" customHeight="1" x14ac:dyDescent="0.4"/>
    <row r="55" ht="15.75" customHeight="1" x14ac:dyDescent="0.4"/>
    <row r="56" ht="15.75" customHeight="1" x14ac:dyDescent="0.4"/>
    <row r="57" ht="15.75" customHeight="1" x14ac:dyDescent="0.4"/>
    <row r="58" ht="15.75" customHeight="1" x14ac:dyDescent="0.4"/>
    <row r="59" ht="15.75" customHeight="1" x14ac:dyDescent="0.4"/>
    <row r="60" ht="15.75" customHeight="1" x14ac:dyDescent="0.4"/>
    <row r="61" ht="15.75" customHeight="1" x14ac:dyDescent="0.4"/>
    <row r="62" ht="15.75" customHeight="1" x14ac:dyDescent="0.4"/>
    <row r="63" ht="15.75" customHeight="1" x14ac:dyDescent="0.4"/>
    <row r="64" ht="15.75" customHeight="1" x14ac:dyDescent="0.4"/>
    <row r="65" ht="15.75" customHeight="1" x14ac:dyDescent="0.4"/>
    <row r="66" ht="15.75" customHeight="1" x14ac:dyDescent="0.4"/>
    <row r="67" ht="15.75" customHeight="1" x14ac:dyDescent="0.4"/>
    <row r="68" ht="15.75" customHeight="1" x14ac:dyDescent="0.4"/>
    <row r="69" ht="15.75" customHeight="1" x14ac:dyDescent="0.4"/>
    <row r="70" ht="15.75" customHeight="1" x14ac:dyDescent="0.4"/>
    <row r="71" ht="15.75" customHeight="1" x14ac:dyDescent="0.4"/>
    <row r="72" ht="15.75" customHeight="1" x14ac:dyDescent="0.4"/>
    <row r="73" ht="15.75" customHeight="1" x14ac:dyDescent="0.4"/>
    <row r="74" ht="15.75" customHeight="1" x14ac:dyDescent="0.4"/>
    <row r="75" ht="15.75" customHeight="1" x14ac:dyDescent="0.4"/>
    <row r="76" ht="15.75" customHeight="1" x14ac:dyDescent="0.4"/>
    <row r="77" ht="15.75" customHeight="1" x14ac:dyDescent="0.4"/>
    <row r="78" ht="15.75" customHeight="1" x14ac:dyDescent="0.4"/>
    <row r="79" ht="15.75" customHeight="1" x14ac:dyDescent="0.4"/>
    <row r="80" ht="15.75" customHeight="1" x14ac:dyDescent="0.4"/>
    <row r="81" ht="15.75" customHeight="1" x14ac:dyDescent="0.4"/>
    <row r="82" ht="15.75" customHeight="1" x14ac:dyDescent="0.4"/>
    <row r="83" ht="15.75" customHeight="1" x14ac:dyDescent="0.4"/>
    <row r="84" ht="15.75" customHeight="1" x14ac:dyDescent="0.4"/>
    <row r="85" ht="15.75" customHeight="1" x14ac:dyDescent="0.4"/>
    <row r="86" ht="15.75" customHeight="1" x14ac:dyDescent="0.4"/>
    <row r="87" ht="15.75" customHeight="1" x14ac:dyDescent="0.4"/>
    <row r="88" ht="15.75" customHeight="1" x14ac:dyDescent="0.4"/>
    <row r="89" ht="15.75" customHeight="1" x14ac:dyDescent="0.4"/>
    <row r="90" ht="15.75" customHeight="1" x14ac:dyDescent="0.4"/>
    <row r="91" ht="15.75" customHeight="1" x14ac:dyDescent="0.4"/>
    <row r="92" ht="15.75" customHeight="1" x14ac:dyDescent="0.4"/>
    <row r="93" ht="15.75" customHeight="1" x14ac:dyDescent="0.4"/>
    <row r="94" ht="15.75" customHeight="1" x14ac:dyDescent="0.4"/>
    <row r="95" ht="15.75" customHeight="1" x14ac:dyDescent="0.4"/>
    <row r="96" ht="15.75" customHeight="1" x14ac:dyDescent="0.4"/>
    <row r="97" ht="15.75" customHeight="1" x14ac:dyDescent="0.4"/>
    <row r="98" ht="15.75" customHeight="1" x14ac:dyDescent="0.4"/>
    <row r="99" ht="15.75" customHeight="1" x14ac:dyDescent="0.4"/>
    <row r="100" ht="15.75" customHeight="1" x14ac:dyDescent="0.4"/>
    <row r="101" ht="15.75" customHeight="1" x14ac:dyDescent="0.4"/>
    <row r="102" ht="15.75" customHeight="1" x14ac:dyDescent="0.4"/>
    <row r="103" ht="15.75" customHeight="1" x14ac:dyDescent="0.4"/>
    <row r="104" ht="15.75" customHeight="1" x14ac:dyDescent="0.4"/>
    <row r="105" ht="15.75" customHeight="1" x14ac:dyDescent="0.4"/>
    <row r="106" ht="15.75" customHeight="1" x14ac:dyDescent="0.4"/>
    <row r="107" ht="15.75" customHeight="1" x14ac:dyDescent="0.4"/>
    <row r="108" ht="15.75" customHeight="1" x14ac:dyDescent="0.4"/>
    <row r="109" ht="15.75" customHeight="1" x14ac:dyDescent="0.4"/>
    <row r="110" ht="15.75" customHeight="1" x14ac:dyDescent="0.4"/>
    <row r="111" ht="15.75" customHeight="1" x14ac:dyDescent="0.4"/>
    <row r="112" ht="15.75" customHeight="1" x14ac:dyDescent="0.4"/>
    <row r="113" ht="15.75" customHeight="1" x14ac:dyDescent="0.4"/>
    <row r="114" ht="15.75" customHeight="1" x14ac:dyDescent="0.4"/>
    <row r="115" ht="15.75" customHeight="1" x14ac:dyDescent="0.4"/>
    <row r="116" ht="15.75" customHeight="1" x14ac:dyDescent="0.4"/>
    <row r="117" ht="15.75" customHeight="1" x14ac:dyDescent="0.4"/>
    <row r="118" ht="15.75" customHeight="1" x14ac:dyDescent="0.4"/>
    <row r="119" ht="15.75" customHeight="1" x14ac:dyDescent="0.4"/>
    <row r="120" ht="15.75" customHeight="1" x14ac:dyDescent="0.4"/>
    <row r="121" ht="15.75" customHeight="1" x14ac:dyDescent="0.4"/>
    <row r="122" ht="15.75" customHeight="1" x14ac:dyDescent="0.4"/>
    <row r="123" ht="15.75" customHeight="1" x14ac:dyDescent="0.4"/>
    <row r="124" ht="15.75" customHeight="1" x14ac:dyDescent="0.4"/>
    <row r="125" ht="15.75" customHeight="1" x14ac:dyDescent="0.4"/>
    <row r="126" ht="15.75" customHeight="1" x14ac:dyDescent="0.4"/>
    <row r="127" ht="15.75" customHeight="1" x14ac:dyDescent="0.4"/>
    <row r="128" ht="15.75" customHeight="1" x14ac:dyDescent="0.4"/>
    <row r="129" ht="15.75" customHeight="1" x14ac:dyDescent="0.4"/>
    <row r="130" ht="15.75" customHeight="1" x14ac:dyDescent="0.4"/>
    <row r="131" ht="15.75" customHeight="1" x14ac:dyDescent="0.4"/>
    <row r="132" ht="15.75" customHeight="1" x14ac:dyDescent="0.4"/>
    <row r="133" ht="15.75" customHeight="1" x14ac:dyDescent="0.4"/>
    <row r="134" ht="15.75" customHeight="1" x14ac:dyDescent="0.4"/>
    <row r="135" ht="15.75" customHeight="1" x14ac:dyDescent="0.4"/>
    <row r="136" ht="15.75" customHeight="1" x14ac:dyDescent="0.4"/>
    <row r="137" ht="15.75" customHeight="1" x14ac:dyDescent="0.4"/>
    <row r="138" ht="15.75" customHeight="1" x14ac:dyDescent="0.4"/>
    <row r="139" ht="15.75" customHeight="1" x14ac:dyDescent="0.4"/>
    <row r="140" ht="15.75" customHeight="1" x14ac:dyDescent="0.4"/>
    <row r="141" ht="15.75" customHeight="1" x14ac:dyDescent="0.4"/>
    <row r="142" ht="15.75" customHeight="1" x14ac:dyDescent="0.4"/>
    <row r="143" ht="15.75" customHeight="1" x14ac:dyDescent="0.4"/>
    <row r="144" ht="15.75" customHeight="1" x14ac:dyDescent="0.4"/>
    <row r="145" ht="15.75" customHeight="1" x14ac:dyDescent="0.4"/>
    <row r="146" ht="15.75" customHeight="1" x14ac:dyDescent="0.4"/>
    <row r="147" ht="15.75" customHeight="1" x14ac:dyDescent="0.4"/>
    <row r="148" ht="15.75" customHeight="1" x14ac:dyDescent="0.4"/>
    <row r="149" ht="15.75" customHeight="1" x14ac:dyDescent="0.4"/>
    <row r="150" ht="15.75" customHeight="1" x14ac:dyDescent="0.4"/>
    <row r="151" ht="15.75" customHeight="1" x14ac:dyDescent="0.4"/>
    <row r="152" ht="15.75" customHeight="1" x14ac:dyDescent="0.4"/>
    <row r="153" ht="15.75" customHeight="1" x14ac:dyDescent="0.4"/>
    <row r="154" ht="15.75" customHeight="1" x14ac:dyDescent="0.4"/>
    <row r="155" ht="15.75" customHeight="1" x14ac:dyDescent="0.4"/>
    <row r="156" ht="15.75" customHeight="1" x14ac:dyDescent="0.4"/>
    <row r="157" ht="15.75" customHeight="1" x14ac:dyDescent="0.4"/>
    <row r="158" ht="15.75" customHeight="1" x14ac:dyDescent="0.4"/>
    <row r="159" ht="15.75" customHeight="1" x14ac:dyDescent="0.4"/>
    <row r="160" ht="15.75" customHeight="1" x14ac:dyDescent="0.4"/>
    <row r="161" ht="15.75" customHeight="1" x14ac:dyDescent="0.4"/>
    <row r="162" ht="15.75" customHeight="1" x14ac:dyDescent="0.4"/>
    <row r="163" ht="15.75" customHeight="1" x14ac:dyDescent="0.4"/>
    <row r="164" ht="15.75" customHeight="1" x14ac:dyDescent="0.4"/>
    <row r="165" ht="15.75" customHeight="1" x14ac:dyDescent="0.4"/>
    <row r="166" ht="15.75" customHeight="1" x14ac:dyDescent="0.4"/>
    <row r="167" ht="15.75" customHeight="1" x14ac:dyDescent="0.4"/>
    <row r="168" ht="15.75" customHeight="1" x14ac:dyDescent="0.4"/>
    <row r="169" ht="15.75" customHeight="1" x14ac:dyDescent="0.4"/>
    <row r="170" ht="15.75" customHeight="1" x14ac:dyDescent="0.4"/>
    <row r="171" ht="15.75" customHeight="1" x14ac:dyDescent="0.4"/>
    <row r="172" ht="15.75" customHeight="1" x14ac:dyDescent="0.4"/>
    <row r="173" ht="15.75" customHeight="1" x14ac:dyDescent="0.4"/>
    <row r="174" ht="15.75" customHeight="1" x14ac:dyDescent="0.4"/>
    <row r="175" ht="15.75" customHeight="1" x14ac:dyDescent="0.4"/>
    <row r="176" ht="15.75" customHeight="1" x14ac:dyDescent="0.4"/>
    <row r="177" ht="15.75" customHeight="1" x14ac:dyDescent="0.4"/>
    <row r="178" ht="15.75" customHeight="1" x14ac:dyDescent="0.4"/>
    <row r="179" ht="15.75" customHeight="1" x14ac:dyDescent="0.4"/>
    <row r="180" ht="15.75" customHeight="1" x14ac:dyDescent="0.4"/>
    <row r="181" ht="15.75" customHeight="1" x14ac:dyDescent="0.4"/>
    <row r="182" ht="15.75" customHeight="1" x14ac:dyDescent="0.4"/>
    <row r="183" ht="15.75" customHeight="1" x14ac:dyDescent="0.4"/>
    <row r="184" ht="15.75" customHeight="1" x14ac:dyDescent="0.4"/>
    <row r="185" ht="15.75" customHeight="1" x14ac:dyDescent="0.4"/>
    <row r="186" ht="15.75" customHeight="1" x14ac:dyDescent="0.4"/>
    <row r="187" ht="15.75" customHeight="1" x14ac:dyDescent="0.4"/>
    <row r="188" ht="15.75" customHeight="1" x14ac:dyDescent="0.4"/>
    <row r="189" ht="15.75" customHeight="1" x14ac:dyDescent="0.4"/>
    <row r="190" ht="15.75" customHeight="1" x14ac:dyDescent="0.4"/>
    <row r="191" ht="15.75" customHeight="1" x14ac:dyDescent="0.4"/>
    <row r="192" ht="15.75" customHeight="1" x14ac:dyDescent="0.4"/>
    <row r="193" ht="15.75" customHeight="1" x14ac:dyDescent="0.4"/>
    <row r="194" ht="15.75" customHeight="1" x14ac:dyDescent="0.4"/>
    <row r="195" ht="15.75" customHeight="1" x14ac:dyDescent="0.4"/>
    <row r="196" ht="15.75" customHeight="1" x14ac:dyDescent="0.4"/>
    <row r="197" ht="15.75" customHeight="1" x14ac:dyDescent="0.4"/>
    <row r="198" ht="15.75" customHeight="1" x14ac:dyDescent="0.4"/>
    <row r="199" ht="15.75" customHeight="1" x14ac:dyDescent="0.4"/>
    <row r="200" ht="15.75" customHeight="1" x14ac:dyDescent="0.4"/>
    <row r="201" ht="15.75" customHeight="1" x14ac:dyDescent="0.4"/>
    <row r="202" ht="15.75" customHeight="1" x14ac:dyDescent="0.4"/>
    <row r="203" ht="15.75" customHeight="1" x14ac:dyDescent="0.4"/>
    <row r="204" ht="15.75" customHeight="1" x14ac:dyDescent="0.4"/>
    <row r="205" ht="15.75" customHeight="1" x14ac:dyDescent="0.4"/>
    <row r="206" ht="15.75" customHeight="1" x14ac:dyDescent="0.4"/>
    <row r="207" ht="15.75" customHeight="1" x14ac:dyDescent="0.4"/>
    <row r="208" ht="15.75" customHeight="1" x14ac:dyDescent="0.4"/>
    <row r="209" ht="15.75" customHeight="1" x14ac:dyDescent="0.4"/>
    <row r="210" ht="15.75" customHeight="1" x14ac:dyDescent="0.4"/>
    <row r="211" ht="15.75" customHeight="1" x14ac:dyDescent="0.4"/>
    <row r="212" ht="15.75" customHeight="1" x14ac:dyDescent="0.4"/>
    <row r="213" ht="15.75" customHeight="1" x14ac:dyDescent="0.4"/>
    <row r="214" ht="15.75" customHeight="1" x14ac:dyDescent="0.4"/>
    <row r="215" ht="15.75" customHeight="1" x14ac:dyDescent="0.4"/>
    <row r="216" ht="15.75" customHeight="1" x14ac:dyDescent="0.4"/>
    <row r="217" ht="15.75" customHeight="1" x14ac:dyDescent="0.4"/>
    <row r="218" ht="15.75" customHeight="1" x14ac:dyDescent="0.4"/>
    <row r="219" ht="15.75" customHeight="1" x14ac:dyDescent="0.4"/>
    <row r="220" ht="15.75" customHeight="1" x14ac:dyDescent="0.4"/>
    <row r="221" ht="15.75" customHeight="1" x14ac:dyDescent="0.4"/>
    <row r="222" ht="15.75" customHeight="1" x14ac:dyDescent="0.4"/>
    <row r="223" ht="15.75" customHeight="1" x14ac:dyDescent="0.4"/>
    <row r="224" ht="15.75" customHeight="1" x14ac:dyDescent="0.4"/>
    <row r="225" ht="15.75" customHeight="1" x14ac:dyDescent="0.4"/>
    <row r="226" ht="15.75" customHeight="1" x14ac:dyDescent="0.4"/>
    <row r="227" ht="15.75" customHeight="1" x14ac:dyDescent="0.4"/>
    <row r="228" ht="15.75" customHeight="1" x14ac:dyDescent="0.4"/>
    <row r="229" ht="15.75" customHeight="1" x14ac:dyDescent="0.4"/>
    <row r="230" ht="15.75" customHeight="1" x14ac:dyDescent="0.4"/>
    <row r="231" ht="15.75" customHeight="1" x14ac:dyDescent="0.4"/>
    <row r="232" ht="15.75" customHeight="1" x14ac:dyDescent="0.4"/>
    <row r="233" ht="15.75" customHeight="1" x14ac:dyDescent="0.4"/>
    <row r="234" ht="15.75" customHeight="1" x14ac:dyDescent="0.4"/>
    <row r="235" ht="15.75" customHeight="1" x14ac:dyDescent="0.4"/>
    <row r="236" ht="15.75" customHeight="1" x14ac:dyDescent="0.4"/>
    <row r="237" ht="15.75" customHeight="1" x14ac:dyDescent="0.4"/>
    <row r="238" ht="15.75" customHeight="1" x14ac:dyDescent="0.4"/>
    <row r="239" ht="15.75" customHeight="1" x14ac:dyDescent="0.4"/>
    <row r="240" ht="15.75" customHeight="1" x14ac:dyDescent="0.4"/>
    <row r="241" ht="15.75" customHeight="1" x14ac:dyDescent="0.4"/>
    <row r="242" ht="15.75" customHeight="1" x14ac:dyDescent="0.4"/>
    <row r="243" ht="15.75" customHeight="1" x14ac:dyDescent="0.4"/>
    <row r="244" ht="15.75" customHeight="1" x14ac:dyDescent="0.4"/>
    <row r="245" ht="15.75" customHeight="1" x14ac:dyDescent="0.4"/>
    <row r="246" ht="15.75" customHeight="1" x14ac:dyDescent="0.4"/>
    <row r="247" ht="15.75" customHeight="1" x14ac:dyDescent="0.4"/>
    <row r="248" ht="15.75" customHeight="1" x14ac:dyDescent="0.4"/>
    <row r="249" ht="15.75" customHeight="1" x14ac:dyDescent="0.4"/>
    <row r="250" ht="15.75" customHeight="1" x14ac:dyDescent="0.4"/>
    <row r="251" ht="15.75" customHeight="1" x14ac:dyDescent="0.4"/>
    <row r="252" ht="15.75" customHeight="1" x14ac:dyDescent="0.4"/>
    <row r="253" ht="15.75" customHeight="1" x14ac:dyDescent="0.4"/>
    <row r="254" ht="15.75" customHeight="1" x14ac:dyDescent="0.4"/>
    <row r="255" ht="15.75" customHeight="1" x14ac:dyDescent="0.4"/>
    <row r="256" ht="15.75" customHeight="1" x14ac:dyDescent="0.4"/>
    <row r="257" ht="15.75" customHeight="1" x14ac:dyDescent="0.4"/>
    <row r="258" ht="15.75" customHeight="1" x14ac:dyDescent="0.4"/>
    <row r="259" ht="15.75" customHeight="1" x14ac:dyDescent="0.4"/>
    <row r="260" ht="15.75" customHeight="1" x14ac:dyDescent="0.4"/>
    <row r="261" ht="15.75" customHeight="1" x14ac:dyDescent="0.4"/>
    <row r="262" ht="15.75" customHeight="1" x14ac:dyDescent="0.4"/>
    <row r="263" ht="15.75" customHeight="1" x14ac:dyDescent="0.4"/>
    <row r="264" ht="15.75" customHeight="1" x14ac:dyDescent="0.4"/>
    <row r="265" ht="15.75" customHeight="1" x14ac:dyDescent="0.4"/>
    <row r="266" ht="15.75" customHeight="1" x14ac:dyDescent="0.4"/>
    <row r="267" ht="15.75" customHeight="1" x14ac:dyDescent="0.4"/>
    <row r="268" ht="15.75" customHeight="1" x14ac:dyDescent="0.4"/>
    <row r="269" ht="15.75" customHeight="1" x14ac:dyDescent="0.4"/>
    <row r="270" ht="15.75" customHeight="1" x14ac:dyDescent="0.4"/>
    <row r="271" ht="15.75" customHeight="1" x14ac:dyDescent="0.4"/>
    <row r="272" ht="15.75" customHeight="1" x14ac:dyDescent="0.4"/>
    <row r="273" ht="15.75" customHeight="1" x14ac:dyDescent="0.4"/>
    <row r="274" ht="15.75" customHeight="1" x14ac:dyDescent="0.4"/>
    <row r="275" ht="15.75" customHeight="1" x14ac:dyDescent="0.4"/>
    <row r="276" ht="15.75" customHeight="1" x14ac:dyDescent="0.4"/>
    <row r="277" ht="15.75" customHeight="1" x14ac:dyDescent="0.4"/>
    <row r="278" ht="15.75" customHeight="1" x14ac:dyDescent="0.4"/>
    <row r="279" ht="15.75" customHeight="1" x14ac:dyDescent="0.4"/>
    <row r="280" ht="15.75" customHeight="1" x14ac:dyDescent="0.4"/>
    <row r="281" ht="15.75" customHeight="1" x14ac:dyDescent="0.4"/>
    <row r="282" ht="15.75" customHeight="1" x14ac:dyDescent="0.4"/>
    <row r="283" ht="15.75" customHeight="1" x14ac:dyDescent="0.4"/>
    <row r="284" ht="15.75" customHeight="1" x14ac:dyDescent="0.4"/>
    <row r="285" ht="15.75" customHeight="1" x14ac:dyDescent="0.4"/>
    <row r="286" ht="15.75" customHeight="1" x14ac:dyDescent="0.4"/>
    <row r="287" ht="15.75" customHeight="1" x14ac:dyDescent="0.4"/>
    <row r="288" ht="15.75" customHeight="1" x14ac:dyDescent="0.4"/>
    <row r="289" ht="15.75" customHeight="1" x14ac:dyDescent="0.4"/>
    <row r="290" ht="15.75" customHeight="1" x14ac:dyDescent="0.4"/>
    <row r="291" ht="15.75" customHeight="1" x14ac:dyDescent="0.4"/>
    <row r="292" ht="15.75" customHeight="1" x14ac:dyDescent="0.4"/>
    <row r="293" ht="15.75" customHeight="1" x14ac:dyDescent="0.4"/>
    <row r="294" ht="15.75" customHeight="1" x14ac:dyDescent="0.4"/>
    <row r="295" ht="15.75" customHeight="1" x14ac:dyDescent="0.4"/>
    <row r="296" ht="15.75" customHeight="1" x14ac:dyDescent="0.4"/>
    <row r="297" ht="15.75" customHeight="1" x14ac:dyDescent="0.4"/>
    <row r="298" ht="15.75" customHeight="1" x14ac:dyDescent="0.4"/>
    <row r="299" ht="15.75" customHeight="1" x14ac:dyDescent="0.4"/>
    <row r="300" ht="15.75" customHeight="1" x14ac:dyDescent="0.4"/>
    <row r="301" ht="15.75" customHeight="1" x14ac:dyDescent="0.4"/>
    <row r="302" ht="15.75" customHeight="1" x14ac:dyDescent="0.4"/>
    <row r="303" ht="15.75" customHeight="1" x14ac:dyDescent="0.4"/>
    <row r="304" ht="15.75" customHeight="1" x14ac:dyDescent="0.4"/>
    <row r="305" ht="15.75" customHeight="1" x14ac:dyDescent="0.4"/>
    <row r="306" ht="15.75" customHeight="1" x14ac:dyDescent="0.4"/>
    <row r="307" ht="15.75" customHeight="1" x14ac:dyDescent="0.4"/>
    <row r="308" ht="15.75" customHeight="1" x14ac:dyDescent="0.4"/>
    <row r="309" ht="15.75" customHeight="1" x14ac:dyDescent="0.4"/>
    <row r="310" ht="15.75" customHeight="1" x14ac:dyDescent="0.4"/>
    <row r="311" ht="15.75" customHeight="1" x14ac:dyDescent="0.4"/>
    <row r="312" ht="15.75" customHeight="1" x14ac:dyDescent="0.4"/>
    <row r="313" ht="15.75" customHeight="1" x14ac:dyDescent="0.4"/>
    <row r="314" ht="15.75" customHeight="1" x14ac:dyDescent="0.4"/>
    <row r="315" ht="15.75" customHeight="1" x14ac:dyDescent="0.4"/>
    <row r="316" ht="15.75" customHeight="1" x14ac:dyDescent="0.4"/>
    <row r="317" ht="15.75" customHeight="1" x14ac:dyDescent="0.4"/>
    <row r="318" ht="15.75" customHeight="1" x14ac:dyDescent="0.4"/>
    <row r="319" ht="15.75" customHeight="1" x14ac:dyDescent="0.4"/>
    <row r="320" ht="15.75" customHeight="1" x14ac:dyDescent="0.4"/>
    <row r="321" ht="15.75" customHeight="1" x14ac:dyDescent="0.4"/>
    <row r="322" ht="15.75" customHeight="1" x14ac:dyDescent="0.4"/>
    <row r="323" ht="15.75" customHeight="1" x14ac:dyDescent="0.4"/>
    <row r="324" ht="15.75" customHeight="1" x14ac:dyDescent="0.4"/>
    <row r="325" ht="15.75" customHeight="1" x14ac:dyDescent="0.4"/>
    <row r="326" ht="15.75" customHeight="1" x14ac:dyDescent="0.4"/>
    <row r="327" ht="15.75" customHeight="1" x14ac:dyDescent="0.4"/>
    <row r="328" ht="15.75" customHeight="1" x14ac:dyDescent="0.4"/>
    <row r="329" ht="15.75" customHeight="1" x14ac:dyDescent="0.4"/>
    <row r="330" ht="15.75" customHeight="1" x14ac:dyDescent="0.4"/>
    <row r="331" ht="15.75" customHeight="1" x14ac:dyDescent="0.4"/>
    <row r="332" ht="15.75" customHeight="1" x14ac:dyDescent="0.4"/>
    <row r="333" ht="15.75" customHeight="1" x14ac:dyDescent="0.4"/>
    <row r="334" ht="15.75" customHeight="1" x14ac:dyDescent="0.4"/>
    <row r="335" ht="15.75" customHeight="1" x14ac:dyDescent="0.4"/>
    <row r="336" ht="15.75" customHeight="1" x14ac:dyDescent="0.4"/>
    <row r="337" ht="15.75" customHeight="1" x14ac:dyDescent="0.4"/>
    <row r="338" ht="15.75" customHeight="1" x14ac:dyDescent="0.4"/>
    <row r="339" ht="15.75" customHeight="1" x14ac:dyDescent="0.4"/>
    <row r="340" ht="15.75" customHeight="1" x14ac:dyDescent="0.4"/>
    <row r="341" ht="15.75" customHeight="1" x14ac:dyDescent="0.4"/>
    <row r="342" ht="15.75" customHeight="1" x14ac:dyDescent="0.4"/>
    <row r="343" ht="15.75" customHeight="1" x14ac:dyDescent="0.4"/>
    <row r="344" ht="15.75" customHeight="1" x14ac:dyDescent="0.4"/>
    <row r="345" ht="15.75" customHeight="1" x14ac:dyDescent="0.4"/>
    <row r="346" ht="15.75" customHeight="1" x14ac:dyDescent="0.4"/>
    <row r="347" ht="15.75" customHeight="1" x14ac:dyDescent="0.4"/>
    <row r="348" ht="15.75" customHeight="1" x14ac:dyDescent="0.4"/>
    <row r="349" ht="15.75" customHeight="1" x14ac:dyDescent="0.4"/>
    <row r="350" ht="15.75" customHeight="1" x14ac:dyDescent="0.4"/>
    <row r="351" ht="15.75" customHeight="1" x14ac:dyDescent="0.4"/>
    <row r="352" ht="15.75" customHeight="1" x14ac:dyDescent="0.4"/>
    <row r="353" ht="15.75" customHeight="1" x14ac:dyDescent="0.4"/>
    <row r="354" ht="15.75" customHeight="1" x14ac:dyDescent="0.4"/>
    <row r="355" ht="15.75" customHeight="1" x14ac:dyDescent="0.4"/>
    <row r="356" ht="15.75" customHeight="1" x14ac:dyDescent="0.4"/>
    <row r="357" ht="15.75" customHeight="1" x14ac:dyDescent="0.4"/>
    <row r="358" ht="15.75" customHeight="1" x14ac:dyDescent="0.4"/>
    <row r="359" ht="15.75" customHeight="1" x14ac:dyDescent="0.4"/>
    <row r="360" ht="15.75" customHeight="1" x14ac:dyDescent="0.4"/>
    <row r="361" ht="15.75" customHeight="1" x14ac:dyDescent="0.4"/>
    <row r="362" ht="15.75" customHeight="1" x14ac:dyDescent="0.4"/>
    <row r="363" ht="15.75" customHeight="1" x14ac:dyDescent="0.4"/>
    <row r="364" ht="15.75" customHeight="1" x14ac:dyDescent="0.4"/>
    <row r="365" ht="15.75" customHeight="1" x14ac:dyDescent="0.4"/>
    <row r="366" ht="15.75" customHeight="1" x14ac:dyDescent="0.4"/>
    <row r="367" ht="15.75" customHeight="1" x14ac:dyDescent="0.4"/>
    <row r="368" ht="15.75" customHeight="1" x14ac:dyDescent="0.4"/>
    <row r="369" ht="15.75" customHeight="1" x14ac:dyDescent="0.4"/>
    <row r="370" ht="15.75" customHeight="1" x14ac:dyDescent="0.4"/>
    <row r="371" ht="15.75" customHeight="1" x14ac:dyDescent="0.4"/>
    <row r="372" ht="15.75" customHeight="1" x14ac:dyDescent="0.4"/>
    <row r="373" ht="15.75" customHeight="1" x14ac:dyDescent="0.4"/>
    <row r="374" ht="15.75" customHeight="1" x14ac:dyDescent="0.4"/>
    <row r="375" ht="15.75" customHeight="1" x14ac:dyDescent="0.4"/>
    <row r="376" ht="15.75" customHeight="1" x14ac:dyDescent="0.4"/>
    <row r="377" ht="15.75" customHeight="1" x14ac:dyDescent="0.4"/>
    <row r="378" ht="15.75" customHeight="1" x14ac:dyDescent="0.4"/>
    <row r="379" ht="15.75" customHeight="1" x14ac:dyDescent="0.4"/>
    <row r="380" ht="15.75" customHeight="1" x14ac:dyDescent="0.4"/>
    <row r="381" ht="15.75" customHeight="1" x14ac:dyDescent="0.4"/>
    <row r="382" ht="15.75" customHeight="1" x14ac:dyDescent="0.4"/>
    <row r="383" ht="15.75" customHeight="1" x14ac:dyDescent="0.4"/>
    <row r="384" ht="15.75" customHeight="1" x14ac:dyDescent="0.4"/>
    <row r="385" ht="15.75" customHeight="1" x14ac:dyDescent="0.4"/>
    <row r="386" ht="15.75" customHeight="1" x14ac:dyDescent="0.4"/>
    <row r="387" ht="15.75" customHeight="1" x14ac:dyDescent="0.4"/>
    <row r="388" ht="15.75" customHeight="1" x14ac:dyDescent="0.4"/>
    <row r="389" ht="15.75" customHeight="1" x14ac:dyDescent="0.4"/>
    <row r="390" ht="15.75" customHeight="1" x14ac:dyDescent="0.4"/>
    <row r="391" ht="15.75" customHeight="1" x14ac:dyDescent="0.4"/>
    <row r="392" ht="15.75" customHeight="1" x14ac:dyDescent="0.4"/>
    <row r="393" ht="15.75" customHeight="1" x14ac:dyDescent="0.4"/>
    <row r="394" ht="15.75" customHeight="1" x14ac:dyDescent="0.4"/>
    <row r="395" ht="15.75" customHeight="1" x14ac:dyDescent="0.4"/>
    <row r="396" ht="15.75" customHeight="1" x14ac:dyDescent="0.4"/>
    <row r="397" ht="15.75" customHeight="1" x14ac:dyDescent="0.4"/>
    <row r="398" ht="15.75" customHeight="1" x14ac:dyDescent="0.4"/>
    <row r="399" ht="15.75" customHeight="1" x14ac:dyDescent="0.4"/>
    <row r="400" ht="15.75" customHeight="1" x14ac:dyDescent="0.4"/>
    <row r="401" ht="15.75" customHeight="1" x14ac:dyDescent="0.4"/>
    <row r="402" ht="15.75" customHeight="1" x14ac:dyDescent="0.4"/>
    <row r="403" ht="15.75" customHeight="1" x14ac:dyDescent="0.4"/>
    <row r="404" ht="15.75" customHeight="1" x14ac:dyDescent="0.4"/>
    <row r="405" ht="15.75" customHeight="1" x14ac:dyDescent="0.4"/>
    <row r="406" ht="15.75" customHeight="1" x14ac:dyDescent="0.4"/>
    <row r="407" ht="15.75" customHeight="1" x14ac:dyDescent="0.4"/>
    <row r="408" ht="15.75" customHeight="1" x14ac:dyDescent="0.4"/>
    <row r="409" ht="15.75" customHeight="1" x14ac:dyDescent="0.4"/>
    <row r="410" ht="15.75" customHeight="1" x14ac:dyDescent="0.4"/>
    <row r="411" ht="15.75" customHeight="1" x14ac:dyDescent="0.4"/>
    <row r="412" ht="15.75" customHeight="1" x14ac:dyDescent="0.4"/>
    <row r="413" ht="15.75" customHeight="1" x14ac:dyDescent="0.4"/>
    <row r="414" ht="15.75" customHeight="1" x14ac:dyDescent="0.4"/>
    <row r="415" ht="15.75" customHeight="1" x14ac:dyDescent="0.4"/>
    <row r="416" ht="15.75" customHeight="1" x14ac:dyDescent="0.4"/>
    <row r="417" ht="15.75" customHeight="1" x14ac:dyDescent="0.4"/>
    <row r="418" ht="15.75" customHeight="1" x14ac:dyDescent="0.4"/>
    <row r="419" ht="15.75" customHeight="1" x14ac:dyDescent="0.4"/>
    <row r="420" ht="15.75" customHeight="1" x14ac:dyDescent="0.4"/>
    <row r="421" ht="15.75" customHeight="1" x14ac:dyDescent="0.4"/>
    <row r="422" ht="15.75" customHeight="1" x14ac:dyDescent="0.4"/>
    <row r="423" ht="15.75" customHeight="1" x14ac:dyDescent="0.4"/>
    <row r="424" ht="15.75" customHeight="1" x14ac:dyDescent="0.4"/>
    <row r="425" ht="15.75" customHeight="1" x14ac:dyDescent="0.4"/>
    <row r="426" ht="15.75" customHeight="1" x14ac:dyDescent="0.4"/>
    <row r="427" ht="15.75" customHeight="1" x14ac:dyDescent="0.4"/>
    <row r="428" ht="15.75" customHeight="1" x14ac:dyDescent="0.4"/>
    <row r="429" ht="15.75" customHeight="1" x14ac:dyDescent="0.4"/>
    <row r="430" ht="15.75" customHeight="1" x14ac:dyDescent="0.4"/>
    <row r="431" ht="15.75" customHeight="1" x14ac:dyDescent="0.4"/>
    <row r="432" ht="15.75" customHeight="1" x14ac:dyDescent="0.4"/>
    <row r="433" ht="15.75" customHeight="1" x14ac:dyDescent="0.4"/>
    <row r="434" ht="15.75" customHeight="1" x14ac:dyDescent="0.4"/>
    <row r="435" ht="15.75" customHeight="1" x14ac:dyDescent="0.4"/>
    <row r="436" ht="15.75" customHeight="1" x14ac:dyDescent="0.4"/>
    <row r="437" ht="15.75" customHeight="1" x14ac:dyDescent="0.4"/>
    <row r="438" ht="15.75" customHeight="1" x14ac:dyDescent="0.4"/>
    <row r="439" ht="15.75" customHeight="1" x14ac:dyDescent="0.4"/>
    <row r="440" ht="15.75" customHeight="1" x14ac:dyDescent="0.4"/>
    <row r="441" ht="15.75" customHeight="1" x14ac:dyDescent="0.4"/>
    <row r="442" ht="15.75" customHeight="1" x14ac:dyDescent="0.4"/>
    <row r="443" ht="15.75" customHeight="1" x14ac:dyDescent="0.4"/>
    <row r="444" ht="15.75" customHeight="1" x14ac:dyDescent="0.4"/>
    <row r="445" ht="15.75" customHeight="1" x14ac:dyDescent="0.4"/>
    <row r="446" ht="15.75" customHeight="1" x14ac:dyDescent="0.4"/>
    <row r="447" ht="15.75" customHeight="1" x14ac:dyDescent="0.4"/>
    <row r="448" ht="15.75" customHeight="1" x14ac:dyDescent="0.4"/>
    <row r="449" ht="15.75" customHeight="1" x14ac:dyDescent="0.4"/>
    <row r="450" ht="15.75" customHeight="1" x14ac:dyDescent="0.4"/>
    <row r="451" ht="15.75" customHeight="1" x14ac:dyDescent="0.4"/>
    <row r="452" ht="15.75" customHeight="1" x14ac:dyDescent="0.4"/>
    <row r="453" ht="15.75" customHeight="1" x14ac:dyDescent="0.4"/>
    <row r="454" ht="15.75" customHeight="1" x14ac:dyDescent="0.4"/>
    <row r="455" ht="15.75" customHeight="1" x14ac:dyDescent="0.4"/>
    <row r="456" ht="15.75" customHeight="1" x14ac:dyDescent="0.4"/>
    <row r="457" ht="15.75" customHeight="1" x14ac:dyDescent="0.4"/>
    <row r="458" ht="15.75" customHeight="1" x14ac:dyDescent="0.4"/>
    <row r="459" ht="15.75" customHeight="1" x14ac:dyDescent="0.4"/>
    <row r="460" ht="15.75" customHeight="1" x14ac:dyDescent="0.4"/>
    <row r="461" ht="15.75" customHeight="1" x14ac:dyDescent="0.4"/>
    <row r="462" ht="15.75" customHeight="1" x14ac:dyDescent="0.4"/>
    <row r="463" ht="15.75" customHeight="1" x14ac:dyDescent="0.4"/>
    <row r="464" ht="15.75" customHeight="1" x14ac:dyDescent="0.4"/>
    <row r="465" ht="15.75" customHeight="1" x14ac:dyDescent="0.4"/>
    <row r="466" ht="15.75" customHeight="1" x14ac:dyDescent="0.4"/>
    <row r="467" ht="15.75" customHeight="1" x14ac:dyDescent="0.4"/>
    <row r="468" ht="15.75" customHeight="1" x14ac:dyDescent="0.4"/>
    <row r="469" ht="15.75" customHeight="1" x14ac:dyDescent="0.4"/>
    <row r="470" ht="15.75" customHeight="1" x14ac:dyDescent="0.4"/>
    <row r="471" ht="15.75" customHeight="1" x14ac:dyDescent="0.4"/>
    <row r="472" ht="15.75" customHeight="1" x14ac:dyDescent="0.4"/>
    <row r="473" ht="15.75" customHeight="1" x14ac:dyDescent="0.4"/>
    <row r="474" ht="15.75" customHeight="1" x14ac:dyDescent="0.4"/>
    <row r="475" ht="15.75" customHeight="1" x14ac:dyDescent="0.4"/>
    <row r="476" ht="15.75" customHeight="1" x14ac:dyDescent="0.4"/>
    <row r="477" ht="15.75" customHeight="1" x14ac:dyDescent="0.4"/>
    <row r="478" ht="15.75" customHeight="1" x14ac:dyDescent="0.4"/>
    <row r="479" ht="15.75" customHeight="1" x14ac:dyDescent="0.4"/>
    <row r="480" ht="15.75" customHeight="1" x14ac:dyDescent="0.4"/>
    <row r="481" ht="15.75" customHeight="1" x14ac:dyDescent="0.4"/>
    <row r="482" ht="15.75" customHeight="1" x14ac:dyDescent="0.4"/>
    <row r="483" ht="15.75" customHeight="1" x14ac:dyDescent="0.4"/>
    <row r="484" ht="15.75" customHeight="1" x14ac:dyDescent="0.4"/>
    <row r="485" ht="15.75" customHeight="1" x14ac:dyDescent="0.4"/>
    <row r="486" ht="15.75" customHeight="1" x14ac:dyDescent="0.4"/>
    <row r="487" ht="15.75" customHeight="1" x14ac:dyDescent="0.4"/>
    <row r="488" ht="15.75" customHeight="1" x14ac:dyDescent="0.4"/>
    <row r="489" ht="15.75" customHeight="1" x14ac:dyDescent="0.4"/>
    <row r="490" ht="15.75" customHeight="1" x14ac:dyDescent="0.4"/>
    <row r="491" ht="15.75" customHeight="1" x14ac:dyDescent="0.4"/>
    <row r="492" ht="15.75" customHeight="1" x14ac:dyDescent="0.4"/>
    <row r="493" ht="15.75" customHeight="1" x14ac:dyDescent="0.4"/>
    <row r="494" ht="15.75" customHeight="1" x14ac:dyDescent="0.4"/>
    <row r="495" ht="15.75" customHeight="1" x14ac:dyDescent="0.4"/>
    <row r="496" ht="15.75" customHeight="1" x14ac:dyDescent="0.4"/>
    <row r="497" ht="15.75" customHeight="1" x14ac:dyDescent="0.4"/>
    <row r="498" ht="15.75" customHeight="1" x14ac:dyDescent="0.4"/>
    <row r="499" ht="15.75" customHeight="1" x14ac:dyDescent="0.4"/>
    <row r="500" ht="15.75" customHeight="1" x14ac:dyDescent="0.4"/>
    <row r="501" ht="15.75" customHeight="1" x14ac:dyDescent="0.4"/>
    <row r="502" ht="15.75" customHeight="1" x14ac:dyDescent="0.4"/>
    <row r="503" ht="15.75" customHeight="1" x14ac:dyDescent="0.4"/>
    <row r="504" ht="15.75" customHeight="1" x14ac:dyDescent="0.4"/>
    <row r="505" ht="15.75" customHeight="1" x14ac:dyDescent="0.4"/>
    <row r="506" ht="15.75" customHeight="1" x14ac:dyDescent="0.4"/>
    <row r="507" ht="15.75" customHeight="1" x14ac:dyDescent="0.4"/>
    <row r="508" ht="15.75" customHeight="1" x14ac:dyDescent="0.4"/>
    <row r="509" ht="15.75" customHeight="1" x14ac:dyDescent="0.4"/>
    <row r="510" ht="15.75" customHeight="1" x14ac:dyDescent="0.4"/>
    <row r="511" ht="15.75" customHeight="1" x14ac:dyDescent="0.4"/>
    <row r="512" ht="15.75" customHeight="1" x14ac:dyDescent="0.4"/>
    <row r="513" ht="15.75" customHeight="1" x14ac:dyDescent="0.4"/>
    <row r="514" ht="15.75" customHeight="1" x14ac:dyDescent="0.4"/>
    <row r="515" ht="15.75" customHeight="1" x14ac:dyDescent="0.4"/>
    <row r="516" ht="15.75" customHeight="1" x14ac:dyDescent="0.4"/>
    <row r="517" ht="15.75" customHeight="1" x14ac:dyDescent="0.4"/>
    <row r="518" ht="15.75" customHeight="1" x14ac:dyDescent="0.4"/>
    <row r="519" ht="15.75" customHeight="1" x14ac:dyDescent="0.4"/>
    <row r="520" ht="15.75" customHeight="1" x14ac:dyDescent="0.4"/>
    <row r="521" ht="15.75" customHeight="1" x14ac:dyDescent="0.4"/>
    <row r="522" ht="15.75" customHeight="1" x14ac:dyDescent="0.4"/>
    <row r="523" ht="15.75" customHeight="1" x14ac:dyDescent="0.4"/>
    <row r="524" ht="15.75" customHeight="1" x14ac:dyDescent="0.4"/>
    <row r="525" ht="15.75" customHeight="1" x14ac:dyDescent="0.4"/>
    <row r="526" ht="15.75" customHeight="1" x14ac:dyDescent="0.4"/>
    <row r="527" ht="15.75" customHeight="1" x14ac:dyDescent="0.4"/>
    <row r="528" ht="15.75" customHeight="1" x14ac:dyDescent="0.4"/>
    <row r="529" ht="15.75" customHeight="1" x14ac:dyDescent="0.4"/>
    <row r="530" ht="15.75" customHeight="1" x14ac:dyDescent="0.4"/>
    <row r="531" ht="15.75" customHeight="1" x14ac:dyDescent="0.4"/>
    <row r="532" ht="15.75" customHeight="1" x14ac:dyDescent="0.4"/>
    <row r="533" ht="15.75" customHeight="1" x14ac:dyDescent="0.4"/>
    <row r="534" ht="15.75" customHeight="1" x14ac:dyDescent="0.4"/>
    <row r="535" ht="15.75" customHeight="1" x14ac:dyDescent="0.4"/>
    <row r="536" ht="15.75" customHeight="1" x14ac:dyDescent="0.4"/>
    <row r="537" ht="15.75" customHeight="1" x14ac:dyDescent="0.4"/>
    <row r="538" ht="15.75" customHeight="1" x14ac:dyDescent="0.4"/>
    <row r="539" ht="15.75" customHeight="1" x14ac:dyDescent="0.4"/>
    <row r="540" ht="15.75" customHeight="1" x14ac:dyDescent="0.4"/>
    <row r="541" ht="15.75" customHeight="1" x14ac:dyDescent="0.4"/>
    <row r="542" ht="15.75" customHeight="1" x14ac:dyDescent="0.4"/>
    <row r="543" ht="15.75" customHeight="1" x14ac:dyDescent="0.4"/>
    <row r="544" ht="15.75" customHeight="1" x14ac:dyDescent="0.4"/>
    <row r="545" ht="15.75" customHeight="1" x14ac:dyDescent="0.4"/>
    <row r="546" ht="15.75" customHeight="1" x14ac:dyDescent="0.4"/>
    <row r="547" ht="15.75" customHeight="1" x14ac:dyDescent="0.4"/>
    <row r="548" ht="15.75" customHeight="1" x14ac:dyDescent="0.4"/>
    <row r="549" ht="15.75" customHeight="1" x14ac:dyDescent="0.4"/>
    <row r="550" ht="15.75" customHeight="1" x14ac:dyDescent="0.4"/>
    <row r="551" ht="15.75" customHeight="1" x14ac:dyDescent="0.4"/>
    <row r="552" ht="15.75" customHeight="1" x14ac:dyDescent="0.4"/>
    <row r="553" ht="15.75" customHeight="1" x14ac:dyDescent="0.4"/>
    <row r="554" ht="15.75" customHeight="1" x14ac:dyDescent="0.4"/>
    <row r="555" ht="15.75" customHeight="1" x14ac:dyDescent="0.4"/>
    <row r="556" ht="15.75" customHeight="1" x14ac:dyDescent="0.4"/>
    <row r="557" ht="15.75" customHeight="1" x14ac:dyDescent="0.4"/>
    <row r="558" ht="15.75" customHeight="1" x14ac:dyDescent="0.4"/>
    <row r="559" ht="15.75" customHeight="1" x14ac:dyDescent="0.4"/>
    <row r="560" ht="15.75" customHeight="1" x14ac:dyDescent="0.4"/>
    <row r="561" ht="15.75" customHeight="1" x14ac:dyDescent="0.4"/>
    <row r="562" ht="15.75" customHeight="1" x14ac:dyDescent="0.4"/>
    <row r="563" ht="15.75" customHeight="1" x14ac:dyDescent="0.4"/>
    <row r="564" ht="15.75" customHeight="1" x14ac:dyDescent="0.4"/>
    <row r="565" ht="15.75" customHeight="1" x14ac:dyDescent="0.4"/>
    <row r="566" ht="15.75" customHeight="1" x14ac:dyDescent="0.4"/>
    <row r="567" ht="15.75" customHeight="1" x14ac:dyDescent="0.4"/>
    <row r="568" ht="15.75" customHeight="1" x14ac:dyDescent="0.4"/>
    <row r="569" ht="15.75" customHeight="1" x14ac:dyDescent="0.4"/>
    <row r="570" ht="15.75" customHeight="1" x14ac:dyDescent="0.4"/>
    <row r="571" ht="15.75" customHeight="1" x14ac:dyDescent="0.4"/>
    <row r="572" ht="15.75" customHeight="1" x14ac:dyDescent="0.4"/>
    <row r="573" ht="15.75" customHeight="1" x14ac:dyDescent="0.4"/>
    <row r="574" ht="15.75" customHeight="1" x14ac:dyDescent="0.4"/>
    <row r="575" ht="15.75" customHeight="1" x14ac:dyDescent="0.4"/>
    <row r="576" ht="15.75" customHeight="1" x14ac:dyDescent="0.4"/>
    <row r="577" ht="15.75" customHeight="1" x14ac:dyDescent="0.4"/>
    <row r="578" ht="15.75" customHeight="1" x14ac:dyDescent="0.4"/>
    <row r="579" ht="15.75" customHeight="1" x14ac:dyDescent="0.4"/>
    <row r="580" ht="15.75" customHeight="1" x14ac:dyDescent="0.4"/>
    <row r="581" ht="15.75" customHeight="1" x14ac:dyDescent="0.4"/>
    <row r="582" ht="15.75" customHeight="1" x14ac:dyDescent="0.4"/>
    <row r="583" ht="15.75" customHeight="1" x14ac:dyDescent="0.4"/>
    <row r="584" ht="15.75" customHeight="1" x14ac:dyDescent="0.4"/>
    <row r="585" ht="15.75" customHeight="1" x14ac:dyDescent="0.4"/>
    <row r="586" ht="15.75" customHeight="1" x14ac:dyDescent="0.4"/>
    <row r="587" ht="15.75" customHeight="1" x14ac:dyDescent="0.4"/>
    <row r="588" ht="15.75" customHeight="1" x14ac:dyDescent="0.4"/>
    <row r="589" ht="15.75" customHeight="1" x14ac:dyDescent="0.4"/>
    <row r="590" ht="15.75" customHeight="1" x14ac:dyDescent="0.4"/>
    <row r="591" ht="15.75" customHeight="1" x14ac:dyDescent="0.4"/>
    <row r="592" ht="15.75" customHeight="1" x14ac:dyDescent="0.4"/>
    <row r="593" ht="15.75" customHeight="1" x14ac:dyDescent="0.4"/>
    <row r="594" ht="15.75" customHeight="1" x14ac:dyDescent="0.4"/>
    <row r="595" ht="15.75" customHeight="1" x14ac:dyDescent="0.4"/>
    <row r="596" ht="15.75" customHeight="1" x14ac:dyDescent="0.4"/>
    <row r="597" ht="15.75" customHeight="1" x14ac:dyDescent="0.4"/>
    <row r="598" ht="15.75" customHeight="1" x14ac:dyDescent="0.4"/>
    <row r="599" ht="15.75" customHeight="1" x14ac:dyDescent="0.4"/>
    <row r="600" ht="15.75" customHeight="1" x14ac:dyDescent="0.4"/>
    <row r="601" ht="15.75" customHeight="1" x14ac:dyDescent="0.4"/>
    <row r="602" ht="15.75" customHeight="1" x14ac:dyDescent="0.4"/>
    <row r="603" ht="15.75" customHeight="1" x14ac:dyDescent="0.4"/>
    <row r="604" ht="15.75" customHeight="1" x14ac:dyDescent="0.4"/>
    <row r="605" ht="15.75" customHeight="1" x14ac:dyDescent="0.4"/>
    <row r="606" ht="15.75" customHeight="1" x14ac:dyDescent="0.4"/>
    <row r="607" ht="15.75" customHeight="1" x14ac:dyDescent="0.4"/>
    <row r="608" ht="15.75" customHeight="1" x14ac:dyDescent="0.4"/>
    <row r="609" ht="15.75" customHeight="1" x14ac:dyDescent="0.4"/>
    <row r="610" ht="15.75" customHeight="1" x14ac:dyDescent="0.4"/>
    <row r="611" ht="15.75" customHeight="1" x14ac:dyDescent="0.4"/>
    <row r="612" ht="15.75" customHeight="1" x14ac:dyDescent="0.4"/>
    <row r="613" ht="15.75" customHeight="1" x14ac:dyDescent="0.4"/>
    <row r="614" ht="15.75" customHeight="1" x14ac:dyDescent="0.4"/>
    <row r="615" ht="15.75" customHeight="1" x14ac:dyDescent="0.4"/>
    <row r="616" ht="15.75" customHeight="1" x14ac:dyDescent="0.4"/>
    <row r="617" ht="15.75" customHeight="1" x14ac:dyDescent="0.4"/>
    <row r="618" ht="15.75" customHeight="1" x14ac:dyDescent="0.4"/>
    <row r="619" ht="15.75" customHeight="1" x14ac:dyDescent="0.4"/>
    <row r="620" ht="15.75" customHeight="1" x14ac:dyDescent="0.4"/>
    <row r="621" ht="15.75" customHeight="1" x14ac:dyDescent="0.4"/>
    <row r="622" ht="15.75" customHeight="1" x14ac:dyDescent="0.4"/>
    <row r="623" ht="15.75" customHeight="1" x14ac:dyDescent="0.4"/>
    <row r="624" ht="15.75" customHeight="1" x14ac:dyDescent="0.4"/>
    <row r="625" ht="15.75" customHeight="1" x14ac:dyDescent="0.4"/>
    <row r="626" ht="15.75" customHeight="1" x14ac:dyDescent="0.4"/>
    <row r="627" ht="15.75" customHeight="1" x14ac:dyDescent="0.4"/>
    <row r="628" ht="15.75" customHeight="1" x14ac:dyDescent="0.4"/>
    <row r="629" ht="15.75" customHeight="1" x14ac:dyDescent="0.4"/>
    <row r="630" ht="15.75" customHeight="1" x14ac:dyDescent="0.4"/>
    <row r="631" ht="15.75" customHeight="1" x14ac:dyDescent="0.4"/>
    <row r="632" ht="15.75" customHeight="1" x14ac:dyDescent="0.4"/>
    <row r="633" ht="15.75" customHeight="1" x14ac:dyDescent="0.4"/>
    <row r="634" ht="15.75" customHeight="1" x14ac:dyDescent="0.4"/>
    <row r="635" ht="15.75" customHeight="1" x14ac:dyDescent="0.4"/>
    <row r="636" ht="15.75" customHeight="1" x14ac:dyDescent="0.4"/>
    <row r="637" ht="15.75" customHeight="1" x14ac:dyDescent="0.4"/>
    <row r="638" ht="15.75" customHeight="1" x14ac:dyDescent="0.4"/>
    <row r="639" ht="15.75" customHeight="1" x14ac:dyDescent="0.4"/>
    <row r="640" ht="15.75" customHeight="1" x14ac:dyDescent="0.4"/>
    <row r="641" ht="15.75" customHeight="1" x14ac:dyDescent="0.4"/>
    <row r="642" ht="15.75" customHeight="1" x14ac:dyDescent="0.4"/>
    <row r="643" ht="15.75" customHeight="1" x14ac:dyDescent="0.4"/>
    <row r="644" ht="15.75" customHeight="1" x14ac:dyDescent="0.4"/>
    <row r="645" ht="15.75" customHeight="1" x14ac:dyDescent="0.4"/>
    <row r="646" ht="15.75" customHeight="1" x14ac:dyDescent="0.4"/>
    <row r="647" ht="15.75" customHeight="1" x14ac:dyDescent="0.4"/>
    <row r="648" ht="15.75" customHeight="1" x14ac:dyDescent="0.4"/>
    <row r="649" ht="15.75" customHeight="1" x14ac:dyDescent="0.4"/>
    <row r="650" ht="15.75" customHeight="1" x14ac:dyDescent="0.4"/>
    <row r="651" ht="15.75" customHeight="1" x14ac:dyDescent="0.4"/>
    <row r="652" ht="15.75" customHeight="1" x14ac:dyDescent="0.4"/>
    <row r="653" ht="15.75" customHeight="1" x14ac:dyDescent="0.4"/>
    <row r="654" ht="15.75" customHeight="1" x14ac:dyDescent="0.4"/>
    <row r="655" ht="15.75" customHeight="1" x14ac:dyDescent="0.4"/>
    <row r="656" ht="15.75" customHeight="1" x14ac:dyDescent="0.4"/>
    <row r="657" ht="15.75" customHeight="1" x14ac:dyDescent="0.4"/>
    <row r="658" ht="15.75" customHeight="1" x14ac:dyDescent="0.4"/>
    <row r="659" ht="15.75" customHeight="1" x14ac:dyDescent="0.4"/>
    <row r="660" ht="15.75" customHeight="1" x14ac:dyDescent="0.4"/>
    <row r="661" ht="15.75" customHeight="1" x14ac:dyDescent="0.4"/>
    <row r="662" ht="15.75" customHeight="1" x14ac:dyDescent="0.4"/>
    <row r="663" ht="15.75" customHeight="1" x14ac:dyDescent="0.4"/>
    <row r="664" ht="15.75" customHeight="1" x14ac:dyDescent="0.4"/>
    <row r="665" ht="15.75" customHeight="1" x14ac:dyDescent="0.4"/>
    <row r="666" ht="15.75" customHeight="1" x14ac:dyDescent="0.4"/>
    <row r="667" ht="15.75" customHeight="1" x14ac:dyDescent="0.4"/>
    <row r="668" ht="15.75" customHeight="1" x14ac:dyDescent="0.4"/>
    <row r="669" ht="15.75" customHeight="1" x14ac:dyDescent="0.4"/>
    <row r="670" ht="15.75" customHeight="1" x14ac:dyDescent="0.4"/>
    <row r="671" ht="15.75" customHeight="1" x14ac:dyDescent="0.4"/>
    <row r="672" ht="15.75" customHeight="1" x14ac:dyDescent="0.4"/>
    <row r="673" ht="15.75" customHeight="1" x14ac:dyDescent="0.4"/>
    <row r="674" ht="15.75" customHeight="1" x14ac:dyDescent="0.4"/>
    <row r="675" ht="15.75" customHeight="1" x14ac:dyDescent="0.4"/>
    <row r="676" ht="15.75" customHeight="1" x14ac:dyDescent="0.4"/>
    <row r="677" ht="15.75" customHeight="1" x14ac:dyDescent="0.4"/>
    <row r="678" ht="15.75" customHeight="1" x14ac:dyDescent="0.4"/>
    <row r="679" ht="15.75" customHeight="1" x14ac:dyDescent="0.4"/>
    <row r="680" ht="15.75" customHeight="1" x14ac:dyDescent="0.4"/>
    <row r="681" ht="15.75" customHeight="1" x14ac:dyDescent="0.4"/>
    <row r="682" ht="15.75" customHeight="1" x14ac:dyDescent="0.4"/>
    <row r="683" ht="15.75" customHeight="1" x14ac:dyDescent="0.4"/>
    <row r="684" ht="15.75" customHeight="1" x14ac:dyDescent="0.4"/>
    <row r="685" ht="15.75" customHeight="1" x14ac:dyDescent="0.4"/>
    <row r="686" ht="15.75" customHeight="1" x14ac:dyDescent="0.4"/>
    <row r="687" ht="15.75" customHeight="1" x14ac:dyDescent="0.4"/>
    <row r="688" ht="15.75" customHeight="1" x14ac:dyDescent="0.4"/>
    <row r="689" ht="15.75" customHeight="1" x14ac:dyDescent="0.4"/>
    <row r="690" ht="15.75" customHeight="1" x14ac:dyDescent="0.4"/>
    <row r="691" ht="15.75" customHeight="1" x14ac:dyDescent="0.4"/>
    <row r="692" ht="15.75" customHeight="1" x14ac:dyDescent="0.4"/>
    <row r="693" ht="15.75" customHeight="1" x14ac:dyDescent="0.4"/>
    <row r="694" ht="15.75" customHeight="1" x14ac:dyDescent="0.4"/>
    <row r="695" ht="15.75" customHeight="1" x14ac:dyDescent="0.4"/>
    <row r="696" ht="15.75" customHeight="1" x14ac:dyDescent="0.4"/>
    <row r="697" ht="15.75" customHeight="1" x14ac:dyDescent="0.4"/>
    <row r="698" ht="15.75" customHeight="1" x14ac:dyDescent="0.4"/>
    <row r="699" ht="15.75" customHeight="1" x14ac:dyDescent="0.4"/>
    <row r="700" ht="15.75" customHeight="1" x14ac:dyDescent="0.4"/>
    <row r="701" ht="15.75" customHeight="1" x14ac:dyDescent="0.4"/>
    <row r="702" ht="15.75" customHeight="1" x14ac:dyDescent="0.4"/>
    <row r="703" ht="15.75" customHeight="1" x14ac:dyDescent="0.4"/>
    <row r="704" ht="15.75" customHeight="1" x14ac:dyDescent="0.4"/>
    <row r="705" ht="15.75" customHeight="1" x14ac:dyDescent="0.4"/>
    <row r="706" ht="15.75" customHeight="1" x14ac:dyDescent="0.4"/>
    <row r="707" ht="15.75" customHeight="1" x14ac:dyDescent="0.4"/>
    <row r="708" ht="15.75" customHeight="1" x14ac:dyDescent="0.4"/>
    <row r="709" ht="15.75" customHeight="1" x14ac:dyDescent="0.4"/>
    <row r="710" ht="15.75" customHeight="1" x14ac:dyDescent="0.4"/>
    <row r="711" ht="15.75" customHeight="1" x14ac:dyDescent="0.4"/>
    <row r="712" ht="15.75" customHeight="1" x14ac:dyDescent="0.4"/>
    <row r="713" ht="15.75" customHeight="1" x14ac:dyDescent="0.4"/>
    <row r="714" ht="15.75" customHeight="1" x14ac:dyDescent="0.4"/>
    <row r="715" ht="15.75" customHeight="1" x14ac:dyDescent="0.4"/>
    <row r="716" ht="15.75" customHeight="1" x14ac:dyDescent="0.4"/>
    <row r="717" ht="15.75" customHeight="1" x14ac:dyDescent="0.4"/>
    <row r="718" ht="15.75" customHeight="1" x14ac:dyDescent="0.4"/>
    <row r="719" ht="15.75" customHeight="1" x14ac:dyDescent="0.4"/>
    <row r="720" ht="15.75" customHeight="1" x14ac:dyDescent="0.4"/>
    <row r="721" ht="15.75" customHeight="1" x14ac:dyDescent="0.4"/>
    <row r="722" ht="15.75" customHeight="1" x14ac:dyDescent="0.4"/>
    <row r="723" ht="15.75" customHeight="1" x14ac:dyDescent="0.4"/>
    <row r="724" ht="15.75" customHeight="1" x14ac:dyDescent="0.4"/>
    <row r="725" ht="15.75" customHeight="1" x14ac:dyDescent="0.4"/>
    <row r="726" ht="15.75" customHeight="1" x14ac:dyDescent="0.4"/>
    <row r="727" ht="15.75" customHeight="1" x14ac:dyDescent="0.4"/>
    <row r="728" ht="15.75" customHeight="1" x14ac:dyDescent="0.4"/>
    <row r="729" ht="15.75" customHeight="1" x14ac:dyDescent="0.4"/>
    <row r="730" ht="15.75" customHeight="1" x14ac:dyDescent="0.4"/>
    <row r="731" ht="15.75" customHeight="1" x14ac:dyDescent="0.4"/>
    <row r="732" ht="15.75" customHeight="1" x14ac:dyDescent="0.4"/>
    <row r="733" ht="15.75" customHeight="1" x14ac:dyDescent="0.4"/>
    <row r="734" ht="15.75" customHeight="1" x14ac:dyDescent="0.4"/>
    <row r="735" ht="15.75" customHeight="1" x14ac:dyDescent="0.4"/>
    <row r="736" ht="15.75" customHeight="1" x14ac:dyDescent="0.4"/>
    <row r="737" ht="15.75" customHeight="1" x14ac:dyDescent="0.4"/>
    <row r="738" ht="15.75" customHeight="1" x14ac:dyDescent="0.4"/>
    <row r="739" ht="15.75" customHeight="1" x14ac:dyDescent="0.4"/>
    <row r="740" ht="15.75" customHeight="1" x14ac:dyDescent="0.4"/>
    <row r="741" ht="15.75" customHeight="1" x14ac:dyDescent="0.4"/>
    <row r="742" ht="15.75" customHeight="1" x14ac:dyDescent="0.4"/>
    <row r="743" ht="15.75" customHeight="1" x14ac:dyDescent="0.4"/>
    <row r="744" ht="15.75" customHeight="1" x14ac:dyDescent="0.4"/>
    <row r="745" ht="15.75" customHeight="1" x14ac:dyDescent="0.4"/>
    <row r="746" ht="15.75" customHeight="1" x14ac:dyDescent="0.4"/>
    <row r="747" ht="15.75" customHeight="1" x14ac:dyDescent="0.4"/>
    <row r="748" ht="15.75" customHeight="1" x14ac:dyDescent="0.4"/>
    <row r="749" ht="15.75" customHeight="1" x14ac:dyDescent="0.4"/>
    <row r="750" ht="15.75" customHeight="1" x14ac:dyDescent="0.4"/>
    <row r="751" ht="15.75" customHeight="1" x14ac:dyDescent="0.4"/>
    <row r="752" ht="15.75" customHeight="1" x14ac:dyDescent="0.4"/>
    <row r="753" ht="15.75" customHeight="1" x14ac:dyDescent="0.4"/>
    <row r="754" ht="15.75" customHeight="1" x14ac:dyDescent="0.4"/>
    <row r="755" ht="15.75" customHeight="1" x14ac:dyDescent="0.4"/>
    <row r="756" ht="15.75" customHeight="1" x14ac:dyDescent="0.4"/>
    <row r="757" ht="15.75" customHeight="1" x14ac:dyDescent="0.4"/>
    <row r="758" ht="15.75" customHeight="1" x14ac:dyDescent="0.4"/>
    <row r="759" ht="15.75" customHeight="1" x14ac:dyDescent="0.4"/>
    <row r="760" ht="15.75" customHeight="1" x14ac:dyDescent="0.4"/>
    <row r="761" ht="15.75" customHeight="1" x14ac:dyDescent="0.4"/>
    <row r="762" ht="15.75" customHeight="1" x14ac:dyDescent="0.4"/>
    <row r="763" ht="15.75" customHeight="1" x14ac:dyDescent="0.4"/>
    <row r="764" ht="15.75" customHeight="1" x14ac:dyDescent="0.4"/>
    <row r="765" ht="15.75" customHeight="1" x14ac:dyDescent="0.4"/>
    <row r="766" ht="15.75" customHeight="1" x14ac:dyDescent="0.4"/>
    <row r="767" ht="15.75" customHeight="1" x14ac:dyDescent="0.4"/>
    <row r="768" ht="15.75" customHeight="1" x14ac:dyDescent="0.4"/>
    <row r="769" ht="15.75" customHeight="1" x14ac:dyDescent="0.4"/>
    <row r="770" ht="15.75" customHeight="1" x14ac:dyDescent="0.4"/>
    <row r="771" ht="15.75" customHeight="1" x14ac:dyDescent="0.4"/>
    <row r="772" ht="15.75" customHeight="1" x14ac:dyDescent="0.4"/>
    <row r="773" ht="15.75" customHeight="1" x14ac:dyDescent="0.4"/>
    <row r="774" ht="15.75" customHeight="1" x14ac:dyDescent="0.4"/>
    <row r="775" ht="15.75" customHeight="1" x14ac:dyDescent="0.4"/>
    <row r="776" ht="15.75" customHeight="1" x14ac:dyDescent="0.4"/>
    <row r="777" ht="15.75" customHeight="1" x14ac:dyDescent="0.4"/>
    <row r="778" ht="15.75" customHeight="1" x14ac:dyDescent="0.4"/>
    <row r="779" ht="15.75" customHeight="1" x14ac:dyDescent="0.4"/>
    <row r="780" ht="15.75" customHeight="1" x14ac:dyDescent="0.4"/>
    <row r="781" ht="15.75" customHeight="1" x14ac:dyDescent="0.4"/>
    <row r="782" ht="15.75" customHeight="1" x14ac:dyDescent="0.4"/>
    <row r="783" ht="15.75" customHeight="1" x14ac:dyDescent="0.4"/>
    <row r="784" ht="15.75" customHeight="1" x14ac:dyDescent="0.4"/>
    <row r="785" ht="15.75" customHeight="1" x14ac:dyDescent="0.4"/>
    <row r="786" ht="15.75" customHeight="1" x14ac:dyDescent="0.4"/>
    <row r="787" ht="15.75" customHeight="1" x14ac:dyDescent="0.4"/>
    <row r="788" ht="15.75" customHeight="1" x14ac:dyDescent="0.4"/>
    <row r="789" ht="15.75" customHeight="1" x14ac:dyDescent="0.4"/>
    <row r="790" ht="15.75" customHeight="1" x14ac:dyDescent="0.4"/>
    <row r="791" ht="15.75" customHeight="1" x14ac:dyDescent="0.4"/>
    <row r="792" ht="15.75" customHeight="1" x14ac:dyDescent="0.4"/>
    <row r="793" ht="15.75" customHeight="1" x14ac:dyDescent="0.4"/>
    <row r="794" ht="15.75" customHeight="1" x14ac:dyDescent="0.4"/>
    <row r="795" ht="15.75" customHeight="1" x14ac:dyDescent="0.4"/>
    <row r="796" ht="15.75" customHeight="1" x14ac:dyDescent="0.4"/>
    <row r="797" ht="15.75" customHeight="1" x14ac:dyDescent="0.4"/>
    <row r="798" ht="15.75" customHeight="1" x14ac:dyDescent="0.4"/>
    <row r="799" ht="15.75" customHeight="1" x14ac:dyDescent="0.4"/>
    <row r="800" ht="15.75" customHeight="1" x14ac:dyDescent="0.4"/>
    <row r="801" ht="15.75" customHeight="1" x14ac:dyDescent="0.4"/>
    <row r="802" ht="15.75" customHeight="1" x14ac:dyDescent="0.4"/>
    <row r="803" ht="15.75" customHeight="1" x14ac:dyDescent="0.4"/>
    <row r="804" ht="15.75" customHeight="1" x14ac:dyDescent="0.4"/>
    <row r="805" ht="15.75" customHeight="1" x14ac:dyDescent="0.4"/>
    <row r="806" ht="15.75" customHeight="1" x14ac:dyDescent="0.4"/>
    <row r="807" ht="15.75" customHeight="1" x14ac:dyDescent="0.4"/>
    <row r="808" ht="15.75" customHeight="1" x14ac:dyDescent="0.4"/>
    <row r="809" ht="15.75" customHeight="1" x14ac:dyDescent="0.4"/>
    <row r="810" ht="15.75" customHeight="1" x14ac:dyDescent="0.4"/>
    <row r="811" ht="15.75" customHeight="1" x14ac:dyDescent="0.4"/>
    <row r="812" ht="15.75" customHeight="1" x14ac:dyDescent="0.4"/>
    <row r="813" ht="15.75" customHeight="1" x14ac:dyDescent="0.4"/>
    <row r="814" ht="15.75" customHeight="1" x14ac:dyDescent="0.4"/>
    <row r="815" ht="15.75" customHeight="1" x14ac:dyDescent="0.4"/>
    <row r="816" ht="15.75" customHeight="1" x14ac:dyDescent="0.4"/>
    <row r="817" ht="15.75" customHeight="1" x14ac:dyDescent="0.4"/>
    <row r="818" ht="15.75" customHeight="1" x14ac:dyDescent="0.4"/>
    <row r="819" ht="15.75" customHeight="1" x14ac:dyDescent="0.4"/>
    <row r="820" ht="15.75" customHeight="1" x14ac:dyDescent="0.4"/>
    <row r="821" ht="15.75" customHeight="1" x14ac:dyDescent="0.4"/>
    <row r="822" ht="15.75" customHeight="1" x14ac:dyDescent="0.4"/>
    <row r="823" ht="15.75" customHeight="1" x14ac:dyDescent="0.4"/>
    <row r="824" ht="15.75" customHeight="1" x14ac:dyDescent="0.4"/>
    <row r="825" ht="15.75" customHeight="1" x14ac:dyDescent="0.4"/>
    <row r="826" ht="15.75" customHeight="1" x14ac:dyDescent="0.4"/>
    <row r="827" ht="15.75" customHeight="1" x14ac:dyDescent="0.4"/>
    <row r="828" ht="15.75" customHeight="1" x14ac:dyDescent="0.4"/>
    <row r="829" ht="15.75" customHeight="1" x14ac:dyDescent="0.4"/>
    <row r="830" ht="15.75" customHeight="1" x14ac:dyDescent="0.4"/>
    <row r="831" ht="15.75" customHeight="1" x14ac:dyDescent="0.4"/>
    <row r="832" ht="15.75" customHeight="1" x14ac:dyDescent="0.4"/>
    <row r="833" ht="15.75" customHeight="1" x14ac:dyDescent="0.4"/>
    <row r="834" ht="15.75" customHeight="1" x14ac:dyDescent="0.4"/>
    <row r="835" ht="15.75" customHeight="1" x14ac:dyDescent="0.4"/>
    <row r="836" ht="15.75" customHeight="1" x14ac:dyDescent="0.4"/>
    <row r="837" ht="15.75" customHeight="1" x14ac:dyDescent="0.4"/>
    <row r="838" ht="15.75" customHeight="1" x14ac:dyDescent="0.4"/>
    <row r="839" ht="15.75" customHeight="1" x14ac:dyDescent="0.4"/>
    <row r="840" ht="15.75" customHeight="1" x14ac:dyDescent="0.4"/>
    <row r="841" ht="15.75" customHeight="1" x14ac:dyDescent="0.4"/>
    <row r="842" ht="15.75" customHeight="1" x14ac:dyDescent="0.4"/>
    <row r="843" ht="15.75" customHeight="1" x14ac:dyDescent="0.4"/>
    <row r="844" ht="15.75" customHeight="1" x14ac:dyDescent="0.4"/>
    <row r="845" ht="15.75" customHeight="1" x14ac:dyDescent="0.4"/>
    <row r="846" ht="15.75" customHeight="1" x14ac:dyDescent="0.4"/>
    <row r="847" ht="15.75" customHeight="1" x14ac:dyDescent="0.4"/>
    <row r="848" ht="15.75" customHeight="1" x14ac:dyDescent="0.4"/>
    <row r="849" ht="15.75" customHeight="1" x14ac:dyDescent="0.4"/>
    <row r="850" ht="15.75" customHeight="1" x14ac:dyDescent="0.4"/>
    <row r="851" ht="15.75" customHeight="1" x14ac:dyDescent="0.4"/>
    <row r="852" ht="15.75" customHeight="1" x14ac:dyDescent="0.4"/>
    <row r="853" ht="15.75" customHeight="1" x14ac:dyDescent="0.4"/>
    <row r="854" ht="15.75" customHeight="1" x14ac:dyDescent="0.4"/>
    <row r="855" ht="15.75" customHeight="1" x14ac:dyDescent="0.4"/>
    <row r="856" ht="15.75" customHeight="1" x14ac:dyDescent="0.4"/>
    <row r="857" ht="15.75" customHeight="1" x14ac:dyDescent="0.4"/>
    <row r="858" ht="15.75" customHeight="1" x14ac:dyDescent="0.4"/>
    <row r="859" ht="15.75" customHeight="1" x14ac:dyDescent="0.4"/>
    <row r="860" ht="15.75" customHeight="1" x14ac:dyDescent="0.4"/>
    <row r="861" ht="15.75" customHeight="1" x14ac:dyDescent="0.4"/>
    <row r="862" ht="15.75" customHeight="1" x14ac:dyDescent="0.4"/>
    <row r="863" ht="15.75" customHeight="1" x14ac:dyDescent="0.4"/>
    <row r="864" ht="15.75" customHeight="1" x14ac:dyDescent="0.4"/>
    <row r="865" ht="15.75" customHeight="1" x14ac:dyDescent="0.4"/>
    <row r="866" ht="15.75" customHeight="1" x14ac:dyDescent="0.4"/>
    <row r="867" ht="15.75" customHeight="1" x14ac:dyDescent="0.4"/>
    <row r="868" ht="15.75" customHeight="1" x14ac:dyDescent="0.4"/>
    <row r="869" ht="15.75" customHeight="1" x14ac:dyDescent="0.4"/>
    <row r="870" ht="15.75" customHeight="1" x14ac:dyDescent="0.4"/>
    <row r="871" ht="15.75" customHeight="1" x14ac:dyDescent="0.4"/>
    <row r="872" ht="15.75" customHeight="1" x14ac:dyDescent="0.4"/>
    <row r="873" ht="15.75" customHeight="1" x14ac:dyDescent="0.4"/>
    <row r="874" ht="15.75" customHeight="1" x14ac:dyDescent="0.4"/>
    <row r="875" ht="15.75" customHeight="1" x14ac:dyDescent="0.4"/>
    <row r="876" ht="15.75" customHeight="1" x14ac:dyDescent="0.4"/>
    <row r="877" ht="15.75" customHeight="1" x14ac:dyDescent="0.4"/>
    <row r="878" ht="15.75" customHeight="1" x14ac:dyDescent="0.4"/>
    <row r="879" ht="15.75" customHeight="1" x14ac:dyDescent="0.4"/>
    <row r="880" ht="15.75" customHeight="1" x14ac:dyDescent="0.4"/>
    <row r="881" ht="15.75" customHeight="1" x14ac:dyDescent="0.4"/>
    <row r="882" ht="15.75" customHeight="1" x14ac:dyDescent="0.4"/>
    <row r="883" ht="15.75" customHeight="1" x14ac:dyDescent="0.4"/>
    <row r="884" ht="15.75" customHeight="1" x14ac:dyDescent="0.4"/>
    <row r="885" ht="15.75" customHeight="1" x14ac:dyDescent="0.4"/>
    <row r="886" ht="15.75" customHeight="1" x14ac:dyDescent="0.4"/>
    <row r="887" ht="15.75" customHeight="1" x14ac:dyDescent="0.4"/>
    <row r="888" ht="15.75" customHeight="1" x14ac:dyDescent="0.4"/>
    <row r="889" ht="15.75" customHeight="1" x14ac:dyDescent="0.4"/>
    <row r="890" ht="15.75" customHeight="1" x14ac:dyDescent="0.4"/>
    <row r="891" ht="15.75" customHeight="1" x14ac:dyDescent="0.4"/>
    <row r="892" ht="15.75" customHeight="1" x14ac:dyDescent="0.4"/>
    <row r="893" ht="15.75" customHeight="1" x14ac:dyDescent="0.4"/>
    <row r="894" ht="15.75" customHeight="1" x14ac:dyDescent="0.4"/>
    <row r="895" ht="15.75" customHeight="1" x14ac:dyDescent="0.4"/>
    <row r="896" ht="15.75" customHeight="1" x14ac:dyDescent="0.4"/>
    <row r="897" ht="15.75" customHeight="1" x14ac:dyDescent="0.4"/>
    <row r="898" ht="15.75" customHeight="1" x14ac:dyDescent="0.4"/>
    <row r="899" ht="15.75" customHeight="1" x14ac:dyDescent="0.4"/>
    <row r="900" ht="15.75" customHeight="1" x14ac:dyDescent="0.4"/>
    <row r="901" ht="15.75" customHeight="1" x14ac:dyDescent="0.4"/>
    <row r="902" ht="15.75" customHeight="1" x14ac:dyDescent="0.4"/>
    <row r="903" ht="15.75" customHeight="1" x14ac:dyDescent="0.4"/>
    <row r="904" ht="15.75" customHeight="1" x14ac:dyDescent="0.4"/>
    <row r="905" ht="15.75" customHeight="1" x14ac:dyDescent="0.4"/>
    <row r="906" ht="15.75" customHeight="1" x14ac:dyDescent="0.4"/>
    <row r="907" ht="15.75" customHeight="1" x14ac:dyDescent="0.4"/>
    <row r="908" ht="15.75" customHeight="1" x14ac:dyDescent="0.4"/>
    <row r="909" ht="15.75" customHeight="1" x14ac:dyDescent="0.4"/>
    <row r="910" ht="15.75" customHeight="1" x14ac:dyDescent="0.4"/>
    <row r="911" ht="15.75" customHeight="1" x14ac:dyDescent="0.4"/>
    <row r="912" ht="15.75" customHeight="1" x14ac:dyDescent="0.4"/>
    <row r="913" ht="15.75" customHeight="1" x14ac:dyDescent="0.4"/>
    <row r="914" ht="15.75" customHeight="1" x14ac:dyDescent="0.4"/>
    <row r="915" ht="15.75" customHeight="1" x14ac:dyDescent="0.4"/>
    <row r="916" ht="15.75" customHeight="1" x14ac:dyDescent="0.4"/>
    <row r="917" ht="15.75" customHeight="1" x14ac:dyDescent="0.4"/>
    <row r="918" ht="15.75" customHeight="1" x14ac:dyDescent="0.4"/>
    <row r="919" ht="15.75" customHeight="1" x14ac:dyDescent="0.4"/>
    <row r="920" ht="15.75" customHeight="1" x14ac:dyDescent="0.4"/>
    <row r="921" ht="15.75" customHeight="1" x14ac:dyDescent="0.4"/>
    <row r="922" ht="15.75" customHeight="1" x14ac:dyDescent="0.4"/>
    <row r="923" ht="15.75" customHeight="1" x14ac:dyDescent="0.4"/>
    <row r="924" ht="15.75" customHeight="1" x14ac:dyDescent="0.4"/>
    <row r="925" ht="15.75" customHeight="1" x14ac:dyDescent="0.4"/>
    <row r="926" ht="15.75" customHeight="1" x14ac:dyDescent="0.4"/>
    <row r="927" ht="15.75" customHeight="1" x14ac:dyDescent="0.4"/>
    <row r="928" ht="15.75" customHeight="1" x14ac:dyDescent="0.4"/>
    <row r="929" ht="15.75" customHeight="1" x14ac:dyDescent="0.4"/>
    <row r="930" ht="15.75" customHeight="1" x14ac:dyDescent="0.4"/>
    <row r="931" ht="15.75" customHeight="1" x14ac:dyDescent="0.4"/>
    <row r="932" ht="15.75" customHeight="1" x14ac:dyDescent="0.4"/>
    <row r="933" ht="15.75" customHeight="1" x14ac:dyDescent="0.4"/>
    <row r="934" ht="15.75" customHeight="1" x14ac:dyDescent="0.4"/>
    <row r="935" ht="15.75" customHeight="1" x14ac:dyDescent="0.4"/>
    <row r="936" ht="15.75" customHeight="1" x14ac:dyDescent="0.4"/>
    <row r="937" ht="15.75" customHeight="1" x14ac:dyDescent="0.4"/>
    <row r="938" ht="15.75" customHeight="1" x14ac:dyDescent="0.4"/>
    <row r="939" ht="15.75" customHeight="1" x14ac:dyDescent="0.4"/>
    <row r="940" ht="15.75" customHeight="1" x14ac:dyDescent="0.4"/>
    <row r="941" ht="15.75" customHeight="1" x14ac:dyDescent="0.4"/>
    <row r="942" ht="15.75" customHeight="1" x14ac:dyDescent="0.4"/>
    <row r="943" ht="15.75" customHeight="1" x14ac:dyDescent="0.4"/>
    <row r="944" ht="15.75" customHeight="1" x14ac:dyDescent="0.4"/>
    <row r="945" ht="15.75" customHeight="1" x14ac:dyDescent="0.4"/>
    <row r="946" ht="15.75" customHeight="1" x14ac:dyDescent="0.4"/>
    <row r="947" ht="15.75" customHeight="1" x14ac:dyDescent="0.4"/>
    <row r="948" ht="15.75" customHeight="1" x14ac:dyDescent="0.4"/>
    <row r="949" ht="15.75" customHeight="1" x14ac:dyDescent="0.4"/>
    <row r="950" ht="15.75" customHeight="1" x14ac:dyDescent="0.4"/>
    <row r="951" ht="15.75" customHeight="1" x14ac:dyDescent="0.4"/>
    <row r="952" ht="15.75" customHeight="1" x14ac:dyDescent="0.4"/>
    <row r="953" ht="15.75" customHeight="1" x14ac:dyDescent="0.4"/>
    <row r="954" ht="15.75" customHeight="1" x14ac:dyDescent="0.4"/>
    <row r="955" ht="15.75" customHeight="1" x14ac:dyDescent="0.4"/>
    <row r="956" ht="15.75" customHeight="1" x14ac:dyDescent="0.4"/>
    <row r="957" ht="15.75" customHeight="1" x14ac:dyDescent="0.4"/>
    <row r="958" ht="15.75" customHeight="1" x14ac:dyDescent="0.4"/>
    <row r="959" ht="15.75" customHeight="1" x14ac:dyDescent="0.4"/>
    <row r="960" ht="15.75" customHeight="1" x14ac:dyDescent="0.4"/>
    <row r="961" ht="15.75" customHeight="1" x14ac:dyDescent="0.4"/>
    <row r="962" ht="15.75" customHeight="1" x14ac:dyDescent="0.4"/>
    <row r="963" ht="15.75" customHeight="1" x14ac:dyDescent="0.4"/>
    <row r="964" ht="15.75" customHeight="1" x14ac:dyDescent="0.4"/>
    <row r="965" ht="15.75" customHeight="1" x14ac:dyDescent="0.4"/>
    <row r="966" ht="15.75" customHeight="1" x14ac:dyDescent="0.4"/>
    <row r="967" ht="15.75" customHeight="1" x14ac:dyDescent="0.4"/>
    <row r="968" ht="15.75" customHeight="1" x14ac:dyDescent="0.4"/>
    <row r="969" ht="15.75" customHeight="1" x14ac:dyDescent="0.4"/>
    <row r="970" ht="15.75" customHeight="1" x14ac:dyDescent="0.4"/>
    <row r="971" ht="15.75" customHeight="1" x14ac:dyDescent="0.4"/>
    <row r="972" ht="15.75" customHeight="1" x14ac:dyDescent="0.4"/>
    <row r="973" ht="15.75" customHeight="1" x14ac:dyDescent="0.4"/>
    <row r="974" ht="15.75" customHeight="1" x14ac:dyDescent="0.4"/>
    <row r="975" ht="15.75" customHeight="1" x14ac:dyDescent="0.4"/>
    <row r="976" ht="15.75" customHeight="1" x14ac:dyDescent="0.4"/>
    <row r="977" ht="15.75" customHeight="1" x14ac:dyDescent="0.4"/>
    <row r="978" ht="15.75" customHeight="1" x14ac:dyDescent="0.4"/>
    <row r="979" ht="15.75" customHeight="1" x14ac:dyDescent="0.4"/>
    <row r="980" ht="15.75" customHeight="1" x14ac:dyDescent="0.4"/>
    <row r="981" ht="15.75" customHeight="1" x14ac:dyDescent="0.4"/>
    <row r="982" ht="15.75" customHeight="1" x14ac:dyDescent="0.4"/>
    <row r="983" ht="15.75" customHeight="1" x14ac:dyDescent="0.4"/>
    <row r="984" ht="15.75" customHeight="1" x14ac:dyDescent="0.4"/>
    <row r="985" ht="15.75" customHeight="1" x14ac:dyDescent="0.4"/>
    <row r="986" ht="15.75" customHeight="1" x14ac:dyDescent="0.4"/>
    <row r="987" ht="15.75" customHeight="1" x14ac:dyDescent="0.4"/>
    <row r="988" ht="15.75" customHeight="1" x14ac:dyDescent="0.4"/>
    <row r="989" ht="15.75" customHeight="1" x14ac:dyDescent="0.4"/>
  </sheetData>
  <mergeCells count="17">
    <mergeCell ref="A13:B13"/>
    <mergeCell ref="A1:E1"/>
    <mergeCell ref="C3:E3"/>
    <mergeCell ref="A5:E5"/>
    <mergeCell ref="A6:B6"/>
    <mergeCell ref="E6:E7"/>
    <mergeCell ref="A7:B7"/>
    <mergeCell ref="B8:E8"/>
    <mergeCell ref="A9:E9"/>
    <mergeCell ref="A10:E10"/>
    <mergeCell ref="A11:D11"/>
    <mergeCell ref="A12:E12"/>
    <mergeCell ref="A15:D15"/>
    <mergeCell ref="A17:C17"/>
    <mergeCell ref="A18:C18"/>
    <mergeCell ref="A20:D20"/>
    <mergeCell ref="A23:E27"/>
  </mergeCells>
  <conditionalFormatting sqref="C3">
    <cfRule type="cellIs" dxfId="142" priority="5" operator="equal">
      <formula>0</formula>
    </cfRule>
  </conditionalFormatting>
  <conditionalFormatting sqref="C3:E3">
    <cfRule type="cellIs" dxfId="141" priority="6" operator="equal">
      <formula>0</formula>
    </cfRule>
  </conditionalFormatting>
  <conditionalFormatting sqref="D6:D7">
    <cfRule type="containsText" dxfId="140" priority="8" operator="containsText" text="N.A.">
      <formula>NOT(ISERROR(SEARCH(("N.A."),(D6))))</formula>
    </cfRule>
    <cfRule type="containsText" dxfId="139" priority="9" operator="containsText" text="No">
      <formula>NOT(ISERROR(SEARCH(("No"),(D6))))</formula>
    </cfRule>
    <cfRule type="containsText" dxfId="138" priority="10" operator="containsText" text="Si">
      <formula>NOT(ISERROR(SEARCH(("Si"),(D6))))</formula>
    </cfRule>
  </conditionalFormatting>
  <conditionalFormatting sqref="D13">
    <cfRule type="containsText" dxfId="137" priority="2" operator="containsText" text="N.A.">
      <formula>NOT(ISERROR(SEARCH(("N.A."),(D13))))</formula>
    </cfRule>
    <cfRule type="containsText" dxfId="136" priority="3" operator="containsText" text="No">
      <formula>NOT(ISERROR(SEARCH(("No"),(D13))))</formula>
    </cfRule>
    <cfRule type="containsText" dxfId="135" priority="4" operator="containsText" text="Si">
      <formula>NOT(ISERROR(SEARCH(("Si"),(D13))))</formula>
    </cfRule>
  </conditionalFormatting>
  <conditionalFormatting sqref="D17:D18">
    <cfRule type="cellIs" dxfId="134" priority="16" operator="equal">
      <formula>"Si"</formula>
    </cfRule>
    <cfRule type="cellIs" dxfId="133" priority="17" operator="equal">
      <formula>"No"</formula>
    </cfRule>
  </conditionalFormatting>
  <conditionalFormatting sqref="E11">
    <cfRule type="containsText" dxfId="132" priority="11" operator="containsText" text="N.A.">
      <formula>NOT(ISERROR(SEARCH(("N.A."),(E11))))</formula>
    </cfRule>
    <cfRule type="containsText" dxfId="131" priority="12" operator="containsText" text="No">
      <formula>NOT(ISERROR(SEARCH(("No"),(E11))))</formula>
    </cfRule>
    <cfRule type="containsText" dxfId="130" priority="13" operator="containsText" text="Si">
      <formula>NOT(ISERROR(SEARCH(("Si"),(E11))))</formula>
    </cfRule>
  </conditionalFormatting>
  <conditionalFormatting sqref="E13">
    <cfRule type="cellIs" dxfId="129" priority="1" operator="equal">
      <formula>0</formula>
    </cfRule>
  </conditionalFormatting>
  <conditionalFormatting sqref="E15">
    <cfRule type="cellIs" dxfId="128" priority="7" operator="greaterThan">
      <formula>41</formula>
    </cfRule>
  </conditionalFormatting>
  <conditionalFormatting sqref="E17:E18">
    <cfRule type="cellIs" dxfId="127" priority="14" operator="equal">
      <formula>0</formula>
    </cfRule>
  </conditionalFormatting>
  <conditionalFormatting sqref="E20">
    <cfRule type="cellIs" dxfId="126" priority="15" operator="greaterThan">
      <formula>41</formula>
    </cfRule>
  </conditionalFormatting>
  <dataValidations count="1">
    <dataValidation type="list" allowBlank="1" showInputMessage="1" showErrorMessage="1" prompt="Entregado ¿Si o No?" sqref="D17:D18 E11 D6:D7 D13" xr:uid="{B0DFDE42-6A2B-4CFB-BC4C-9CFE67373F57}">
      <formula1>"Si,No"</formula1>
    </dataValidation>
  </dataValidations>
  <hyperlinks>
    <hyperlink ref="G17" r:id="rId1" xr:uid="{289A12EB-DAFA-4AF9-B939-9740E7D09D6F}"/>
    <hyperlink ref="G18" r:id="rId2" xr:uid="{C079113F-39C3-40EB-80B2-3090954F8C02}"/>
  </hyperlinks>
  <pageMargins left="1.02" right="0.7" top="0.75" bottom="0.32" header="0" footer="0"/>
  <pageSetup paperSize="9" scale="50" orientation="portrait" r:id="rId3"/>
  <drawing r:id="rId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EB0B2-F0E5-4E26-96FB-1F869E693804}">
  <sheetPr>
    <pageSetUpPr fitToPage="1"/>
  </sheetPr>
  <dimension ref="A1:AC986"/>
  <sheetViews>
    <sheetView view="pageBreakPreview" topLeftCell="A35" zoomScale="55" zoomScaleNormal="100" zoomScaleSheetLayoutView="55" zoomScalePageLayoutView="55" workbookViewId="0">
      <selection activeCell="H68" sqref="H68"/>
    </sheetView>
  </sheetViews>
  <sheetFormatPr baseColWidth="10" defaultColWidth="14.28515625" defaultRowHeight="15" customHeight="1" x14ac:dyDescent="0.3"/>
  <cols>
    <col min="1" max="1" width="44.85546875" style="81" customWidth="1"/>
    <col min="2" max="2" width="27.28515625" style="81" customWidth="1"/>
    <col min="3" max="3" width="23.85546875" style="81" customWidth="1"/>
    <col min="4" max="4" width="25.85546875" style="81" customWidth="1"/>
    <col min="5" max="6" width="20.140625" style="81" customWidth="1"/>
    <col min="7" max="7" width="25" style="81" customWidth="1"/>
    <col min="8" max="8" width="18.28515625" style="81" customWidth="1"/>
    <col min="9" max="9" width="23.140625" style="81" customWidth="1"/>
    <col min="10" max="10" width="31.7109375" style="81" customWidth="1"/>
    <col min="11" max="11" width="18.28515625" style="81" customWidth="1"/>
    <col min="12" max="12" width="16.85546875" style="81" customWidth="1"/>
    <col min="13" max="13" width="10.85546875" style="81" customWidth="1"/>
    <col min="14" max="14" width="15" style="81" customWidth="1"/>
    <col min="15" max="15" width="12.85546875" style="81" customWidth="1"/>
    <col min="16" max="17" width="11.28515625" style="81" customWidth="1"/>
    <col min="18" max="29" width="10.7109375" style="81" customWidth="1"/>
    <col min="30" max="16384" width="14.28515625" style="81"/>
  </cols>
  <sheetData>
    <row r="1" spans="1:29" ht="22.5" customHeight="1" x14ac:dyDescent="0.3">
      <c r="A1" s="171" t="s">
        <v>14</v>
      </c>
      <c r="B1" s="169"/>
      <c r="C1" s="169"/>
      <c r="D1" s="169"/>
      <c r="E1" s="169"/>
      <c r="F1" s="169"/>
      <c r="G1" s="169"/>
      <c r="H1" s="169"/>
      <c r="I1" s="169"/>
      <c r="J1" s="169"/>
      <c r="K1" s="170"/>
      <c r="L1" s="26">
        <v>2022</v>
      </c>
      <c r="M1" s="27" t="s">
        <v>15</v>
      </c>
      <c r="N1" s="27" t="s">
        <v>16</v>
      </c>
      <c r="O1" s="28" t="s">
        <v>17</v>
      </c>
      <c r="P1" s="29" t="s">
        <v>18</v>
      </c>
      <c r="Q1" s="30" t="s">
        <v>19</v>
      </c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</row>
    <row r="2" spans="1:29" ht="6" customHeight="1" x14ac:dyDescent="0.3">
      <c r="A2" s="30"/>
      <c r="B2" s="30"/>
      <c r="C2" s="31"/>
      <c r="D2" s="30"/>
      <c r="E2" s="30"/>
      <c r="F2" s="30"/>
      <c r="G2" s="30"/>
      <c r="H2" s="30"/>
      <c r="I2" s="30"/>
      <c r="J2" s="30"/>
      <c r="K2" s="30"/>
      <c r="L2" s="27"/>
      <c r="M2" s="27" t="s">
        <v>20</v>
      </c>
      <c r="N2" s="27" t="s">
        <v>21</v>
      </c>
      <c r="O2" s="28">
        <v>721214</v>
      </c>
      <c r="P2" s="29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</row>
    <row r="3" spans="1:29" ht="23.25" x14ac:dyDescent="0.3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70"/>
      <c r="L3" s="27"/>
      <c r="M3" s="27"/>
      <c r="N3" s="27"/>
      <c r="O3" s="28"/>
      <c r="P3" s="29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ht="23.25" x14ac:dyDescent="0.3">
      <c r="A4" s="32" t="s">
        <v>23</v>
      </c>
      <c r="B4" s="172" t="s">
        <v>98</v>
      </c>
      <c r="C4" s="173"/>
      <c r="D4" s="174" t="s">
        <v>24</v>
      </c>
      <c r="E4" s="169"/>
      <c r="F4" s="169"/>
      <c r="G4" s="169"/>
      <c r="H4" s="170"/>
      <c r="I4" s="79"/>
      <c r="J4" s="175">
        <v>46141</v>
      </c>
      <c r="K4" s="176"/>
      <c r="L4" s="27"/>
      <c r="M4" s="27"/>
      <c r="N4" s="27"/>
      <c r="O4" s="28"/>
      <c r="P4" s="29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ht="58.9" customHeight="1" x14ac:dyDescent="0.3">
      <c r="A5" s="32" t="s">
        <v>25</v>
      </c>
      <c r="B5" s="177" t="s">
        <v>99</v>
      </c>
      <c r="C5" s="178"/>
      <c r="D5" s="178"/>
      <c r="E5" s="178"/>
      <c r="F5" s="178"/>
      <c r="G5" s="178"/>
      <c r="H5" s="178"/>
      <c r="I5" s="178"/>
      <c r="J5" s="178"/>
      <c r="K5" s="179"/>
      <c r="L5" s="27"/>
      <c r="M5" s="27"/>
      <c r="N5" s="27"/>
      <c r="O5" s="28"/>
      <c r="P5" s="29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ht="6" customHeight="1" x14ac:dyDescent="0.3">
      <c r="A6" s="30"/>
      <c r="B6" s="30"/>
      <c r="C6" s="31"/>
      <c r="D6" s="30"/>
      <c r="E6" s="30"/>
      <c r="F6" s="30"/>
      <c r="G6" s="30"/>
      <c r="H6" s="30"/>
      <c r="I6" s="30"/>
      <c r="J6" s="30"/>
      <c r="K6" s="30"/>
      <c r="L6" s="27"/>
      <c r="M6" s="27"/>
      <c r="N6" s="27"/>
      <c r="O6" s="28"/>
      <c r="P6" s="29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ht="23.25" x14ac:dyDescent="0.3">
      <c r="A7" s="168" t="s">
        <v>26</v>
      </c>
      <c r="B7" s="169"/>
      <c r="C7" s="169"/>
      <c r="D7" s="169"/>
      <c r="E7" s="169"/>
      <c r="F7" s="169"/>
      <c r="G7" s="169"/>
      <c r="H7" s="169"/>
      <c r="I7" s="169"/>
      <c r="J7" s="169"/>
      <c r="K7" s="170"/>
      <c r="L7" s="27"/>
      <c r="M7" s="27"/>
      <c r="N7" s="27"/>
      <c r="O7" s="28"/>
      <c r="P7" s="29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ht="23.25" x14ac:dyDescent="0.3">
      <c r="A8" s="33" t="s">
        <v>27</v>
      </c>
      <c r="B8" s="82">
        <v>5</v>
      </c>
      <c r="C8" s="180" t="str">
        <f>IF(B8&gt;0,(VLOOKUP($B$8,OFERENTES!$A$7:$H$12,2,FALSE)),0)</f>
        <v>MARA LTDA</v>
      </c>
      <c r="D8" s="169"/>
      <c r="E8" s="169"/>
      <c r="F8" s="169"/>
      <c r="G8" s="169"/>
      <c r="H8" s="169"/>
      <c r="I8" s="169"/>
      <c r="J8" s="169"/>
      <c r="K8" s="170"/>
      <c r="L8" s="34">
        <v>44713</v>
      </c>
      <c r="M8" s="27"/>
      <c r="N8" s="27"/>
      <c r="O8" s="28">
        <v>721529</v>
      </c>
      <c r="P8" s="29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</row>
    <row r="9" spans="1:29" ht="42.75" customHeight="1" x14ac:dyDescent="0.3">
      <c r="A9" s="35" t="s">
        <v>28</v>
      </c>
      <c r="B9" s="181" t="str">
        <f>IF(B8&gt;0,(VLOOKUP($B$8,OFERENTES!$A$7:$J$12,3,FALSE)),0)</f>
        <v>MARA LTDA</v>
      </c>
      <c r="C9" s="169"/>
      <c r="D9" s="169"/>
      <c r="E9" s="169"/>
      <c r="F9" s="169"/>
      <c r="G9" s="169"/>
      <c r="H9" s="170"/>
      <c r="I9" s="80"/>
      <c r="J9" s="36" t="s">
        <v>29</v>
      </c>
      <c r="K9" s="37">
        <f>IF(B8&gt;0,(VLOOKUP($B$8,OFERENTES!$A$7:$J$12,4,FALSE)),0)</f>
        <v>1</v>
      </c>
      <c r="L9" s="34"/>
      <c r="M9" s="27"/>
      <c r="N9" s="27"/>
      <c r="O9" s="28"/>
      <c r="P9" s="29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</row>
    <row r="10" spans="1:29" ht="23.25" x14ac:dyDescent="0.3">
      <c r="A10" s="32" t="s">
        <v>30</v>
      </c>
      <c r="B10" s="181">
        <f>IF(B8&gt;0,(VLOOKUP($B$8,OFERENTES!$A$7:$J$12,5,FALSE)),0)</f>
        <v>0</v>
      </c>
      <c r="C10" s="169"/>
      <c r="D10" s="169"/>
      <c r="E10" s="169"/>
      <c r="F10" s="169"/>
      <c r="G10" s="169"/>
      <c r="H10" s="170"/>
      <c r="I10" s="80"/>
      <c r="J10" s="36" t="s">
        <v>29</v>
      </c>
      <c r="K10" s="19">
        <f>IF(D8&gt;0,(VLOOKUP($B$8,OFERENTES!$A$8:$J$8,6,FALSE)),0)</f>
        <v>0</v>
      </c>
      <c r="L10" s="34"/>
      <c r="M10" s="27"/>
      <c r="N10" s="27"/>
      <c r="O10" s="28"/>
      <c r="P10" s="29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</row>
    <row r="11" spans="1:29" ht="23.25" x14ac:dyDescent="0.3">
      <c r="A11" s="32" t="s">
        <v>73</v>
      </c>
      <c r="B11" s="181">
        <f>IF(C8&gt;0,(VLOOKUP($B$8,[1]OFERENTES!$A$7:$H$20,7,FALSE)),0)</f>
        <v>0</v>
      </c>
      <c r="C11" s="169"/>
      <c r="D11" s="169"/>
      <c r="E11" s="169"/>
      <c r="F11" s="169"/>
      <c r="G11" s="169"/>
      <c r="H11" s="170"/>
      <c r="I11" s="80"/>
      <c r="J11" s="36" t="s">
        <v>29</v>
      </c>
      <c r="K11" s="37">
        <f>IF(B10&gt;0,(VLOOKUP($B$8,OFERENTES!$A$7:$J$12,4,FALSE)),0)</f>
        <v>0</v>
      </c>
      <c r="L11" s="34"/>
      <c r="M11" s="27"/>
      <c r="N11" s="27"/>
      <c r="O11" s="28"/>
      <c r="P11" s="29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</row>
    <row r="12" spans="1:29" ht="6" customHeight="1" x14ac:dyDescent="0.3">
      <c r="A12" s="38"/>
      <c r="B12" s="39" t="s">
        <v>31</v>
      </c>
      <c r="C12" s="38"/>
      <c r="D12" s="30"/>
      <c r="E12" s="30"/>
      <c r="F12" s="30"/>
      <c r="G12" s="30"/>
      <c r="H12" s="30"/>
      <c r="I12" s="30"/>
      <c r="J12" s="30"/>
      <c r="K12" s="30"/>
      <c r="L12" s="27"/>
      <c r="M12" s="27"/>
      <c r="N12" s="27"/>
      <c r="O12" s="28">
        <v>721516</v>
      </c>
      <c r="P12" s="29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</row>
    <row r="13" spans="1:29" ht="18.75" x14ac:dyDescent="0.3">
      <c r="A13" s="168" t="s">
        <v>32</v>
      </c>
      <c r="B13" s="169"/>
      <c r="C13" s="169"/>
      <c r="D13" s="169"/>
      <c r="E13" s="169"/>
      <c r="F13" s="169"/>
      <c r="G13" s="169"/>
      <c r="H13" s="169"/>
      <c r="I13" s="169"/>
      <c r="J13" s="169"/>
      <c r="K13" s="17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</row>
    <row r="14" spans="1:29" ht="81.599999999999994" customHeight="1" x14ac:dyDescent="0.3">
      <c r="A14" s="40" t="s">
        <v>85</v>
      </c>
      <c r="B14" s="182" t="s">
        <v>100</v>
      </c>
      <c r="C14" s="183"/>
      <c r="D14" s="183"/>
      <c r="E14" s="183"/>
      <c r="F14" s="183"/>
      <c r="G14" s="183"/>
      <c r="H14" s="183"/>
      <c r="I14" s="183"/>
      <c r="J14" s="183"/>
      <c r="K14" s="184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</row>
    <row r="15" spans="1:29" ht="76.900000000000006" customHeight="1" x14ac:dyDescent="0.3">
      <c r="A15" s="40" t="s">
        <v>86</v>
      </c>
      <c r="B15" s="182" t="s">
        <v>101</v>
      </c>
      <c r="C15" s="183"/>
      <c r="D15" s="183"/>
      <c r="E15" s="183"/>
      <c r="F15" s="183"/>
      <c r="G15" s="183"/>
      <c r="H15" s="183"/>
      <c r="I15" s="183"/>
      <c r="J15" s="183"/>
      <c r="K15" s="184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</row>
    <row r="16" spans="1:29" ht="148.5" customHeight="1" x14ac:dyDescent="0.3">
      <c r="A16" s="40" t="s">
        <v>87</v>
      </c>
      <c r="B16" s="182" t="s">
        <v>102</v>
      </c>
      <c r="C16" s="183"/>
      <c r="D16" s="183"/>
      <c r="E16" s="183"/>
      <c r="F16" s="183"/>
      <c r="G16" s="183"/>
      <c r="H16" s="183"/>
      <c r="I16" s="183"/>
      <c r="J16" s="183"/>
      <c r="K16" s="184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</row>
    <row r="17" spans="1:29" ht="6" customHeight="1" x14ac:dyDescent="0.3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</row>
    <row r="18" spans="1:29" ht="18.75" x14ac:dyDescent="0.3">
      <c r="A18" s="180" t="s">
        <v>33</v>
      </c>
      <c r="B18" s="169"/>
      <c r="C18" s="169"/>
      <c r="D18" s="169"/>
      <c r="E18" s="169"/>
      <c r="F18" s="169"/>
      <c r="G18" s="169"/>
      <c r="H18" s="169"/>
      <c r="I18" s="169"/>
      <c r="J18" s="169"/>
      <c r="K18" s="17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</row>
    <row r="19" spans="1:29" ht="57" customHeight="1" x14ac:dyDescent="0.3">
      <c r="A19" s="41" t="s">
        <v>80</v>
      </c>
      <c r="B19" s="90">
        <v>1</v>
      </c>
      <c r="C19" s="180" t="s">
        <v>34</v>
      </c>
      <c r="D19" s="185"/>
      <c r="E19" s="185"/>
      <c r="F19" s="185"/>
      <c r="G19" s="185"/>
      <c r="H19" s="185"/>
      <c r="I19" s="186"/>
      <c r="J19" s="171" t="s">
        <v>88</v>
      </c>
      <c r="K19" s="187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</row>
    <row r="20" spans="1:29" ht="50.25" customHeight="1" x14ac:dyDescent="0.3">
      <c r="A20" s="188">
        <v>1</v>
      </c>
      <c r="B20" s="188" t="s">
        <v>10</v>
      </c>
      <c r="C20" s="190">
        <f>IF(B20="X",(ROUND((365062574/1750905),2)),0)</f>
        <v>208.5</v>
      </c>
      <c r="D20" s="191"/>
      <c r="E20" s="191"/>
      <c r="F20" s="191"/>
      <c r="G20" s="191"/>
      <c r="H20" s="191"/>
      <c r="I20" s="192"/>
      <c r="J20" s="190">
        <f>IF(B20="X",C20*50%,0)</f>
        <v>104.25</v>
      </c>
      <c r="K20" s="191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</row>
    <row r="21" spans="1:29" ht="24" customHeight="1" x14ac:dyDescent="0.3">
      <c r="A21" s="189"/>
      <c r="B21" s="189"/>
      <c r="C21" s="193"/>
      <c r="D21" s="194"/>
      <c r="E21" s="194"/>
      <c r="F21" s="194"/>
      <c r="G21" s="194"/>
      <c r="H21" s="194"/>
      <c r="I21" s="195"/>
      <c r="J21" s="193"/>
      <c r="K21" s="194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</row>
    <row r="22" spans="1:29" ht="24" customHeight="1" x14ac:dyDescent="0.3">
      <c r="A22" s="101">
        <v>1</v>
      </c>
      <c r="B22" s="101" t="s">
        <v>10</v>
      </c>
      <c r="C22" s="196"/>
      <c r="D22" s="197"/>
      <c r="E22" s="197"/>
      <c r="F22" s="197"/>
      <c r="G22" s="197"/>
      <c r="H22" s="197"/>
      <c r="I22" s="198"/>
      <c r="J22" s="102"/>
      <c r="K22" s="103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</row>
    <row r="23" spans="1:29" ht="18.75" x14ac:dyDescent="0.3">
      <c r="A23" s="42" t="s">
        <v>35</v>
      </c>
      <c r="B23" s="43"/>
      <c r="C23" s="196">
        <f>SUM(C20:H20)</f>
        <v>208.5</v>
      </c>
      <c r="D23" s="197"/>
      <c r="E23" s="197"/>
      <c r="F23" s="197"/>
      <c r="G23" s="197"/>
      <c r="H23" s="197"/>
      <c r="I23" s="198"/>
      <c r="J23" s="199"/>
      <c r="K23" s="20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</row>
    <row r="24" spans="1:29" ht="18.75" customHeight="1" x14ac:dyDescent="0.3">
      <c r="A24" s="44" t="s">
        <v>36</v>
      </c>
      <c r="B24" s="203">
        <v>0</v>
      </c>
      <c r="C24" s="170"/>
      <c r="D24" s="171" t="s">
        <v>37</v>
      </c>
      <c r="E24" s="204"/>
      <c r="F24" s="204"/>
      <c r="G24" s="204"/>
      <c r="H24" s="204"/>
      <c r="I24" s="204"/>
      <c r="J24" s="205">
        <f>C23-B24</f>
        <v>208.5</v>
      </c>
      <c r="K24" s="17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</row>
    <row r="25" spans="1:29" ht="4.5" customHeight="1" x14ac:dyDescent="0.3">
      <c r="A25" s="206"/>
      <c r="B25" s="207"/>
      <c r="C25" s="207"/>
      <c r="D25" s="207"/>
      <c r="E25" s="207"/>
      <c r="F25" s="207"/>
      <c r="G25" s="207"/>
      <c r="H25" s="207"/>
      <c r="I25" s="207"/>
      <c r="J25" s="207"/>
      <c r="K25" s="207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</row>
    <row r="26" spans="1:29" ht="86.25" customHeight="1" x14ac:dyDescent="0.3">
      <c r="A26" s="45" t="s">
        <v>81</v>
      </c>
      <c r="B26" s="20" t="s">
        <v>106</v>
      </c>
      <c r="C26" s="46" t="s">
        <v>38</v>
      </c>
      <c r="D26" s="45" t="s">
        <v>39</v>
      </c>
      <c r="E26" s="45" t="s">
        <v>90</v>
      </c>
      <c r="F26" s="45" t="s">
        <v>96</v>
      </c>
      <c r="G26" s="45" t="s">
        <v>91</v>
      </c>
      <c r="H26" s="45" t="s">
        <v>92</v>
      </c>
      <c r="I26" s="45" t="s">
        <v>93</v>
      </c>
      <c r="J26" s="47" t="s">
        <v>75</v>
      </c>
      <c r="K26" s="47" t="s">
        <v>89</v>
      </c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</row>
    <row r="27" spans="1:29" ht="105" customHeight="1" x14ac:dyDescent="0.3">
      <c r="A27" s="48" t="s">
        <v>137</v>
      </c>
      <c r="B27" s="83" t="s">
        <v>15</v>
      </c>
      <c r="C27" s="83" t="s">
        <v>123</v>
      </c>
      <c r="D27" s="88">
        <v>0.42499999999999999</v>
      </c>
      <c r="E27" s="83" t="s">
        <v>15</v>
      </c>
      <c r="F27" s="59">
        <v>2017</v>
      </c>
      <c r="G27" s="83" t="s">
        <v>15</v>
      </c>
      <c r="H27" s="83" t="s">
        <v>15</v>
      </c>
      <c r="I27" s="89">
        <f>+IF(G27="Cumple",+K27,0)</f>
        <v>3917.73</v>
      </c>
      <c r="J27" s="86">
        <v>9218.19</v>
      </c>
      <c r="K27" s="87">
        <f t="shared" ref="K27:K33" si="0">ROUND((J27*D27),2)</f>
        <v>3917.73</v>
      </c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</row>
    <row r="28" spans="1:29" ht="45.75" customHeight="1" x14ac:dyDescent="0.3">
      <c r="A28" s="49" t="s">
        <v>104</v>
      </c>
      <c r="B28" s="83"/>
      <c r="C28" s="83"/>
      <c r="D28" s="95"/>
      <c r="E28" s="83"/>
      <c r="F28" s="97"/>
      <c r="G28" s="83"/>
      <c r="H28" s="83"/>
      <c r="I28" s="89">
        <f t="shared" ref="I28:I33" si="1">+IF(G28="Cumple",+K28,0)</f>
        <v>0</v>
      </c>
      <c r="J28" s="86"/>
      <c r="K28" s="87">
        <f t="shared" si="0"/>
        <v>0</v>
      </c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</row>
    <row r="29" spans="1:29" ht="63.6" customHeight="1" x14ac:dyDescent="0.3">
      <c r="A29" s="49" t="s">
        <v>105</v>
      </c>
      <c r="B29" s="83"/>
      <c r="C29" s="83"/>
      <c r="D29" s="95"/>
      <c r="E29" s="83"/>
      <c r="F29" s="97"/>
      <c r="G29" s="83"/>
      <c r="H29" s="83"/>
      <c r="I29" s="89">
        <f t="shared" si="1"/>
        <v>0</v>
      </c>
      <c r="J29" s="86"/>
      <c r="K29" s="87">
        <f t="shared" si="0"/>
        <v>0</v>
      </c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</row>
    <row r="30" spans="1:29" ht="15.75" customHeight="1" x14ac:dyDescent="0.3">
      <c r="A30" s="49" t="s">
        <v>40</v>
      </c>
      <c r="B30" s="83"/>
      <c r="C30" s="84"/>
      <c r="D30" s="95"/>
      <c r="E30" s="83"/>
      <c r="F30" s="97"/>
      <c r="G30" s="83"/>
      <c r="H30" s="83"/>
      <c r="I30" s="89">
        <f t="shared" si="1"/>
        <v>0</v>
      </c>
      <c r="J30" s="86"/>
      <c r="K30" s="87">
        <f t="shared" si="0"/>
        <v>0</v>
      </c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</row>
    <row r="31" spans="1:29" ht="15.75" customHeight="1" x14ac:dyDescent="0.3">
      <c r="A31" s="49" t="s">
        <v>41</v>
      </c>
      <c r="B31" s="83"/>
      <c r="C31" s="84"/>
      <c r="D31" s="95"/>
      <c r="E31" s="83"/>
      <c r="F31" s="97"/>
      <c r="G31" s="83"/>
      <c r="H31" s="83"/>
      <c r="I31" s="89">
        <f t="shared" si="1"/>
        <v>0</v>
      </c>
      <c r="J31" s="86"/>
      <c r="K31" s="87">
        <f t="shared" si="0"/>
        <v>0</v>
      </c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</row>
    <row r="32" spans="1:29" ht="15.75" customHeight="1" x14ac:dyDescent="0.3">
      <c r="A32" s="49" t="s">
        <v>42</v>
      </c>
      <c r="B32" s="83"/>
      <c r="C32" s="84"/>
      <c r="D32" s="95"/>
      <c r="E32" s="83"/>
      <c r="F32" s="97"/>
      <c r="G32" s="83"/>
      <c r="H32" s="83"/>
      <c r="I32" s="89">
        <f t="shared" si="1"/>
        <v>0</v>
      </c>
      <c r="J32" s="86"/>
      <c r="K32" s="87">
        <f t="shared" si="0"/>
        <v>0</v>
      </c>
      <c r="L32" s="30"/>
      <c r="M32" s="30">
        <f>+COUNTIF(H27:H33,"Cumple")</f>
        <v>1</v>
      </c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</row>
    <row r="33" spans="1:29" ht="15.75" customHeight="1" x14ac:dyDescent="0.3">
      <c r="A33" s="49" t="s">
        <v>43</v>
      </c>
      <c r="B33" s="83"/>
      <c r="C33" s="84"/>
      <c r="D33" s="95"/>
      <c r="E33" s="83"/>
      <c r="F33" s="97"/>
      <c r="G33" s="83"/>
      <c r="H33" s="83"/>
      <c r="I33" s="89">
        <f t="shared" si="1"/>
        <v>0</v>
      </c>
      <c r="J33" s="86"/>
      <c r="K33" s="87">
        <f t="shared" si="0"/>
        <v>0</v>
      </c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</row>
    <row r="34" spans="1:29" ht="15.75" customHeight="1" x14ac:dyDescent="0.3">
      <c r="A34" s="50" t="s">
        <v>44</v>
      </c>
      <c r="B34" s="83" t="str">
        <f>IF($B9&gt;0,(IF((COUNTIF(B27:B33,"CUMPLE"))&gt;=1,"CUMPLE","NO CUMPLE")),0)</f>
        <v>CUMPLE</v>
      </c>
      <c r="C34" s="51"/>
      <c r="D34" s="51" t="s">
        <v>45</v>
      </c>
      <c r="E34" s="83" t="str">
        <f>IF($B9&gt;0,(IF((COUNTIF(E27:E33,"CUMPLE"))&gt;=1,"CUMPLE","NO CUMPLE")),0)</f>
        <v>CUMPLE</v>
      </c>
      <c r="F34" s="51"/>
      <c r="G34" s="51"/>
      <c r="H34" s="83" t="str">
        <f>IF($B9&gt;0,(IF((COUNTIF(H27:H33,"CUMPLE"))&gt;=1,"CUMPLE","NO CUMPLE")),0)</f>
        <v>CUMPLE</v>
      </c>
      <c r="I34" s="52" t="str">
        <f>IF($B$19&gt;0,(IF((MAX(I27:I33))&gt;=$J$20,$M$1,$M$2)),0)</f>
        <v>Cumple</v>
      </c>
      <c r="J34" s="53" t="s">
        <v>46</v>
      </c>
      <c r="K34" s="54">
        <f>SUM(K27:K33)</f>
        <v>3917.73</v>
      </c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</row>
    <row r="35" spans="1:29" ht="4.5" customHeight="1" x14ac:dyDescent="0.3">
      <c r="A35" s="55"/>
      <c r="B35" s="55"/>
      <c r="C35" s="55"/>
      <c r="D35" s="55"/>
      <c r="E35" s="55"/>
      <c r="F35" s="55"/>
      <c r="G35" s="55"/>
      <c r="H35" s="55"/>
      <c r="I35" s="55"/>
      <c r="J35" s="56"/>
      <c r="K35" s="31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</row>
    <row r="36" spans="1:29" ht="15.75" customHeight="1" x14ac:dyDescent="0.3">
      <c r="A36" s="174" t="s">
        <v>47</v>
      </c>
      <c r="B36" s="169"/>
      <c r="C36" s="169"/>
      <c r="D36" s="169"/>
      <c r="E36" s="169"/>
      <c r="F36" s="169"/>
      <c r="G36" s="169"/>
      <c r="H36" s="169"/>
      <c r="I36" s="169"/>
      <c r="J36" s="169"/>
      <c r="K36" s="17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</row>
    <row r="37" spans="1:29" ht="15.75" customHeight="1" x14ac:dyDescent="0.3">
      <c r="A37" s="57" t="s">
        <v>48</v>
      </c>
      <c r="B37" s="57" t="s">
        <v>49</v>
      </c>
      <c r="C37" s="174" t="s">
        <v>50</v>
      </c>
      <c r="D37" s="169"/>
      <c r="E37" s="169"/>
      <c r="F37" s="169"/>
      <c r="G37" s="169"/>
      <c r="H37" s="169"/>
      <c r="I37" s="169"/>
      <c r="J37" s="170"/>
      <c r="K37" s="57" t="s">
        <v>51</v>
      </c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</row>
    <row r="38" spans="1:29" ht="15.75" customHeight="1" x14ac:dyDescent="0.3">
      <c r="A38" s="57">
        <v>1</v>
      </c>
      <c r="B38" s="57">
        <v>2</v>
      </c>
      <c r="C38" s="208">
        <v>0.75</v>
      </c>
      <c r="D38" s="169"/>
      <c r="E38" s="170"/>
      <c r="F38" s="209" t="s">
        <v>10</v>
      </c>
      <c r="G38" s="210"/>
      <c r="H38" s="210"/>
      <c r="I38" s="211"/>
      <c r="J38" s="58">
        <f>IF(F38&gt;0,ROUND(($C$23*C38),2),0)</f>
        <v>156.38</v>
      </c>
      <c r="K38" s="212" t="str">
        <f>IF(K34&gt;0,(IF(K34&gt;=(LARGE(J38:J40,1)),M1,M2)),0)</f>
        <v>Cumple</v>
      </c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</row>
    <row r="39" spans="1:29" ht="15.75" customHeight="1" x14ac:dyDescent="0.3">
      <c r="A39" s="57">
        <v>3</v>
      </c>
      <c r="B39" s="57">
        <v>4</v>
      </c>
      <c r="C39" s="208">
        <v>1.2</v>
      </c>
      <c r="D39" s="169"/>
      <c r="E39" s="170"/>
      <c r="F39" s="209"/>
      <c r="G39" s="210"/>
      <c r="H39" s="210"/>
      <c r="I39" s="211"/>
      <c r="J39" s="58">
        <f>IF(F39&gt;0,ROUND(($C$23*C39),2),0)</f>
        <v>0</v>
      </c>
      <c r="K39" s="213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</row>
    <row r="40" spans="1:29" ht="15.75" customHeight="1" x14ac:dyDescent="0.3">
      <c r="A40" s="57">
        <v>1</v>
      </c>
      <c r="B40" s="57">
        <v>5</v>
      </c>
      <c r="C40" s="208">
        <v>1.5</v>
      </c>
      <c r="D40" s="169"/>
      <c r="E40" s="170"/>
      <c r="F40" s="215"/>
      <c r="G40" s="216"/>
      <c r="H40" s="216"/>
      <c r="I40" s="217"/>
      <c r="J40" s="58">
        <f>IF(F40&gt;0,ROUND(($C$23*C40),2),0)</f>
        <v>0</v>
      </c>
      <c r="K40" s="214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</row>
    <row r="41" spans="1:29" ht="6" customHeight="1" x14ac:dyDescent="0.3">
      <c r="A41" s="55"/>
      <c r="B41" s="55"/>
      <c r="C41" s="55"/>
      <c r="D41" s="55"/>
      <c r="E41" s="55"/>
      <c r="F41" s="55"/>
      <c r="G41" s="55"/>
      <c r="H41" s="55"/>
      <c r="I41" s="55"/>
      <c r="J41" s="56"/>
      <c r="K41" s="31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</row>
    <row r="42" spans="1:29" ht="51" customHeight="1" x14ac:dyDescent="0.3">
      <c r="A42" s="201" t="s">
        <v>108</v>
      </c>
      <c r="B42" s="202"/>
      <c r="C42" s="202"/>
      <c r="D42" s="202"/>
      <c r="E42" s="202"/>
      <c r="F42" s="202"/>
      <c r="G42" s="202"/>
      <c r="H42" s="202"/>
      <c r="I42" s="202"/>
      <c r="J42" s="187"/>
      <c r="K42" s="59" t="s">
        <v>63</v>
      </c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</row>
    <row r="43" spans="1:29" ht="51.6" customHeight="1" x14ac:dyDescent="0.3">
      <c r="A43" s="201" t="s">
        <v>109</v>
      </c>
      <c r="B43" s="202"/>
      <c r="C43" s="202"/>
      <c r="D43" s="202"/>
      <c r="E43" s="202"/>
      <c r="F43" s="202"/>
      <c r="G43" s="202"/>
      <c r="H43" s="202"/>
      <c r="I43" s="202"/>
      <c r="J43" s="187"/>
      <c r="K43" s="59" t="s">
        <v>63</v>
      </c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</row>
    <row r="44" spans="1:29" ht="15.75" customHeight="1" x14ac:dyDescent="0.3">
      <c r="A44" s="201" t="s">
        <v>52</v>
      </c>
      <c r="B44" s="218"/>
      <c r="C44" s="218"/>
      <c r="D44" s="218"/>
      <c r="E44" s="218"/>
      <c r="F44" s="218"/>
      <c r="G44" s="218"/>
      <c r="H44" s="218"/>
      <c r="I44" s="219"/>
      <c r="J44" s="96">
        <f>+J4</f>
        <v>46141</v>
      </c>
      <c r="K44" s="59" t="s">
        <v>63</v>
      </c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</row>
    <row r="45" spans="1:29" ht="18" customHeight="1" x14ac:dyDescent="0.3">
      <c r="A45" s="220" t="s">
        <v>82</v>
      </c>
      <c r="B45" s="221"/>
      <c r="C45" s="221"/>
      <c r="D45" s="221"/>
      <c r="E45" s="221"/>
      <c r="F45" s="221"/>
      <c r="G45" s="221"/>
      <c r="H45" s="221"/>
      <c r="I45" s="221"/>
      <c r="J45" s="226">
        <f>ROUND(C23*50%,2)</f>
        <v>104.25</v>
      </c>
      <c r="K45" s="229" t="s">
        <v>130</v>
      </c>
      <c r="L45" s="60" t="b">
        <f>OR(K45="Si",K45="N.A.")</f>
        <v>1</v>
      </c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</row>
    <row r="46" spans="1:29" ht="23.25" customHeight="1" x14ac:dyDescent="0.3">
      <c r="A46" s="222"/>
      <c r="B46" s="223"/>
      <c r="C46" s="223"/>
      <c r="D46" s="223"/>
      <c r="E46" s="223"/>
      <c r="F46" s="223"/>
      <c r="G46" s="223"/>
      <c r="H46" s="223"/>
      <c r="I46" s="223"/>
      <c r="J46" s="227"/>
      <c r="K46" s="230"/>
      <c r="L46" s="60" t="b">
        <f>OR(K45="Si",K45="N.A.")</f>
        <v>1</v>
      </c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</row>
    <row r="47" spans="1:29" ht="18" customHeight="1" x14ac:dyDescent="0.3">
      <c r="A47" s="224"/>
      <c r="B47" s="225"/>
      <c r="C47" s="225"/>
      <c r="D47" s="225"/>
      <c r="E47" s="225"/>
      <c r="F47" s="225"/>
      <c r="G47" s="225"/>
      <c r="H47" s="225"/>
      <c r="I47" s="225"/>
      <c r="J47" s="228"/>
      <c r="K47" s="231"/>
      <c r="L47" s="60" t="b">
        <f>OR(K45="Si",K45="N.A.")</f>
        <v>1</v>
      </c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</row>
    <row r="48" spans="1:29" ht="18" customHeight="1" x14ac:dyDescent="0.3">
      <c r="A48" s="232" t="s">
        <v>69</v>
      </c>
      <c r="B48" s="233"/>
      <c r="C48" s="233"/>
      <c r="D48" s="233"/>
      <c r="E48" s="233"/>
      <c r="F48" s="233"/>
      <c r="G48" s="233"/>
      <c r="H48" s="233"/>
      <c r="I48" s="233"/>
      <c r="J48" s="238">
        <f>ROUND(C23*5%,2)</f>
        <v>10.43</v>
      </c>
      <c r="K48" s="229" t="s">
        <v>130</v>
      </c>
      <c r="L48" s="60" t="b">
        <f>OR(K48="Si",K48="N.A.")</f>
        <v>1</v>
      </c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</row>
    <row r="49" spans="1:29" ht="18" customHeight="1" x14ac:dyDescent="0.3">
      <c r="A49" s="234"/>
      <c r="B49" s="235"/>
      <c r="C49" s="235"/>
      <c r="D49" s="235"/>
      <c r="E49" s="235"/>
      <c r="F49" s="235"/>
      <c r="G49" s="235"/>
      <c r="H49" s="235"/>
      <c r="I49" s="235"/>
      <c r="J49" s="227"/>
      <c r="K49" s="230"/>
      <c r="L49" s="60" t="b">
        <f>OR(K48="Si",K48="N.A.")</f>
        <v>1</v>
      </c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</row>
    <row r="50" spans="1:29" ht="18.75" customHeight="1" x14ac:dyDescent="0.3">
      <c r="A50" s="236"/>
      <c r="B50" s="237"/>
      <c r="C50" s="237"/>
      <c r="D50" s="237"/>
      <c r="E50" s="237"/>
      <c r="F50" s="237"/>
      <c r="G50" s="237"/>
      <c r="H50" s="237"/>
      <c r="I50" s="237"/>
      <c r="J50" s="239"/>
      <c r="K50" s="231"/>
      <c r="L50" s="60" t="b">
        <f>OR(K48="Si",K48="N.A.")</f>
        <v>1</v>
      </c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</row>
    <row r="51" spans="1:29" ht="18.75" x14ac:dyDescent="0.3">
      <c r="A51" s="240" t="s">
        <v>70</v>
      </c>
      <c r="B51" s="178"/>
      <c r="C51" s="178"/>
      <c r="D51" s="178"/>
      <c r="E51" s="178"/>
      <c r="F51" s="178"/>
      <c r="G51" s="178"/>
      <c r="H51" s="178"/>
      <c r="I51" s="178"/>
      <c r="J51" s="241"/>
      <c r="K51" s="59" t="s">
        <v>130</v>
      </c>
      <c r="L51" s="60" t="b">
        <f>OR(K51="Si",K51="N.A.")</f>
        <v>1</v>
      </c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</row>
    <row r="52" spans="1:29" ht="39.75" customHeight="1" x14ac:dyDescent="0.3">
      <c r="A52" s="201" t="s">
        <v>107</v>
      </c>
      <c r="B52" s="169"/>
      <c r="C52" s="169"/>
      <c r="D52" s="169"/>
      <c r="E52" s="169"/>
      <c r="F52" s="169"/>
      <c r="G52" s="169"/>
      <c r="H52" s="169"/>
      <c r="I52" s="169"/>
      <c r="J52" s="170"/>
      <c r="K52" s="59" t="s">
        <v>63</v>
      </c>
      <c r="L52" s="30" t="b">
        <f t="shared" ref="L52" si="2">OR(K52="Si",K52="N.A.")</f>
        <v>1</v>
      </c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</row>
    <row r="53" spans="1:29" ht="170.25" customHeight="1" x14ac:dyDescent="0.3">
      <c r="A53" s="61" t="s">
        <v>53</v>
      </c>
      <c r="B53" s="242"/>
      <c r="C53" s="169"/>
      <c r="D53" s="169"/>
      <c r="E53" s="169"/>
      <c r="F53" s="169"/>
      <c r="G53" s="169"/>
      <c r="H53" s="169"/>
      <c r="I53" s="169"/>
      <c r="J53" s="169"/>
      <c r="K53" s="17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</row>
    <row r="54" spans="1:29" ht="4.5" customHeight="1" x14ac:dyDescent="0.3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</row>
    <row r="55" spans="1:29" ht="15.75" customHeight="1" x14ac:dyDescent="0.3">
      <c r="A55" s="180" t="s">
        <v>54</v>
      </c>
      <c r="B55" s="185"/>
      <c r="C55" s="185"/>
      <c r="D55" s="185"/>
      <c r="E55" s="185"/>
      <c r="F55" s="185"/>
      <c r="G55" s="185"/>
      <c r="H55" s="185"/>
      <c r="I55" s="186"/>
      <c r="J55" s="243" t="str">
        <f>IF($B$8&gt;0,(IF((COUNTIFS($K$42,"Si",$K$43,"Si",$K$44,"Si",$L$45,"Verdadero",$L$46,"Verdadero",$L$47,"Verdadero",$L$48,"Verdadero",$L$49,"Verdadero",$L$50,"Verdadero",$L$51,"Verdadero",$K$52,"Si",$H$34,"Cumple",$I$34,"Cumple",$B$34,"Cumple",$K$38,"Cumple")=1),$N$1,$N$2)),$L$2)</f>
        <v>CUMPLE</v>
      </c>
      <c r="K55" s="17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</row>
    <row r="56" spans="1:29" ht="6" customHeight="1" x14ac:dyDescent="0.3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</row>
    <row r="57" spans="1:29" ht="15.75" customHeight="1" x14ac:dyDescent="0.3">
      <c r="A57" s="168" t="s">
        <v>55</v>
      </c>
      <c r="B57" s="169"/>
      <c r="C57" s="169"/>
      <c r="D57" s="169"/>
      <c r="E57" s="169"/>
      <c r="F57" s="169"/>
      <c r="G57" s="169"/>
      <c r="H57" s="169"/>
      <c r="I57" s="169"/>
      <c r="J57" s="169"/>
      <c r="K57" s="17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</row>
    <row r="58" spans="1:29" ht="41.25" customHeight="1" x14ac:dyDescent="0.3">
      <c r="A58" s="245" t="s">
        <v>56</v>
      </c>
      <c r="B58" s="187"/>
      <c r="C58" s="59" t="s">
        <v>63</v>
      </c>
      <c r="D58" s="246" t="s">
        <v>57</v>
      </c>
      <c r="E58" s="170"/>
      <c r="F58" s="247" t="s">
        <v>63</v>
      </c>
      <c r="G58" s="248"/>
      <c r="H58" s="248"/>
      <c r="I58" s="249"/>
      <c r="J58" s="180" t="s">
        <v>58</v>
      </c>
      <c r="K58" s="17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</row>
    <row r="59" spans="1:29" ht="40.5" customHeight="1" x14ac:dyDescent="0.3">
      <c r="A59" s="246" t="s">
        <v>59</v>
      </c>
      <c r="B59" s="170"/>
      <c r="C59" s="59" t="s">
        <v>63</v>
      </c>
      <c r="D59" s="245" t="s">
        <v>60</v>
      </c>
      <c r="E59" s="187"/>
      <c r="F59" s="247" t="s">
        <v>63</v>
      </c>
      <c r="G59" s="248"/>
      <c r="H59" s="248"/>
      <c r="I59" s="249"/>
      <c r="J59" s="243" t="str">
        <f>IF($B$8&gt;0,(IF((COUNTIFS($C$58,"Si",$C$59,"Si",$F$58,"Si",$F$59,"Si")=1),$N$1,$N$2)),$L$2)</f>
        <v>CUMPLE</v>
      </c>
      <c r="K59" s="17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</row>
    <row r="60" spans="1:29" ht="6" customHeight="1" x14ac:dyDescent="0.3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</row>
    <row r="61" spans="1:29" ht="15.75" customHeight="1" x14ac:dyDescent="0.3">
      <c r="A61" s="180" t="s">
        <v>61</v>
      </c>
      <c r="B61" s="185"/>
      <c r="C61" s="185"/>
      <c r="D61" s="185"/>
      <c r="E61" s="185"/>
      <c r="F61" s="185"/>
      <c r="G61" s="185"/>
      <c r="H61" s="185"/>
      <c r="I61" s="186"/>
      <c r="J61" s="243" t="s">
        <v>16</v>
      </c>
      <c r="K61" s="244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</row>
    <row r="62" spans="1:29" ht="15.75" customHeight="1" x14ac:dyDescent="0.3">
      <c r="A62" s="180" t="s">
        <v>62</v>
      </c>
      <c r="B62" s="185"/>
      <c r="C62" s="185"/>
      <c r="D62" s="185"/>
      <c r="E62" s="185"/>
      <c r="F62" s="185"/>
      <c r="G62" s="185"/>
      <c r="H62" s="185"/>
      <c r="I62" s="186"/>
      <c r="J62" s="243" t="str">
        <f>IF($B$8&gt;0,(IF((COUNTIFS($J$55,$N$1,$J$59,$N$1,$J$61,$N$1)=1),"HABILITADO","NO HABILITADO")),$L$2)</f>
        <v>HABILITADO</v>
      </c>
      <c r="K62" s="17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</row>
    <row r="63" spans="1:29" ht="15.75" customHeight="1" x14ac:dyDescent="0.3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</row>
    <row r="64" spans="1:29" ht="15.75" customHeight="1" x14ac:dyDescent="0.3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</row>
    <row r="65" spans="1:29" ht="15.75" customHeight="1" x14ac:dyDescent="0.3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</row>
    <row r="66" spans="1:29" ht="15.75" customHeight="1" x14ac:dyDescent="0.3">
      <c r="A66" s="30"/>
      <c r="B66" s="30"/>
      <c r="C66" s="62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</row>
    <row r="67" spans="1:29" ht="15.75" customHeight="1" x14ac:dyDescent="0.3">
      <c r="A67" s="30"/>
      <c r="B67" s="30"/>
      <c r="C67" s="31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</row>
    <row r="68" spans="1:29" ht="42" customHeight="1" x14ac:dyDescent="0.3">
      <c r="A68" s="30"/>
      <c r="B68" s="30"/>
      <c r="C68" s="31"/>
      <c r="D68" s="30"/>
      <c r="E68" s="30"/>
      <c r="F68" s="30"/>
      <c r="G68" s="30"/>
      <c r="H68" s="30"/>
      <c r="I68" s="30"/>
      <c r="J68" s="85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</row>
    <row r="69" spans="1:29" ht="15.75" customHeight="1" x14ac:dyDescent="0.3">
      <c r="A69" s="30"/>
      <c r="B69" s="30"/>
      <c r="C69" s="31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</row>
    <row r="70" spans="1:29" ht="15.75" customHeight="1" x14ac:dyDescent="0.3">
      <c r="A70" s="30"/>
      <c r="B70" s="30"/>
      <c r="C70" s="31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</row>
    <row r="71" spans="1:29" ht="15.75" customHeight="1" x14ac:dyDescent="0.3">
      <c r="A71" s="30"/>
      <c r="B71" s="30"/>
      <c r="C71" s="31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</row>
    <row r="72" spans="1:29" ht="15.75" customHeight="1" x14ac:dyDescent="0.3">
      <c r="A72" s="30"/>
      <c r="B72" s="30"/>
      <c r="C72" s="31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</row>
    <row r="73" spans="1:29" ht="15.75" customHeight="1" x14ac:dyDescent="0.3">
      <c r="A73" s="30"/>
      <c r="B73" s="30"/>
      <c r="C73" s="31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</row>
    <row r="74" spans="1:29" ht="15.75" customHeight="1" x14ac:dyDescent="0.3">
      <c r="A74" s="30"/>
      <c r="B74" s="30"/>
      <c r="C74" s="31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</row>
    <row r="75" spans="1:29" ht="15.75" customHeight="1" x14ac:dyDescent="0.3">
      <c r="A75" s="30"/>
      <c r="B75" s="30"/>
      <c r="C75" s="31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</row>
    <row r="76" spans="1:29" ht="15.75" customHeight="1" x14ac:dyDescent="0.3">
      <c r="A76" s="30"/>
      <c r="B76" s="30"/>
      <c r="C76" s="31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</row>
    <row r="77" spans="1:29" ht="15.75" customHeight="1" x14ac:dyDescent="0.3">
      <c r="A77" s="30"/>
      <c r="B77" s="30"/>
      <c r="C77" s="31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</row>
    <row r="78" spans="1:29" ht="15.75" customHeight="1" x14ac:dyDescent="0.3">
      <c r="A78" s="30"/>
      <c r="B78" s="30"/>
      <c r="C78" s="31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</row>
    <row r="79" spans="1:29" ht="15.75" customHeight="1" x14ac:dyDescent="0.3">
      <c r="A79" s="30"/>
      <c r="B79" s="30"/>
      <c r="C79" s="31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</row>
    <row r="80" spans="1:29" ht="15.75" customHeight="1" x14ac:dyDescent="0.3">
      <c r="A80" s="30"/>
      <c r="B80" s="30"/>
      <c r="C80" s="31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</row>
    <row r="81" spans="1:29" ht="15.75" customHeight="1" x14ac:dyDescent="0.3">
      <c r="A81" s="30"/>
      <c r="B81" s="30"/>
      <c r="C81" s="31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</row>
    <row r="82" spans="1:29" ht="15.75" customHeight="1" x14ac:dyDescent="0.3">
      <c r="A82" s="30"/>
      <c r="B82" s="30"/>
      <c r="C82" s="31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</row>
    <row r="83" spans="1:29" ht="15.75" customHeight="1" x14ac:dyDescent="0.3">
      <c r="A83" s="30"/>
      <c r="B83" s="30"/>
      <c r="C83" s="31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</row>
    <row r="84" spans="1:29" ht="15.75" customHeight="1" x14ac:dyDescent="0.3">
      <c r="A84" s="30"/>
      <c r="B84" s="30"/>
      <c r="C84" s="31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</row>
    <row r="85" spans="1:29" ht="15.75" customHeight="1" x14ac:dyDescent="0.3">
      <c r="A85" s="30"/>
      <c r="B85" s="30"/>
      <c r="C85" s="31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</row>
    <row r="86" spans="1:29" ht="15.75" customHeight="1" x14ac:dyDescent="0.3">
      <c r="A86" s="30"/>
      <c r="B86" s="30"/>
      <c r="C86" s="31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</row>
    <row r="87" spans="1:29" ht="15.75" customHeight="1" x14ac:dyDescent="0.3">
      <c r="A87" s="30"/>
      <c r="B87" s="30"/>
      <c r="C87" s="31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</row>
    <row r="88" spans="1:29" ht="15.75" customHeight="1" x14ac:dyDescent="0.3">
      <c r="A88" s="30"/>
      <c r="B88" s="30"/>
      <c r="C88" s="31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</row>
    <row r="89" spans="1:29" ht="15.75" customHeight="1" x14ac:dyDescent="0.3">
      <c r="A89" s="30"/>
      <c r="B89" s="30"/>
      <c r="C89" s="31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</row>
    <row r="90" spans="1:29" ht="15.75" customHeight="1" x14ac:dyDescent="0.3">
      <c r="A90" s="30"/>
      <c r="B90" s="30"/>
      <c r="C90" s="31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</row>
    <row r="91" spans="1:29" ht="15.75" customHeight="1" x14ac:dyDescent="0.3">
      <c r="A91" s="30"/>
      <c r="B91" s="30"/>
      <c r="C91" s="31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</row>
    <row r="92" spans="1:29" ht="15.75" customHeight="1" x14ac:dyDescent="0.3">
      <c r="A92" s="30"/>
      <c r="B92" s="30"/>
      <c r="C92" s="31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</row>
    <row r="93" spans="1:29" ht="15.75" customHeight="1" x14ac:dyDescent="0.3">
      <c r="A93" s="30"/>
      <c r="B93" s="30"/>
      <c r="C93" s="31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</row>
    <row r="94" spans="1:29" ht="15.75" customHeight="1" x14ac:dyDescent="0.3">
      <c r="A94" s="30"/>
      <c r="B94" s="30"/>
      <c r="C94" s="31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</row>
    <row r="95" spans="1:29" ht="15.75" customHeight="1" x14ac:dyDescent="0.3">
      <c r="A95" s="30"/>
      <c r="B95" s="30"/>
      <c r="C95" s="31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</row>
    <row r="96" spans="1:29" ht="15.75" customHeight="1" x14ac:dyDescent="0.3">
      <c r="A96" s="30"/>
      <c r="B96" s="30"/>
      <c r="C96" s="31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</row>
    <row r="97" spans="1:29" ht="15.75" customHeight="1" x14ac:dyDescent="0.3">
      <c r="A97" s="30"/>
      <c r="B97" s="30"/>
      <c r="C97" s="31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</row>
    <row r="98" spans="1:29" ht="15.75" customHeight="1" x14ac:dyDescent="0.3">
      <c r="A98" s="30"/>
      <c r="B98" s="30"/>
      <c r="C98" s="31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</row>
    <row r="99" spans="1:29" ht="15.75" customHeight="1" x14ac:dyDescent="0.3">
      <c r="A99" s="30"/>
      <c r="B99" s="30"/>
      <c r="C99" s="31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</row>
    <row r="100" spans="1:29" ht="15.75" customHeight="1" x14ac:dyDescent="0.3">
      <c r="A100" s="30"/>
      <c r="B100" s="30"/>
      <c r="C100" s="31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</row>
    <row r="101" spans="1:29" ht="15.75" customHeight="1" x14ac:dyDescent="0.3">
      <c r="A101" s="30"/>
      <c r="B101" s="30"/>
      <c r="C101" s="31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</row>
    <row r="102" spans="1:29" ht="15.75" customHeight="1" x14ac:dyDescent="0.3">
      <c r="A102" s="30"/>
      <c r="B102" s="30"/>
      <c r="C102" s="31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</row>
    <row r="103" spans="1:29" ht="15.75" customHeight="1" x14ac:dyDescent="0.3">
      <c r="A103" s="30"/>
      <c r="B103" s="30"/>
      <c r="C103" s="31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</row>
    <row r="104" spans="1:29" ht="15.75" customHeight="1" x14ac:dyDescent="0.3">
      <c r="A104" s="30"/>
      <c r="B104" s="30"/>
      <c r="C104" s="31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</row>
    <row r="105" spans="1:29" ht="15.75" customHeight="1" x14ac:dyDescent="0.3">
      <c r="A105" s="30"/>
      <c r="B105" s="30"/>
      <c r="C105" s="31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</row>
    <row r="106" spans="1:29" ht="15.75" customHeight="1" x14ac:dyDescent="0.3">
      <c r="A106" s="30"/>
      <c r="B106" s="30"/>
      <c r="C106" s="31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</row>
    <row r="107" spans="1:29" ht="15.75" customHeight="1" x14ac:dyDescent="0.3">
      <c r="A107" s="30"/>
      <c r="B107" s="30"/>
      <c r="C107" s="31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</row>
    <row r="108" spans="1:29" ht="15.75" customHeight="1" x14ac:dyDescent="0.3">
      <c r="A108" s="30"/>
      <c r="B108" s="30"/>
      <c r="C108" s="31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</row>
    <row r="109" spans="1:29" ht="15.75" customHeight="1" x14ac:dyDescent="0.3">
      <c r="A109" s="30"/>
      <c r="B109" s="30"/>
      <c r="C109" s="31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</row>
    <row r="110" spans="1:29" ht="15.75" customHeight="1" x14ac:dyDescent="0.3">
      <c r="A110" s="30"/>
      <c r="B110" s="30"/>
      <c r="C110" s="31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</row>
    <row r="111" spans="1:29" ht="15.75" customHeight="1" x14ac:dyDescent="0.3">
      <c r="A111" s="30"/>
      <c r="B111" s="30"/>
      <c r="C111" s="31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</row>
    <row r="112" spans="1:29" ht="15.75" customHeight="1" x14ac:dyDescent="0.3">
      <c r="A112" s="30"/>
      <c r="B112" s="30"/>
      <c r="C112" s="31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</row>
    <row r="113" spans="1:29" ht="15.75" customHeight="1" x14ac:dyDescent="0.3">
      <c r="A113" s="30"/>
      <c r="B113" s="30"/>
      <c r="C113" s="31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</row>
    <row r="114" spans="1:29" ht="15.75" customHeight="1" x14ac:dyDescent="0.3">
      <c r="A114" s="30"/>
      <c r="B114" s="30"/>
      <c r="C114" s="31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</row>
    <row r="115" spans="1:29" ht="15.75" customHeight="1" x14ac:dyDescent="0.3">
      <c r="A115" s="30"/>
      <c r="B115" s="30"/>
      <c r="C115" s="31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</row>
    <row r="116" spans="1:29" ht="15.75" customHeight="1" x14ac:dyDescent="0.3">
      <c r="A116" s="30"/>
      <c r="B116" s="30"/>
      <c r="C116" s="31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</row>
    <row r="117" spans="1:29" ht="15.75" customHeight="1" x14ac:dyDescent="0.3">
      <c r="A117" s="30"/>
      <c r="B117" s="30"/>
      <c r="C117" s="31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</row>
    <row r="118" spans="1:29" ht="15.75" customHeight="1" x14ac:dyDescent="0.3">
      <c r="A118" s="30"/>
      <c r="B118" s="30"/>
      <c r="C118" s="31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</row>
    <row r="119" spans="1:29" ht="15.75" customHeight="1" x14ac:dyDescent="0.3">
      <c r="A119" s="30"/>
      <c r="B119" s="30"/>
      <c r="C119" s="31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</row>
    <row r="120" spans="1:29" ht="15.75" customHeight="1" x14ac:dyDescent="0.3">
      <c r="A120" s="30"/>
      <c r="B120" s="30"/>
      <c r="C120" s="31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</row>
    <row r="121" spans="1:29" ht="15.75" customHeight="1" x14ac:dyDescent="0.3">
      <c r="A121" s="30"/>
      <c r="B121" s="30"/>
      <c r="C121" s="31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</row>
    <row r="122" spans="1:29" ht="15.75" customHeight="1" x14ac:dyDescent="0.3">
      <c r="A122" s="30"/>
      <c r="B122" s="30"/>
      <c r="C122" s="31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</row>
    <row r="123" spans="1:29" ht="15.75" customHeight="1" x14ac:dyDescent="0.3">
      <c r="A123" s="30"/>
      <c r="B123" s="30"/>
      <c r="C123" s="31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</row>
    <row r="124" spans="1:29" ht="15.75" customHeight="1" x14ac:dyDescent="0.3">
      <c r="A124" s="30"/>
      <c r="B124" s="30"/>
      <c r="C124" s="31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</row>
    <row r="125" spans="1:29" ht="15.75" customHeight="1" x14ac:dyDescent="0.3">
      <c r="A125" s="30"/>
      <c r="B125" s="30"/>
      <c r="C125" s="31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</row>
    <row r="126" spans="1:29" ht="15.75" customHeight="1" x14ac:dyDescent="0.3">
      <c r="A126" s="30"/>
      <c r="B126" s="30"/>
      <c r="C126" s="31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</row>
    <row r="127" spans="1:29" ht="15.75" customHeight="1" x14ac:dyDescent="0.3">
      <c r="A127" s="30"/>
      <c r="B127" s="30"/>
      <c r="C127" s="31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</row>
    <row r="128" spans="1:29" ht="15.75" customHeight="1" x14ac:dyDescent="0.3">
      <c r="A128" s="30"/>
      <c r="B128" s="30"/>
      <c r="C128" s="31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</row>
    <row r="129" spans="1:29" ht="15.75" customHeight="1" x14ac:dyDescent="0.3">
      <c r="A129" s="30"/>
      <c r="B129" s="30"/>
      <c r="C129" s="31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</row>
    <row r="130" spans="1:29" ht="15.75" customHeight="1" x14ac:dyDescent="0.3">
      <c r="A130" s="30"/>
      <c r="B130" s="30"/>
      <c r="C130" s="31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</row>
    <row r="131" spans="1:29" ht="15.75" customHeight="1" x14ac:dyDescent="0.3">
      <c r="A131" s="30"/>
      <c r="B131" s="30"/>
      <c r="C131" s="31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</row>
    <row r="132" spans="1:29" ht="15.75" customHeight="1" x14ac:dyDescent="0.3">
      <c r="A132" s="30"/>
      <c r="B132" s="30"/>
      <c r="C132" s="31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</row>
    <row r="133" spans="1:29" ht="15.75" customHeight="1" x14ac:dyDescent="0.3">
      <c r="A133" s="30"/>
      <c r="B133" s="30"/>
      <c r="C133" s="31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</row>
    <row r="134" spans="1:29" ht="15.75" customHeight="1" x14ac:dyDescent="0.3">
      <c r="A134" s="30"/>
      <c r="B134" s="30"/>
      <c r="C134" s="31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</row>
    <row r="135" spans="1:29" ht="15.75" customHeight="1" x14ac:dyDescent="0.3">
      <c r="A135" s="30"/>
      <c r="B135" s="30"/>
      <c r="C135" s="31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</row>
    <row r="136" spans="1:29" ht="15.75" customHeight="1" x14ac:dyDescent="0.3">
      <c r="A136" s="30"/>
      <c r="B136" s="30"/>
      <c r="C136" s="31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</row>
    <row r="137" spans="1:29" ht="15.75" customHeight="1" x14ac:dyDescent="0.3">
      <c r="A137" s="30"/>
      <c r="B137" s="30"/>
      <c r="C137" s="31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</row>
    <row r="138" spans="1:29" ht="15.75" customHeight="1" x14ac:dyDescent="0.3">
      <c r="A138" s="30"/>
      <c r="B138" s="30"/>
      <c r="C138" s="31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</row>
    <row r="139" spans="1:29" ht="15.75" customHeight="1" x14ac:dyDescent="0.3">
      <c r="A139" s="30"/>
      <c r="B139" s="30"/>
      <c r="C139" s="31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</row>
    <row r="140" spans="1:29" ht="15.75" customHeight="1" x14ac:dyDescent="0.3">
      <c r="A140" s="30"/>
      <c r="B140" s="30"/>
      <c r="C140" s="31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</row>
    <row r="141" spans="1:29" ht="15.75" customHeight="1" x14ac:dyDescent="0.3">
      <c r="A141" s="30"/>
      <c r="B141" s="30"/>
      <c r="C141" s="31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</row>
    <row r="142" spans="1:29" ht="15.75" customHeight="1" x14ac:dyDescent="0.3">
      <c r="A142" s="30"/>
      <c r="B142" s="30"/>
      <c r="C142" s="31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</row>
    <row r="143" spans="1:29" ht="15.75" customHeight="1" x14ac:dyDescent="0.3">
      <c r="A143" s="30"/>
      <c r="B143" s="30"/>
      <c r="C143" s="31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</row>
    <row r="144" spans="1:29" ht="15.75" customHeight="1" x14ac:dyDescent="0.3">
      <c r="A144" s="30"/>
      <c r="B144" s="30"/>
      <c r="C144" s="31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</row>
    <row r="145" spans="1:29" ht="15.75" customHeight="1" x14ac:dyDescent="0.3">
      <c r="A145" s="30"/>
      <c r="B145" s="30"/>
      <c r="C145" s="31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</row>
    <row r="146" spans="1:29" ht="15.75" customHeight="1" x14ac:dyDescent="0.3">
      <c r="A146" s="30"/>
      <c r="B146" s="30"/>
      <c r="C146" s="31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</row>
    <row r="147" spans="1:29" ht="15.75" customHeight="1" x14ac:dyDescent="0.3">
      <c r="A147" s="30"/>
      <c r="B147" s="30"/>
      <c r="C147" s="31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</row>
    <row r="148" spans="1:29" ht="15.75" customHeight="1" x14ac:dyDescent="0.3">
      <c r="A148" s="30"/>
      <c r="B148" s="30"/>
      <c r="C148" s="31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</row>
    <row r="149" spans="1:29" ht="15.75" customHeight="1" x14ac:dyDescent="0.3">
      <c r="A149" s="30"/>
      <c r="B149" s="30"/>
      <c r="C149" s="31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</row>
    <row r="150" spans="1:29" ht="15.75" customHeight="1" x14ac:dyDescent="0.3">
      <c r="A150" s="30"/>
      <c r="B150" s="30"/>
      <c r="C150" s="31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</row>
    <row r="151" spans="1:29" ht="15.75" customHeight="1" x14ac:dyDescent="0.3">
      <c r="A151" s="30"/>
      <c r="B151" s="30"/>
      <c r="C151" s="31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</row>
    <row r="152" spans="1:29" ht="15.75" customHeight="1" x14ac:dyDescent="0.3">
      <c r="A152" s="30"/>
      <c r="B152" s="30"/>
      <c r="C152" s="31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</row>
    <row r="153" spans="1:29" ht="15.75" customHeight="1" x14ac:dyDescent="0.3">
      <c r="A153" s="30"/>
      <c r="B153" s="30"/>
      <c r="C153" s="31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</row>
    <row r="154" spans="1:29" ht="15.75" customHeight="1" x14ac:dyDescent="0.3">
      <c r="A154" s="30"/>
      <c r="B154" s="30"/>
      <c r="C154" s="31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</row>
    <row r="155" spans="1:29" ht="15.75" customHeight="1" x14ac:dyDescent="0.3">
      <c r="A155" s="30"/>
      <c r="B155" s="30"/>
      <c r="C155" s="31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</row>
    <row r="156" spans="1:29" ht="15.75" customHeight="1" x14ac:dyDescent="0.3">
      <c r="A156" s="30"/>
      <c r="B156" s="30"/>
      <c r="C156" s="31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</row>
    <row r="157" spans="1:29" ht="15.75" customHeight="1" x14ac:dyDescent="0.3">
      <c r="A157" s="30"/>
      <c r="B157" s="30"/>
      <c r="C157" s="31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</row>
    <row r="158" spans="1:29" ht="15.75" customHeight="1" x14ac:dyDescent="0.3">
      <c r="A158" s="30"/>
      <c r="B158" s="30"/>
      <c r="C158" s="31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</row>
    <row r="159" spans="1:29" ht="15.75" customHeight="1" x14ac:dyDescent="0.3">
      <c r="A159" s="30"/>
      <c r="B159" s="30"/>
      <c r="C159" s="31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</row>
    <row r="160" spans="1:29" ht="15.75" customHeight="1" x14ac:dyDescent="0.3">
      <c r="A160" s="30"/>
      <c r="B160" s="30"/>
      <c r="C160" s="31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</row>
    <row r="161" spans="1:29" ht="15.75" customHeight="1" x14ac:dyDescent="0.3">
      <c r="A161" s="30"/>
      <c r="B161" s="30"/>
      <c r="C161" s="31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</row>
    <row r="162" spans="1:29" ht="15.75" customHeight="1" x14ac:dyDescent="0.3">
      <c r="A162" s="30"/>
      <c r="B162" s="30"/>
      <c r="C162" s="31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</row>
    <row r="163" spans="1:29" ht="15.75" customHeight="1" x14ac:dyDescent="0.3">
      <c r="A163" s="30"/>
      <c r="B163" s="30"/>
      <c r="C163" s="31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</row>
    <row r="164" spans="1:29" ht="15.75" customHeight="1" x14ac:dyDescent="0.3">
      <c r="A164" s="30"/>
      <c r="B164" s="30"/>
      <c r="C164" s="31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</row>
    <row r="165" spans="1:29" ht="15.75" customHeight="1" x14ac:dyDescent="0.3">
      <c r="A165" s="30"/>
      <c r="B165" s="30"/>
      <c r="C165" s="31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</row>
    <row r="166" spans="1:29" ht="15.75" customHeight="1" x14ac:dyDescent="0.3">
      <c r="A166" s="30"/>
      <c r="B166" s="30"/>
      <c r="C166" s="31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</row>
    <row r="167" spans="1:29" ht="15.75" customHeight="1" x14ac:dyDescent="0.3">
      <c r="A167" s="30"/>
      <c r="B167" s="30"/>
      <c r="C167" s="31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</row>
    <row r="168" spans="1:29" ht="15.75" customHeight="1" x14ac:dyDescent="0.3">
      <c r="A168" s="30"/>
      <c r="B168" s="30"/>
      <c r="C168" s="31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</row>
    <row r="169" spans="1:29" ht="15.75" customHeight="1" x14ac:dyDescent="0.3">
      <c r="A169" s="30"/>
      <c r="B169" s="30"/>
      <c r="C169" s="31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</row>
    <row r="170" spans="1:29" ht="15.75" customHeight="1" x14ac:dyDescent="0.3">
      <c r="A170" s="30"/>
      <c r="B170" s="30"/>
      <c r="C170" s="31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</row>
    <row r="171" spans="1:29" ht="15.75" customHeight="1" x14ac:dyDescent="0.3">
      <c r="A171" s="30"/>
      <c r="B171" s="30"/>
      <c r="C171" s="31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</row>
    <row r="172" spans="1:29" ht="15.75" customHeight="1" x14ac:dyDescent="0.3">
      <c r="A172" s="30"/>
      <c r="B172" s="30"/>
      <c r="C172" s="31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</row>
    <row r="173" spans="1:29" ht="15.75" customHeight="1" x14ac:dyDescent="0.3">
      <c r="A173" s="30"/>
      <c r="B173" s="30"/>
      <c r="C173" s="31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</row>
    <row r="174" spans="1:29" ht="15.75" customHeight="1" x14ac:dyDescent="0.3">
      <c r="A174" s="30"/>
      <c r="B174" s="30"/>
      <c r="C174" s="31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</row>
    <row r="175" spans="1:29" ht="15.75" customHeight="1" x14ac:dyDescent="0.3">
      <c r="A175" s="30"/>
      <c r="B175" s="30"/>
      <c r="C175" s="31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</row>
    <row r="176" spans="1:29" ht="15.75" customHeight="1" x14ac:dyDescent="0.3">
      <c r="A176" s="30"/>
      <c r="B176" s="30"/>
      <c r="C176" s="31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</row>
    <row r="177" spans="1:29" ht="15.75" customHeight="1" x14ac:dyDescent="0.3">
      <c r="A177" s="30"/>
      <c r="B177" s="30"/>
      <c r="C177" s="31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</row>
    <row r="178" spans="1:29" ht="15.75" customHeight="1" x14ac:dyDescent="0.3">
      <c r="A178" s="30"/>
      <c r="B178" s="30"/>
      <c r="C178" s="31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</row>
    <row r="179" spans="1:29" ht="15.75" customHeight="1" x14ac:dyDescent="0.3">
      <c r="A179" s="30"/>
      <c r="B179" s="30"/>
      <c r="C179" s="31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</row>
    <row r="180" spans="1:29" ht="15.75" customHeight="1" x14ac:dyDescent="0.3">
      <c r="A180" s="30"/>
      <c r="B180" s="30"/>
      <c r="C180" s="31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</row>
    <row r="181" spans="1:29" ht="15.75" customHeight="1" x14ac:dyDescent="0.3">
      <c r="A181" s="30"/>
      <c r="B181" s="30"/>
      <c r="C181" s="31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</row>
    <row r="182" spans="1:29" ht="15.75" customHeight="1" x14ac:dyDescent="0.3">
      <c r="A182" s="30"/>
      <c r="B182" s="30"/>
      <c r="C182" s="31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</row>
    <row r="183" spans="1:29" ht="15.75" customHeight="1" x14ac:dyDescent="0.3">
      <c r="A183" s="30"/>
      <c r="B183" s="30"/>
      <c r="C183" s="31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</row>
    <row r="184" spans="1:29" ht="15.75" customHeight="1" x14ac:dyDescent="0.3">
      <c r="A184" s="30"/>
      <c r="B184" s="30"/>
      <c r="C184" s="31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</row>
    <row r="185" spans="1:29" ht="15.75" customHeight="1" x14ac:dyDescent="0.3">
      <c r="A185" s="30"/>
      <c r="B185" s="30"/>
      <c r="C185" s="31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</row>
    <row r="186" spans="1:29" ht="15.75" customHeight="1" x14ac:dyDescent="0.3">
      <c r="A186" s="30"/>
      <c r="B186" s="30"/>
      <c r="C186" s="31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</row>
    <row r="187" spans="1:29" ht="15.75" customHeight="1" x14ac:dyDescent="0.3">
      <c r="A187" s="30"/>
      <c r="B187" s="30"/>
      <c r="C187" s="31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</row>
    <row r="188" spans="1:29" ht="15.75" customHeight="1" x14ac:dyDescent="0.3">
      <c r="A188" s="30"/>
      <c r="B188" s="30"/>
      <c r="C188" s="31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</row>
    <row r="189" spans="1:29" ht="15.75" customHeight="1" x14ac:dyDescent="0.3">
      <c r="A189" s="30"/>
      <c r="B189" s="30"/>
      <c r="C189" s="31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</row>
    <row r="190" spans="1:29" ht="15.75" customHeight="1" x14ac:dyDescent="0.3">
      <c r="A190" s="30"/>
      <c r="B190" s="30"/>
      <c r="C190" s="31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</row>
    <row r="191" spans="1:29" ht="15.75" customHeight="1" x14ac:dyDescent="0.3">
      <c r="A191" s="30"/>
      <c r="B191" s="30"/>
      <c r="C191" s="31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</row>
    <row r="192" spans="1:29" ht="15.75" customHeight="1" x14ac:dyDescent="0.3">
      <c r="A192" s="30"/>
      <c r="B192" s="30"/>
      <c r="C192" s="31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</row>
    <row r="193" spans="1:29" ht="15.75" customHeight="1" x14ac:dyDescent="0.3">
      <c r="A193" s="30"/>
      <c r="B193" s="30"/>
      <c r="C193" s="31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</row>
    <row r="194" spans="1:29" ht="15.75" customHeight="1" x14ac:dyDescent="0.3">
      <c r="A194" s="30"/>
      <c r="B194" s="30"/>
      <c r="C194" s="31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</row>
    <row r="195" spans="1:29" ht="15.75" customHeight="1" x14ac:dyDescent="0.3">
      <c r="A195" s="30"/>
      <c r="B195" s="30"/>
      <c r="C195" s="31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</row>
    <row r="196" spans="1:29" ht="15.75" customHeight="1" x14ac:dyDescent="0.3">
      <c r="A196" s="30"/>
      <c r="B196" s="30"/>
      <c r="C196" s="31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</row>
    <row r="197" spans="1:29" ht="15.75" customHeight="1" x14ac:dyDescent="0.3">
      <c r="A197" s="30"/>
      <c r="B197" s="30"/>
      <c r="C197" s="31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</row>
    <row r="198" spans="1:29" ht="15.75" customHeight="1" x14ac:dyDescent="0.3">
      <c r="A198" s="30"/>
      <c r="B198" s="30"/>
      <c r="C198" s="31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</row>
    <row r="199" spans="1:29" ht="15.75" customHeight="1" x14ac:dyDescent="0.3">
      <c r="A199" s="30"/>
      <c r="B199" s="30"/>
      <c r="C199" s="31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</row>
    <row r="200" spans="1:29" ht="15.75" customHeight="1" x14ac:dyDescent="0.3">
      <c r="A200" s="30"/>
      <c r="B200" s="30"/>
      <c r="C200" s="31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</row>
    <row r="201" spans="1:29" ht="15.75" customHeight="1" x14ac:dyDescent="0.3">
      <c r="A201" s="30"/>
      <c r="B201" s="30"/>
      <c r="C201" s="31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</row>
    <row r="202" spans="1:29" ht="15.75" customHeight="1" x14ac:dyDescent="0.3">
      <c r="A202" s="30"/>
      <c r="B202" s="30"/>
      <c r="C202" s="31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</row>
    <row r="203" spans="1:29" ht="15.75" customHeight="1" x14ac:dyDescent="0.3">
      <c r="A203" s="30"/>
      <c r="B203" s="30"/>
      <c r="C203" s="31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</row>
    <row r="204" spans="1:29" ht="15.75" customHeight="1" x14ac:dyDescent="0.3">
      <c r="A204" s="30"/>
      <c r="B204" s="30"/>
      <c r="C204" s="31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</row>
    <row r="205" spans="1:29" ht="15.75" customHeight="1" x14ac:dyDescent="0.3">
      <c r="A205" s="30"/>
      <c r="B205" s="30"/>
      <c r="C205" s="31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</row>
    <row r="206" spans="1:29" ht="15.75" customHeight="1" x14ac:dyDescent="0.3">
      <c r="A206" s="30"/>
      <c r="B206" s="30"/>
      <c r="C206" s="31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</row>
    <row r="207" spans="1:29" ht="15.75" customHeight="1" x14ac:dyDescent="0.3">
      <c r="A207" s="30"/>
      <c r="B207" s="30"/>
      <c r="C207" s="31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</row>
    <row r="208" spans="1:29" ht="15.75" customHeight="1" x14ac:dyDescent="0.3">
      <c r="A208" s="30"/>
      <c r="B208" s="30"/>
      <c r="C208" s="31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</row>
    <row r="209" spans="1:29" ht="15.75" customHeight="1" x14ac:dyDescent="0.3">
      <c r="A209" s="30"/>
      <c r="B209" s="30"/>
      <c r="C209" s="31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</row>
    <row r="210" spans="1:29" ht="15.75" customHeight="1" x14ac:dyDescent="0.3">
      <c r="A210" s="30"/>
      <c r="B210" s="30"/>
      <c r="C210" s="31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</row>
    <row r="211" spans="1:29" ht="15.75" customHeight="1" x14ac:dyDescent="0.3">
      <c r="A211" s="30"/>
      <c r="B211" s="30"/>
      <c r="C211" s="31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</row>
    <row r="212" spans="1:29" ht="15.75" customHeight="1" x14ac:dyDescent="0.3">
      <c r="A212" s="30"/>
      <c r="B212" s="30"/>
      <c r="C212" s="31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</row>
    <row r="213" spans="1:29" ht="15.75" customHeight="1" x14ac:dyDescent="0.3">
      <c r="A213" s="30"/>
      <c r="B213" s="30"/>
      <c r="C213" s="31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</row>
    <row r="214" spans="1:29" ht="15.75" customHeight="1" x14ac:dyDescent="0.3">
      <c r="A214" s="30"/>
      <c r="B214" s="30"/>
      <c r="C214" s="31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</row>
    <row r="215" spans="1:29" ht="15.75" customHeight="1" x14ac:dyDescent="0.3">
      <c r="A215" s="30"/>
      <c r="B215" s="30"/>
      <c r="C215" s="31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</row>
    <row r="216" spans="1:29" ht="15.75" customHeight="1" x14ac:dyDescent="0.3">
      <c r="A216" s="30"/>
      <c r="B216" s="30"/>
      <c r="C216" s="31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</row>
    <row r="217" spans="1:29" ht="15.75" customHeight="1" x14ac:dyDescent="0.3">
      <c r="A217" s="30"/>
      <c r="B217" s="30"/>
      <c r="C217" s="31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</row>
    <row r="218" spans="1:29" ht="15.75" customHeight="1" x14ac:dyDescent="0.3">
      <c r="A218" s="30"/>
      <c r="B218" s="30"/>
      <c r="C218" s="31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</row>
    <row r="219" spans="1:29" ht="15.75" customHeight="1" x14ac:dyDescent="0.3">
      <c r="A219" s="30"/>
      <c r="B219" s="30"/>
      <c r="C219" s="31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</row>
    <row r="220" spans="1:29" ht="15.75" customHeight="1" x14ac:dyDescent="0.3">
      <c r="A220" s="30"/>
      <c r="B220" s="30"/>
      <c r="C220" s="31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</row>
    <row r="221" spans="1:29" ht="15.75" customHeight="1" x14ac:dyDescent="0.3">
      <c r="A221" s="30"/>
      <c r="B221" s="30"/>
      <c r="C221" s="31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</row>
    <row r="222" spans="1:29" ht="15.75" customHeight="1" x14ac:dyDescent="0.3">
      <c r="A222" s="30"/>
      <c r="B222" s="30"/>
      <c r="C222" s="31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</row>
    <row r="223" spans="1:29" ht="15.75" customHeight="1" x14ac:dyDescent="0.3">
      <c r="A223" s="30"/>
      <c r="B223" s="30"/>
      <c r="C223" s="31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</row>
    <row r="224" spans="1:29" ht="15.75" customHeight="1" x14ac:dyDescent="0.3">
      <c r="A224" s="30"/>
      <c r="B224" s="30"/>
      <c r="C224" s="31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</row>
    <row r="225" spans="1:29" ht="15.75" customHeight="1" x14ac:dyDescent="0.3">
      <c r="A225" s="30"/>
      <c r="B225" s="30"/>
      <c r="C225" s="31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</row>
    <row r="226" spans="1:29" ht="15.75" customHeight="1" x14ac:dyDescent="0.3">
      <c r="A226" s="30"/>
      <c r="B226" s="30"/>
      <c r="C226" s="31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</row>
    <row r="227" spans="1:29" ht="15.75" customHeight="1" x14ac:dyDescent="0.3">
      <c r="A227" s="30"/>
      <c r="B227" s="30"/>
      <c r="C227" s="31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</row>
    <row r="228" spans="1:29" ht="15.75" customHeight="1" x14ac:dyDescent="0.3">
      <c r="A228" s="30"/>
      <c r="B228" s="30"/>
      <c r="C228" s="31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</row>
    <row r="229" spans="1:29" ht="15.75" customHeight="1" x14ac:dyDescent="0.3">
      <c r="A229" s="30"/>
      <c r="B229" s="30"/>
      <c r="C229" s="31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</row>
    <row r="230" spans="1:29" ht="15.75" customHeight="1" x14ac:dyDescent="0.3">
      <c r="A230" s="30"/>
      <c r="B230" s="30"/>
      <c r="C230" s="31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</row>
    <row r="231" spans="1:29" ht="15.75" customHeight="1" x14ac:dyDescent="0.3">
      <c r="A231" s="30"/>
      <c r="B231" s="30"/>
      <c r="C231" s="31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</row>
    <row r="232" spans="1:29" ht="15.75" customHeight="1" x14ac:dyDescent="0.3">
      <c r="A232" s="30"/>
      <c r="B232" s="30"/>
      <c r="C232" s="31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</row>
    <row r="233" spans="1:29" ht="15.75" customHeight="1" x14ac:dyDescent="0.3">
      <c r="A233" s="30"/>
      <c r="B233" s="30"/>
      <c r="C233" s="31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</row>
    <row r="234" spans="1:29" ht="15.75" customHeight="1" x14ac:dyDescent="0.3">
      <c r="A234" s="30"/>
      <c r="B234" s="30"/>
      <c r="C234" s="31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</row>
    <row r="235" spans="1:29" ht="15.75" customHeight="1" x14ac:dyDescent="0.3">
      <c r="A235" s="30"/>
      <c r="B235" s="30"/>
      <c r="C235" s="31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</row>
    <row r="236" spans="1:29" ht="15.75" customHeight="1" x14ac:dyDescent="0.3">
      <c r="A236" s="30"/>
      <c r="B236" s="30"/>
      <c r="C236" s="31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</row>
    <row r="237" spans="1:29" ht="15.75" customHeight="1" x14ac:dyDescent="0.3">
      <c r="A237" s="30"/>
      <c r="B237" s="30"/>
      <c r="C237" s="31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</row>
    <row r="238" spans="1:29" ht="15.75" customHeight="1" x14ac:dyDescent="0.3">
      <c r="A238" s="30"/>
      <c r="B238" s="30"/>
      <c r="C238" s="31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</row>
    <row r="239" spans="1:29" ht="15.75" customHeight="1" x14ac:dyDescent="0.3">
      <c r="A239" s="30"/>
      <c r="B239" s="30"/>
      <c r="C239" s="31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</row>
    <row r="240" spans="1:29" ht="15.75" customHeight="1" x14ac:dyDescent="0.3">
      <c r="A240" s="30"/>
      <c r="B240" s="30"/>
      <c r="C240" s="31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</row>
    <row r="241" spans="1:29" ht="15.75" customHeight="1" x14ac:dyDescent="0.3">
      <c r="A241" s="30"/>
      <c r="B241" s="30"/>
      <c r="C241" s="31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</row>
    <row r="242" spans="1:29" ht="15.75" customHeight="1" x14ac:dyDescent="0.3">
      <c r="A242" s="30"/>
      <c r="B242" s="30"/>
      <c r="C242" s="31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</row>
    <row r="243" spans="1:29" ht="15.75" customHeight="1" x14ac:dyDescent="0.3">
      <c r="A243" s="30"/>
      <c r="B243" s="30"/>
      <c r="C243" s="31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</row>
    <row r="244" spans="1:29" ht="15.75" customHeight="1" x14ac:dyDescent="0.3">
      <c r="A244" s="30"/>
      <c r="B244" s="30"/>
      <c r="C244" s="31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</row>
    <row r="245" spans="1:29" ht="15.75" customHeight="1" x14ac:dyDescent="0.3">
      <c r="A245" s="30"/>
      <c r="B245" s="30"/>
      <c r="C245" s="31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</row>
    <row r="246" spans="1:29" ht="15.75" customHeight="1" x14ac:dyDescent="0.3">
      <c r="A246" s="30"/>
      <c r="B246" s="30"/>
      <c r="C246" s="31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</row>
    <row r="247" spans="1:29" ht="15.75" customHeight="1" x14ac:dyDescent="0.3">
      <c r="A247" s="30"/>
      <c r="B247" s="30"/>
      <c r="C247" s="31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</row>
    <row r="248" spans="1:29" ht="15.75" customHeight="1" x14ac:dyDescent="0.3">
      <c r="A248" s="30"/>
      <c r="B248" s="30"/>
      <c r="C248" s="31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</row>
    <row r="249" spans="1:29" ht="15.75" customHeight="1" x14ac:dyDescent="0.3">
      <c r="A249" s="30"/>
      <c r="B249" s="30"/>
      <c r="C249" s="31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</row>
    <row r="250" spans="1:29" ht="15.75" customHeight="1" x14ac:dyDescent="0.3">
      <c r="A250" s="30"/>
      <c r="B250" s="30"/>
      <c r="C250" s="31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</row>
    <row r="251" spans="1:29" ht="15.75" customHeight="1" x14ac:dyDescent="0.3">
      <c r="A251" s="30"/>
      <c r="B251" s="30"/>
      <c r="C251" s="31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</row>
    <row r="252" spans="1:29" ht="15.75" customHeight="1" x14ac:dyDescent="0.3">
      <c r="A252" s="30"/>
      <c r="B252" s="30"/>
      <c r="C252" s="31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</row>
    <row r="253" spans="1:29" ht="15.75" customHeight="1" x14ac:dyDescent="0.3">
      <c r="A253" s="30"/>
      <c r="B253" s="30"/>
      <c r="C253" s="31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</row>
    <row r="254" spans="1:29" ht="15.75" customHeight="1" x14ac:dyDescent="0.3">
      <c r="A254" s="30"/>
      <c r="B254" s="30"/>
      <c r="C254" s="31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</row>
    <row r="255" spans="1:29" ht="15.75" customHeight="1" x14ac:dyDescent="0.3">
      <c r="A255" s="30"/>
      <c r="B255" s="30"/>
      <c r="C255" s="31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</row>
    <row r="256" spans="1:29" ht="15.75" customHeight="1" x14ac:dyDescent="0.3">
      <c r="A256" s="30"/>
      <c r="B256" s="30"/>
      <c r="C256" s="31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</row>
    <row r="257" spans="1:29" ht="15.75" customHeight="1" x14ac:dyDescent="0.3">
      <c r="A257" s="30"/>
      <c r="B257" s="30"/>
      <c r="C257" s="31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</row>
    <row r="258" spans="1:29" ht="15.75" customHeight="1" x14ac:dyDescent="0.3">
      <c r="A258" s="30"/>
      <c r="B258" s="30"/>
      <c r="C258" s="31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</row>
    <row r="259" spans="1:29" ht="15.75" customHeight="1" x14ac:dyDescent="0.3">
      <c r="A259" s="30"/>
      <c r="B259" s="30"/>
      <c r="C259" s="31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</row>
    <row r="260" spans="1:29" ht="15.75" customHeight="1" x14ac:dyDescent="0.3">
      <c r="A260" s="30"/>
      <c r="B260" s="30"/>
      <c r="C260" s="31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</row>
    <row r="261" spans="1:29" ht="15.75" customHeight="1" x14ac:dyDescent="0.3">
      <c r="A261" s="30"/>
      <c r="B261" s="30"/>
      <c r="C261" s="31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</row>
    <row r="262" spans="1:29" ht="15.75" customHeight="1" x14ac:dyDescent="0.3">
      <c r="A262" s="30"/>
      <c r="B262" s="30"/>
      <c r="C262" s="31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</row>
    <row r="263" spans="1:29" ht="15.75" customHeight="1" x14ac:dyDescent="0.3">
      <c r="A263" s="30"/>
      <c r="B263" s="30"/>
      <c r="C263" s="31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</row>
    <row r="264" spans="1:29" ht="15.75" customHeight="1" x14ac:dyDescent="0.3">
      <c r="A264" s="30"/>
      <c r="B264" s="30"/>
      <c r="C264" s="31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</row>
    <row r="265" spans="1:29" ht="15.75" customHeight="1" x14ac:dyDescent="0.3">
      <c r="A265" s="30"/>
      <c r="B265" s="30"/>
      <c r="C265" s="31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</row>
    <row r="266" spans="1:29" ht="15.75" customHeight="1" x14ac:dyDescent="0.3">
      <c r="A266" s="30"/>
      <c r="B266" s="30"/>
      <c r="C266" s="31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</row>
    <row r="267" spans="1:29" ht="15.75" customHeight="1" x14ac:dyDescent="0.3"/>
    <row r="268" spans="1:29" ht="15.75" customHeight="1" x14ac:dyDescent="0.3"/>
    <row r="269" spans="1:29" ht="15.75" customHeight="1" x14ac:dyDescent="0.3"/>
    <row r="270" spans="1:29" ht="15.75" customHeight="1" x14ac:dyDescent="0.3"/>
    <row r="271" spans="1:29" ht="15.75" customHeight="1" x14ac:dyDescent="0.3"/>
    <row r="272" spans="1:29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</sheetData>
  <mergeCells count="65">
    <mergeCell ref="A13:K13"/>
    <mergeCell ref="A1:K1"/>
    <mergeCell ref="A3:K3"/>
    <mergeCell ref="B4:C4"/>
    <mergeCell ref="D4:H4"/>
    <mergeCell ref="J4:K4"/>
    <mergeCell ref="B5:K5"/>
    <mergeCell ref="A7:K7"/>
    <mergeCell ref="C8:K8"/>
    <mergeCell ref="B9:H9"/>
    <mergeCell ref="B10:H10"/>
    <mergeCell ref="B11:H11"/>
    <mergeCell ref="B14:K14"/>
    <mergeCell ref="B15:K15"/>
    <mergeCell ref="B16:K16"/>
    <mergeCell ref="A18:K18"/>
    <mergeCell ref="C19:I19"/>
    <mergeCell ref="J19:K19"/>
    <mergeCell ref="C37:J37"/>
    <mergeCell ref="A20:A21"/>
    <mergeCell ref="B20:B21"/>
    <mergeCell ref="C20:I21"/>
    <mergeCell ref="J20:K21"/>
    <mergeCell ref="C22:I22"/>
    <mergeCell ref="C23:I23"/>
    <mergeCell ref="J23:K23"/>
    <mergeCell ref="B24:C24"/>
    <mergeCell ref="D24:I24"/>
    <mergeCell ref="J24:K24"/>
    <mergeCell ref="A25:K25"/>
    <mergeCell ref="A36:K36"/>
    <mergeCell ref="C38:E38"/>
    <mergeCell ref="F38:I38"/>
    <mergeCell ref="K38:K40"/>
    <mergeCell ref="C39:E39"/>
    <mergeCell ref="F39:I39"/>
    <mergeCell ref="C40:E40"/>
    <mergeCell ref="F40:I40"/>
    <mergeCell ref="B53:K53"/>
    <mergeCell ref="A42:J42"/>
    <mergeCell ref="A43:J43"/>
    <mergeCell ref="A44:I44"/>
    <mergeCell ref="A45:I47"/>
    <mergeCell ref="J45:J47"/>
    <mergeCell ref="K45:K47"/>
    <mergeCell ref="A48:I50"/>
    <mergeCell ref="J48:J50"/>
    <mergeCell ref="K48:K50"/>
    <mergeCell ref="A51:J51"/>
    <mergeCell ref="A52:J52"/>
    <mergeCell ref="A55:I55"/>
    <mergeCell ref="J55:K55"/>
    <mergeCell ref="A57:K57"/>
    <mergeCell ref="A58:B58"/>
    <mergeCell ref="D58:E58"/>
    <mergeCell ref="F58:I58"/>
    <mergeCell ref="J58:K58"/>
    <mergeCell ref="A62:I62"/>
    <mergeCell ref="J62:K62"/>
    <mergeCell ref="A59:B59"/>
    <mergeCell ref="D59:E59"/>
    <mergeCell ref="F59:I59"/>
    <mergeCell ref="J59:K59"/>
    <mergeCell ref="A61:I61"/>
    <mergeCell ref="J61:K61"/>
  </mergeCells>
  <conditionalFormatting sqref="B9:B11">
    <cfRule type="cellIs" dxfId="125" priority="17" operator="equal">
      <formula>0</formula>
    </cfRule>
    <cfRule type="cellIs" dxfId="124" priority="18" operator="equal">
      <formula>0</formula>
    </cfRule>
  </conditionalFormatting>
  <conditionalFormatting sqref="B27:B34">
    <cfRule type="cellIs" dxfId="123" priority="19" operator="equal">
      <formula>0</formula>
    </cfRule>
    <cfRule type="cellIs" dxfId="122" priority="20" operator="equal">
      <formula>$M$2</formula>
    </cfRule>
    <cfRule type="cellIs" dxfId="121" priority="21" operator="equal">
      <formula>$M$1</formula>
    </cfRule>
  </conditionalFormatting>
  <conditionalFormatting sqref="B34">
    <cfRule type="cellIs" dxfId="120" priority="22" operator="equal">
      <formula>"No aplica"</formula>
    </cfRule>
  </conditionalFormatting>
  <conditionalFormatting sqref="B20:C20 C23">
    <cfRule type="cellIs" dxfId="119" priority="23" operator="equal">
      <formula>0</formula>
    </cfRule>
  </conditionalFormatting>
  <conditionalFormatting sqref="C8">
    <cfRule type="cellIs" dxfId="118" priority="24" operator="equal">
      <formula>0</formula>
    </cfRule>
    <cfRule type="cellIs" dxfId="117" priority="28" operator="equal">
      <formula>0</formula>
    </cfRule>
  </conditionalFormatting>
  <conditionalFormatting sqref="C58:C59">
    <cfRule type="containsText" dxfId="116" priority="39" operator="containsText" text="Si">
      <formula>NOT(ISERROR(SEARCH(("Si"),(C58))))</formula>
    </cfRule>
    <cfRule type="containsText" dxfId="115" priority="38" operator="containsText" text="No">
      <formula>NOT(ISERROR(SEARCH(("No"),(C58))))</formula>
    </cfRule>
    <cfRule type="containsText" dxfId="114" priority="37" operator="containsText" text="N.A.">
      <formula>NOT(ISERROR(SEARCH(("N.A."),(C58))))</formula>
    </cfRule>
  </conditionalFormatting>
  <conditionalFormatting sqref="E27:E34">
    <cfRule type="cellIs" dxfId="113" priority="6" operator="equal">
      <formula>$M$1</formula>
    </cfRule>
    <cfRule type="cellIs" dxfId="112" priority="4" operator="equal">
      <formula>0</formula>
    </cfRule>
    <cfRule type="cellIs" dxfId="111" priority="5" operator="equal">
      <formula>$M$2</formula>
    </cfRule>
  </conditionalFormatting>
  <conditionalFormatting sqref="E34">
    <cfRule type="cellIs" dxfId="110" priority="7" operator="equal">
      <formula>"No aplica"</formula>
    </cfRule>
  </conditionalFormatting>
  <conditionalFormatting sqref="F58:F59">
    <cfRule type="containsText" dxfId="109" priority="2" operator="containsText" text="No">
      <formula>NOT(ISERROR(SEARCH(("No"),(F58))))</formula>
    </cfRule>
    <cfRule type="containsText" dxfId="108" priority="3" operator="containsText" text="Si">
      <formula>NOT(ISERROR(SEARCH(("Si"),(F58))))</formula>
    </cfRule>
    <cfRule type="containsText" dxfId="107" priority="1" operator="containsText" text="N.A.">
      <formula>NOT(ISERROR(SEARCH(("N.A."),(F58))))</formula>
    </cfRule>
  </conditionalFormatting>
  <conditionalFormatting sqref="G27:H33">
    <cfRule type="cellIs" dxfId="106" priority="12" operator="equal">
      <formula>0</formula>
    </cfRule>
    <cfRule type="cellIs" dxfId="105" priority="14" operator="equal">
      <formula>$M$1</formula>
    </cfRule>
    <cfRule type="cellIs" dxfId="104" priority="13" operator="equal">
      <formula>$M$2</formula>
    </cfRule>
  </conditionalFormatting>
  <conditionalFormatting sqref="H34">
    <cfRule type="cellIs" dxfId="103" priority="11" operator="equal">
      <formula>"No aplica"</formula>
    </cfRule>
  </conditionalFormatting>
  <conditionalFormatting sqref="H34:I34">
    <cfRule type="cellIs" dxfId="102" priority="8" operator="equal">
      <formula>0</formula>
    </cfRule>
    <cfRule type="cellIs" dxfId="101" priority="9" operator="equal">
      <formula>$M$2</formula>
    </cfRule>
    <cfRule type="cellIs" dxfId="100" priority="10" operator="equal">
      <formula>$M$1</formula>
    </cfRule>
  </conditionalFormatting>
  <conditionalFormatting sqref="J20">
    <cfRule type="cellIs" dxfId="99" priority="15" operator="equal">
      <formula>0</formula>
    </cfRule>
  </conditionalFormatting>
  <conditionalFormatting sqref="J24">
    <cfRule type="cellIs" dxfId="98" priority="46" stopIfTrue="1" operator="equal">
      <formula>0</formula>
    </cfRule>
  </conditionalFormatting>
  <conditionalFormatting sqref="J38:J40">
    <cfRule type="cellIs" dxfId="97" priority="34" operator="equal">
      <formula>0</formula>
    </cfRule>
  </conditionalFormatting>
  <conditionalFormatting sqref="J61">
    <cfRule type="cellIs" dxfId="96" priority="43" operator="equal">
      <formula>0</formula>
    </cfRule>
    <cfRule type="cellIs" dxfId="95" priority="44" operator="equal">
      <formula>$M$2</formula>
    </cfRule>
    <cfRule type="cellIs" dxfId="94" priority="45" operator="equal">
      <formula>$M$1</formula>
    </cfRule>
  </conditionalFormatting>
  <conditionalFormatting sqref="J23:K23">
    <cfRule type="cellIs" dxfId="93" priority="16" operator="equal">
      <formula>0</formula>
    </cfRule>
  </conditionalFormatting>
  <conditionalFormatting sqref="J55:K55 J59:K59">
    <cfRule type="cellIs" dxfId="92" priority="25" operator="equal">
      <formula>0</formula>
    </cfRule>
    <cfRule type="cellIs" dxfId="91" priority="26" operator="equal">
      <formula>$N$1</formula>
    </cfRule>
    <cfRule type="cellIs" dxfId="90" priority="27" operator="equal">
      <formula>$N$2</formula>
    </cfRule>
  </conditionalFormatting>
  <conditionalFormatting sqref="J62:K62">
    <cfRule type="cellIs" dxfId="89" priority="29" operator="equal">
      <formula>0</formula>
    </cfRule>
    <cfRule type="cellIs" dxfId="88" priority="30" operator="equal">
      <formula>"HABILITADO"</formula>
    </cfRule>
    <cfRule type="cellIs" dxfId="87" priority="31" operator="equal">
      <formula>"NO HABILITADO"</formula>
    </cfRule>
  </conditionalFormatting>
  <conditionalFormatting sqref="K27:K34">
    <cfRule type="cellIs" dxfId="86" priority="32" operator="equal">
      <formula>0</formula>
    </cfRule>
  </conditionalFormatting>
  <conditionalFormatting sqref="K38:K39">
    <cfRule type="cellIs" dxfId="85" priority="33" operator="equal">
      <formula>0</formula>
    </cfRule>
  </conditionalFormatting>
  <conditionalFormatting sqref="K38:K40">
    <cfRule type="cellIs" dxfId="84" priority="35" operator="equal">
      <formula>"No Cumple"</formula>
    </cfRule>
    <cfRule type="cellIs" dxfId="83" priority="36" operator="equal">
      <formula>"Cumple"</formula>
    </cfRule>
  </conditionalFormatting>
  <conditionalFormatting sqref="K42:K45 K48 K51:K52">
    <cfRule type="containsText" dxfId="82" priority="40" operator="containsText" text="N.A.">
      <formula>NOT(ISERROR(SEARCH(("N.A."),(K42))))</formula>
    </cfRule>
    <cfRule type="containsText" dxfId="81" priority="42" operator="containsText" text="Si">
      <formula>NOT(ISERROR(SEARCH(("Si"),(K42))))</formula>
    </cfRule>
    <cfRule type="containsText" dxfId="80" priority="41" operator="containsText" text="No">
      <formula>NOT(ISERROR(SEARCH(("No"),(K42))))</formula>
    </cfRule>
  </conditionalFormatting>
  <dataValidations count="6">
    <dataValidation type="list" allowBlank="1" showErrorMessage="1" sqref="F38:F39" xr:uid="{F3E95CBF-0AD1-4D8E-B0E4-631E21C847F4}">
      <formula1>"X"</formula1>
    </dataValidation>
    <dataValidation type="list" allowBlank="1" showInputMessage="1" showErrorMessage="1" prompt="Entregado ¿Si o No?" sqref="C58:C59" xr:uid="{36FE1037-13FB-4AE7-A173-31DBB2BD25E1}">
      <formula1>"Si,No"</formula1>
    </dataValidation>
    <dataValidation type="list" allowBlank="1" showErrorMessage="1" sqref="J61" xr:uid="{BDE8D441-E267-4801-9296-C0FA6A8DD705}">
      <formula1>$N$1:$N$2</formula1>
    </dataValidation>
    <dataValidation type="list" allowBlank="1" showInputMessage="1" showErrorMessage="1" prompt="Entregado ¿Si o No?" sqref="K42:K45 K48 K51:K52" xr:uid="{0D895E3C-77FE-474C-97D6-898C8B5E41E4}">
      <formula1>"Si,No,N.A."</formula1>
    </dataValidation>
    <dataValidation type="list" allowBlank="1" showErrorMessage="1" sqref="B27:B33 E27:E33 G27:H33" xr:uid="{B95AAD13-4F3E-4F3C-B014-7B89BABCA254}">
      <formula1>$M$1:$M$2</formula1>
    </dataValidation>
    <dataValidation type="list" allowBlank="1" showErrorMessage="1" sqref="C27:C33" xr:uid="{686493D1-DA2F-4DA1-8F29-D06565859A1F}">
      <formula1>$B$9:$B$12</formula1>
    </dataValidation>
  </dataValidations>
  <pageMargins left="0.7" right="0.7" top="0.75" bottom="0.75" header="0" footer="0"/>
  <pageSetup paperSize="9" scale="47" fitToHeight="0" orientation="landscape" r:id="rId1"/>
  <rowBreaks count="2" manualBreakCount="2">
    <brk id="11" max="7" man="1"/>
    <brk id="41" max="8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23455876-CA70-445B-BD9B-58557EED4009}">
          <x14:formula1>
            <xm:f>OFERENTES!$A$7:$A$12</xm:f>
          </x14:formula1>
          <xm:sqref>B19 B8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50046-108B-4BFA-863E-2948B74644EB}">
  <sheetPr>
    <pageSetUpPr fitToPage="1"/>
  </sheetPr>
  <dimension ref="A1:I989"/>
  <sheetViews>
    <sheetView view="pageBreakPreview" zoomScale="70" zoomScaleNormal="100" zoomScaleSheetLayoutView="70" workbookViewId="0">
      <selection activeCell="D14" sqref="D14"/>
    </sheetView>
  </sheetViews>
  <sheetFormatPr baseColWidth="10" defaultColWidth="14.28515625" defaultRowHeight="15" customHeight="1" x14ac:dyDescent="0.4"/>
  <cols>
    <col min="1" max="1" width="47.140625" style="63" customWidth="1"/>
    <col min="2" max="2" width="35.140625" style="63" customWidth="1"/>
    <col min="3" max="3" width="28.7109375" style="63" customWidth="1"/>
    <col min="4" max="4" width="34.28515625" style="63" customWidth="1"/>
    <col min="5" max="5" width="18.28515625" style="63" customWidth="1"/>
    <col min="6" max="6" width="18" style="63" customWidth="1"/>
    <col min="7" max="7" width="40.85546875" style="63" bestFit="1" customWidth="1"/>
    <col min="8" max="26" width="10.7109375" style="63" customWidth="1"/>
    <col min="27" max="16384" width="14.28515625" style="63"/>
  </cols>
  <sheetData>
    <row r="1" spans="1:9" ht="46.5" customHeight="1" x14ac:dyDescent="0.4">
      <c r="A1" s="252" t="s">
        <v>79</v>
      </c>
      <c r="B1" s="253"/>
      <c r="C1" s="253"/>
      <c r="D1" s="253"/>
      <c r="E1" s="253"/>
      <c r="G1" s="64" t="s">
        <v>63</v>
      </c>
      <c r="H1" s="64">
        <v>1</v>
      </c>
      <c r="I1" s="64" t="s">
        <v>76</v>
      </c>
    </row>
    <row r="2" spans="1:9" ht="19.5" x14ac:dyDescent="0.4">
      <c r="B2" s="65"/>
      <c r="G2" s="64" t="s">
        <v>64</v>
      </c>
      <c r="H2" s="64">
        <v>2</v>
      </c>
      <c r="I2" s="64" t="s">
        <v>77</v>
      </c>
    </row>
    <row r="3" spans="1:9" ht="19.5" x14ac:dyDescent="0.4">
      <c r="A3" s="66" t="s">
        <v>65</v>
      </c>
      <c r="B3" s="67">
        <v>5</v>
      </c>
      <c r="C3" s="254" t="str">
        <f>IF(B3&gt;0,(VLOOKUP($B$3,OFERENTES!$A$7:$B$12,2,FALSE)),0)</f>
        <v>MARA LTDA</v>
      </c>
      <c r="D3" s="255"/>
      <c r="E3" s="255"/>
    </row>
    <row r="4" spans="1:9" ht="19.5" x14ac:dyDescent="0.4"/>
    <row r="5" spans="1:9" ht="30.6" customHeight="1" x14ac:dyDescent="0.4">
      <c r="A5" s="256" t="s">
        <v>94</v>
      </c>
      <c r="B5" s="257"/>
      <c r="C5" s="257"/>
      <c r="D5" s="257"/>
      <c r="E5" s="258"/>
    </row>
    <row r="6" spans="1:9" ht="111.75" customHeight="1" x14ac:dyDescent="0.4">
      <c r="A6" s="250" t="s">
        <v>110</v>
      </c>
      <c r="B6" s="251"/>
      <c r="C6" s="69" t="s">
        <v>111</v>
      </c>
      <c r="D6" s="70" t="s">
        <v>63</v>
      </c>
      <c r="E6" s="259">
        <f>IF(D6="Si",IF(D7="Si",25,10),IF(D7="Si",15,0))</f>
        <v>25</v>
      </c>
    </row>
    <row r="7" spans="1:9" ht="123.75" customHeight="1" x14ac:dyDescent="0.4">
      <c r="A7" s="250" t="s">
        <v>112</v>
      </c>
      <c r="B7" s="251"/>
      <c r="C7" s="69" t="s">
        <v>113</v>
      </c>
      <c r="D7" s="70" t="s">
        <v>63</v>
      </c>
      <c r="E7" s="259"/>
    </row>
    <row r="8" spans="1:9" ht="37.15" customHeight="1" x14ac:dyDescent="0.4">
      <c r="A8" s="71" t="s">
        <v>66</v>
      </c>
      <c r="B8" s="260"/>
      <c r="C8" s="261"/>
      <c r="D8" s="261"/>
      <c r="E8" s="262"/>
      <c r="F8" s="72"/>
    </row>
    <row r="9" spans="1:9" ht="24" customHeight="1" x14ac:dyDescent="0.4">
      <c r="A9" s="263"/>
      <c r="B9" s="257"/>
      <c r="C9" s="257"/>
      <c r="D9" s="257"/>
      <c r="E9" s="257"/>
    </row>
    <row r="10" spans="1:9" ht="24" hidden="1" customHeight="1" x14ac:dyDescent="0.4">
      <c r="A10" s="264" t="s">
        <v>78</v>
      </c>
      <c r="B10" s="265"/>
      <c r="C10" s="265"/>
      <c r="D10" s="265"/>
      <c r="E10" s="266"/>
    </row>
    <row r="11" spans="1:9" ht="50.45" hidden="1" customHeight="1" x14ac:dyDescent="0.4">
      <c r="A11" s="267" t="s">
        <v>74</v>
      </c>
      <c r="B11" s="265"/>
      <c r="C11" s="265"/>
      <c r="D11" s="265"/>
      <c r="E11" s="74"/>
    </row>
    <row r="12" spans="1:9" ht="24" customHeight="1" x14ac:dyDescent="0.4">
      <c r="A12" s="256" t="s">
        <v>95</v>
      </c>
      <c r="B12" s="257"/>
      <c r="C12" s="257"/>
      <c r="D12" s="257"/>
      <c r="E12" s="258"/>
    </row>
    <row r="13" spans="1:9" ht="76.150000000000006" customHeight="1" x14ac:dyDescent="0.4">
      <c r="A13" s="250" t="s">
        <v>114</v>
      </c>
      <c r="B13" s="251"/>
      <c r="C13" s="69" t="s">
        <v>132</v>
      </c>
      <c r="D13" s="70" t="s">
        <v>63</v>
      </c>
      <c r="E13" s="76">
        <f>IF(D13="Si",5,0)</f>
        <v>5</v>
      </c>
    </row>
    <row r="14" spans="1:9" ht="24" customHeight="1" x14ac:dyDescent="0.4">
      <c r="A14" s="73"/>
      <c r="B14" s="68"/>
      <c r="C14" s="68"/>
      <c r="D14" s="68"/>
      <c r="E14" s="68"/>
    </row>
    <row r="15" spans="1:9" ht="52.9" customHeight="1" x14ac:dyDescent="0.4">
      <c r="A15" s="268" t="str">
        <f>CONCATENATE("SUBTOTAL PUNTAJE OFERENTE ",$C$3," (PUNTAJE TÉCNICO MÁXIMO 30,00)")</f>
        <v>SUBTOTAL PUNTAJE OFERENTE MARA LTDA (PUNTAJE TÉCNICO MÁXIMO 30,00)</v>
      </c>
      <c r="B15" s="265"/>
      <c r="C15" s="265"/>
      <c r="D15" s="266"/>
      <c r="E15" s="75">
        <f>E6+E13</f>
        <v>30</v>
      </c>
    </row>
    <row r="16" spans="1:9" ht="8.25" customHeight="1" x14ac:dyDescent="0.4"/>
    <row r="17" spans="1:7" ht="46.5" customHeight="1" x14ac:dyDescent="0.4">
      <c r="A17" s="269" t="s">
        <v>7</v>
      </c>
      <c r="B17" s="269"/>
      <c r="C17" s="269"/>
      <c r="D17" s="98" t="s">
        <v>64</v>
      </c>
      <c r="E17" s="76">
        <f>IF(D17="Si",-2,0)</f>
        <v>0</v>
      </c>
      <c r="G17" s="77" t="s">
        <v>67</v>
      </c>
    </row>
    <row r="18" spans="1:7" ht="76.150000000000006" customHeight="1" x14ac:dyDescent="0.4">
      <c r="A18" s="269" t="s">
        <v>8</v>
      </c>
      <c r="B18" s="269"/>
      <c r="C18" s="269"/>
      <c r="D18" s="98" t="s">
        <v>64</v>
      </c>
      <c r="E18" s="76">
        <f>IF(D18="Si",-1,0)</f>
        <v>0</v>
      </c>
      <c r="G18" s="77" t="s">
        <v>68</v>
      </c>
    </row>
    <row r="19" spans="1:7" ht="8.25" customHeight="1" x14ac:dyDescent="0.4"/>
    <row r="20" spans="1:7" ht="19.5" x14ac:dyDescent="0.4">
      <c r="A20" s="268" t="str">
        <f>CONCATENATE("TOTAL PUNTAJE OFERENTE ",$C$3)</f>
        <v>TOTAL PUNTAJE OFERENTE MARA LTDA</v>
      </c>
      <c r="B20" s="265"/>
      <c r="C20" s="265"/>
      <c r="D20" s="266"/>
      <c r="E20" s="75">
        <f>E15+E17+E18</f>
        <v>30</v>
      </c>
    </row>
    <row r="21" spans="1:7" ht="8.25" customHeight="1" x14ac:dyDescent="0.4"/>
    <row r="22" spans="1:7" ht="15.75" customHeight="1" x14ac:dyDescent="0.4">
      <c r="A22" s="78" t="s">
        <v>66</v>
      </c>
    </row>
    <row r="23" spans="1:7" ht="15.75" customHeight="1" x14ac:dyDescent="0.4">
      <c r="A23" s="270"/>
      <c r="B23" s="271"/>
      <c r="C23" s="271"/>
      <c r="D23" s="271"/>
      <c r="E23" s="272"/>
    </row>
    <row r="24" spans="1:7" ht="15.75" customHeight="1" x14ac:dyDescent="0.4">
      <c r="A24" s="273"/>
      <c r="B24" s="274"/>
      <c r="C24" s="274"/>
      <c r="D24" s="274"/>
      <c r="E24" s="275"/>
    </row>
    <row r="25" spans="1:7" ht="15.75" customHeight="1" x14ac:dyDescent="0.4">
      <c r="A25" s="273"/>
      <c r="B25" s="274"/>
      <c r="C25" s="274"/>
      <c r="D25" s="274"/>
      <c r="E25" s="275"/>
    </row>
    <row r="26" spans="1:7" ht="15.75" customHeight="1" x14ac:dyDescent="0.4">
      <c r="A26" s="276"/>
      <c r="B26" s="277"/>
      <c r="C26" s="277"/>
      <c r="D26" s="277"/>
      <c r="E26" s="275"/>
    </row>
    <row r="27" spans="1:7" ht="15.75" customHeight="1" x14ac:dyDescent="0.4">
      <c r="A27" s="278"/>
      <c r="B27" s="261"/>
      <c r="C27" s="261"/>
      <c r="D27" s="261"/>
      <c r="E27" s="262"/>
    </row>
    <row r="28" spans="1:7" ht="15.75" customHeight="1" x14ac:dyDescent="0.4"/>
    <row r="29" spans="1:7" ht="15.75" customHeight="1" x14ac:dyDescent="0.4"/>
    <row r="30" spans="1:7" ht="15.75" customHeight="1" x14ac:dyDescent="0.4"/>
    <row r="31" spans="1:7" ht="15.75" customHeight="1" x14ac:dyDescent="0.4"/>
    <row r="32" spans="1:7" ht="15.75" customHeight="1" x14ac:dyDescent="0.4"/>
    <row r="33" ht="15.75" customHeight="1" x14ac:dyDescent="0.4"/>
    <row r="34" ht="15.75" customHeight="1" x14ac:dyDescent="0.4"/>
    <row r="35" ht="15.75" customHeight="1" x14ac:dyDescent="0.4"/>
    <row r="36" ht="15.75" customHeight="1" x14ac:dyDescent="0.4"/>
    <row r="37" ht="15.75" customHeight="1" x14ac:dyDescent="0.4"/>
    <row r="38" ht="15.75" customHeight="1" x14ac:dyDescent="0.4"/>
    <row r="39" ht="15.75" customHeight="1" x14ac:dyDescent="0.4"/>
    <row r="40" ht="15.75" customHeight="1" x14ac:dyDescent="0.4"/>
    <row r="41" ht="15.75" customHeight="1" x14ac:dyDescent="0.4"/>
    <row r="42" ht="15.75" customHeight="1" x14ac:dyDescent="0.4"/>
    <row r="43" ht="15.75" customHeight="1" x14ac:dyDescent="0.4"/>
    <row r="44" ht="15.75" customHeight="1" x14ac:dyDescent="0.4"/>
    <row r="45" ht="15.75" customHeight="1" x14ac:dyDescent="0.4"/>
    <row r="46" ht="15.75" customHeight="1" x14ac:dyDescent="0.4"/>
    <row r="47" ht="15.75" customHeight="1" x14ac:dyDescent="0.4"/>
    <row r="48" ht="15.75" customHeight="1" x14ac:dyDescent="0.4"/>
    <row r="49" ht="15.75" customHeight="1" x14ac:dyDescent="0.4"/>
    <row r="50" ht="15.75" customHeight="1" x14ac:dyDescent="0.4"/>
    <row r="51" ht="15.75" customHeight="1" x14ac:dyDescent="0.4"/>
    <row r="52" ht="15.75" customHeight="1" x14ac:dyDescent="0.4"/>
    <row r="53" ht="15.75" customHeight="1" x14ac:dyDescent="0.4"/>
    <row r="54" ht="15.75" customHeight="1" x14ac:dyDescent="0.4"/>
    <row r="55" ht="15.75" customHeight="1" x14ac:dyDescent="0.4"/>
    <row r="56" ht="15.75" customHeight="1" x14ac:dyDescent="0.4"/>
    <row r="57" ht="15.75" customHeight="1" x14ac:dyDescent="0.4"/>
    <row r="58" ht="15.75" customHeight="1" x14ac:dyDescent="0.4"/>
    <row r="59" ht="15.75" customHeight="1" x14ac:dyDescent="0.4"/>
    <row r="60" ht="15.75" customHeight="1" x14ac:dyDescent="0.4"/>
    <row r="61" ht="15.75" customHeight="1" x14ac:dyDescent="0.4"/>
    <row r="62" ht="15.75" customHeight="1" x14ac:dyDescent="0.4"/>
    <row r="63" ht="15.75" customHeight="1" x14ac:dyDescent="0.4"/>
    <row r="64" ht="15.75" customHeight="1" x14ac:dyDescent="0.4"/>
    <row r="65" ht="15.75" customHeight="1" x14ac:dyDescent="0.4"/>
    <row r="66" ht="15.75" customHeight="1" x14ac:dyDescent="0.4"/>
    <row r="67" ht="15.75" customHeight="1" x14ac:dyDescent="0.4"/>
    <row r="68" ht="15.75" customHeight="1" x14ac:dyDescent="0.4"/>
    <row r="69" ht="15.75" customHeight="1" x14ac:dyDescent="0.4"/>
    <row r="70" ht="15.75" customHeight="1" x14ac:dyDescent="0.4"/>
    <row r="71" ht="15.75" customHeight="1" x14ac:dyDescent="0.4"/>
    <row r="72" ht="15.75" customHeight="1" x14ac:dyDescent="0.4"/>
    <row r="73" ht="15.75" customHeight="1" x14ac:dyDescent="0.4"/>
    <row r="74" ht="15.75" customHeight="1" x14ac:dyDescent="0.4"/>
    <row r="75" ht="15.75" customHeight="1" x14ac:dyDescent="0.4"/>
    <row r="76" ht="15.75" customHeight="1" x14ac:dyDescent="0.4"/>
    <row r="77" ht="15.75" customHeight="1" x14ac:dyDescent="0.4"/>
    <row r="78" ht="15.75" customHeight="1" x14ac:dyDescent="0.4"/>
    <row r="79" ht="15.75" customHeight="1" x14ac:dyDescent="0.4"/>
    <row r="80" ht="15.75" customHeight="1" x14ac:dyDescent="0.4"/>
    <row r="81" ht="15.75" customHeight="1" x14ac:dyDescent="0.4"/>
    <row r="82" ht="15.75" customHeight="1" x14ac:dyDescent="0.4"/>
    <row r="83" ht="15.75" customHeight="1" x14ac:dyDescent="0.4"/>
    <row r="84" ht="15.75" customHeight="1" x14ac:dyDescent="0.4"/>
    <row r="85" ht="15.75" customHeight="1" x14ac:dyDescent="0.4"/>
    <row r="86" ht="15.75" customHeight="1" x14ac:dyDescent="0.4"/>
    <row r="87" ht="15.75" customHeight="1" x14ac:dyDescent="0.4"/>
    <row r="88" ht="15.75" customHeight="1" x14ac:dyDescent="0.4"/>
    <row r="89" ht="15.75" customHeight="1" x14ac:dyDescent="0.4"/>
    <row r="90" ht="15.75" customHeight="1" x14ac:dyDescent="0.4"/>
    <row r="91" ht="15.75" customHeight="1" x14ac:dyDescent="0.4"/>
    <row r="92" ht="15.75" customHeight="1" x14ac:dyDescent="0.4"/>
    <row r="93" ht="15.75" customHeight="1" x14ac:dyDescent="0.4"/>
    <row r="94" ht="15.75" customHeight="1" x14ac:dyDescent="0.4"/>
    <row r="95" ht="15.75" customHeight="1" x14ac:dyDescent="0.4"/>
    <row r="96" ht="15.75" customHeight="1" x14ac:dyDescent="0.4"/>
    <row r="97" ht="15.75" customHeight="1" x14ac:dyDescent="0.4"/>
    <row r="98" ht="15.75" customHeight="1" x14ac:dyDescent="0.4"/>
    <row r="99" ht="15.75" customHeight="1" x14ac:dyDescent="0.4"/>
    <row r="100" ht="15.75" customHeight="1" x14ac:dyDescent="0.4"/>
    <row r="101" ht="15.75" customHeight="1" x14ac:dyDescent="0.4"/>
    <row r="102" ht="15.75" customHeight="1" x14ac:dyDescent="0.4"/>
    <row r="103" ht="15.75" customHeight="1" x14ac:dyDescent="0.4"/>
    <row r="104" ht="15.75" customHeight="1" x14ac:dyDescent="0.4"/>
    <row r="105" ht="15.75" customHeight="1" x14ac:dyDescent="0.4"/>
    <row r="106" ht="15.75" customHeight="1" x14ac:dyDescent="0.4"/>
    <row r="107" ht="15.75" customHeight="1" x14ac:dyDescent="0.4"/>
    <row r="108" ht="15.75" customHeight="1" x14ac:dyDescent="0.4"/>
    <row r="109" ht="15.75" customHeight="1" x14ac:dyDescent="0.4"/>
    <row r="110" ht="15.75" customHeight="1" x14ac:dyDescent="0.4"/>
    <row r="111" ht="15.75" customHeight="1" x14ac:dyDescent="0.4"/>
    <row r="112" ht="15.75" customHeight="1" x14ac:dyDescent="0.4"/>
    <row r="113" ht="15.75" customHeight="1" x14ac:dyDescent="0.4"/>
    <row r="114" ht="15.75" customHeight="1" x14ac:dyDescent="0.4"/>
    <row r="115" ht="15.75" customHeight="1" x14ac:dyDescent="0.4"/>
    <row r="116" ht="15.75" customHeight="1" x14ac:dyDescent="0.4"/>
    <row r="117" ht="15.75" customHeight="1" x14ac:dyDescent="0.4"/>
    <row r="118" ht="15.75" customHeight="1" x14ac:dyDescent="0.4"/>
    <row r="119" ht="15.75" customHeight="1" x14ac:dyDescent="0.4"/>
    <row r="120" ht="15.75" customHeight="1" x14ac:dyDescent="0.4"/>
    <row r="121" ht="15.75" customHeight="1" x14ac:dyDescent="0.4"/>
    <row r="122" ht="15.75" customHeight="1" x14ac:dyDescent="0.4"/>
    <row r="123" ht="15.75" customHeight="1" x14ac:dyDescent="0.4"/>
    <row r="124" ht="15.75" customHeight="1" x14ac:dyDescent="0.4"/>
    <row r="125" ht="15.75" customHeight="1" x14ac:dyDescent="0.4"/>
    <row r="126" ht="15.75" customHeight="1" x14ac:dyDescent="0.4"/>
    <row r="127" ht="15.75" customHeight="1" x14ac:dyDescent="0.4"/>
    <row r="128" ht="15.75" customHeight="1" x14ac:dyDescent="0.4"/>
    <row r="129" ht="15.75" customHeight="1" x14ac:dyDescent="0.4"/>
    <row r="130" ht="15.75" customHeight="1" x14ac:dyDescent="0.4"/>
    <row r="131" ht="15.75" customHeight="1" x14ac:dyDescent="0.4"/>
    <row r="132" ht="15.75" customHeight="1" x14ac:dyDescent="0.4"/>
    <row r="133" ht="15.75" customHeight="1" x14ac:dyDescent="0.4"/>
    <row r="134" ht="15.75" customHeight="1" x14ac:dyDescent="0.4"/>
    <row r="135" ht="15.75" customHeight="1" x14ac:dyDescent="0.4"/>
    <row r="136" ht="15.75" customHeight="1" x14ac:dyDescent="0.4"/>
    <row r="137" ht="15.75" customHeight="1" x14ac:dyDescent="0.4"/>
    <row r="138" ht="15.75" customHeight="1" x14ac:dyDescent="0.4"/>
    <row r="139" ht="15.75" customHeight="1" x14ac:dyDescent="0.4"/>
    <row r="140" ht="15.75" customHeight="1" x14ac:dyDescent="0.4"/>
    <row r="141" ht="15.75" customHeight="1" x14ac:dyDescent="0.4"/>
    <row r="142" ht="15.75" customHeight="1" x14ac:dyDescent="0.4"/>
    <row r="143" ht="15.75" customHeight="1" x14ac:dyDescent="0.4"/>
    <row r="144" ht="15.75" customHeight="1" x14ac:dyDescent="0.4"/>
    <row r="145" ht="15.75" customHeight="1" x14ac:dyDescent="0.4"/>
    <row r="146" ht="15.75" customHeight="1" x14ac:dyDescent="0.4"/>
    <row r="147" ht="15.75" customHeight="1" x14ac:dyDescent="0.4"/>
    <row r="148" ht="15.75" customHeight="1" x14ac:dyDescent="0.4"/>
    <row r="149" ht="15.75" customHeight="1" x14ac:dyDescent="0.4"/>
    <row r="150" ht="15.75" customHeight="1" x14ac:dyDescent="0.4"/>
    <row r="151" ht="15.75" customHeight="1" x14ac:dyDescent="0.4"/>
    <row r="152" ht="15.75" customHeight="1" x14ac:dyDescent="0.4"/>
    <row r="153" ht="15.75" customHeight="1" x14ac:dyDescent="0.4"/>
    <row r="154" ht="15.75" customHeight="1" x14ac:dyDescent="0.4"/>
    <row r="155" ht="15.75" customHeight="1" x14ac:dyDescent="0.4"/>
    <row r="156" ht="15.75" customHeight="1" x14ac:dyDescent="0.4"/>
    <row r="157" ht="15.75" customHeight="1" x14ac:dyDescent="0.4"/>
    <row r="158" ht="15.75" customHeight="1" x14ac:dyDescent="0.4"/>
    <row r="159" ht="15.75" customHeight="1" x14ac:dyDescent="0.4"/>
    <row r="160" ht="15.75" customHeight="1" x14ac:dyDescent="0.4"/>
    <row r="161" ht="15.75" customHeight="1" x14ac:dyDescent="0.4"/>
    <row r="162" ht="15.75" customHeight="1" x14ac:dyDescent="0.4"/>
    <row r="163" ht="15.75" customHeight="1" x14ac:dyDescent="0.4"/>
    <row r="164" ht="15.75" customHeight="1" x14ac:dyDescent="0.4"/>
    <row r="165" ht="15.75" customHeight="1" x14ac:dyDescent="0.4"/>
    <row r="166" ht="15.75" customHeight="1" x14ac:dyDescent="0.4"/>
    <row r="167" ht="15.75" customHeight="1" x14ac:dyDescent="0.4"/>
    <row r="168" ht="15.75" customHeight="1" x14ac:dyDescent="0.4"/>
    <row r="169" ht="15.75" customHeight="1" x14ac:dyDescent="0.4"/>
    <row r="170" ht="15.75" customHeight="1" x14ac:dyDescent="0.4"/>
    <row r="171" ht="15.75" customHeight="1" x14ac:dyDescent="0.4"/>
    <row r="172" ht="15.75" customHeight="1" x14ac:dyDescent="0.4"/>
    <row r="173" ht="15.75" customHeight="1" x14ac:dyDescent="0.4"/>
    <row r="174" ht="15.75" customHeight="1" x14ac:dyDescent="0.4"/>
    <row r="175" ht="15.75" customHeight="1" x14ac:dyDescent="0.4"/>
    <row r="176" ht="15.75" customHeight="1" x14ac:dyDescent="0.4"/>
    <row r="177" ht="15.75" customHeight="1" x14ac:dyDescent="0.4"/>
    <row r="178" ht="15.75" customHeight="1" x14ac:dyDescent="0.4"/>
    <row r="179" ht="15.75" customHeight="1" x14ac:dyDescent="0.4"/>
    <row r="180" ht="15.75" customHeight="1" x14ac:dyDescent="0.4"/>
    <row r="181" ht="15.75" customHeight="1" x14ac:dyDescent="0.4"/>
    <row r="182" ht="15.75" customHeight="1" x14ac:dyDescent="0.4"/>
    <row r="183" ht="15.75" customHeight="1" x14ac:dyDescent="0.4"/>
    <row r="184" ht="15.75" customHeight="1" x14ac:dyDescent="0.4"/>
    <row r="185" ht="15.75" customHeight="1" x14ac:dyDescent="0.4"/>
    <row r="186" ht="15.75" customHeight="1" x14ac:dyDescent="0.4"/>
    <row r="187" ht="15.75" customHeight="1" x14ac:dyDescent="0.4"/>
    <row r="188" ht="15.75" customHeight="1" x14ac:dyDescent="0.4"/>
    <row r="189" ht="15.75" customHeight="1" x14ac:dyDescent="0.4"/>
    <row r="190" ht="15.75" customHeight="1" x14ac:dyDescent="0.4"/>
    <row r="191" ht="15.75" customHeight="1" x14ac:dyDescent="0.4"/>
    <row r="192" ht="15.75" customHeight="1" x14ac:dyDescent="0.4"/>
    <row r="193" ht="15.75" customHeight="1" x14ac:dyDescent="0.4"/>
    <row r="194" ht="15.75" customHeight="1" x14ac:dyDescent="0.4"/>
    <row r="195" ht="15.75" customHeight="1" x14ac:dyDescent="0.4"/>
    <row r="196" ht="15.75" customHeight="1" x14ac:dyDescent="0.4"/>
    <row r="197" ht="15.75" customHeight="1" x14ac:dyDescent="0.4"/>
    <row r="198" ht="15.75" customHeight="1" x14ac:dyDescent="0.4"/>
    <row r="199" ht="15.75" customHeight="1" x14ac:dyDescent="0.4"/>
    <row r="200" ht="15.75" customHeight="1" x14ac:dyDescent="0.4"/>
    <row r="201" ht="15.75" customHeight="1" x14ac:dyDescent="0.4"/>
    <row r="202" ht="15.75" customHeight="1" x14ac:dyDescent="0.4"/>
    <row r="203" ht="15.75" customHeight="1" x14ac:dyDescent="0.4"/>
    <row r="204" ht="15.75" customHeight="1" x14ac:dyDescent="0.4"/>
    <row r="205" ht="15.75" customHeight="1" x14ac:dyDescent="0.4"/>
    <row r="206" ht="15.75" customHeight="1" x14ac:dyDescent="0.4"/>
    <row r="207" ht="15.75" customHeight="1" x14ac:dyDescent="0.4"/>
    <row r="208" ht="15.75" customHeight="1" x14ac:dyDescent="0.4"/>
    <row r="209" ht="15.75" customHeight="1" x14ac:dyDescent="0.4"/>
    <row r="210" ht="15.75" customHeight="1" x14ac:dyDescent="0.4"/>
    <row r="211" ht="15.75" customHeight="1" x14ac:dyDescent="0.4"/>
    <row r="212" ht="15.75" customHeight="1" x14ac:dyDescent="0.4"/>
    <row r="213" ht="15.75" customHeight="1" x14ac:dyDescent="0.4"/>
    <row r="214" ht="15.75" customHeight="1" x14ac:dyDescent="0.4"/>
    <row r="215" ht="15.75" customHeight="1" x14ac:dyDescent="0.4"/>
    <row r="216" ht="15.75" customHeight="1" x14ac:dyDescent="0.4"/>
    <row r="217" ht="15.75" customHeight="1" x14ac:dyDescent="0.4"/>
    <row r="218" ht="15.75" customHeight="1" x14ac:dyDescent="0.4"/>
    <row r="219" ht="15.75" customHeight="1" x14ac:dyDescent="0.4"/>
    <row r="220" ht="15.75" customHeight="1" x14ac:dyDescent="0.4"/>
    <row r="221" ht="15.75" customHeight="1" x14ac:dyDescent="0.4"/>
    <row r="222" ht="15.75" customHeight="1" x14ac:dyDescent="0.4"/>
    <row r="223" ht="15.75" customHeight="1" x14ac:dyDescent="0.4"/>
    <row r="224" ht="15.75" customHeight="1" x14ac:dyDescent="0.4"/>
    <row r="225" ht="15.75" customHeight="1" x14ac:dyDescent="0.4"/>
    <row r="226" ht="15.75" customHeight="1" x14ac:dyDescent="0.4"/>
    <row r="227" ht="15.75" customHeight="1" x14ac:dyDescent="0.4"/>
    <row r="228" ht="15.75" customHeight="1" x14ac:dyDescent="0.4"/>
    <row r="229" ht="15.75" customHeight="1" x14ac:dyDescent="0.4"/>
    <row r="230" ht="15.75" customHeight="1" x14ac:dyDescent="0.4"/>
    <row r="231" ht="15.75" customHeight="1" x14ac:dyDescent="0.4"/>
    <row r="232" ht="15.75" customHeight="1" x14ac:dyDescent="0.4"/>
    <row r="233" ht="15.75" customHeight="1" x14ac:dyDescent="0.4"/>
    <row r="234" ht="15.75" customHeight="1" x14ac:dyDescent="0.4"/>
    <row r="235" ht="15.75" customHeight="1" x14ac:dyDescent="0.4"/>
    <row r="236" ht="15.75" customHeight="1" x14ac:dyDescent="0.4"/>
    <row r="237" ht="15.75" customHeight="1" x14ac:dyDescent="0.4"/>
    <row r="238" ht="15.75" customHeight="1" x14ac:dyDescent="0.4"/>
    <row r="239" ht="15.75" customHeight="1" x14ac:dyDescent="0.4"/>
    <row r="240" ht="15.75" customHeight="1" x14ac:dyDescent="0.4"/>
    <row r="241" ht="15.75" customHeight="1" x14ac:dyDescent="0.4"/>
    <row r="242" ht="15.75" customHeight="1" x14ac:dyDescent="0.4"/>
    <row r="243" ht="15.75" customHeight="1" x14ac:dyDescent="0.4"/>
    <row r="244" ht="15.75" customHeight="1" x14ac:dyDescent="0.4"/>
    <row r="245" ht="15.75" customHeight="1" x14ac:dyDescent="0.4"/>
    <row r="246" ht="15.75" customHeight="1" x14ac:dyDescent="0.4"/>
    <row r="247" ht="15.75" customHeight="1" x14ac:dyDescent="0.4"/>
    <row r="248" ht="15.75" customHeight="1" x14ac:dyDescent="0.4"/>
    <row r="249" ht="15.75" customHeight="1" x14ac:dyDescent="0.4"/>
    <row r="250" ht="15.75" customHeight="1" x14ac:dyDescent="0.4"/>
    <row r="251" ht="15.75" customHeight="1" x14ac:dyDescent="0.4"/>
    <row r="252" ht="15.75" customHeight="1" x14ac:dyDescent="0.4"/>
    <row r="253" ht="15.75" customHeight="1" x14ac:dyDescent="0.4"/>
    <row r="254" ht="15.75" customHeight="1" x14ac:dyDescent="0.4"/>
    <row r="255" ht="15.75" customHeight="1" x14ac:dyDescent="0.4"/>
    <row r="256" ht="15.75" customHeight="1" x14ac:dyDescent="0.4"/>
    <row r="257" ht="15.75" customHeight="1" x14ac:dyDescent="0.4"/>
    <row r="258" ht="15.75" customHeight="1" x14ac:dyDescent="0.4"/>
    <row r="259" ht="15.75" customHeight="1" x14ac:dyDescent="0.4"/>
    <row r="260" ht="15.75" customHeight="1" x14ac:dyDescent="0.4"/>
    <row r="261" ht="15.75" customHeight="1" x14ac:dyDescent="0.4"/>
    <row r="262" ht="15.75" customHeight="1" x14ac:dyDescent="0.4"/>
    <row r="263" ht="15.75" customHeight="1" x14ac:dyDescent="0.4"/>
    <row r="264" ht="15.75" customHeight="1" x14ac:dyDescent="0.4"/>
    <row r="265" ht="15.75" customHeight="1" x14ac:dyDescent="0.4"/>
    <row r="266" ht="15.75" customHeight="1" x14ac:dyDescent="0.4"/>
    <row r="267" ht="15.75" customHeight="1" x14ac:dyDescent="0.4"/>
    <row r="268" ht="15.75" customHeight="1" x14ac:dyDescent="0.4"/>
    <row r="269" ht="15.75" customHeight="1" x14ac:dyDescent="0.4"/>
    <row r="270" ht="15.75" customHeight="1" x14ac:dyDescent="0.4"/>
    <row r="271" ht="15.75" customHeight="1" x14ac:dyDescent="0.4"/>
    <row r="272" ht="15.75" customHeight="1" x14ac:dyDescent="0.4"/>
    <row r="273" ht="15.75" customHeight="1" x14ac:dyDescent="0.4"/>
    <row r="274" ht="15.75" customHeight="1" x14ac:dyDescent="0.4"/>
    <row r="275" ht="15.75" customHeight="1" x14ac:dyDescent="0.4"/>
    <row r="276" ht="15.75" customHeight="1" x14ac:dyDescent="0.4"/>
    <row r="277" ht="15.75" customHeight="1" x14ac:dyDescent="0.4"/>
    <row r="278" ht="15.75" customHeight="1" x14ac:dyDescent="0.4"/>
    <row r="279" ht="15.75" customHeight="1" x14ac:dyDescent="0.4"/>
    <row r="280" ht="15.75" customHeight="1" x14ac:dyDescent="0.4"/>
    <row r="281" ht="15.75" customHeight="1" x14ac:dyDescent="0.4"/>
    <row r="282" ht="15.75" customHeight="1" x14ac:dyDescent="0.4"/>
    <row r="283" ht="15.75" customHeight="1" x14ac:dyDescent="0.4"/>
    <row r="284" ht="15.75" customHeight="1" x14ac:dyDescent="0.4"/>
    <row r="285" ht="15.75" customHeight="1" x14ac:dyDescent="0.4"/>
    <row r="286" ht="15.75" customHeight="1" x14ac:dyDescent="0.4"/>
    <row r="287" ht="15.75" customHeight="1" x14ac:dyDescent="0.4"/>
    <row r="288" ht="15.75" customHeight="1" x14ac:dyDescent="0.4"/>
    <row r="289" ht="15.75" customHeight="1" x14ac:dyDescent="0.4"/>
    <row r="290" ht="15.75" customHeight="1" x14ac:dyDescent="0.4"/>
    <row r="291" ht="15.75" customHeight="1" x14ac:dyDescent="0.4"/>
    <row r="292" ht="15.75" customHeight="1" x14ac:dyDescent="0.4"/>
    <row r="293" ht="15.75" customHeight="1" x14ac:dyDescent="0.4"/>
    <row r="294" ht="15.75" customHeight="1" x14ac:dyDescent="0.4"/>
    <row r="295" ht="15.75" customHeight="1" x14ac:dyDescent="0.4"/>
    <row r="296" ht="15.75" customHeight="1" x14ac:dyDescent="0.4"/>
    <row r="297" ht="15.75" customHeight="1" x14ac:dyDescent="0.4"/>
    <row r="298" ht="15.75" customHeight="1" x14ac:dyDescent="0.4"/>
    <row r="299" ht="15.75" customHeight="1" x14ac:dyDescent="0.4"/>
    <row r="300" ht="15.75" customHeight="1" x14ac:dyDescent="0.4"/>
    <row r="301" ht="15.75" customHeight="1" x14ac:dyDescent="0.4"/>
    <row r="302" ht="15.75" customHeight="1" x14ac:dyDescent="0.4"/>
    <row r="303" ht="15.75" customHeight="1" x14ac:dyDescent="0.4"/>
    <row r="304" ht="15.75" customHeight="1" x14ac:dyDescent="0.4"/>
    <row r="305" ht="15.75" customHeight="1" x14ac:dyDescent="0.4"/>
    <row r="306" ht="15.75" customHeight="1" x14ac:dyDescent="0.4"/>
    <row r="307" ht="15.75" customHeight="1" x14ac:dyDescent="0.4"/>
    <row r="308" ht="15.75" customHeight="1" x14ac:dyDescent="0.4"/>
    <row r="309" ht="15.75" customHeight="1" x14ac:dyDescent="0.4"/>
    <row r="310" ht="15.75" customHeight="1" x14ac:dyDescent="0.4"/>
    <row r="311" ht="15.75" customHeight="1" x14ac:dyDescent="0.4"/>
    <row r="312" ht="15.75" customHeight="1" x14ac:dyDescent="0.4"/>
    <row r="313" ht="15.75" customHeight="1" x14ac:dyDescent="0.4"/>
    <row r="314" ht="15.75" customHeight="1" x14ac:dyDescent="0.4"/>
    <row r="315" ht="15.75" customHeight="1" x14ac:dyDescent="0.4"/>
    <row r="316" ht="15.75" customHeight="1" x14ac:dyDescent="0.4"/>
    <row r="317" ht="15.75" customHeight="1" x14ac:dyDescent="0.4"/>
    <row r="318" ht="15.75" customHeight="1" x14ac:dyDescent="0.4"/>
    <row r="319" ht="15.75" customHeight="1" x14ac:dyDescent="0.4"/>
    <row r="320" ht="15.75" customHeight="1" x14ac:dyDescent="0.4"/>
    <row r="321" ht="15.75" customHeight="1" x14ac:dyDescent="0.4"/>
    <row r="322" ht="15.75" customHeight="1" x14ac:dyDescent="0.4"/>
    <row r="323" ht="15.75" customHeight="1" x14ac:dyDescent="0.4"/>
    <row r="324" ht="15.75" customHeight="1" x14ac:dyDescent="0.4"/>
    <row r="325" ht="15.75" customHeight="1" x14ac:dyDescent="0.4"/>
    <row r="326" ht="15.75" customHeight="1" x14ac:dyDescent="0.4"/>
    <row r="327" ht="15.75" customHeight="1" x14ac:dyDescent="0.4"/>
    <row r="328" ht="15.75" customHeight="1" x14ac:dyDescent="0.4"/>
    <row r="329" ht="15.75" customHeight="1" x14ac:dyDescent="0.4"/>
    <row r="330" ht="15.75" customHeight="1" x14ac:dyDescent="0.4"/>
    <row r="331" ht="15.75" customHeight="1" x14ac:dyDescent="0.4"/>
    <row r="332" ht="15.75" customHeight="1" x14ac:dyDescent="0.4"/>
    <row r="333" ht="15.75" customHeight="1" x14ac:dyDescent="0.4"/>
    <row r="334" ht="15.75" customHeight="1" x14ac:dyDescent="0.4"/>
    <row r="335" ht="15.75" customHeight="1" x14ac:dyDescent="0.4"/>
    <row r="336" ht="15.75" customHeight="1" x14ac:dyDescent="0.4"/>
    <row r="337" ht="15.75" customHeight="1" x14ac:dyDescent="0.4"/>
    <row r="338" ht="15.75" customHeight="1" x14ac:dyDescent="0.4"/>
    <row r="339" ht="15.75" customHeight="1" x14ac:dyDescent="0.4"/>
    <row r="340" ht="15.75" customHeight="1" x14ac:dyDescent="0.4"/>
    <row r="341" ht="15.75" customHeight="1" x14ac:dyDescent="0.4"/>
    <row r="342" ht="15.75" customHeight="1" x14ac:dyDescent="0.4"/>
    <row r="343" ht="15.75" customHeight="1" x14ac:dyDescent="0.4"/>
    <row r="344" ht="15.75" customHeight="1" x14ac:dyDescent="0.4"/>
    <row r="345" ht="15.75" customHeight="1" x14ac:dyDescent="0.4"/>
    <row r="346" ht="15.75" customHeight="1" x14ac:dyDescent="0.4"/>
    <row r="347" ht="15.75" customHeight="1" x14ac:dyDescent="0.4"/>
    <row r="348" ht="15.75" customHeight="1" x14ac:dyDescent="0.4"/>
    <row r="349" ht="15.75" customHeight="1" x14ac:dyDescent="0.4"/>
    <row r="350" ht="15.75" customHeight="1" x14ac:dyDescent="0.4"/>
    <row r="351" ht="15.75" customHeight="1" x14ac:dyDescent="0.4"/>
    <row r="352" ht="15.75" customHeight="1" x14ac:dyDescent="0.4"/>
    <row r="353" ht="15.75" customHeight="1" x14ac:dyDescent="0.4"/>
    <row r="354" ht="15.75" customHeight="1" x14ac:dyDescent="0.4"/>
    <row r="355" ht="15.75" customHeight="1" x14ac:dyDescent="0.4"/>
    <row r="356" ht="15.75" customHeight="1" x14ac:dyDescent="0.4"/>
    <row r="357" ht="15.75" customHeight="1" x14ac:dyDescent="0.4"/>
    <row r="358" ht="15.75" customHeight="1" x14ac:dyDescent="0.4"/>
    <row r="359" ht="15.75" customHeight="1" x14ac:dyDescent="0.4"/>
    <row r="360" ht="15.75" customHeight="1" x14ac:dyDescent="0.4"/>
    <row r="361" ht="15.75" customHeight="1" x14ac:dyDescent="0.4"/>
    <row r="362" ht="15.75" customHeight="1" x14ac:dyDescent="0.4"/>
    <row r="363" ht="15.75" customHeight="1" x14ac:dyDescent="0.4"/>
    <row r="364" ht="15.75" customHeight="1" x14ac:dyDescent="0.4"/>
    <row r="365" ht="15.75" customHeight="1" x14ac:dyDescent="0.4"/>
    <row r="366" ht="15.75" customHeight="1" x14ac:dyDescent="0.4"/>
    <row r="367" ht="15.75" customHeight="1" x14ac:dyDescent="0.4"/>
    <row r="368" ht="15.75" customHeight="1" x14ac:dyDescent="0.4"/>
    <row r="369" ht="15.75" customHeight="1" x14ac:dyDescent="0.4"/>
    <row r="370" ht="15.75" customHeight="1" x14ac:dyDescent="0.4"/>
    <row r="371" ht="15.75" customHeight="1" x14ac:dyDescent="0.4"/>
    <row r="372" ht="15.75" customHeight="1" x14ac:dyDescent="0.4"/>
    <row r="373" ht="15.75" customHeight="1" x14ac:dyDescent="0.4"/>
    <row r="374" ht="15.75" customHeight="1" x14ac:dyDescent="0.4"/>
    <row r="375" ht="15.75" customHeight="1" x14ac:dyDescent="0.4"/>
    <row r="376" ht="15.75" customHeight="1" x14ac:dyDescent="0.4"/>
    <row r="377" ht="15.75" customHeight="1" x14ac:dyDescent="0.4"/>
    <row r="378" ht="15.75" customHeight="1" x14ac:dyDescent="0.4"/>
    <row r="379" ht="15.75" customHeight="1" x14ac:dyDescent="0.4"/>
    <row r="380" ht="15.75" customHeight="1" x14ac:dyDescent="0.4"/>
    <row r="381" ht="15.75" customHeight="1" x14ac:dyDescent="0.4"/>
    <row r="382" ht="15.75" customHeight="1" x14ac:dyDescent="0.4"/>
    <row r="383" ht="15.75" customHeight="1" x14ac:dyDescent="0.4"/>
    <row r="384" ht="15.75" customHeight="1" x14ac:dyDescent="0.4"/>
    <row r="385" ht="15.75" customHeight="1" x14ac:dyDescent="0.4"/>
    <row r="386" ht="15.75" customHeight="1" x14ac:dyDescent="0.4"/>
    <row r="387" ht="15.75" customHeight="1" x14ac:dyDescent="0.4"/>
    <row r="388" ht="15.75" customHeight="1" x14ac:dyDescent="0.4"/>
    <row r="389" ht="15.75" customHeight="1" x14ac:dyDescent="0.4"/>
    <row r="390" ht="15.75" customHeight="1" x14ac:dyDescent="0.4"/>
    <row r="391" ht="15.75" customHeight="1" x14ac:dyDescent="0.4"/>
    <row r="392" ht="15.75" customHeight="1" x14ac:dyDescent="0.4"/>
    <row r="393" ht="15.75" customHeight="1" x14ac:dyDescent="0.4"/>
    <row r="394" ht="15.75" customHeight="1" x14ac:dyDescent="0.4"/>
    <row r="395" ht="15.75" customHeight="1" x14ac:dyDescent="0.4"/>
    <row r="396" ht="15.75" customHeight="1" x14ac:dyDescent="0.4"/>
    <row r="397" ht="15.75" customHeight="1" x14ac:dyDescent="0.4"/>
    <row r="398" ht="15.75" customHeight="1" x14ac:dyDescent="0.4"/>
    <row r="399" ht="15.75" customHeight="1" x14ac:dyDescent="0.4"/>
    <row r="400" ht="15.75" customHeight="1" x14ac:dyDescent="0.4"/>
    <row r="401" ht="15.75" customHeight="1" x14ac:dyDescent="0.4"/>
    <row r="402" ht="15.75" customHeight="1" x14ac:dyDescent="0.4"/>
    <row r="403" ht="15.75" customHeight="1" x14ac:dyDescent="0.4"/>
    <row r="404" ht="15.75" customHeight="1" x14ac:dyDescent="0.4"/>
    <row r="405" ht="15.75" customHeight="1" x14ac:dyDescent="0.4"/>
    <row r="406" ht="15.75" customHeight="1" x14ac:dyDescent="0.4"/>
    <row r="407" ht="15.75" customHeight="1" x14ac:dyDescent="0.4"/>
    <row r="408" ht="15.75" customHeight="1" x14ac:dyDescent="0.4"/>
    <row r="409" ht="15.75" customHeight="1" x14ac:dyDescent="0.4"/>
    <row r="410" ht="15.75" customHeight="1" x14ac:dyDescent="0.4"/>
    <row r="411" ht="15.75" customHeight="1" x14ac:dyDescent="0.4"/>
    <row r="412" ht="15.75" customHeight="1" x14ac:dyDescent="0.4"/>
    <row r="413" ht="15.75" customHeight="1" x14ac:dyDescent="0.4"/>
    <row r="414" ht="15.75" customHeight="1" x14ac:dyDescent="0.4"/>
    <row r="415" ht="15.75" customHeight="1" x14ac:dyDescent="0.4"/>
    <row r="416" ht="15.75" customHeight="1" x14ac:dyDescent="0.4"/>
    <row r="417" ht="15.75" customHeight="1" x14ac:dyDescent="0.4"/>
    <row r="418" ht="15.75" customHeight="1" x14ac:dyDescent="0.4"/>
    <row r="419" ht="15.75" customHeight="1" x14ac:dyDescent="0.4"/>
    <row r="420" ht="15.75" customHeight="1" x14ac:dyDescent="0.4"/>
    <row r="421" ht="15.75" customHeight="1" x14ac:dyDescent="0.4"/>
    <row r="422" ht="15.75" customHeight="1" x14ac:dyDescent="0.4"/>
    <row r="423" ht="15.75" customHeight="1" x14ac:dyDescent="0.4"/>
    <row r="424" ht="15.75" customHeight="1" x14ac:dyDescent="0.4"/>
    <row r="425" ht="15.75" customHeight="1" x14ac:dyDescent="0.4"/>
    <row r="426" ht="15.75" customHeight="1" x14ac:dyDescent="0.4"/>
    <row r="427" ht="15.75" customHeight="1" x14ac:dyDescent="0.4"/>
    <row r="428" ht="15.75" customHeight="1" x14ac:dyDescent="0.4"/>
    <row r="429" ht="15.75" customHeight="1" x14ac:dyDescent="0.4"/>
    <row r="430" ht="15.75" customHeight="1" x14ac:dyDescent="0.4"/>
    <row r="431" ht="15.75" customHeight="1" x14ac:dyDescent="0.4"/>
    <row r="432" ht="15.75" customHeight="1" x14ac:dyDescent="0.4"/>
    <row r="433" ht="15.75" customHeight="1" x14ac:dyDescent="0.4"/>
    <row r="434" ht="15.75" customHeight="1" x14ac:dyDescent="0.4"/>
    <row r="435" ht="15.75" customHeight="1" x14ac:dyDescent="0.4"/>
    <row r="436" ht="15.75" customHeight="1" x14ac:dyDescent="0.4"/>
    <row r="437" ht="15.75" customHeight="1" x14ac:dyDescent="0.4"/>
    <row r="438" ht="15.75" customHeight="1" x14ac:dyDescent="0.4"/>
    <row r="439" ht="15.75" customHeight="1" x14ac:dyDescent="0.4"/>
    <row r="440" ht="15.75" customHeight="1" x14ac:dyDescent="0.4"/>
    <row r="441" ht="15.75" customHeight="1" x14ac:dyDescent="0.4"/>
    <row r="442" ht="15.75" customHeight="1" x14ac:dyDescent="0.4"/>
    <row r="443" ht="15.75" customHeight="1" x14ac:dyDescent="0.4"/>
    <row r="444" ht="15.75" customHeight="1" x14ac:dyDescent="0.4"/>
    <row r="445" ht="15.75" customHeight="1" x14ac:dyDescent="0.4"/>
    <row r="446" ht="15.75" customHeight="1" x14ac:dyDescent="0.4"/>
    <row r="447" ht="15.75" customHeight="1" x14ac:dyDescent="0.4"/>
    <row r="448" ht="15.75" customHeight="1" x14ac:dyDescent="0.4"/>
    <row r="449" ht="15.75" customHeight="1" x14ac:dyDescent="0.4"/>
    <row r="450" ht="15.75" customHeight="1" x14ac:dyDescent="0.4"/>
    <row r="451" ht="15.75" customHeight="1" x14ac:dyDescent="0.4"/>
    <row r="452" ht="15.75" customHeight="1" x14ac:dyDescent="0.4"/>
    <row r="453" ht="15.75" customHeight="1" x14ac:dyDescent="0.4"/>
    <row r="454" ht="15.75" customHeight="1" x14ac:dyDescent="0.4"/>
    <row r="455" ht="15.75" customHeight="1" x14ac:dyDescent="0.4"/>
    <row r="456" ht="15.75" customHeight="1" x14ac:dyDescent="0.4"/>
    <row r="457" ht="15.75" customHeight="1" x14ac:dyDescent="0.4"/>
    <row r="458" ht="15.75" customHeight="1" x14ac:dyDescent="0.4"/>
    <row r="459" ht="15.75" customHeight="1" x14ac:dyDescent="0.4"/>
    <row r="460" ht="15.75" customHeight="1" x14ac:dyDescent="0.4"/>
    <row r="461" ht="15.75" customHeight="1" x14ac:dyDescent="0.4"/>
    <row r="462" ht="15.75" customHeight="1" x14ac:dyDescent="0.4"/>
    <row r="463" ht="15.75" customHeight="1" x14ac:dyDescent="0.4"/>
    <row r="464" ht="15.75" customHeight="1" x14ac:dyDescent="0.4"/>
    <row r="465" ht="15.75" customHeight="1" x14ac:dyDescent="0.4"/>
    <row r="466" ht="15.75" customHeight="1" x14ac:dyDescent="0.4"/>
    <row r="467" ht="15.75" customHeight="1" x14ac:dyDescent="0.4"/>
    <row r="468" ht="15.75" customHeight="1" x14ac:dyDescent="0.4"/>
    <row r="469" ht="15.75" customHeight="1" x14ac:dyDescent="0.4"/>
    <row r="470" ht="15.75" customHeight="1" x14ac:dyDescent="0.4"/>
    <row r="471" ht="15.75" customHeight="1" x14ac:dyDescent="0.4"/>
    <row r="472" ht="15.75" customHeight="1" x14ac:dyDescent="0.4"/>
    <row r="473" ht="15.75" customHeight="1" x14ac:dyDescent="0.4"/>
    <row r="474" ht="15.75" customHeight="1" x14ac:dyDescent="0.4"/>
    <row r="475" ht="15.75" customHeight="1" x14ac:dyDescent="0.4"/>
    <row r="476" ht="15.75" customHeight="1" x14ac:dyDescent="0.4"/>
    <row r="477" ht="15.75" customHeight="1" x14ac:dyDescent="0.4"/>
    <row r="478" ht="15.75" customHeight="1" x14ac:dyDescent="0.4"/>
    <row r="479" ht="15.75" customHeight="1" x14ac:dyDescent="0.4"/>
    <row r="480" ht="15.75" customHeight="1" x14ac:dyDescent="0.4"/>
    <row r="481" ht="15.75" customHeight="1" x14ac:dyDescent="0.4"/>
    <row r="482" ht="15.75" customHeight="1" x14ac:dyDescent="0.4"/>
    <row r="483" ht="15.75" customHeight="1" x14ac:dyDescent="0.4"/>
    <row r="484" ht="15.75" customHeight="1" x14ac:dyDescent="0.4"/>
    <row r="485" ht="15.75" customHeight="1" x14ac:dyDescent="0.4"/>
    <row r="486" ht="15.75" customHeight="1" x14ac:dyDescent="0.4"/>
    <row r="487" ht="15.75" customHeight="1" x14ac:dyDescent="0.4"/>
    <row r="488" ht="15.75" customHeight="1" x14ac:dyDescent="0.4"/>
    <row r="489" ht="15.75" customHeight="1" x14ac:dyDescent="0.4"/>
    <row r="490" ht="15.75" customHeight="1" x14ac:dyDescent="0.4"/>
    <row r="491" ht="15.75" customHeight="1" x14ac:dyDescent="0.4"/>
    <row r="492" ht="15.75" customHeight="1" x14ac:dyDescent="0.4"/>
    <row r="493" ht="15.75" customHeight="1" x14ac:dyDescent="0.4"/>
    <row r="494" ht="15.75" customHeight="1" x14ac:dyDescent="0.4"/>
    <row r="495" ht="15.75" customHeight="1" x14ac:dyDescent="0.4"/>
    <row r="496" ht="15.75" customHeight="1" x14ac:dyDescent="0.4"/>
    <row r="497" ht="15.75" customHeight="1" x14ac:dyDescent="0.4"/>
    <row r="498" ht="15.75" customHeight="1" x14ac:dyDescent="0.4"/>
    <row r="499" ht="15.75" customHeight="1" x14ac:dyDescent="0.4"/>
    <row r="500" ht="15.75" customHeight="1" x14ac:dyDescent="0.4"/>
    <row r="501" ht="15.75" customHeight="1" x14ac:dyDescent="0.4"/>
    <row r="502" ht="15.75" customHeight="1" x14ac:dyDescent="0.4"/>
    <row r="503" ht="15.75" customHeight="1" x14ac:dyDescent="0.4"/>
    <row r="504" ht="15.75" customHeight="1" x14ac:dyDescent="0.4"/>
    <row r="505" ht="15.75" customHeight="1" x14ac:dyDescent="0.4"/>
    <row r="506" ht="15.75" customHeight="1" x14ac:dyDescent="0.4"/>
    <row r="507" ht="15.75" customHeight="1" x14ac:dyDescent="0.4"/>
    <row r="508" ht="15.75" customHeight="1" x14ac:dyDescent="0.4"/>
    <row r="509" ht="15.75" customHeight="1" x14ac:dyDescent="0.4"/>
    <row r="510" ht="15.75" customHeight="1" x14ac:dyDescent="0.4"/>
    <row r="511" ht="15.75" customHeight="1" x14ac:dyDescent="0.4"/>
    <row r="512" ht="15.75" customHeight="1" x14ac:dyDescent="0.4"/>
    <row r="513" ht="15.75" customHeight="1" x14ac:dyDescent="0.4"/>
    <row r="514" ht="15.75" customHeight="1" x14ac:dyDescent="0.4"/>
    <row r="515" ht="15.75" customHeight="1" x14ac:dyDescent="0.4"/>
    <row r="516" ht="15.75" customHeight="1" x14ac:dyDescent="0.4"/>
    <row r="517" ht="15.75" customHeight="1" x14ac:dyDescent="0.4"/>
    <row r="518" ht="15.75" customHeight="1" x14ac:dyDescent="0.4"/>
    <row r="519" ht="15.75" customHeight="1" x14ac:dyDescent="0.4"/>
    <row r="520" ht="15.75" customHeight="1" x14ac:dyDescent="0.4"/>
    <row r="521" ht="15.75" customHeight="1" x14ac:dyDescent="0.4"/>
    <row r="522" ht="15.75" customHeight="1" x14ac:dyDescent="0.4"/>
    <row r="523" ht="15.75" customHeight="1" x14ac:dyDescent="0.4"/>
    <row r="524" ht="15.75" customHeight="1" x14ac:dyDescent="0.4"/>
    <row r="525" ht="15.75" customHeight="1" x14ac:dyDescent="0.4"/>
    <row r="526" ht="15.75" customHeight="1" x14ac:dyDescent="0.4"/>
    <row r="527" ht="15.75" customHeight="1" x14ac:dyDescent="0.4"/>
    <row r="528" ht="15.75" customHeight="1" x14ac:dyDescent="0.4"/>
    <row r="529" ht="15.75" customHeight="1" x14ac:dyDescent="0.4"/>
    <row r="530" ht="15.75" customHeight="1" x14ac:dyDescent="0.4"/>
    <row r="531" ht="15.75" customHeight="1" x14ac:dyDescent="0.4"/>
    <row r="532" ht="15.75" customHeight="1" x14ac:dyDescent="0.4"/>
    <row r="533" ht="15.75" customHeight="1" x14ac:dyDescent="0.4"/>
    <row r="534" ht="15.75" customHeight="1" x14ac:dyDescent="0.4"/>
    <row r="535" ht="15.75" customHeight="1" x14ac:dyDescent="0.4"/>
    <row r="536" ht="15.75" customHeight="1" x14ac:dyDescent="0.4"/>
    <row r="537" ht="15.75" customHeight="1" x14ac:dyDescent="0.4"/>
    <row r="538" ht="15.75" customHeight="1" x14ac:dyDescent="0.4"/>
    <row r="539" ht="15.75" customHeight="1" x14ac:dyDescent="0.4"/>
    <row r="540" ht="15.75" customHeight="1" x14ac:dyDescent="0.4"/>
    <row r="541" ht="15.75" customHeight="1" x14ac:dyDescent="0.4"/>
    <row r="542" ht="15.75" customHeight="1" x14ac:dyDescent="0.4"/>
    <row r="543" ht="15.75" customHeight="1" x14ac:dyDescent="0.4"/>
    <row r="544" ht="15.75" customHeight="1" x14ac:dyDescent="0.4"/>
    <row r="545" ht="15.75" customHeight="1" x14ac:dyDescent="0.4"/>
    <row r="546" ht="15.75" customHeight="1" x14ac:dyDescent="0.4"/>
    <row r="547" ht="15.75" customHeight="1" x14ac:dyDescent="0.4"/>
    <row r="548" ht="15.75" customHeight="1" x14ac:dyDescent="0.4"/>
    <row r="549" ht="15.75" customHeight="1" x14ac:dyDescent="0.4"/>
    <row r="550" ht="15.75" customHeight="1" x14ac:dyDescent="0.4"/>
    <row r="551" ht="15.75" customHeight="1" x14ac:dyDescent="0.4"/>
    <row r="552" ht="15.75" customHeight="1" x14ac:dyDescent="0.4"/>
    <row r="553" ht="15.75" customHeight="1" x14ac:dyDescent="0.4"/>
    <row r="554" ht="15.75" customHeight="1" x14ac:dyDescent="0.4"/>
    <row r="555" ht="15.75" customHeight="1" x14ac:dyDescent="0.4"/>
    <row r="556" ht="15.75" customHeight="1" x14ac:dyDescent="0.4"/>
    <row r="557" ht="15.75" customHeight="1" x14ac:dyDescent="0.4"/>
    <row r="558" ht="15.75" customHeight="1" x14ac:dyDescent="0.4"/>
    <row r="559" ht="15.75" customHeight="1" x14ac:dyDescent="0.4"/>
    <row r="560" ht="15.75" customHeight="1" x14ac:dyDescent="0.4"/>
    <row r="561" ht="15.75" customHeight="1" x14ac:dyDescent="0.4"/>
    <row r="562" ht="15.75" customHeight="1" x14ac:dyDescent="0.4"/>
    <row r="563" ht="15.75" customHeight="1" x14ac:dyDescent="0.4"/>
    <row r="564" ht="15.75" customHeight="1" x14ac:dyDescent="0.4"/>
    <row r="565" ht="15.75" customHeight="1" x14ac:dyDescent="0.4"/>
    <row r="566" ht="15.75" customHeight="1" x14ac:dyDescent="0.4"/>
    <row r="567" ht="15.75" customHeight="1" x14ac:dyDescent="0.4"/>
    <row r="568" ht="15.75" customHeight="1" x14ac:dyDescent="0.4"/>
    <row r="569" ht="15.75" customHeight="1" x14ac:dyDescent="0.4"/>
    <row r="570" ht="15.75" customHeight="1" x14ac:dyDescent="0.4"/>
    <row r="571" ht="15.75" customHeight="1" x14ac:dyDescent="0.4"/>
    <row r="572" ht="15.75" customHeight="1" x14ac:dyDescent="0.4"/>
    <row r="573" ht="15.75" customHeight="1" x14ac:dyDescent="0.4"/>
    <row r="574" ht="15.75" customHeight="1" x14ac:dyDescent="0.4"/>
    <row r="575" ht="15.75" customHeight="1" x14ac:dyDescent="0.4"/>
    <row r="576" ht="15.75" customHeight="1" x14ac:dyDescent="0.4"/>
    <row r="577" ht="15.75" customHeight="1" x14ac:dyDescent="0.4"/>
    <row r="578" ht="15.75" customHeight="1" x14ac:dyDescent="0.4"/>
    <row r="579" ht="15.75" customHeight="1" x14ac:dyDescent="0.4"/>
    <row r="580" ht="15.75" customHeight="1" x14ac:dyDescent="0.4"/>
    <row r="581" ht="15.75" customHeight="1" x14ac:dyDescent="0.4"/>
    <row r="582" ht="15.75" customHeight="1" x14ac:dyDescent="0.4"/>
    <row r="583" ht="15.75" customHeight="1" x14ac:dyDescent="0.4"/>
    <row r="584" ht="15.75" customHeight="1" x14ac:dyDescent="0.4"/>
    <row r="585" ht="15.75" customHeight="1" x14ac:dyDescent="0.4"/>
    <row r="586" ht="15.75" customHeight="1" x14ac:dyDescent="0.4"/>
    <row r="587" ht="15.75" customHeight="1" x14ac:dyDescent="0.4"/>
    <row r="588" ht="15.75" customHeight="1" x14ac:dyDescent="0.4"/>
    <row r="589" ht="15.75" customHeight="1" x14ac:dyDescent="0.4"/>
    <row r="590" ht="15.75" customHeight="1" x14ac:dyDescent="0.4"/>
    <row r="591" ht="15.75" customHeight="1" x14ac:dyDescent="0.4"/>
    <row r="592" ht="15.75" customHeight="1" x14ac:dyDescent="0.4"/>
    <row r="593" ht="15.75" customHeight="1" x14ac:dyDescent="0.4"/>
    <row r="594" ht="15.75" customHeight="1" x14ac:dyDescent="0.4"/>
    <row r="595" ht="15.75" customHeight="1" x14ac:dyDescent="0.4"/>
    <row r="596" ht="15.75" customHeight="1" x14ac:dyDescent="0.4"/>
    <row r="597" ht="15.75" customHeight="1" x14ac:dyDescent="0.4"/>
    <row r="598" ht="15.75" customHeight="1" x14ac:dyDescent="0.4"/>
    <row r="599" ht="15.75" customHeight="1" x14ac:dyDescent="0.4"/>
    <row r="600" ht="15.75" customHeight="1" x14ac:dyDescent="0.4"/>
    <row r="601" ht="15.75" customHeight="1" x14ac:dyDescent="0.4"/>
    <row r="602" ht="15.75" customHeight="1" x14ac:dyDescent="0.4"/>
    <row r="603" ht="15.75" customHeight="1" x14ac:dyDescent="0.4"/>
    <row r="604" ht="15.75" customHeight="1" x14ac:dyDescent="0.4"/>
    <row r="605" ht="15.75" customHeight="1" x14ac:dyDescent="0.4"/>
    <row r="606" ht="15.75" customHeight="1" x14ac:dyDescent="0.4"/>
    <row r="607" ht="15.75" customHeight="1" x14ac:dyDescent="0.4"/>
    <row r="608" ht="15.75" customHeight="1" x14ac:dyDescent="0.4"/>
    <row r="609" ht="15.75" customHeight="1" x14ac:dyDescent="0.4"/>
    <row r="610" ht="15.75" customHeight="1" x14ac:dyDescent="0.4"/>
    <row r="611" ht="15.75" customHeight="1" x14ac:dyDescent="0.4"/>
    <row r="612" ht="15.75" customHeight="1" x14ac:dyDescent="0.4"/>
    <row r="613" ht="15.75" customHeight="1" x14ac:dyDescent="0.4"/>
    <row r="614" ht="15.75" customHeight="1" x14ac:dyDescent="0.4"/>
    <row r="615" ht="15.75" customHeight="1" x14ac:dyDescent="0.4"/>
    <row r="616" ht="15.75" customHeight="1" x14ac:dyDescent="0.4"/>
    <row r="617" ht="15.75" customHeight="1" x14ac:dyDescent="0.4"/>
    <row r="618" ht="15.75" customHeight="1" x14ac:dyDescent="0.4"/>
    <row r="619" ht="15.75" customHeight="1" x14ac:dyDescent="0.4"/>
    <row r="620" ht="15.75" customHeight="1" x14ac:dyDescent="0.4"/>
    <row r="621" ht="15.75" customHeight="1" x14ac:dyDescent="0.4"/>
    <row r="622" ht="15.75" customHeight="1" x14ac:dyDescent="0.4"/>
    <row r="623" ht="15.75" customHeight="1" x14ac:dyDescent="0.4"/>
    <row r="624" ht="15.75" customHeight="1" x14ac:dyDescent="0.4"/>
    <row r="625" ht="15.75" customHeight="1" x14ac:dyDescent="0.4"/>
    <row r="626" ht="15.75" customHeight="1" x14ac:dyDescent="0.4"/>
    <row r="627" ht="15.75" customHeight="1" x14ac:dyDescent="0.4"/>
    <row r="628" ht="15.75" customHeight="1" x14ac:dyDescent="0.4"/>
    <row r="629" ht="15.75" customHeight="1" x14ac:dyDescent="0.4"/>
    <row r="630" ht="15.75" customHeight="1" x14ac:dyDescent="0.4"/>
    <row r="631" ht="15.75" customHeight="1" x14ac:dyDescent="0.4"/>
    <row r="632" ht="15.75" customHeight="1" x14ac:dyDescent="0.4"/>
    <row r="633" ht="15.75" customHeight="1" x14ac:dyDescent="0.4"/>
    <row r="634" ht="15.75" customHeight="1" x14ac:dyDescent="0.4"/>
    <row r="635" ht="15.75" customHeight="1" x14ac:dyDescent="0.4"/>
    <row r="636" ht="15.75" customHeight="1" x14ac:dyDescent="0.4"/>
    <row r="637" ht="15.75" customHeight="1" x14ac:dyDescent="0.4"/>
    <row r="638" ht="15.75" customHeight="1" x14ac:dyDescent="0.4"/>
    <row r="639" ht="15.75" customHeight="1" x14ac:dyDescent="0.4"/>
    <row r="640" ht="15.75" customHeight="1" x14ac:dyDescent="0.4"/>
    <row r="641" ht="15.75" customHeight="1" x14ac:dyDescent="0.4"/>
    <row r="642" ht="15.75" customHeight="1" x14ac:dyDescent="0.4"/>
    <row r="643" ht="15.75" customHeight="1" x14ac:dyDescent="0.4"/>
    <row r="644" ht="15.75" customHeight="1" x14ac:dyDescent="0.4"/>
    <row r="645" ht="15.75" customHeight="1" x14ac:dyDescent="0.4"/>
    <row r="646" ht="15.75" customHeight="1" x14ac:dyDescent="0.4"/>
    <row r="647" ht="15.75" customHeight="1" x14ac:dyDescent="0.4"/>
    <row r="648" ht="15.75" customHeight="1" x14ac:dyDescent="0.4"/>
    <row r="649" ht="15.75" customHeight="1" x14ac:dyDescent="0.4"/>
    <row r="650" ht="15.75" customHeight="1" x14ac:dyDescent="0.4"/>
    <row r="651" ht="15.75" customHeight="1" x14ac:dyDescent="0.4"/>
    <row r="652" ht="15.75" customHeight="1" x14ac:dyDescent="0.4"/>
    <row r="653" ht="15.75" customHeight="1" x14ac:dyDescent="0.4"/>
    <row r="654" ht="15.75" customHeight="1" x14ac:dyDescent="0.4"/>
    <row r="655" ht="15.75" customHeight="1" x14ac:dyDescent="0.4"/>
    <row r="656" ht="15.75" customHeight="1" x14ac:dyDescent="0.4"/>
    <row r="657" ht="15.75" customHeight="1" x14ac:dyDescent="0.4"/>
    <row r="658" ht="15.75" customHeight="1" x14ac:dyDescent="0.4"/>
    <row r="659" ht="15.75" customHeight="1" x14ac:dyDescent="0.4"/>
    <row r="660" ht="15.75" customHeight="1" x14ac:dyDescent="0.4"/>
    <row r="661" ht="15.75" customHeight="1" x14ac:dyDescent="0.4"/>
    <row r="662" ht="15.75" customHeight="1" x14ac:dyDescent="0.4"/>
    <row r="663" ht="15.75" customHeight="1" x14ac:dyDescent="0.4"/>
    <row r="664" ht="15.75" customHeight="1" x14ac:dyDescent="0.4"/>
    <row r="665" ht="15.75" customHeight="1" x14ac:dyDescent="0.4"/>
    <row r="666" ht="15.75" customHeight="1" x14ac:dyDescent="0.4"/>
    <row r="667" ht="15.75" customHeight="1" x14ac:dyDescent="0.4"/>
    <row r="668" ht="15.75" customHeight="1" x14ac:dyDescent="0.4"/>
    <row r="669" ht="15.75" customHeight="1" x14ac:dyDescent="0.4"/>
    <row r="670" ht="15.75" customHeight="1" x14ac:dyDescent="0.4"/>
    <row r="671" ht="15.75" customHeight="1" x14ac:dyDescent="0.4"/>
    <row r="672" ht="15.75" customHeight="1" x14ac:dyDescent="0.4"/>
    <row r="673" ht="15.75" customHeight="1" x14ac:dyDescent="0.4"/>
    <row r="674" ht="15.75" customHeight="1" x14ac:dyDescent="0.4"/>
    <row r="675" ht="15.75" customHeight="1" x14ac:dyDescent="0.4"/>
    <row r="676" ht="15.75" customHeight="1" x14ac:dyDescent="0.4"/>
    <row r="677" ht="15.75" customHeight="1" x14ac:dyDescent="0.4"/>
    <row r="678" ht="15.75" customHeight="1" x14ac:dyDescent="0.4"/>
    <row r="679" ht="15.75" customHeight="1" x14ac:dyDescent="0.4"/>
    <row r="680" ht="15.75" customHeight="1" x14ac:dyDescent="0.4"/>
    <row r="681" ht="15.75" customHeight="1" x14ac:dyDescent="0.4"/>
    <row r="682" ht="15.75" customHeight="1" x14ac:dyDescent="0.4"/>
    <row r="683" ht="15.75" customHeight="1" x14ac:dyDescent="0.4"/>
    <row r="684" ht="15.75" customHeight="1" x14ac:dyDescent="0.4"/>
    <row r="685" ht="15.75" customHeight="1" x14ac:dyDescent="0.4"/>
    <row r="686" ht="15.75" customHeight="1" x14ac:dyDescent="0.4"/>
    <row r="687" ht="15.75" customHeight="1" x14ac:dyDescent="0.4"/>
    <row r="688" ht="15.75" customHeight="1" x14ac:dyDescent="0.4"/>
    <row r="689" ht="15.75" customHeight="1" x14ac:dyDescent="0.4"/>
    <row r="690" ht="15.75" customHeight="1" x14ac:dyDescent="0.4"/>
    <row r="691" ht="15.75" customHeight="1" x14ac:dyDescent="0.4"/>
    <row r="692" ht="15.75" customHeight="1" x14ac:dyDescent="0.4"/>
    <row r="693" ht="15.75" customHeight="1" x14ac:dyDescent="0.4"/>
    <row r="694" ht="15.75" customHeight="1" x14ac:dyDescent="0.4"/>
    <row r="695" ht="15.75" customHeight="1" x14ac:dyDescent="0.4"/>
    <row r="696" ht="15.75" customHeight="1" x14ac:dyDescent="0.4"/>
    <row r="697" ht="15.75" customHeight="1" x14ac:dyDescent="0.4"/>
    <row r="698" ht="15.75" customHeight="1" x14ac:dyDescent="0.4"/>
    <row r="699" ht="15.75" customHeight="1" x14ac:dyDescent="0.4"/>
    <row r="700" ht="15.75" customHeight="1" x14ac:dyDescent="0.4"/>
    <row r="701" ht="15.75" customHeight="1" x14ac:dyDescent="0.4"/>
    <row r="702" ht="15.75" customHeight="1" x14ac:dyDescent="0.4"/>
    <row r="703" ht="15.75" customHeight="1" x14ac:dyDescent="0.4"/>
    <row r="704" ht="15.75" customHeight="1" x14ac:dyDescent="0.4"/>
    <row r="705" ht="15.75" customHeight="1" x14ac:dyDescent="0.4"/>
    <row r="706" ht="15.75" customHeight="1" x14ac:dyDescent="0.4"/>
    <row r="707" ht="15.75" customHeight="1" x14ac:dyDescent="0.4"/>
    <row r="708" ht="15.75" customHeight="1" x14ac:dyDescent="0.4"/>
    <row r="709" ht="15.75" customHeight="1" x14ac:dyDescent="0.4"/>
    <row r="710" ht="15.75" customHeight="1" x14ac:dyDescent="0.4"/>
    <row r="711" ht="15.75" customHeight="1" x14ac:dyDescent="0.4"/>
    <row r="712" ht="15.75" customHeight="1" x14ac:dyDescent="0.4"/>
    <row r="713" ht="15.75" customHeight="1" x14ac:dyDescent="0.4"/>
    <row r="714" ht="15.75" customHeight="1" x14ac:dyDescent="0.4"/>
    <row r="715" ht="15.75" customHeight="1" x14ac:dyDescent="0.4"/>
    <row r="716" ht="15.75" customHeight="1" x14ac:dyDescent="0.4"/>
    <row r="717" ht="15.75" customHeight="1" x14ac:dyDescent="0.4"/>
    <row r="718" ht="15.75" customHeight="1" x14ac:dyDescent="0.4"/>
    <row r="719" ht="15.75" customHeight="1" x14ac:dyDescent="0.4"/>
    <row r="720" ht="15.75" customHeight="1" x14ac:dyDescent="0.4"/>
    <row r="721" ht="15.75" customHeight="1" x14ac:dyDescent="0.4"/>
    <row r="722" ht="15.75" customHeight="1" x14ac:dyDescent="0.4"/>
    <row r="723" ht="15.75" customHeight="1" x14ac:dyDescent="0.4"/>
    <row r="724" ht="15.75" customHeight="1" x14ac:dyDescent="0.4"/>
    <row r="725" ht="15.75" customHeight="1" x14ac:dyDescent="0.4"/>
    <row r="726" ht="15.75" customHeight="1" x14ac:dyDescent="0.4"/>
    <row r="727" ht="15.75" customHeight="1" x14ac:dyDescent="0.4"/>
    <row r="728" ht="15.75" customHeight="1" x14ac:dyDescent="0.4"/>
    <row r="729" ht="15.75" customHeight="1" x14ac:dyDescent="0.4"/>
    <row r="730" ht="15.75" customHeight="1" x14ac:dyDescent="0.4"/>
    <row r="731" ht="15.75" customHeight="1" x14ac:dyDescent="0.4"/>
    <row r="732" ht="15.75" customHeight="1" x14ac:dyDescent="0.4"/>
    <row r="733" ht="15.75" customHeight="1" x14ac:dyDescent="0.4"/>
    <row r="734" ht="15.75" customHeight="1" x14ac:dyDescent="0.4"/>
    <row r="735" ht="15.75" customHeight="1" x14ac:dyDescent="0.4"/>
    <row r="736" ht="15.75" customHeight="1" x14ac:dyDescent="0.4"/>
    <row r="737" ht="15.75" customHeight="1" x14ac:dyDescent="0.4"/>
    <row r="738" ht="15.75" customHeight="1" x14ac:dyDescent="0.4"/>
    <row r="739" ht="15.75" customHeight="1" x14ac:dyDescent="0.4"/>
    <row r="740" ht="15.75" customHeight="1" x14ac:dyDescent="0.4"/>
    <row r="741" ht="15.75" customHeight="1" x14ac:dyDescent="0.4"/>
    <row r="742" ht="15.75" customHeight="1" x14ac:dyDescent="0.4"/>
    <row r="743" ht="15.75" customHeight="1" x14ac:dyDescent="0.4"/>
    <row r="744" ht="15.75" customHeight="1" x14ac:dyDescent="0.4"/>
    <row r="745" ht="15.75" customHeight="1" x14ac:dyDescent="0.4"/>
    <row r="746" ht="15.75" customHeight="1" x14ac:dyDescent="0.4"/>
    <row r="747" ht="15.75" customHeight="1" x14ac:dyDescent="0.4"/>
    <row r="748" ht="15.75" customHeight="1" x14ac:dyDescent="0.4"/>
    <row r="749" ht="15.75" customHeight="1" x14ac:dyDescent="0.4"/>
    <row r="750" ht="15.75" customHeight="1" x14ac:dyDescent="0.4"/>
    <row r="751" ht="15.75" customHeight="1" x14ac:dyDescent="0.4"/>
    <row r="752" ht="15.75" customHeight="1" x14ac:dyDescent="0.4"/>
    <row r="753" ht="15.75" customHeight="1" x14ac:dyDescent="0.4"/>
    <row r="754" ht="15.75" customHeight="1" x14ac:dyDescent="0.4"/>
    <row r="755" ht="15.75" customHeight="1" x14ac:dyDescent="0.4"/>
    <row r="756" ht="15.75" customHeight="1" x14ac:dyDescent="0.4"/>
    <row r="757" ht="15.75" customHeight="1" x14ac:dyDescent="0.4"/>
    <row r="758" ht="15.75" customHeight="1" x14ac:dyDescent="0.4"/>
    <row r="759" ht="15.75" customHeight="1" x14ac:dyDescent="0.4"/>
    <row r="760" ht="15.75" customHeight="1" x14ac:dyDescent="0.4"/>
    <row r="761" ht="15.75" customHeight="1" x14ac:dyDescent="0.4"/>
    <row r="762" ht="15.75" customHeight="1" x14ac:dyDescent="0.4"/>
    <row r="763" ht="15.75" customHeight="1" x14ac:dyDescent="0.4"/>
    <row r="764" ht="15.75" customHeight="1" x14ac:dyDescent="0.4"/>
    <row r="765" ht="15.75" customHeight="1" x14ac:dyDescent="0.4"/>
    <row r="766" ht="15.75" customHeight="1" x14ac:dyDescent="0.4"/>
    <row r="767" ht="15.75" customHeight="1" x14ac:dyDescent="0.4"/>
    <row r="768" ht="15.75" customHeight="1" x14ac:dyDescent="0.4"/>
    <row r="769" ht="15.75" customHeight="1" x14ac:dyDescent="0.4"/>
    <row r="770" ht="15.75" customHeight="1" x14ac:dyDescent="0.4"/>
    <row r="771" ht="15.75" customHeight="1" x14ac:dyDescent="0.4"/>
    <row r="772" ht="15.75" customHeight="1" x14ac:dyDescent="0.4"/>
    <row r="773" ht="15.75" customHeight="1" x14ac:dyDescent="0.4"/>
    <row r="774" ht="15.75" customHeight="1" x14ac:dyDescent="0.4"/>
    <row r="775" ht="15.75" customHeight="1" x14ac:dyDescent="0.4"/>
    <row r="776" ht="15.75" customHeight="1" x14ac:dyDescent="0.4"/>
    <row r="777" ht="15.75" customHeight="1" x14ac:dyDescent="0.4"/>
    <row r="778" ht="15.75" customHeight="1" x14ac:dyDescent="0.4"/>
    <row r="779" ht="15.75" customHeight="1" x14ac:dyDescent="0.4"/>
    <row r="780" ht="15.75" customHeight="1" x14ac:dyDescent="0.4"/>
    <row r="781" ht="15.75" customHeight="1" x14ac:dyDescent="0.4"/>
    <row r="782" ht="15.75" customHeight="1" x14ac:dyDescent="0.4"/>
    <row r="783" ht="15.75" customHeight="1" x14ac:dyDescent="0.4"/>
    <row r="784" ht="15.75" customHeight="1" x14ac:dyDescent="0.4"/>
    <row r="785" ht="15.75" customHeight="1" x14ac:dyDescent="0.4"/>
    <row r="786" ht="15.75" customHeight="1" x14ac:dyDescent="0.4"/>
    <row r="787" ht="15.75" customHeight="1" x14ac:dyDescent="0.4"/>
    <row r="788" ht="15.75" customHeight="1" x14ac:dyDescent="0.4"/>
    <row r="789" ht="15.75" customHeight="1" x14ac:dyDescent="0.4"/>
    <row r="790" ht="15.75" customHeight="1" x14ac:dyDescent="0.4"/>
    <row r="791" ht="15.75" customHeight="1" x14ac:dyDescent="0.4"/>
    <row r="792" ht="15.75" customHeight="1" x14ac:dyDescent="0.4"/>
    <row r="793" ht="15.75" customHeight="1" x14ac:dyDescent="0.4"/>
    <row r="794" ht="15.75" customHeight="1" x14ac:dyDescent="0.4"/>
    <row r="795" ht="15.75" customHeight="1" x14ac:dyDescent="0.4"/>
    <row r="796" ht="15.75" customHeight="1" x14ac:dyDescent="0.4"/>
    <row r="797" ht="15.75" customHeight="1" x14ac:dyDescent="0.4"/>
    <row r="798" ht="15.75" customHeight="1" x14ac:dyDescent="0.4"/>
    <row r="799" ht="15.75" customHeight="1" x14ac:dyDescent="0.4"/>
    <row r="800" ht="15.75" customHeight="1" x14ac:dyDescent="0.4"/>
    <row r="801" ht="15.75" customHeight="1" x14ac:dyDescent="0.4"/>
    <row r="802" ht="15.75" customHeight="1" x14ac:dyDescent="0.4"/>
    <row r="803" ht="15.75" customHeight="1" x14ac:dyDescent="0.4"/>
    <row r="804" ht="15.75" customHeight="1" x14ac:dyDescent="0.4"/>
    <row r="805" ht="15.75" customHeight="1" x14ac:dyDescent="0.4"/>
    <row r="806" ht="15.75" customHeight="1" x14ac:dyDescent="0.4"/>
    <row r="807" ht="15.75" customHeight="1" x14ac:dyDescent="0.4"/>
    <row r="808" ht="15.75" customHeight="1" x14ac:dyDescent="0.4"/>
    <row r="809" ht="15.75" customHeight="1" x14ac:dyDescent="0.4"/>
    <row r="810" ht="15.75" customHeight="1" x14ac:dyDescent="0.4"/>
    <row r="811" ht="15.75" customHeight="1" x14ac:dyDescent="0.4"/>
    <row r="812" ht="15.75" customHeight="1" x14ac:dyDescent="0.4"/>
    <row r="813" ht="15.75" customHeight="1" x14ac:dyDescent="0.4"/>
    <row r="814" ht="15.75" customHeight="1" x14ac:dyDescent="0.4"/>
    <row r="815" ht="15.75" customHeight="1" x14ac:dyDescent="0.4"/>
    <row r="816" ht="15.75" customHeight="1" x14ac:dyDescent="0.4"/>
    <row r="817" ht="15.75" customHeight="1" x14ac:dyDescent="0.4"/>
    <row r="818" ht="15.75" customHeight="1" x14ac:dyDescent="0.4"/>
    <row r="819" ht="15.75" customHeight="1" x14ac:dyDescent="0.4"/>
    <row r="820" ht="15.75" customHeight="1" x14ac:dyDescent="0.4"/>
    <row r="821" ht="15.75" customHeight="1" x14ac:dyDescent="0.4"/>
    <row r="822" ht="15.75" customHeight="1" x14ac:dyDescent="0.4"/>
    <row r="823" ht="15.75" customHeight="1" x14ac:dyDescent="0.4"/>
    <row r="824" ht="15.75" customHeight="1" x14ac:dyDescent="0.4"/>
    <row r="825" ht="15.75" customHeight="1" x14ac:dyDescent="0.4"/>
    <row r="826" ht="15.75" customHeight="1" x14ac:dyDescent="0.4"/>
    <row r="827" ht="15.75" customHeight="1" x14ac:dyDescent="0.4"/>
    <row r="828" ht="15.75" customHeight="1" x14ac:dyDescent="0.4"/>
    <row r="829" ht="15.75" customHeight="1" x14ac:dyDescent="0.4"/>
    <row r="830" ht="15.75" customHeight="1" x14ac:dyDescent="0.4"/>
    <row r="831" ht="15.75" customHeight="1" x14ac:dyDescent="0.4"/>
    <row r="832" ht="15.75" customHeight="1" x14ac:dyDescent="0.4"/>
    <row r="833" ht="15.75" customHeight="1" x14ac:dyDescent="0.4"/>
    <row r="834" ht="15.75" customHeight="1" x14ac:dyDescent="0.4"/>
    <row r="835" ht="15.75" customHeight="1" x14ac:dyDescent="0.4"/>
    <row r="836" ht="15.75" customHeight="1" x14ac:dyDescent="0.4"/>
    <row r="837" ht="15.75" customHeight="1" x14ac:dyDescent="0.4"/>
    <row r="838" ht="15.75" customHeight="1" x14ac:dyDescent="0.4"/>
    <row r="839" ht="15.75" customHeight="1" x14ac:dyDescent="0.4"/>
    <row r="840" ht="15.75" customHeight="1" x14ac:dyDescent="0.4"/>
    <row r="841" ht="15.75" customHeight="1" x14ac:dyDescent="0.4"/>
    <row r="842" ht="15.75" customHeight="1" x14ac:dyDescent="0.4"/>
    <row r="843" ht="15.75" customHeight="1" x14ac:dyDescent="0.4"/>
    <row r="844" ht="15.75" customHeight="1" x14ac:dyDescent="0.4"/>
    <row r="845" ht="15.75" customHeight="1" x14ac:dyDescent="0.4"/>
    <row r="846" ht="15.75" customHeight="1" x14ac:dyDescent="0.4"/>
    <row r="847" ht="15.75" customHeight="1" x14ac:dyDescent="0.4"/>
    <row r="848" ht="15.75" customHeight="1" x14ac:dyDescent="0.4"/>
    <row r="849" ht="15.75" customHeight="1" x14ac:dyDescent="0.4"/>
    <row r="850" ht="15.75" customHeight="1" x14ac:dyDescent="0.4"/>
    <row r="851" ht="15.75" customHeight="1" x14ac:dyDescent="0.4"/>
    <row r="852" ht="15.75" customHeight="1" x14ac:dyDescent="0.4"/>
    <row r="853" ht="15.75" customHeight="1" x14ac:dyDescent="0.4"/>
    <row r="854" ht="15.75" customHeight="1" x14ac:dyDescent="0.4"/>
    <row r="855" ht="15.75" customHeight="1" x14ac:dyDescent="0.4"/>
    <row r="856" ht="15.75" customHeight="1" x14ac:dyDescent="0.4"/>
    <row r="857" ht="15.75" customHeight="1" x14ac:dyDescent="0.4"/>
    <row r="858" ht="15.75" customHeight="1" x14ac:dyDescent="0.4"/>
    <row r="859" ht="15.75" customHeight="1" x14ac:dyDescent="0.4"/>
    <row r="860" ht="15.75" customHeight="1" x14ac:dyDescent="0.4"/>
    <row r="861" ht="15.75" customHeight="1" x14ac:dyDescent="0.4"/>
    <row r="862" ht="15.75" customHeight="1" x14ac:dyDescent="0.4"/>
    <row r="863" ht="15.75" customHeight="1" x14ac:dyDescent="0.4"/>
    <row r="864" ht="15.75" customHeight="1" x14ac:dyDescent="0.4"/>
    <row r="865" ht="15.75" customHeight="1" x14ac:dyDescent="0.4"/>
    <row r="866" ht="15.75" customHeight="1" x14ac:dyDescent="0.4"/>
    <row r="867" ht="15.75" customHeight="1" x14ac:dyDescent="0.4"/>
    <row r="868" ht="15.75" customHeight="1" x14ac:dyDescent="0.4"/>
    <row r="869" ht="15.75" customHeight="1" x14ac:dyDescent="0.4"/>
    <row r="870" ht="15.75" customHeight="1" x14ac:dyDescent="0.4"/>
    <row r="871" ht="15.75" customHeight="1" x14ac:dyDescent="0.4"/>
    <row r="872" ht="15.75" customHeight="1" x14ac:dyDescent="0.4"/>
    <row r="873" ht="15.75" customHeight="1" x14ac:dyDescent="0.4"/>
    <row r="874" ht="15.75" customHeight="1" x14ac:dyDescent="0.4"/>
    <row r="875" ht="15.75" customHeight="1" x14ac:dyDescent="0.4"/>
    <row r="876" ht="15.75" customHeight="1" x14ac:dyDescent="0.4"/>
    <row r="877" ht="15.75" customHeight="1" x14ac:dyDescent="0.4"/>
    <row r="878" ht="15.75" customHeight="1" x14ac:dyDescent="0.4"/>
    <row r="879" ht="15.75" customHeight="1" x14ac:dyDescent="0.4"/>
    <row r="880" ht="15.75" customHeight="1" x14ac:dyDescent="0.4"/>
    <row r="881" ht="15.75" customHeight="1" x14ac:dyDescent="0.4"/>
    <row r="882" ht="15.75" customHeight="1" x14ac:dyDescent="0.4"/>
    <row r="883" ht="15.75" customHeight="1" x14ac:dyDescent="0.4"/>
    <row r="884" ht="15.75" customHeight="1" x14ac:dyDescent="0.4"/>
    <row r="885" ht="15.75" customHeight="1" x14ac:dyDescent="0.4"/>
    <row r="886" ht="15.75" customHeight="1" x14ac:dyDescent="0.4"/>
    <row r="887" ht="15.75" customHeight="1" x14ac:dyDescent="0.4"/>
    <row r="888" ht="15.75" customHeight="1" x14ac:dyDescent="0.4"/>
    <row r="889" ht="15.75" customHeight="1" x14ac:dyDescent="0.4"/>
    <row r="890" ht="15.75" customHeight="1" x14ac:dyDescent="0.4"/>
    <row r="891" ht="15.75" customHeight="1" x14ac:dyDescent="0.4"/>
    <row r="892" ht="15.75" customHeight="1" x14ac:dyDescent="0.4"/>
    <row r="893" ht="15.75" customHeight="1" x14ac:dyDescent="0.4"/>
    <row r="894" ht="15.75" customHeight="1" x14ac:dyDescent="0.4"/>
    <row r="895" ht="15.75" customHeight="1" x14ac:dyDescent="0.4"/>
    <row r="896" ht="15.75" customHeight="1" x14ac:dyDescent="0.4"/>
    <row r="897" ht="15.75" customHeight="1" x14ac:dyDescent="0.4"/>
    <row r="898" ht="15.75" customHeight="1" x14ac:dyDescent="0.4"/>
    <row r="899" ht="15.75" customHeight="1" x14ac:dyDescent="0.4"/>
    <row r="900" ht="15.75" customHeight="1" x14ac:dyDescent="0.4"/>
    <row r="901" ht="15.75" customHeight="1" x14ac:dyDescent="0.4"/>
    <row r="902" ht="15.75" customHeight="1" x14ac:dyDescent="0.4"/>
    <row r="903" ht="15.75" customHeight="1" x14ac:dyDescent="0.4"/>
    <row r="904" ht="15.75" customHeight="1" x14ac:dyDescent="0.4"/>
    <row r="905" ht="15.75" customHeight="1" x14ac:dyDescent="0.4"/>
    <row r="906" ht="15.75" customHeight="1" x14ac:dyDescent="0.4"/>
    <row r="907" ht="15.75" customHeight="1" x14ac:dyDescent="0.4"/>
    <row r="908" ht="15.75" customHeight="1" x14ac:dyDescent="0.4"/>
    <row r="909" ht="15.75" customHeight="1" x14ac:dyDescent="0.4"/>
    <row r="910" ht="15.75" customHeight="1" x14ac:dyDescent="0.4"/>
    <row r="911" ht="15.75" customHeight="1" x14ac:dyDescent="0.4"/>
    <row r="912" ht="15.75" customHeight="1" x14ac:dyDescent="0.4"/>
    <row r="913" ht="15.75" customHeight="1" x14ac:dyDescent="0.4"/>
    <row r="914" ht="15.75" customHeight="1" x14ac:dyDescent="0.4"/>
    <row r="915" ht="15.75" customHeight="1" x14ac:dyDescent="0.4"/>
    <row r="916" ht="15.75" customHeight="1" x14ac:dyDescent="0.4"/>
    <row r="917" ht="15.75" customHeight="1" x14ac:dyDescent="0.4"/>
    <row r="918" ht="15.75" customHeight="1" x14ac:dyDescent="0.4"/>
    <row r="919" ht="15.75" customHeight="1" x14ac:dyDescent="0.4"/>
    <row r="920" ht="15.75" customHeight="1" x14ac:dyDescent="0.4"/>
    <row r="921" ht="15.75" customHeight="1" x14ac:dyDescent="0.4"/>
    <row r="922" ht="15.75" customHeight="1" x14ac:dyDescent="0.4"/>
    <row r="923" ht="15.75" customHeight="1" x14ac:dyDescent="0.4"/>
    <row r="924" ht="15.75" customHeight="1" x14ac:dyDescent="0.4"/>
    <row r="925" ht="15.75" customHeight="1" x14ac:dyDescent="0.4"/>
    <row r="926" ht="15.75" customHeight="1" x14ac:dyDescent="0.4"/>
    <row r="927" ht="15.75" customHeight="1" x14ac:dyDescent="0.4"/>
    <row r="928" ht="15.75" customHeight="1" x14ac:dyDescent="0.4"/>
    <row r="929" ht="15.75" customHeight="1" x14ac:dyDescent="0.4"/>
    <row r="930" ht="15.75" customHeight="1" x14ac:dyDescent="0.4"/>
    <row r="931" ht="15.75" customHeight="1" x14ac:dyDescent="0.4"/>
    <row r="932" ht="15.75" customHeight="1" x14ac:dyDescent="0.4"/>
    <row r="933" ht="15.75" customHeight="1" x14ac:dyDescent="0.4"/>
    <row r="934" ht="15.75" customHeight="1" x14ac:dyDescent="0.4"/>
    <row r="935" ht="15.75" customHeight="1" x14ac:dyDescent="0.4"/>
    <row r="936" ht="15.75" customHeight="1" x14ac:dyDescent="0.4"/>
    <row r="937" ht="15.75" customHeight="1" x14ac:dyDescent="0.4"/>
    <row r="938" ht="15.75" customHeight="1" x14ac:dyDescent="0.4"/>
    <row r="939" ht="15.75" customHeight="1" x14ac:dyDescent="0.4"/>
    <row r="940" ht="15.75" customHeight="1" x14ac:dyDescent="0.4"/>
    <row r="941" ht="15.75" customHeight="1" x14ac:dyDescent="0.4"/>
    <row r="942" ht="15.75" customHeight="1" x14ac:dyDescent="0.4"/>
    <row r="943" ht="15.75" customHeight="1" x14ac:dyDescent="0.4"/>
    <row r="944" ht="15.75" customHeight="1" x14ac:dyDescent="0.4"/>
    <row r="945" ht="15.75" customHeight="1" x14ac:dyDescent="0.4"/>
    <row r="946" ht="15.75" customHeight="1" x14ac:dyDescent="0.4"/>
    <row r="947" ht="15.75" customHeight="1" x14ac:dyDescent="0.4"/>
    <row r="948" ht="15.75" customHeight="1" x14ac:dyDescent="0.4"/>
    <row r="949" ht="15.75" customHeight="1" x14ac:dyDescent="0.4"/>
    <row r="950" ht="15.75" customHeight="1" x14ac:dyDescent="0.4"/>
    <row r="951" ht="15.75" customHeight="1" x14ac:dyDescent="0.4"/>
    <row r="952" ht="15.75" customHeight="1" x14ac:dyDescent="0.4"/>
    <row r="953" ht="15.75" customHeight="1" x14ac:dyDescent="0.4"/>
    <row r="954" ht="15.75" customHeight="1" x14ac:dyDescent="0.4"/>
    <row r="955" ht="15.75" customHeight="1" x14ac:dyDescent="0.4"/>
    <row r="956" ht="15.75" customHeight="1" x14ac:dyDescent="0.4"/>
    <row r="957" ht="15.75" customHeight="1" x14ac:dyDescent="0.4"/>
    <row r="958" ht="15.75" customHeight="1" x14ac:dyDescent="0.4"/>
    <row r="959" ht="15.75" customHeight="1" x14ac:dyDescent="0.4"/>
    <row r="960" ht="15.75" customHeight="1" x14ac:dyDescent="0.4"/>
    <row r="961" ht="15.75" customHeight="1" x14ac:dyDescent="0.4"/>
    <row r="962" ht="15.75" customHeight="1" x14ac:dyDescent="0.4"/>
    <row r="963" ht="15.75" customHeight="1" x14ac:dyDescent="0.4"/>
    <row r="964" ht="15.75" customHeight="1" x14ac:dyDescent="0.4"/>
    <row r="965" ht="15.75" customHeight="1" x14ac:dyDescent="0.4"/>
    <row r="966" ht="15.75" customHeight="1" x14ac:dyDescent="0.4"/>
    <row r="967" ht="15.75" customHeight="1" x14ac:dyDescent="0.4"/>
    <row r="968" ht="15.75" customHeight="1" x14ac:dyDescent="0.4"/>
    <row r="969" ht="15.75" customHeight="1" x14ac:dyDescent="0.4"/>
    <row r="970" ht="15.75" customHeight="1" x14ac:dyDescent="0.4"/>
    <row r="971" ht="15.75" customHeight="1" x14ac:dyDescent="0.4"/>
    <row r="972" ht="15.75" customHeight="1" x14ac:dyDescent="0.4"/>
    <row r="973" ht="15.75" customHeight="1" x14ac:dyDescent="0.4"/>
    <row r="974" ht="15.75" customHeight="1" x14ac:dyDescent="0.4"/>
    <row r="975" ht="15.75" customHeight="1" x14ac:dyDescent="0.4"/>
    <row r="976" ht="15.75" customHeight="1" x14ac:dyDescent="0.4"/>
    <row r="977" ht="15.75" customHeight="1" x14ac:dyDescent="0.4"/>
    <row r="978" ht="15.75" customHeight="1" x14ac:dyDescent="0.4"/>
    <row r="979" ht="15.75" customHeight="1" x14ac:dyDescent="0.4"/>
    <row r="980" ht="15.75" customHeight="1" x14ac:dyDescent="0.4"/>
    <row r="981" ht="15.75" customHeight="1" x14ac:dyDescent="0.4"/>
    <row r="982" ht="15.75" customHeight="1" x14ac:dyDescent="0.4"/>
    <row r="983" ht="15.75" customHeight="1" x14ac:dyDescent="0.4"/>
    <row r="984" ht="15.75" customHeight="1" x14ac:dyDescent="0.4"/>
    <row r="985" ht="15.75" customHeight="1" x14ac:dyDescent="0.4"/>
    <row r="986" ht="15.75" customHeight="1" x14ac:dyDescent="0.4"/>
    <row r="987" ht="15.75" customHeight="1" x14ac:dyDescent="0.4"/>
    <row r="988" ht="15.75" customHeight="1" x14ac:dyDescent="0.4"/>
    <row r="989" ht="15.75" customHeight="1" x14ac:dyDescent="0.4"/>
  </sheetData>
  <mergeCells count="17">
    <mergeCell ref="A13:B13"/>
    <mergeCell ref="A1:E1"/>
    <mergeCell ref="C3:E3"/>
    <mergeCell ref="A5:E5"/>
    <mergeCell ref="A6:B6"/>
    <mergeCell ref="E6:E7"/>
    <mergeCell ref="A7:B7"/>
    <mergeCell ref="B8:E8"/>
    <mergeCell ref="A9:E9"/>
    <mergeCell ref="A10:E10"/>
    <mergeCell ref="A11:D11"/>
    <mergeCell ref="A12:E12"/>
    <mergeCell ref="A15:D15"/>
    <mergeCell ref="A17:C17"/>
    <mergeCell ref="A18:C18"/>
    <mergeCell ref="A20:D20"/>
    <mergeCell ref="A23:E27"/>
  </mergeCells>
  <conditionalFormatting sqref="C3">
    <cfRule type="cellIs" dxfId="79" priority="5" operator="equal">
      <formula>0</formula>
    </cfRule>
  </conditionalFormatting>
  <conditionalFormatting sqref="C3:E3">
    <cfRule type="cellIs" dxfId="78" priority="6" operator="equal">
      <formula>0</formula>
    </cfRule>
  </conditionalFormatting>
  <conditionalFormatting sqref="D6:D7">
    <cfRule type="containsText" dxfId="77" priority="8" operator="containsText" text="N.A.">
      <formula>NOT(ISERROR(SEARCH(("N.A."),(D6))))</formula>
    </cfRule>
    <cfRule type="containsText" dxfId="76" priority="9" operator="containsText" text="No">
      <formula>NOT(ISERROR(SEARCH(("No"),(D6))))</formula>
    </cfRule>
    <cfRule type="containsText" dxfId="75" priority="10" operator="containsText" text="Si">
      <formula>NOT(ISERROR(SEARCH(("Si"),(D6))))</formula>
    </cfRule>
  </conditionalFormatting>
  <conditionalFormatting sqref="D13">
    <cfRule type="containsText" dxfId="74" priority="2" operator="containsText" text="N.A.">
      <formula>NOT(ISERROR(SEARCH(("N.A."),(D13))))</formula>
    </cfRule>
    <cfRule type="containsText" dxfId="73" priority="3" operator="containsText" text="No">
      <formula>NOT(ISERROR(SEARCH(("No"),(D13))))</formula>
    </cfRule>
    <cfRule type="containsText" dxfId="72" priority="4" operator="containsText" text="Si">
      <formula>NOT(ISERROR(SEARCH(("Si"),(D13))))</formula>
    </cfRule>
  </conditionalFormatting>
  <conditionalFormatting sqref="D17:D18">
    <cfRule type="cellIs" dxfId="71" priority="16" operator="equal">
      <formula>"Si"</formula>
    </cfRule>
    <cfRule type="cellIs" dxfId="70" priority="17" operator="equal">
      <formula>"No"</formula>
    </cfRule>
  </conditionalFormatting>
  <conditionalFormatting sqref="E11">
    <cfRule type="containsText" dxfId="69" priority="11" operator="containsText" text="N.A.">
      <formula>NOT(ISERROR(SEARCH(("N.A."),(E11))))</formula>
    </cfRule>
    <cfRule type="containsText" dxfId="68" priority="12" operator="containsText" text="No">
      <formula>NOT(ISERROR(SEARCH(("No"),(E11))))</formula>
    </cfRule>
    <cfRule type="containsText" dxfId="67" priority="13" operator="containsText" text="Si">
      <formula>NOT(ISERROR(SEARCH(("Si"),(E11))))</formula>
    </cfRule>
  </conditionalFormatting>
  <conditionalFormatting sqref="E13">
    <cfRule type="cellIs" dxfId="66" priority="1" operator="equal">
      <formula>0</formula>
    </cfRule>
  </conditionalFormatting>
  <conditionalFormatting sqref="E15">
    <cfRule type="cellIs" dxfId="65" priority="7" operator="greaterThan">
      <formula>41</formula>
    </cfRule>
  </conditionalFormatting>
  <conditionalFormatting sqref="E17:E18">
    <cfRule type="cellIs" dxfId="64" priority="14" operator="equal">
      <formula>0</formula>
    </cfRule>
  </conditionalFormatting>
  <conditionalFormatting sqref="E20">
    <cfRule type="cellIs" dxfId="63" priority="15" operator="greaterThan">
      <formula>41</formula>
    </cfRule>
  </conditionalFormatting>
  <dataValidations count="1">
    <dataValidation type="list" allowBlank="1" showInputMessage="1" showErrorMessage="1" prompt="Entregado ¿Si o No?" sqref="D17:D18 E11 D6:D7 D13" xr:uid="{CDFA0A88-C5E9-4A23-9311-2AA1CD6A21EE}">
      <formula1>"Si,No"</formula1>
    </dataValidation>
  </dataValidations>
  <hyperlinks>
    <hyperlink ref="G17" r:id="rId1" xr:uid="{3C592EF4-EC0D-4BAD-BE64-75918374FC80}"/>
    <hyperlink ref="G18" r:id="rId2" xr:uid="{6F0733DE-D8FE-4658-AE57-594B5537E912}"/>
  </hyperlinks>
  <pageMargins left="1.02" right="0.7" top="0.75" bottom="0.32" header="0" footer="0"/>
  <pageSetup paperSize="9" scale="50" orientation="portrait" r:id="rId3"/>
  <drawing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D7F17BF1-E599-4EBC-92A7-1C7DE308E20E}">
          <x14:formula1>
            <xm:f>OFERENTES!$A$7:$A$12</xm:f>
          </x14:formula1>
          <xm:sqref>B3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A30A4-3C4F-46FB-865A-97311F35FBD3}">
  <sheetPr>
    <pageSetUpPr fitToPage="1"/>
  </sheetPr>
  <dimension ref="A1:AC986"/>
  <sheetViews>
    <sheetView view="pageBreakPreview" topLeftCell="A2" zoomScale="70" zoomScaleNormal="100" zoomScaleSheetLayoutView="70" zoomScalePageLayoutView="55" workbookViewId="0">
      <selection activeCell="J61" sqref="J61:K61"/>
    </sheetView>
  </sheetViews>
  <sheetFormatPr baseColWidth="10" defaultColWidth="14.28515625" defaultRowHeight="15" customHeight="1" x14ac:dyDescent="0.3"/>
  <cols>
    <col min="1" max="1" width="47.7109375" style="81" customWidth="1"/>
    <col min="2" max="2" width="27.28515625" style="81" customWidth="1"/>
    <col min="3" max="3" width="23.85546875" style="81" customWidth="1"/>
    <col min="4" max="4" width="25.85546875" style="81" customWidth="1"/>
    <col min="5" max="6" width="20.140625" style="81" customWidth="1"/>
    <col min="7" max="7" width="25" style="81" customWidth="1"/>
    <col min="8" max="8" width="18.28515625" style="81" customWidth="1"/>
    <col min="9" max="9" width="23.140625" style="81" customWidth="1"/>
    <col min="10" max="10" width="31.7109375" style="81" customWidth="1"/>
    <col min="11" max="11" width="18.28515625" style="81" customWidth="1"/>
    <col min="12" max="12" width="16.85546875" style="81" customWidth="1"/>
    <col min="13" max="13" width="10.85546875" style="81" customWidth="1"/>
    <col min="14" max="14" width="15" style="81" customWidth="1"/>
    <col min="15" max="15" width="12.85546875" style="81" customWidth="1"/>
    <col min="16" max="17" width="11.28515625" style="81" customWidth="1"/>
    <col min="18" max="29" width="10.7109375" style="81" customWidth="1"/>
    <col min="30" max="16384" width="14.28515625" style="81"/>
  </cols>
  <sheetData>
    <row r="1" spans="1:29" ht="22.5" customHeight="1" x14ac:dyDescent="0.3">
      <c r="A1" s="171" t="s">
        <v>14</v>
      </c>
      <c r="B1" s="169"/>
      <c r="C1" s="169"/>
      <c r="D1" s="169"/>
      <c r="E1" s="169"/>
      <c r="F1" s="169"/>
      <c r="G1" s="169"/>
      <c r="H1" s="169"/>
      <c r="I1" s="169"/>
      <c r="J1" s="169"/>
      <c r="K1" s="170"/>
      <c r="L1" s="26">
        <v>2022</v>
      </c>
      <c r="M1" s="27" t="s">
        <v>15</v>
      </c>
      <c r="N1" s="27" t="s">
        <v>16</v>
      </c>
      <c r="O1" s="28" t="s">
        <v>17</v>
      </c>
      <c r="P1" s="29" t="s">
        <v>18</v>
      </c>
      <c r="Q1" s="30" t="s">
        <v>19</v>
      </c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</row>
    <row r="2" spans="1:29" ht="6" customHeight="1" x14ac:dyDescent="0.3">
      <c r="A2" s="30"/>
      <c r="B2" s="30"/>
      <c r="C2" s="31"/>
      <c r="D2" s="30"/>
      <c r="E2" s="30"/>
      <c r="F2" s="30"/>
      <c r="G2" s="30"/>
      <c r="H2" s="30"/>
      <c r="I2" s="30"/>
      <c r="J2" s="30"/>
      <c r="K2" s="30"/>
      <c r="L2" s="27"/>
      <c r="M2" s="27" t="s">
        <v>20</v>
      </c>
      <c r="N2" s="27" t="s">
        <v>21</v>
      </c>
      <c r="O2" s="28">
        <v>721214</v>
      </c>
      <c r="P2" s="29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</row>
    <row r="3" spans="1:29" ht="23.25" x14ac:dyDescent="0.3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70"/>
      <c r="L3" s="27"/>
      <c r="M3" s="27"/>
      <c r="N3" s="27"/>
      <c r="O3" s="28"/>
      <c r="P3" s="29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ht="23.25" x14ac:dyDescent="0.3">
      <c r="A4" s="32" t="s">
        <v>23</v>
      </c>
      <c r="B4" s="172" t="s">
        <v>98</v>
      </c>
      <c r="C4" s="173"/>
      <c r="D4" s="174" t="s">
        <v>24</v>
      </c>
      <c r="E4" s="169"/>
      <c r="F4" s="169"/>
      <c r="G4" s="169"/>
      <c r="H4" s="170"/>
      <c r="I4" s="79"/>
      <c r="J4" s="175">
        <v>46141</v>
      </c>
      <c r="K4" s="176"/>
      <c r="L4" s="27"/>
      <c r="M4" s="27"/>
      <c r="N4" s="27"/>
      <c r="O4" s="28"/>
      <c r="P4" s="29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ht="58.9" customHeight="1" x14ac:dyDescent="0.3">
      <c r="A5" s="32" t="s">
        <v>25</v>
      </c>
      <c r="B5" s="177" t="s">
        <v>99</v>
      </c>
      <c r="C5" s="178"/>
      <c r="D5" s="178"/>
      <c r="E5" s="178"/>
      <c r="F5" s="178"/>
      <c r="G5" s="178"/>
      <c r="H5" s="178"/>
      <c r="I5" s="178"/>
      <c r="J5" s="178"/>
      <c r="K5" s="179"/>
      <c r="L5" s="27"/>
      <c r="M5" s="27"/>
      <c r="N5" s="27"/>
      <c r="O5" s="28"/>
      <c r="P5" s="29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ht="6" customHeight="1" x14ac:dyDescent="0.3">
      <c r="A6" s="30"/>
      <c r="B6" s="30"/>
      <c r="C6" s="31"/>
      <c r="D6" s="30"/>
      <c r="E6" s="30"/>
      <c r="F6" s="30"/>
      <c r="G6" s="30"/>
      <c r="H6" s="30"/>
      <c r="I6" s="30"/>
      <c r="J6" s="30"/>
      <c r="K6" s="30"/>
      <c r="L6" s="27"/>
      <c r="M6" s="27"/>
      <c r="N6" s="27"/>
      <c r="O6" s="28"/>
      <c r="P6" s="29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ht="23.25" x14ac:dyDescent="0.3">
      <c r="A7" s="168" t="s">
        <v>26</v>
      </c>
      <c r="B7" s="169"/>
      <c r="C7" s="169"/>
      <c r="D7" s="169"/>
      <c r="E7" s="169"/>
      <c r="F7" s="169"/>
      <c r="G7" s="169"/>
      <c r="H7" s="169"/>
      <c r="I7" s="169"/>
      <c r="J7" s="169"/>
      <c r="K7" s="170"/>
      <c r="L7" s="27"/>
      <c r="M7" s="27"/>
      <c r="N7" s="27"/>
      <c r="O7" s="28"/>
      <c r="P7" s="29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ht="23.25" x14ac:dyDescent="0.3">
      <c r="A8" s="33" t="s">
        <v>27</v>
      </c>
      <c r="B8" s="82">
        <v>6</v>
      </c>
      <c r="C8" s="180" t="str">
        <f>IF(B8&gt;0,(VLOOKUP($B$8,OFERENTES!$A$7:$H$12,2,FALSE)),0)</f>
        <v>CONSORCIO TYR INGENIERIA SGC</v>
      </c>
      <c r="D8" s="169"/>
      <c r="E8" s="169"/>
      <c r="F8" s="169"/>
      <c r="G8" s="169"/>
      <c r="H8" s="169"/>
      <c r="I8" s="169"/>
      <c r="J8" s="169"/>
      <c r="K8" s="170"/>
      <c r="L8" s="34">
        <v>44713</v>
      </c>
      <c r="M8" s="27"/>
      <c r="N8" s="27"/>
      <c r="O8" s="28">
        <v>721529</v>
      </c>
      <c r="P8" s="29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</row>
    <row r="9" spans="1:29" ht="42.75" customHeight="1" x14ac:dyDescent="0.3">
      <c r="A9" s="35" t="s">
        <v>28</v>
      </c>
      <c r="B9" s="181" t="str">
        <f>IF(B8&gt;0,(VLOOKUP($B$8,OFERENTES!$A$7:$J$12,3,FALSE)),0)</f>
        <v>T&amp;R PROYECTOS Y CONSTRUCCIONES SAS</v>
      </c>
      <c r="C9" s="169"/>
      <c r="D9" s="169"/>
      <c r="E9" s="169"/>
      <c r="F9" s="169"/>
      <c r="G9" s="169"/>
      <c r="H9" s="170"/>
      <c r="I9" s="80"/>
      <c r="J9" s="36" t="s">
        <v>29</v>
      </c>
      <c r="K9" s="37">
        <f>IF(B8&gt;0,(VLOOKUP($B$8,OFERENTES!$A$7:$J$12,4,FALSE)),0)</f>
        <v>0.9</v>
      </c>
      <c r="L9" s="34"/>
      <c r="M9" s="27"/>
      <c r="N9" s="27"/>
      <c r="O9" s="28"/>
      <c r="P9" s="29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</row>
    <row r="10" spans="1:29" ht="23.25" x14ac:dyDescent="0.3">
      <c r="A10" s="32" t="s">
        <v>30</v>
      </c>
      <c r="B10" s="181" t="str">
        <f>IF(B8&gt;0,(VLOOKUP($B$8,OFERENTES!$A$7:$J$12,5,FALSE)),0)</f>
        <v>ALCAX INGENIERIA SAS</v>
      </c>
      <c r="C10" s="169"/>
      <c r="D10" s="169"/>
      <c r="E10" s="169"/>
      <c r="F10" s="169"/>
      <c r="G10" s="169"/>
      <c r="H10" s="170"/>
      <c r="I10" s="80"/>
      <c r="J10" s="36" t="s">
        <v>29</v>
      </c>
      <c r="K10" s="19">
        <v>0.1</v>
      </c>
      <c r="L10" s="34"/>
      <c r="M10" s="27"/>
      <c r="N10" s="27"/>
      <c r="O10" s="28"/>
      <c r="P10" s="29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</row>
    <row r="11" spans="1:29" ht="23.25" x14ac:dyDescent="0.3">
      <c r="A11" s="32" t="s">
        <v>73</v>
      </c>
      <c r="B11" s="181">
        <f>IF(C8&gt;0,(VLOOKUP($B$8,[1]OFERENTES!$A$7:$H$20,7,FALSE)),0)</f>
        <v>0</v>
      </c>
      <c r="C11" s="169"/>
      <c r="D11" s="169"/>
      <c r="E11" s="169"/>
      <c r="F11" s="169"/>
      <c r="G11" s="169"/>
      <c r="H11" s="170"/>
      <c r="I11" s="80"/>
      <c r="J11" s="36" t="s">
        <v>29</v>
      </c>
      <c r="K11" s="37">
        <f>IF(B10&gt;0,(VLOOKUP($B$8,OFERENTES!$A$7:$J$12,4,FALSE)),0)</f>
        <v>0.9</v>
      </c>
      <c r="L11" s="34"/>
      <c r="M11" s="27"/>
      <c r="N11" s="27"/>
      <c r="O11" s="28"/>
      <c r="P11" s="29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</row>
    <row r="12" spans="1:29" ht="6" customHeight="1" x14ac:dyDescent="0.3">
      <c r="A12" s="38"/>
      <c r="B12" s="39" t="s">
        <v>31</v>
      </c>
      <c r="C12" s="38"/>
      <c r="D12" s="30"/>
      <c r="E12" s="30"/>
      <c r="F12" s="30"/>
      <c r="G12" s="30"/>
      <c r="H12" s="30"/>
      <c r="I12" s="30"/>
      <c r="J12" s="30"/>
      <c r="K12" s="30"/>
      <c r="L12" s="27"/>
      <c r="M12" s="27"/>
      <c r="N12" s="27"/>
      <c r="O12" s="28">
        <v>721516</v>
      </c>
      <c r="P12" s="29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</row>
    <row r="13" spans="1:29" ht="18.75" x14ac:dyDescent="0.3">
      <c r="A13" s="168" t="s">
        <v>32</v>
      </c>
      <c r="B13" s="169"/>
      <c r="C13" s="169"/>
      <c r="D13" s="169"/>
      <c r="E13" s="169"/>
      <c r="F13" s="169"/>
      <c r="G13" s="169"/>
      <c r="H13" s="169"/>
      <c r="I13" s="169"/>
      <c r="J13" s="169"/>
      <c r="K13" s="17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</row>
    <row r="14" spans="1:29" ht="81.599999999999994" customHeight="1" x14ac:dyDescent="0.3">
      <c r="A14" s="40" t="s">
        <v>85</v>
      </c>
      <c r="B14" s="182" t="s">
        <v>100</v>
      </c>
      <c r="C14" s="183"/>
      <c r="D14" s="183"/>
      <c r="E14" s="183"/>
      <c r="F14" s="183"/>
      <c r="G14" s="183"/>
      <c r="H14" s="183"/>
      <c r="I14" s="183"/>
      <c r="J14" s="183"/>
      <c r="K14" s="184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</row>
    <row r="15" spans="1:29" ht="76.900000000000006" customHeight="1" x14ac:dyDescent="0.3">
      <c r="A15" s="40" t="s">
        <v>86</v>
      </c>
      <c r="B15" s="182" t="s">
        <v>101</v>
      </c>
      <c r="C15" s="183"/>
      <c r="D15" s="183"/>
      <c r="E15" s="183"/>
      <c r="F15" s="183"/>
      <c r="G15" s="183"/>
      <c r="H15" s="183"/>
      <c r="I15" s="183"/>
      <c r="J15" s="183"/>
      <c r="K15" s="184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</row>
    <row r="16" spans="1:29" ht="148.5" customHeight="1" x14ac:dyDescent="0.3">
      <c r="A16" s="40" t="s">
        <v>87</v>
      </c>
      <c r="B16" s="182" t="s">
        <v>102</v>
      </c>
      <c r="C16" s="183"/>
      <c r="D16" s="183"/>
      <c r="E16" s="183"/>
      <c r="F16" s="183"/>
      <c r="G16" s="183"/>
      <c r="H16" s="183"/>
      <c r="I16" s="183"/>
      <c r="J16" s="183"/>
      <c r="K16" s="184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</row>
    <row r="17" spans="1:29" ht="6" customHeight="1" x14ac:dyDescent="0.3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</row>
    <row r="18" spans="1:29" ht="18.75" x14ac:dyDescent="0.3">
      <c r="A18" s="180" t="s">
        <v>33</v>
      </c>
      <c r="B18" s="169"/>
      <c r="C18" s="169"/>
      <c r="D18" s="169"/>
      <c r="E18" s="169"/>
      <c r="F18" s="169"/>
      <c r="G18" s="169"/>
      <c r="H18" s="169"/>
      <c r="I18" s="169"/>
      <c r="J18" s="169"/>
      <c r="K18" s="17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</row>
    <row r="19" spans="1:29" ht="57" customHeight="1" x14ac:dyDescent="0.3">
      <c r="A19" s="41" t="s">
        <v>80</v>
      </c>
      <c r="B19" s="90">
        <v>1</v>
      </c>
      <c r="C19" s="180" t="s">
        <v>34</v>
      </c>
      <c r="D19" s="185"/>
      <c r="E19" s="185"/>
      <c r="F19" s="185"/>
      <c r="G19" s="185"/>
      <c r="H19" s="185"/>
      <c r="I19" s="186"/>
      <c r="J19" s="171" t="s">
        <v>88</v>
      </c>
      <c r="K19" s="187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</row>
    <row r="20" spans="1:29" ht="50.25" customHeight="1" x14ac:dyDescent="0.3">
      <c r="A20" s="188">
        <v>1</v>
      </c>
      <c r="B20" s="188" t="s">
        <v>10</v>
      </c>
      <c r="C20" s="190">
        <f>IF(B20="X",(ROUND((365062574/1750905),2)),0)</f>
        <v>208.5</v>
      </c>
      <c r="D20" s="191"/>
      <c r="E20" s="191"/>
      <c r="F20" s="191"/>
      <c r="G20" s="191"/>
      <c r="H20" s="191"/>
      <c r="I20" s="192"/>
      <c r="J20" s="190">
        <f>IF(B20="X",C20*50%,0)</f>
        <v>104.25</v>
      </c>
      <c r="K20" s="191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</row>
    <row r="21" spans="1:29" ht="24" customHeight="1" x14ac:dyDescent="0.3">
      <c r="A21" s="189"/>
      <c r="B21" s="189"/>
      <c r="C21" s="193"/>
      <c r="D21" s="194"/>
      <c r="E21" s="194"/>
      <c r="F21" s="194"/>
      <c r="G21" s="194"/>
      <c r="H21" s="194"/>
      <c r="I21" s="195"/>
      <c r="J21" s="193"/>
      <c r="K21" s="194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</row>
    <row r="22" spans="1:29" ht="24" customHeight="1" x14ac:dyDescent="0.3">
      <c r="A22" s="101">
        <v>1</v>
      </c>
      <c r="B22" s="101" t="s">
        <v>10</v>
      </c>
      <c r="C22" s="196"/>
      <c r="D22" s="197"/>
      <c r="E22" s="197"/>
      <c r="F22" s="197"/>
      <c r="G22" s="197"/>
      <c r="H22" s="197"/>
      <c r="I22" s="198"/>
      <c r="J22" s="102"/>
      <c r="K22" s="103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</row>
    <row r="23" spans="1:29" ht="18.75" x14ac:dyDescent="0.3">
      <c r="A23" s="42" t="s">
        <v>35</v>
      </c>
      <c r="B23" s="43"/>
      <c r="C23" s="196">
        <f>SUM(C20:H20)</f>
        <v>208.5</v>
      </c>
      <c r="D23" s="197"/>
      <c r="E23" s="197"/>
      <c r="F23" s="197"/>
      <c r="G23" s="197"/>
      <c r="H23" s="197"/>
      <c r="I23" s="198"/>
      <c r="J23" s="199"/>
      <c r="K23" s="20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</row>
    <row r="24" spans="1:29" ht="18.75" customHeight="1" x14ac:dyDescent="0.3">
      <c r="A24" s="44" t="s">
        <v>36</v>
      </c>
      <c r="B24" s="203">
        <v>0</v>
      </c>
      <c r="C24" s="170"/>
      <c r="D24" s="171" t="s">
        <v>37</v>
      </c>
      <c r="E24" s="204"/>
      <c r="F24" s="204"/>
      <c r="G24" s="204"/>
      <c r="H24" s="204"/>
      <c r="I24" s="204"/>
      <c r="J24" s="205">
        <f>C23-B24</f>
        <v>208.5</v>
      </c>
      <c r="K24" s="17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</row>
    <row r="25" spans="1:29" ht="4.5" customHeight="1" x14ac:dyDescent="0.3">
      <c r="A25" s="206"/>
      <c r="B25" s="207"/>
      <c r="C25" s="207"/>
      <c r="D25" s="207"/>
      <c r="E25" s="207"/>
      <c r="F25" s="207"/>
      <c r="G25" s="207"/>
      <c r="H25" s="207"/>
      <c r="I25" s="207"/>
      <c r="J25" s="207"/>
      <c r="K25" s="207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</row>
    <row r="26" spans="1:29" ht="86.25" customHeight="1" x14ac:dyDescent="0.3">
      <c r="A26" s="45" t="s">
        <v>81</v>
      </c>
      <c r="B26" s="20" t="s">
        <v>106</v>
      </c>
      <c r="C26" s="46" t="s">
        <v>38</v>
      </c>
      <c r="D26" s="45" t="s">
        <v>39</v>
      </c>
      <c r="E26" s="45" t="s">
        <v>90</v>
      </c>
      <c r="F26" s="45" t="s">
        <v>96</v>
      </c>
      <c r="G26" s="45" t="s">
        <v>91</v>
      </c>
      <c r="H26" s="45" t="s">
        <v>92</v>
      </c>
      <c r="I26" s="45" t="s">
        <v>93</v>
      </c>
      <c r="J26" s="47" t="s">
        <v>75</v>
      </c>
      <c r="K26" s="47" t="s">
        <v>89</v>
      </c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</row>
    <row r="27" spans="1:29" ht="105" customHeight="1" x14ac:dyDescent="0.3">
      <c r="A27" s="48" t="s">
        <v>138</v>
      </c>
      <c r="B27" s="83" t="s">
        <v>15</v>
      </c>
      <c r="C27" s="83" t="s">
        <v>125</v>
      </c>
      <c r="D27" s="88">
        <v>1</v>
      </c>
      <c r="E27" s="83" t="s">
        <v>15</v>
      </c>
      <c r="F27" s="59">
        <v>2023</v>
      </c>
      <c r="G27" s="83" t="s">
        <v>15</v>
      </c>
      <c r="H27" s="83" t="s">
        <v>20</v>
      </c>
      <c r="I27" s="89">
        <f>+IF(G27="Cumple",+K27,0)</f>
        <v>155.16999999999999</v>
      </c>
      <c r="J27" s="86">
        <v>155.16999999999999</v>
      </c>
      <c r="K27" s="87">
        <f t="shared" ref="K27:K33" si="0">ROUND((J27*D27),2)</f>
        <v>155.16999999999999</v>
      </c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</row>
    <row r="28" spans="1:29" ht="89.45" customHeight="1" x14ac:dyDescent="0.3">
      <c r="A28" s="49" t="s">
        <v>139</v>
      </c>
      <c r="B28" s="83" t="s">
        <v>15</v>
      </c>
      <c r="C28" s="83" t="s">
        <v>124</v>
      </c>
      <c r="D28" s="95">
        <v>1</v>
      </c>
      <c r="E28" s="83" t="s">
        <v>15</v>
      </c>
      <c r="F28" s="97">
        <v>2023</v>
      </c>
      <c r="G28" s="83" t="s">
        <v>15</v>
      </c>
      <c r="H28" s="83" t="s">
        <v>15</v>
      </c>
      <c r="I28" s="89">
        <f t="shared" ref="I28:I33" si="1">+IF(G28="Cumple",+K28,0)</f>
        <v>755.26</v>
      </c>
      <c r="J28" s="86">
        <v>755.26</v>
      </c>
      <c r="K28" s="87">
        <f t="shared" si="0"/>
        <v>755.26</v>
      </c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</row>
    <row r="29" spans="1:29" ht="63.6" customHeight="1" x14ac:dyDescent="0.3">
      <c r="A29" s="49" t="s">
        <v>105</v>
      </c>
      <c r="B29" s="83"/>
      <c r="C29" s="83"/>
      <c r="D29" s="95"/>
      <c r="E29" s="83"/>
      <c r="F29" s="97"/>
      <c r="G29" s="83"/>
      <c r="H29" s="83"/>
      <c r="I29" s="89">
        <f t="shared" si="1"/>
        <v>0</v>
      </c>
      <c r="J29" s="86"/>
      <c r="K29" s="87">
        <f t="shared" si="0"/>
        <v>0</v>
      </c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</row>
    <row r="30" spans="1:29" ht="15.75" customHeight="1" x14ac:dyDescent="0.3">
      <c r="A30" s="49" t="s">
        <v>40</v>
      </c>
      <c r="B30" s="83"/>
      <c r="C30" s="84"/>
      <c r="D30" s="95"/>
      <c r="E30" s="83"/>
      <c r="F30" s="97"/>
      <c r="G30" s="83"/>
      <c r="H30" s="83"/>
      <c r="I30" s="89">
        <f t="shared" si="1"/>
        <v>0</v>
      </c>
      <c r="J30" s="86"/>
      <c r="K30" s="87">
        <f t="shared" si="0"/>
        <v>0</v>
      </c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</row>
    <row r="31" spans="1:29" ht="15.75" customHeight="1" x14ac:dyDescent="0.3">
      <c r="A31" s="49" t="s">
        <v>41</v>
      </c>
      <c r="B31" s="83"/>
      <c r="C31" s="84"/>
      <c r="D31" s="95"/>
      <c r="E31" s="83"/>
      <c r="F31" s="97"/>
      <c r="G31" s="83"/>
      <c r="H31" s="83"/>
      <c r="I31" s="89">
        <f t="shared" si="1"/>
        <v>0</v>
      </c>
      <c r="J31" s="86"/>
      <c r="K31" s="87">
        <f t="shared" si="0"/>
        <v>0</v>
      </c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</row>
    <row r="32" spans="1:29" ht="15.75" customHeight="1" x14ac:dyDescent="0.3">
      <c r="A32" s="49" t="s">
        <v>42</v>
      </c>
      <c r="B32" s="83"/>
      <c r="C32" s="84"/>
      <c r="D32" s="95"/>
      <c r="E32" s="83"/>
      <c r="F32" s="97"/>
      <c r="G32" s="83"/>
      <c r="H32" s="83"/>
      <c r="I32" s="89">
        <f t="shared" si="1"/>
        <v>0</v>
      </c>
      <c r="J32" s="86"/>
      <c r="K32" s="87">
        <f t="shared" si="0"/>
        <v>0</v>
      </c>
      <c r="L32" s="30"/>
      <c r="M32" s="30">
        <f>+COUNTIF(H27:H33,"Cumple")</f>
        <v>1</v>
      </c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</row>
    <row r="33" spans="1:29" ht="15.75" customHeight="1" x14ac:dyDescent="0.3">
      <c r="A33" s="49" t="s">
        <v>43</v>
      </c>
      <c r="B33" s="83"/>
      <c r="C33" s="84"/>
      <c r="D33" s="95"/>
      <c r="E33" s="83"/>
      <c r="F33" s="97"/>
      <c r="G33" s="83"/>
      <c r="H33" s="83"/>
      <c r="I33" s="89">
        <f t="shared" si="1"/>
        <v>0</v>
      </c>
      <c r="J33" s="86"/>
      <c r="K33" s="87">
        <f t="shared" si="0"/>
        <v>0</v>
      </c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</row>
    <row r="34" spans="1:29" ht="15.75" customHeight="1" x14ac:dyDescent="0.3">
      <c r="A34" s="50" t="s">
        <v>44</v>
      </c>
      <c r="B34" s="83" t="str">
        <f>IF($B9&gt;0,(IF((COUNTIF(B27:B33,"CUMPLE"))&gt;=1,"CUMPLE","NO CUMPLE")),0)</f>
        <v>CUMPLE</v>
      </c>
      <c r="C34" s="51"/>
      <c r="D34" s="51" t="s">
        <v>45</v>
      </c>
      <c r="E34" s="83" t="str">
        <f>IF($B9&gt;0,(IF((COUNTIF(E27:E33,"CUMPLE"))&gt;=1,"CUMPLE","NO CUMPLE")),0)</f>
        <v>CUMPLE</v>
      </c>
      <c r="F34" s="51"/>
      <c r="G34" s="51"/>
      <c r="H34" s="83" t="str">
        <f>IF($B9&gt;0,(IF((COUNTIF(H27:H33,"CUMPLE"))&gt;=1,"CUMPLE","NO CUMPLE")),0)</f>
        <v>CUMPLE</v>
      </c>
      <c r="I34" s="52" t="str">
        <f>IF($B$19&gt;0,(IF((MAX(I27:I33))&gt;=$J$20,$M$1,$M$2)),0)</f>
        <v>Cumple</v>
      </c>
      <c r="J34" s="53" t="s">
        <v>46</v>
      </c>
      <c r="K34" s="54">
        <f>SUM(K27:K33)</f>
        <v>910.43</v>
      </c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</row>
    <row r="35" spans="1:29" ht="4.5" customHeight="1" x14ac:dyDescent="0.3">
      <c r="A35" s="55"/>
      <c r="B35" s="55"/>
      <c r="C35" s="55"/>
      <c r="D35" s="55"/>
      <c r="E35" s="55"/>
      <c r="F35" s="55"/>
      <c r="G35" s="55"/>
      <c r="H35" s="55"/>
      <c r="I35" s="55"/>
      <c r="J35" s="56"/>
      <c r="K35" s="31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</row>
    <row r="36" spans="1:29" ht="15.75" customHeight="1" x14ac:dyDescent="0.3">
      <c r="A36" s="174" t="s">
        <v>47</v>
      </c>
      <c r="B36" s="169"/>
      <c r="C36" s="169"/>
      <c r="D36" s="169"/>
      <c r="E36" s="169"/>
      <c r="F36" s="169"/>
      <c r="G36" s="169"/>
      <c r="H36" s="169"/>
      <c r="I36" s="169"/>
      <c r="J36" s="169"/>
      <c r="K36" s="17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</row>
    <row r="37" spans="1:29" ht="15.75" customHeight="1" x14ac:dyDescent="0.3">
      <c r="A37" s="57" t="s">
        <v>48</v>
      </c>
      <c r="B37" s="57" t="s">
        <v>49</v>
      </c>
      <c r="C37" s="174" t="s">
        <v>50</v>
      </c>
      <c r="D37" s="169"/>
      <c r="E37" s="169"/>
      <c r="F37" s="169"/>
      <c r="G37" s="169"/>
      <c r="H37" s="169"/>
      <c r="I37" s="169"/>
      <c r="J37" s="170"/>
      <c r="K37" s="57" t="s">
        <v>51</v>
      </c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</row>
    <row r="38" spans="1:29" ht="15.75" customHeight="1" x14ac:dyDescent="0.3">
      <c r="A38" s="57">
        <v>1</v>
      </c>
      <c r="B38" s="57">
        <v>2</v>
      </c>
      <c r="C38" s="208">
        <v>0.75</v>
      </c>
      <c r="D38" s="169"/>
      <c r="E38" s="170"/>
      <c r="F38" s="209"/>
      <c r="G38" s="210"/>
      <c r="H38" s="210"/>
      <c r="I38" s="211"/>
      <c r="J38" s="58">
        <f>IF(F38&gt;0,ROUND(($C$23*C38),2),0)</f>
        <v>0</v>
      </c>
      <c r="K38" s="212" t="str">
        <f>IF(K34&gt;0,(IF(K34&gt;=(LARGE(J38:J40,1)),M1,M2)),0)</f>
        <v>Cumple</v>
      </c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</row>
    <row r="39" spans="1:29" ht="15.75" customHeight="1" x14ac:dyDescent="0.3">
      <c r="A39" s="57">
        <v>3</v>
      </c>
      <c r="B39" s="57">
        <v>4</v>
      </c>
      <c r="C39" s="208">
        <v>1.2</v>
      </c>
      <c r="D39" s="169"/>
      <c r="E39" s="170"/>
      <c r="F39" s="209"/>
      <c r="G39" s="210"/>
      <c r="H39" s="210"/>
      <c r="I39" s="211"/>
      <c r="J39" s="58">
        <f>IF(F39&gt;0,ROUND(($C$23*C39),2),0)</f>
        <v>0</v>
      </c>
      <c r="K39" s="213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</row>
    <row r="40" spans="1:29" ht="15.75" customHeight="1" x14ac:dyDescent="0.3">
      <c r="A40" s="57">
        <v>1</v>
      </c>
      <c r="B40" s="57">
        <v>5</v>
      </c>
      <c r="C40" s="208">
        <v>1.5</v>
      </c>
      <c r="D40" s="169"/>
      <c r="E40" s="170"/>
      <c r="F40" s="215" t="s">
        <v>10</v>
      </c>
      <c r="G40" s="216"/>
      <c r="H40" s="216"/>
      <c r="I40" s="217"/>
      <c r="J40" s="58">
        <f>IF(F40&gt;0,ROUND(($C$23*C40),2),0)</f>
        <v>312.75</v>
      </c>
      <c r="K40" s="214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</row>
    <row r="41" spans="1:29" ht="6" customHeight="1" x14ac:dyDescent="0.3">
      <c r="A41" s="55"/>
      <c r="B41" s="55"/>
      <c r="C41" s="55"/>
      <c r="D41" s="55"/>
      <c r="E41" s="55"/>
      <c r="F41" s="55"/>
      <c r="G41" s="55"/>
      <c r="H41" s="55"/>
      <c r="I41" s="55"/>
      <c r="J41" s="56"/>
      <c r="K41" s="31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</row>
    <row r="42" spans="1:29" ht="30" customHeight="1" x14ac:dyDescent="0.3">
      <c r="A42" s="201" t="s">
        <v>108</v>
      </c>
      <c r="B42" s="202"/>
      <c r="C42" s="202"/>
      <c r="D42" s="202"/>
      <c r="E42" s="202"/>
      <c r="F42" s="202"/>
      <c r="G42" s="202"/>
      <c r="H42" s="202"/>
      <c r="I42" s="202"/>
      <c r="J42" s="187"/>
      <c r="K42" s="59" t="s">
        <v>63</v>
      </c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</row>
    <row r="43" spans="1:29" ht="18.75" x14ac:dyDescent="0.3">
      <c r="A43" s="201" t="s">
        <v>109</v>
      </c>
      <c r="B43" s="202"/>
      <c r="C43" s="202"/>
      <c r="D43" s="202"/>
      <c r="E43" s="202"/>
      <c r="F43" s="202"/>
      <c r="G43" s="202"/>
      <c r="H43" s="202"/>
      <c r="I43" s="202"/>
      <c r="J43" s="187"/>
      <c r="K43" s="59" t="s">
        <v>63</v>
      </c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</row>
    <row r="44" spans="1:29" ht="15.75" customHeight="1" x14ac:dyDescent="0.3">
      <c r="A44" s="201" t="s">
        <v>52</v>
      </c>
      <c r="B44" s="218"/>
      <c r="C44" s="218"/>
      <c r="D44" s="218"/>
      <c r="E44" s="218"/>
      <c r="F44" s="218"/>
      <c r="G44" s="218"/>
      <c r="H44" s="218"/>
      <c r="I44" s="219"/>
      <c r="J44" s="96">
        <f>+J4</f>
        <v>46141</v>
      </c>
      <c r="K44" s="59" t="s">
        <v>63</v>
      </c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</row>
    <row r="45" spans="1:29" ht="18" customHeight="1" x14ac:dyDescent="0.3">
      <c r="A45" s="220" t="s">
        <v>82</v>
      </c>
      <c r="B45" s="221"/>
      <c r="C45" s="221"/>
      <c r="D45" s="221"/>
      <c r="E45" s="221"/>
      <c r="F45" s="221"/>
      <c r="G45" s="221"/>
      <c r="H45" s="221"/>
      <c r="I45" s="221"/>
      <c r="J45" s="226">
        <f>ROUND(C23*50%,2)</f>
        <v>104.25</v>
      </c>
      <c r="K45" s="229" t="s">
        <v>63</v>
      </c>
      <c r="L45" s="60" t="b">
        <f>OR(K45="Si",K45="N.A.")</f>
        <v>1</v>
      </c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</row>
    <row r="46" spans="1:29" ht="23.25" customHeight="1" x14ac:dyDescent="0.3">
      <c r="A46" s="222"/>
      <c r="B46" s="223"/>
      <c r="C46" s="223"/>
      <c r="D46" s="223"/>
      <c r="E46" s="223"/>
      <c r="F46" s="223"/>
      <c r="G46" s="223"/>
      <c r="H46" s="223"/>
      <c r="I46" s="223"/>
      <c r="J46" s="227"/>
      <c r="K46" s="230"/>
      <c r="L46" s="60" t="b">
        <f>OR(K45="Si",K45="N.A.")</f>
        <v>1</v>
      </c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</row>
    <row r="47" spans="1:29" ht="18" customHeight="1" x14ac:dyDescent="0.3">
      <c r="A47" s="224"/>
      <c r="B47" s="225"/>
      <c r="C47" s="225"/>
      <c r="D47" s="225"/>
      <c r="E47" s="225"/>
      <c r="F47" s="225"/>
      <c r="G47" s="225"/>
      <c r="H47" s="225"/>
      <c r="I47" s="225"/>
      <c r="J47" s="228"/>
      <c r="K47" s="231"/>
      <c r="L47" s="60" t="b">
        <f>OR(K45="Si",K45="N.A.")</f>
        <v>1</v>
      </c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</row>
    <row r="48" spans="1:29" ht="18" customHeight="1" x14ac:dyDescent="0.3">
      <c r="A48" s="232" t="s">
        <v>69</v>
      </c>
      <c r="B48" s="233"/>
      <c r="C48" s="233"/>
      <c r="D48" s="233"/>
      <c r="E48" s="233"/>
      <c r="F48" s="233"/>
      <c r="G48" s="233"/>
      <c r="H48" s="233"/>
      <c r="I48" s="233"/>
      <c r="J48" s="238">
        <f>ROUND(C23*5%,2)</f>
        <v>10.43</v>
      </c>
      <c r="K48" s="229" t="s">
        <v>63</v>
      </c>
      <c r="L48" s="60" t="b">
        <f>OR(K48="Si",K48="N.A.")</f>
        <v>1</v>
      </c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</row>
    <row r="49" spans="1:29" ht="18" customHeight="1" x14ac:dyDescent="0.3">
      <c r="A49" s="234"/>
      <c r="B49" s="235"/>
      <c r="C49" s="235"/>
      <c r="D49" s="235"/>
      <c r="E49" s="235"/>
      <c r="F49" s="235"/>
      <c r="G49" s="235"/>
      <c r="H49" s="235"/>
      <c r="I49" s="235"/>
      <c r="J49" s="227"/>
      <c r="K49" s="230"/>
      <c r="L49" s="60" t="b">
        <f>OR(K48="Si",K48="N.A.")</f>
        <v>1</v>
      </c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</row>
    <row r="50" spans="1:29" ht="18.75" customHeight="1" x14ac:dyDescent="0.3">
      <c r="A50" s="236"/>
      <c r="B50" s="237"/>
      <c r="C50" s="237"/>
      <c r="D50" s="237"/>
      <c r="E50" s="237"/>
      <c r="F50" s="237"/>
      <c r="G50" s="237"/>
      <c r="H50" s="237"/>
      <c r="I50" s="237"/>
      <c r="J50" s="239"/>
      <c r="K50" s="231"/>
      <c r="L50" s="60" t="b">
        <f>OR(K48="Si",K48="N.A.")</f>
        <v>1</v>
      </c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</row>
    <row r="51" spans="1:29" ht="18.75" x14ac:dyDescent="0.3">
      <c r="A51" s="240" t="s">
        <v>70</v>
      </c>
      <c r="B51" s="178"/>
      <c r="C51" s="178"/>
      <c r="D51" s="178"/>
      <c r="E51" s="178"/>
      <c r="F51" s="178"/>
      <c r="G51" s="178"/>
      <c r="H51" s="178"/>
      <c r="I51" s="178"/>
      <c r="J51" s="241"/>
      <c r="K51" s="59" t="s">
        <v>63</v>
      </c>
      <c r="L51" s="60" t="b">
        <f>OR(K51="Si",K51="N.A.")</f>
        <v>1</v>
      </c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</row>
    <row r="52" spans="1:29" ht="39.75" customHeight="1" x14ac:dyDescent="0.3">
      <c r="A52" s="201" t="s">
        <v>107</v>
      </c>
      <c r="B52" s="169"/>
      <c r="C52" s="169"/>
      <c r="D52" s="169"/>
      <c r="E52" s="169"/>
      <c r="F52" s="169"/>
      <c r="G52" s="169"/>
      <c r="H52" s="169"/>
      <c r="I52" s="169"/>
      <c r="J52" s="170"/>
      <c r="K52" s="59" t="s">
        <v>63</v>
      </c>
      <c r="L52" s="30" t="b">
        <f t="shared" ref="L52" si="2">OR(K52="Si",K52="N.A.")</f>
        <v>1</v>
      </c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</row>
    <row r="53" spans="1:29" ht="170.25" customHeight="1" x14ac:dyDescent="0.3">
      <c r="A53" s="61" t="s">
        <v>53</v>
      </c>
      <c r="B53" s="242"/>
      <c r="C53" s="169"/>
      <c r="D53" s="169"/>
      <c r="E53" s="169"/>
      <c r="F53" s="169"/>
      <c r="G53" s="169"/>
      <c r="H53" s="169"/>
      <c r="I53" s="169"/>
      <c r="J53" s="169"/>
      <c r="K53" s="17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</row>
    <row r="54" spans="1:29" ht="4.5" customHeight="1" x14ac:dyDescent="0.3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</row>
    <row r="55" spans="1:29" ht="15.75" customHeight="1" x14ac:dyDescent="0.3">
      <c r="A55" s="180" t="s">
        <v>54</v>
      </c>
      <c r="B55" s="185"/>
      <c r="C55" s="185"/>
      <c r="D55" s="185"/>
      <c r="E55" s="185"/>
      <c r="F55" s="185"/>
      <c r="G55" s="185"/>
      <c r="H55" s="185"/>
      <c r="I55" s="186"/>
      <c r="J55" s="243" t="str">
        <f>IF($B$8&gt;0,(IF((COUNTIFS($K$42,"Si",$K$43,"Si",$K$44,"Si",$L$45,"Verdadero",$L$46,"Verdadero",$L$47,"Verdadero",$L$48,"Verdadero",$L$49,"Verdadero",$L$50,"Verdadero",$L$51,"Verdadero",$K$52,"Si",$H$34,"Cumple",$I$34,"Cumple",$B$34,"Cumple",$K$38,"Cumple")=1),$N$1,$N$2)),$L$2)</f>
        <v>CUMPLE</v>
      </c>
      <c r="K55" s="17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</row>
    <row r="56" spans="1:29" ht="6" customHeight="1" x14ac:dyDescent="0.3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</row>
    <row r="57" spans="1:29" ht="15.75" customHeight="1" x14ac:dyDescent="0.3">
      <c r="A57" s="168" t="s">
        <v>55</v>
      </c>
      <c r="B57" s="169"/>
      <c r="C57" s="169"/>
      <c r="D57" s="169"/>
      <c r="E57" s="169"/>
      <c r="F57" s="169"/>
      <c r="G57" s="169"/>
      <c r="H57" s="169"/>
      <c r="I57" s="169"/>
      <c r="J57" s="169"/>
      <c r="K57" s="17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</row>
    <row r="58" spans="1:29" ht="41.25" customHeight="1" x14ac:dyDescent="0.3">
      <c r="A58" s="245" t="s">
        <v>56</v>
      </c>
      <c r="B58" s="187"/>
      <c r="C58" s="59" t="s">
        <v>63</v>
      </c>
      <c r="D58" s="246" t="s">
        <v>57</v>
      </c>
      <c r="E58" s="170"/>
      <c r="F58" s="247" t="s">
        <v>63</v>
      </c>
      <c r="G58" s="248"/>
      <c r="H58" s="248"/>
      <c r="I58" s="249"/>
      <c r="J58" s="180" t="s">
        <v>58</v>
      </c>
      <c r="K58" s="17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</row>
    <row r="59" spans="1:29" ht="40.5" customHeight="1" x14ac:dyDescent="0.3">
      <c r="A59" s="246" t="s">
        <v>59</v>
      </c>
      <c r="B59" s="170"/>
      <c r="C59" s="59" t="s">
        <v>63</v>
      </c>
      <c r="D59" s="245" t="s">
        <v>60</v>
      </c>
      <c r="E59" s="187"/>
      <c r="F59" s="247" t="s">
        <v>63</v>
      </c>
      <c r="G59" s="248"/>
      <c r="H59" s="248"/>
      <c r="I59" s="249"/>
      <c r="J59" s="243" t="str">
        <f>IF($B$8&gt;0,(IF((COUNTIFS($C$58,"Si",$C$59,"Si",$F$58,"Si",$F$59,"Si")=1),$N$1,$N$2)),$L$2)</f>
        <v>CUMPLE</v>
      </c>
      <c r="K59" s="17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</row>
    <row r="60" spans="1:29" ht="6" customHeight="1" x14ac:dyDescent="0.3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</row>
    <row r="61" spans="1:29" ht="15.75" customHeight="1" x14ac:dyDescent="0.3">
      <c r="A61" s="180" t="s">
        <v>61</v>
      </c>
      <c r="B61" s="185"/>
      <c r="C61" s="185"/>
      <c r="D61" s="185"/>
      <c r="E61" s="185"/>
      <c r="F61" s="185"/>
      <c r="G61" s="185"/>
      <c r="H61" s="185"/>
      <c r="I61" s="186"/>
      <c r="J61" s="243" t="s">
        <v>16</v>
      </c>
      <c r="K61" s="244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</row>
    <row r="62" spans="1:29" ht="15.75" customHeight="1" x14ac:dyDescent="0.3">
      <c r="A62" s="180" t="s">
        <v>62</v>
      </c>
      <c r="B62" s="185"/>
      <c r="C62" s="185"/>
      <c r="D62" s="185"/>
      <c r="E62" s="185"/>
      <c r="F62" s="185"/>
      <c r="G62" s="185"/>
      <c r="H62" s="185"/>
      <c r="I62" s="186"/>
      <c r="J62" s="243" t="str">
        <f>IF($B$8&gt;0,(IF((COUNTIFS($J$55,$N$1,$J$59,$N$1,$J$61,$N$1)=1),"HABILITADO","NO HABILITADO")),$L$2)</f>
        <v>HABILITADO</v>
      </c>
      <c r="K62" s="17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</row>
    <row r="63" spans="1:29" ht="15.75" customHeight="1" x14ac:dyDescent="0.3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</row>
    <row r="64" spans="1:29" ht="15.75" customHeight="1" x14ac:dyDescent="0.3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</row>
    <row r="65" spans="1:29" ht="15.75" customHeight="1" x14ac:dyDescent="0.3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</row>
    <row r="66" spans="1:29" ht="15.75" customHeight="1" x14ac:dyDescent="0.3">
      <c r="A66" s="30"/>
      <c r="B66" s="30"/>
      <c r="C66" s="62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</row>
    <row r="67" spans="1:29" ht="15.75" customHeight="1" x14ac:dyDescent="0.3">
      <c r="A67" s="30"/>
      <c r="B67" s="30"/>
      <c r="C67" s="31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</row>
    <row r="68" spans="1:29" ht="42" customHeight="1" x14ac:dyDescent="0.3">
      <c r="A68" s="30"/>
      <c r="B68" s="30"/>
      <c r="C68" s="31"/>
      <c r="D68" s="30"/>
      <c r="E68" s="30"/>
      <c r="F68" s="30"/>
      <c r="G68" s="30"/>
      <c r="H68" s="30"/>
      <c r="I68" s="30"/>
      <c r="J68" s="85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</row>
    <row r="69" spans="1:29" ht="15.75" customHeight="1" x14ac:dyDescent="0.3">
      <c r="A69" s="30"/>
      <c r="B69" s="30"/>
      <c r="C69" s="31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</row>
    <row r="70" spans="1:29" ht="15.75" customHeight="1" x14ac:dyDescent="0.3">
      <c r="A70" s="30"/>
      <c r="B70" s="30"/>
      <c r="C70" s="31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</row>
    <row r="71" spans="1:29" ht="15.75" customHeight="1" x14ac:dyDescent="0.3">
      <c r="A71" s="30"/>
      <c r="B71" s="30"/>
      <c r="C71" s="31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</row>
    <row r="72" spans="1:29" ht="15.75" customHeight="1" x14ac:dyDescent="0.3">
      <c r="A72" s="30"/>
      <c r="B72" s="30"/>
      <c r="C72" s="31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</row>
    <row r="73" spans="1:29" ht="15.75" customHeight="1" x14ac:dyDescent="0.3">
      <c r="A73" s="30"/>
      <c r="B73" s="30"/>
      <c r="C73" s="31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</row>
    <row r="74" spans="1:29" ht="15.75" customHeight="1" x14ac:dyDescent="0.3">
      <c r="A74" s="30"/>
      <c r="B74" s="30"/>
      <c r="C74" s="31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</row>
    <row r="75" spans="1:29" ht="15.75" customHeight="1" x14ac:dyDescent="0.3">
      <c r="A75" s="30"/>
      <c r="B75" s="30"/>
      <c r="C75" s="31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</row>
    <row r="76" spans="1:29" ht="15.75" customHeight="1" x14ac:dyDescent="0.3">
      <c r="A76" s="30"/>
      <c r="B76" s="30"/>
      <c r="C76" s="31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</row>
    <row r="77" spans="1:29" ht="15.75" customHeight="1" x14ac:dyDescent="0.3">
      <c r="A77" s="30"/>
      <c r="B77" s="30"/>
      <c r="C77" s="31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</row>
    <row r="78" spans="1:29" ht="15.75" customHeight="1" x14ac:dyDescent="0.3">
      <c r="A78" s="30"/>
      <c r="B78" s="30"/>
      <c r="C78" s="31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</row>
    <row r="79" spans="1:29" ht="15.75" customHeight="1" x14ac:dyDescent="0.3">
      <c r="A79" s="30"/>
      <c r="B79" s="30"/>
      <c r="C79" s="31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</row>
    <row r="80" spans="1:29" ht="15.75" customHeight="1" x14ac:dyDescent="0.3">
      <c r="A80" s="30"/>
      <c r="B80" s="30"/>
      <c r="C80" s="31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</row>
    <row r="81" spans="1:29" ht="15.75" customHeight="1" x14ac:dyDescent="0.3">
      <c r="A81" s="30"/>
      <c r="B81" s="30"/>
      <c r="C81" s="31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</row>
    <row r="82" spans="1:29" ht="15.75" customHeight="1" x14ac:dyDescent="0.3">
      <c r="A82" s="30"/>
      <c r="B82" s="30"/>
      <c r="C82" s="31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</row>
    <row r="83" spans="1:29" ht="15.75" customHeight="1" x14ac:dyDescent="0.3">
      <c r="A83" s="30"/>
      <c r="B83" s="30"/>
      <c r="C83" s="31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</row>
    <row r="84" spans="1:29" ht="15.75" customHeight="1" x14ac:dyDescent="0.3">
      <c r="A84" s="30"/>
      <c r="B84" s="30"/>
      <c r="C84" s="31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</row>
    <row r="85" spans="1:29" ht="15.75" customHeight="1" x14ac:dyDescent="0.3">
      <c r="A85" s="30"/>
      <c r="B85" s="30"/>
      <c r="C85" s="31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</row>
    <row r="86" spans="1:29" ht="15.75" customHeight="1" x14ac:dyDescent="0.3">
      <c r="A86" s="30"/>
      <c r="B86" s="30"/>
      <c r="C86" s="31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</row>
    <row r="87" spans="1:29" ht="15.75" customHeight="1" x14ac:dyDescent="0.3">
      <c r="A87" s="30"/>
      <c r="B87" s="30"/>
      <c r="C87" s="31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</row>
    <row r="88" spans="1:29" ht="15.75" customHeight="1" x14ac:dyDescent="0.3">
      <c r="A88" s="30"/>
      <c r="B88" s="30"/>
      <c r="C88" s="31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</row>
    <row r="89" spans="1:29" ht="15.75" customHeight="1" x14ac:dyDescent="0.3">
      <c r="A89" s="30"/>
      <c r="B89" s="30"/>
      <c r="C89" s="31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</row>
    <row r="90" spans="1:29" ht="15.75" customHeight="1" x14ac:dyDescent="0.3">
      <c r="A90" s="30"/>
      <c r="B90" s="30"/>
      <c r="C90" s="31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</row>
    <row r="91" spans="1:29" ht="15.75" customHeight="1" x14ac:dyDescent="0.3">
      <c r="A91" s="30"/>
      <c r="B91" s="30"/>
      <c r="C91" s="31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</row>
    <row r="92" spans="1:29" ht="15.75" customHeight="1" x14ac:dyDescent="0.3">
      <c r="A92" s="30"/>
      <c r="B92" s="30"/>
      <c r="C92" s="31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</row>
    <row r="93" spans="1:29" ht="15.75" customHeight="1" x14ac:dyDescent="0.3">
      <c r="A93" s="30"/>
      <c r="B93" s="30"/>
      <c r="C93" s="31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</row>
    <row r="94" spans="1:29" ht="15.75" customHeight="1" x14ac:dyDescent="0.3">
      <c r="A94" s="30"/>
      <c r="B94" s="30"/>
      <c r="C94" s="31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</row>
    <row r="95" spans="1:29" ht="15.75" customHeight="1" x14ac:dyDescent="0.3">
      <c r="A95" s="30"/>
      <c r="B95" s="30"/>
      <c r="C95" s="31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</row>
    <row r="96" spans="1:29" ht="15.75" customHeight="1" x14ac:dyDescent="0.3">
      <c r="A96" s="30"/>
      <c r="B96" s="30"/>
      <c r="C96" s="31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</row>
    <row r="97" spans="1:29" ht="15.75" customHeight="1" x14ac:dyDescent="0.3">
      <c r="A97" s="30"/>
      <c r="B97" s="30"/>
      <c r="C97" s="31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</row>
    <row r="98" spans="1:29" ht="15.75" customHeight="1" x14ac:dyDescent="0.3">
      <c r="A98" s="30"/>
      <c r="B98" s="30"/>
      <c r="C98" s="31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</row>
    <row r="99" spans="1:29" ht="15.75" customHeight="1" x14ac:dyDescent="0.3">
      <c r="A99" s="30"/>
      <c r="B99" s="30"/>
      <c r="C99" s="31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</row>
    <row r="100" spans="1:29" ht="15.75" customHeight="1" x14ac:dyDescent="0.3">
      <c r="A100" s="30"/>
      <c r="B100" s="30"/>
      <c r="C100" s="31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</row>
    <row r="101" spans="1:29" ht="15.75" customHeight="1" x14ac:dyDescent="0.3">
      <c r="A101" s="30"/>
      <c r="B101" s="30"/>
      <c r="C101" s="31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</row>
    <row r="102" spans="1:29" ht="15.75" customHeight="1" x14ac:dyDescent="0.3">
      <c r="A102" s="30"/>
      <c r="B102" s="30"/>
      <c r="C102" s="31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</row>
    <row r="103" spans="1:29" ht="15.75" customHeight="1" x14ac:dyDescent="0.3">
      <c r="A103" s="30"/>
      <c r="B103" s="30"/>
      <c r="C103" s="31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</row>
    <row r="104" spans="1:29" ht="15.75" customHeight="1" x14ac:dyDescent="0.3">
      <c r="A104" s="30"/>
      <c r="B104" s="30"/>
      <c r="C104" s="31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</row>
    <row r="105" spans="1:29" ht="15.75" customHeight="1" x14ac:dyDescent="0.3">
      <c r="A105" s="30"/>
      <c r="B105" s="30"/>
      <c r="C105" s="31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</row>
    <row r="106" spans="1:29" ht="15.75" customHeight="1" x14ac:dyDescent="0.3">
      <c r="A106" s="30"/>
      <c r="B106" s="30"/>
      <c r="C106" s="31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</row>
    <row r="107" spans="1:29" ht="15.75" customHeight="1" x14ac:dyDescent="0.3">
      <c r="A107" s="30"/>
      <c r="B107" s="30"/>
      <c r="C107" s="31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</row>
    <row r="108" spans="1:29" ht="15.75" customHeight="1" x14ac:dyDescent="0.3">
      <c r="A108" s="30"/>
      <c r="B108" s="30"/>
      <c r="C108" s="31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</row>
    <row r="109" spans="1:29" ht="15.75" customHeight="1" x14ac:dyDescent="0.3">
      <c r="A109" s="30"/>
      <c r="B109" s="30"/>
      <c r="C109" s="31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</row>
    <row r="110" spans="1:29" ht="15.75" customHeight="1" x14ac:dyDescent="0.3">
      <c r="A110" s="30"/>
      <c r="B110" s="30"/>
      <c r="C110" s="31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</row>
    <row r="111" spans="1:29" ht="15.75" customHeight="1" x14ac:dyDescent="0.3">
      <c r="A111" s="30"/>
      <c r="B111" s="30"/>
      <c r="C111" s="31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</row>
    <row r="112" spans="1:29" ht="15.75" customHeight="1" x14ac:dyDescent="0.3">
      <c r="A112" s="30"/>
      <c r="B112" s="30"/>
      <c r="C112" s="31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</row>
    <row r="113" spans="1:29" ht="15.75" customHeight="1" x14ac:dyDescent="0.3">
      <c r="A113" s="30"/>
      <c r="B113" s="30"/>
      <c r="C113" s="31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</row>
    <row r="114" spans="1:29" ht="15.75" customHeight="1" x14ac:dyDescent="0.3">
      <c r="A114" s="30"/>
      <c r="B114" s="30"/>
      <c r="C114" s="31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</row>
    <row r="115" spans="1:29" ht="15.75" customHeight="1" x14ac:dyDescent="0.3">
      <c r="A115" s="30"/>
      <c r="B115" s="30"/>
      <c r="C115" s="31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</row>
    <row r="116" spans="1:29" ht="15.75" customHeight="1" x14ac:dyDescent="0.3">
      <c r="A116" s="30"/>
      <c r="B116" s="30"/>
      <c r="C116" s="31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</row>
    <row r="117" spans="1:29" ht="15.75" customHeight="1" x14ac:dyDescent="0.3">
      <c r="A117" s="30"/>
      <c r="B117" s="30"/>
      <c r="C117" s="31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</row>
    <row r="118" spans="1:29" ht="15.75" customHeight="1" x14ac:dyDescent="0.3">
      <c r="A118" s="30"/>
      <c r="B118" s="30"/>
      <c r="C118" s="31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</row>
    <row r="119" spans="1:29" ht="15.75" customHeight="1" x14ac:dyDescent="0.3">
      <c r="A119" s="30"/>
      <c r="B119" s="30"/>
      <c r="C119" s="31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</row>
    <row r="120" spans="1:29" ht="15.75" customHeight="1" x14ac:dyDescent="0.3">
      <c r="A120" s="30"/>
      <c r="B120" s="30"/>
      <c r="C120" s="31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</row>
    <row r="121" spans="1:29" ht="15.75" customHeight="1" x14ac:dyDescent="0.3">
      <c r="A121" s="30"/>
      <c r="B121" s="30"/>
      <c r="C121" s="31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</row>
    <row r="122" spans="1:29" ht="15.75" customHeight="1" x14ac:dyDescent="0.3">
      <c r="A122" s="30"/>
      <c r="B122" s="30"/>
      <c r="C122" s="31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</row>
    <row r="123" spans="1:29" ht="15.75" customHeight="1" x14ac:dyDescent="0.3">
      <c r="A123" s="30"/>
      <c r="B123" s="30"/>
      <c r="C123" s="31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</row>
    <row r="124" spans="1:29" ht="15.75" customHeight="1" x14ac:dyDescent="0.3">
      <c r="A124" s="30"/>
      <c r="B124" s="30"/>
      <c r="C124" s="31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</row>
    <row r="125" spans="1:29" ht="15.75" customHeight="1" x14ac:dyDescent="0.3">
      <c r="A125" s="30"/>
      <c r="B125" s="30"/>
      <c r="C125" s="31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</row>
    <row r="126" spans="1:29" ht="15.75" customHeight="1" x14ac:dyDescent="0.3">
      <c r="A126" s="30"/>
      <c r="B126" s="30"/>
      <c r="C126" s="31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</row>
    <row r="127" spans="1:29" ht="15.75" customHeight="1" x14ac:dyDescent="0.3">
      <c r="A127" s="30"/>
      <c r="B127" s="30"/>
      <c r="C127" s="31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</row>
    <row r="128" spans="1:29" ht="15.75" customHeight="1" x14ac:dyDescent="0.3">
      <c r="A128" s="30"/>
      <c r="B128" s="30"/>
      <c r="C128" s="31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</row>
    <row r="129" spans="1:29" ht="15.75" customHeight="1" x14ac:dyDescent="0.3">
      <c r="A129" s="30"/>
      <c r="B129" s="30"/>
      <c r="C129" s="31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</row>
    <row r="130" spans="1:29" ht="15.75" customHeight="1" x14ac:dyDescent="0.3">
      <c r="A130" s="30"/>
      <c r="B130" s="30"/>
      <c r="C130" s="31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</row>
    <row r="131" spans="1:29" ht="15.75" customHeight="1" x14ac:dyDescent="0.3">
      <c r="A131" s="30"/>
      <c r="B131" s="30"/>
      <c r="C131" s="31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</row>
    <row r="132" spans="1:29" ht="15.75" customHeight="1" x14ac:dyDescent="0.3">
      <c r="A132" s="30"/>
      <c r="B132" s="30"/>
      <c r="C132" s="31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</row>
    <row r="133" spans="1:29" ht="15.75" customHeight="1" x14ac:dyDescent="0.3">
      <c r="A133" s="30"/>
      <c r="B133" s="30"/>
      <c r="C133" s="31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</row>
    <row r="134" spans="1:29" ht="15.75" customHeight="1" x14ac:dyDescent="0.3">
      <c r="A134" s="30"/>
      <c r="B134" s="30"/>
      <c r="C134" s="31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</row>
    <row r="135" spans="1:29" ht="15.75" customHeight="1" x14ac:dyDescent="0.3">
      <c r="A135" s="30"/>
      <c r="B135" s="30"/>
      <c r="C135" s="31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</row>
    <row r="136" spans="1:29" ht="15.75" customHeight="1" x14ac:dyDescent="0.3">
      <c r="A136" s="30"/>
      <c r="B136" s="30"/>
      <c r="C136" s="31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</row>
    <row r="137" spans="1:29" ht="15.75" customHeight="1" x14ac:dyDescent="0.3">
      <c r="A137" s="30"/>
      <c r="B137" s="30"/>
      <c r="C137" s="31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</row>
    <row r="138" spans="1:29" ht="15.75" customHeight="1" x14ac:dyDescent="0.3">
      <c r="A138" s="30"/>
      <c r="B138" s="30"/>
      <c r="C138" s="31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</row>
    <row r="139" spans="1:29" ht="15.75" customHeight="1" x14ac:dyDescent="0.3">
      <c r="A139" s="30"/>
      <c r="B139" s="30"/>
      <c r="C139" s="31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</row>
    <row r="140" spans="1:29" ht="15.75" customHeight="1" x14ac:dyDescent="0.3">
      <c r="A140" s="30"/>
      <c r="B140" s="30"/>
      <c r="C140" s="31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</row>
    <row r="141" spans="1:29" ht="15.75" customHeight="1" x14ac:dyDescent="0.3">
      <c r="A141" s="30"/>
      <c r="B141" s="30"/>
      <c r="C141" s="31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</row>
    <row r="142" spans="1:29" ht="15.75" customHeight="1" x14ac:dyDescent="0.3">
      <c r="A142" s="30"/>
      <c r="B142" s="30"/>
      <c r="C142" s="31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</row>
    <row r="143" spans="1:29" ht="15.75" customHeight="1" x14ac:dyDescent="0.3">
      <c r="A143" s="30"/>
      <c r="B143" s="30"/>
      <c r="C143" s="31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</row>
    <row r="144" spans="1:29" ht="15.75" customHeight="1" x14ac:dyDescent="0.3">
      <c r="A144" s="30"/>
      <c r="B144" s="30"/>
      <c r="C144" s="31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</row>
    <row r="145" spans="1:29" ht="15.75" customHeight="1" x14ac:dyDescent="0.3">
      <c r="A145" s="30"/>
      <c r="B145" s="30"/>
      <c r="C145" s="31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</row>
    <row r="146" spans="1:29" ht="15.75" customHeight="1" x14ac:dyDescent="0.3">
      <c r="A146" s="30"/>
      <c r="B146" s="30"/>
      <c r="C146" s="31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</row>
    <row r="147" spans="1:29" ht="15.75" customHeight="1" x14ac:dyDescent="0.3">
      <c r="A147" s="30"/>
      <c r="B147" s="30"/>
      <c r="C147" s="31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</row>
    <row r="148" spans="1:29" ht="15.75" customHeight="1" x14ac:dyDescent="0.3">
      <c r="A148" s="30"/>
      <c r="B148" s="30"/>
      <c r="C148" s="31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</row>
    <row r="149" spans="1:29" ht="15.75" customHeight="1" x14ac:dyDescent="0.3">
      <c r="A149" s="30"/>
      <c r="B149" s="30"/>
      <c r="C149" s="31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</row>
    <row r="150" spans="1:29" ht="15.75" customHeight="1" x14ac:dyDescent="0.3">
      <c r="A150" s="30"/>
      <c r="B150" s="30"/>
      <c r="C150" s="31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</row>
    <row r="151" spans="1:29" ht="15.75" customHeight="1" x14ac:dyDescent="0.3">
      <c r="A151" s="30"/>
      <c r="B151" s="30"/>
      <c r="C151" s="31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</row>
    <row r="152" spans="1:29" ht="15.75" customHeight="1" x14ac:dyDescent="0.3">
      <c r="A152" s="30"/>
      <c r="B152" s="30"/>
      <c r="C152" s="31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</row>
    <row r="153" spans="1:29" ht="15.75" customHeight="1" x14ac:dyDescent="0.3">
      <c r="A153" s="30"/>
      <c r="B153" s="30"/>
      <c r="C153" s="31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</row>
    <row r="154" spans="1:29" ht="15.75" customHeight="1" x14ac:dyDescent="0.3">
      <c r="A154" s="30"/>
      <c r="B154" s="30"/>
      <c r="C154" s="31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</row>
    <row r="155" spans="1:29" ht="15.75" customHeight="1" x14ac:dyDescent="0.3">
      <c r="A155" s="30"/>
      <c r="B155" s="30"/>
      <c r="C155" s="31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</row>
    <row r="156" spans="1:29" ht="15.75" customHeight="1" x14ac:dyDescent="0.3">
      <c r="A156" s="30"/>
      <c r="B156" s="30"/>
      <c r="C156" s="31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</row>
    <row r="157" spans="1:29" ht="15.75" customHeight="1" x14ac:dyDescent="0.3">
      <c r="A157" s="30"/>
      <c r="B157" s="30"/>
      <c r="C157" s="31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</row>
    <row r="158" spans="1:29" ht="15.75" customHeight="1" x14ac:dyDescent="0.3">
      <c r="A158" s="30"/>
      <c r="B158" s="30"/>
      <c r="C158" s="31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</row>
    <row r="159" spans="1:29" ht="15.75" customHeight="1" x14ac:dyDescent="0.3">
      <c r="A159" s="30"/>
      <c r="B159" s="30"/>
      <c r="C159" s="31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</row>
    <row r="160" spans="1:29" ht="15.75" customHeight="1" x14ac:dyDescent="0.3">
      <c r="A160" s="30"/>
      <c r="B160" s="30"/>
      <c r="C160" s="31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</row>
    <row r="161" spans="1:29" ht="15.75" customHeight="1" x14ac:dyDescent="0.3">
      <c r="A161" s="30"/>
      <c r="B161" s="30"/>
      <c r="C161" s="31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</row>
    <row r="162" spans="1:29" ht="15.75" customHeight="1" x14ac:dyDescent="0.3">
      <c r="A162" s="30"/>
      <c r="B162" s="30"/>
      <c r="C162" s="31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</row>
    <row r="163" spans="1:29" ht="15.75" customHeight="1" x14ac:dyDescent="0.3">
      <c r="A163" s="30"/>
      <c r="B163" s="30"/>
      <c r="C163" s="31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</row>
    <row r="164" spans="1:29" ht="15.75" customHeight="1" x14ac:dyDescent="0.3">
      <c r="A164" s="30"/>
      <c r="B164" s="30"/>
      <c r="C164" s="31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</row>
    <row r="165" spans="1:29" ht="15.75" customHeight="1" x14ac:dyDescent="0.3">
      <c r="A165" s="30"/>
      <c r="B165" s="30"/>
      <c r="C165" s="31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</row>
    <row r="166" spans="1:29" ht="15.75" customHeight="1" x14ac:dyDescent="0.3">
      <c r="A166" s="30"/>
      <c r="B166" s="30"/>
      <c r="C166" s="31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</row>
    <row r="167" spans="1:29" ht="15.75" customHeight="1" x14ac:dyDescent="0.3">
      <c r="A167" s="30"/>
      <c r="B167" s="30"/>
      <c r="C167" s="31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</row>
    <row r="168" spans="1:29" ht="15.75" customHeight="1" x14ac:dyDescent="0.3">
      <c r="A168" s="30"/>
      <c r="B168" s="30"/>
      <c r="C168" s="31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</row>
    <row r="169" spans="1:29" ht="15.75" customHeight="1" x14ac:dyDescent="0.3">
      <c r="A169" s="30"/>
      <c r="B169" s="30"/>
      <c r="C169" s="31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</row>
    <row r="170" spans="1:29" ht="15.75" customHeight="1" x14ac:dyDescent="0.3">
      <c r="A170" s="30"/>
      <c r="B170" s="30"/>
      <c r="C170" s="31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</row>
    <row r="171" spans="1:29" ht="15.75" customHeight="1" x14ac:dyDescent="0.3">
      <c r="A171" s="30"/>
      <c r="B171" s="30"/>
      <c r="C171" s="31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</row>
    <row r="172" spans="1:29" ht="15.75" customHeight="1" x14ac:dyDescent="0.3">
      <c r="A172" s="30"/>
      <c r="B172" s="30"/>
      <c r="C172" s="31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</row>
    <row r="173" spans="1:29" ht="15.75" customHeight="1" x14ac:dyDescent="0.3">
      <c r="A173" s="30"/>
      <c r="B173" s="30"/>
      <c r="C173" s="31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</row>
    <row r="174" spans="1:29" ht="15.75" customHeight="1" x14ac:dyDescent="0.3">
      <c r="A174" s="30"/>
      <c r="B174" s="30"/>
      <c r="C174" s="31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</row>
    <row r="175" spans="1:29" ht="15.75" customHeight="1" x14ac:dyDescent="0.3">
      <c r="A175" s="30"/>
      <c r="B175" s="30"/>
      <c r="C175" s="31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</row>
    <row r="176" spans="1:29" ht="15.75" customHeight="1" x14ac:dyDescent="0.3">
      <c r="A176" s="30"/>
      <c r="B176" s="30"/>
      <c r="C176" s="31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</row>
    <row r="177" spans="1:29" ht="15.75" customHeight="1" x14ac:dyDescent="0.3">
      <c r="A177" s="30"/>
      <c r="B177" s="30"/>
      <c r="C177" s="31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</row>
    <row r="178" spans="1:29" ht="15.75" customHeight="1" x14ac:dyDescent="0.3">
      <c r="A178" s="30"/>
      <c r="B178" s="30"/>
      <c r="C178" s="31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</row>
    <row r="179" spans="1:29" ht="15.75" customHeight="1" x14ac:dyDescent="0.3">
      <c r="A179" s="30"/>
      <c r="B179" s="30"/>
      <c r="C179" s="31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</row>
    <row r="180" spans="1:29" ht="15.75" customHeight="1" x14ac:dyDescent="0.3">
      <c r="A180" s="30"/>
      <c r="B180" s="30"/>
      <c r="C180" s="31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</row>
    <row r="181" spans="1:29" ht="15.75" customHeight="1" x14ac:dyDescent="0.3">
      <c r="A181" s="30"/>
      <c r="B181" s="30"/>
      <c r="C181" s="31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</row>
    <row r="182" spans="1:29" ht="15.75" customHeight="1" x14ac:dyDescent="0.3">
      <c r="A182" s="30"/>
      <c r="B182" s="30"/>
      <c r="C182" s="31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</row>
    <row r="183" spans="1:29" ht="15.75" customHeight="1" x14ac:dyDescent="0.3">
      <c r="A183" s="30"/>
      <c r="B183" s="30"/>
      <c r="C183" s="31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</row>
    <row r="184" spans="1:29" ht="15.75" customHeight="1" x14ac:dyDescent="0.3">
      <c r="A184" s="30"/>
      <c r="B184" s="30"/>
      <c r="C184" s="31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</row>
    <row r="185" spans="1:29" ht="15.75" customHeight="1" x14ac:dyDescent="0.3">
      <c r="A185" s="30"/>
      <c r="B185" s="30"/>
      <c r="C185" s="31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</row>
    <row r="186" spans="1:29" ht="15.75" customHeight="1" x14ac:dyDescent="0.3">
      <c r="A186" s="30"/>
      <c r="B186" s="30"/>
      <c r="C186" s="31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</row>
    <row r="187" spans="1:29" ht="15.75" customHeight="1" x14ac:dyDescent="0.3">
      <c r="A187" s="30"/>
      <c r="B187" s="30"/>
      <c r="C187" s="31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</row>
    <row r="188" spans="1:29" ht="15.75" customHeight="1" x14ac:dyDescent="0.3">
      <c r="A188" s="30"/>
      <c r="B188" s="30"/>
      <c r="C188" s="31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</row>
    <row r="189" spans="1:29" ht="15.75" customHeight="1" x14ac:dyDescent="0.3">
      <c r="A189" s="30"/>
      <c r="B189" s="30"/>
      <c r="C189" s="31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</row>
    <row r="190" spans="1:29" ht="15.75" customHeight="1" x14ac:dyDescent="0.3">
      <c r="A190" s="30"/>
      <c r="B190" s="30"/>
      <c r="C190" s="31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</row>
    <row r="191" spans="1:29" ht="15.75" customHeight="1" x14ac:dyDescent="0.3">
      <c r="A191" s="30"/>
      <c r="B191" s="30"/>
      <c r="C191" s="31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</row>
    <row r="192" spans="1:29" ht="15.75" customHeight="1" x14ac:dyDescent="0.3">
      <c r="A192" s="30"/>
      <c r="B192" s="30"/>
      <c r="C192" s="31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</row>
    <row r="193" spans="1:29" ht="15.75" customHeight="1" x14ac:dyDescent="0.3">
      <c r="A193" s="30"/>
      <c r="B193" s="30"/>
      <c r="C193" s="31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</row>
    <row r="194" spans="1:29" ht="15.75" customHeight="1" x14ac:dyDescent="0.3">
      <c r="A194" s="30"/>
      <c r="B194" s="30"/>
      <c r="C194" s="31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</row>
    <row r="195" spans="1:29" ht="15.75" customHeight="1" x14ac:dyDescent="0.3">
      <c r="A195" s="30"/>
      <c r="B195" s="30"/>
      <c r="C195" s="31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</row>
    <row r="196" spans="1:29" ht="15.75" customHeight="1" x14ac:dyDescent="0.3">
      <c r="A196" s="30"/>
      <c r="B196" s="30"/>
      <c r="C196" s="31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</row>
    <row r="197" spans="1:29" ht="15.75" customHeight="1" x14ac:dyDescent="0.3">
      <c r="A197" s="30"/>
      <c r="B197" s="30"/>
      <c r="C197" s="31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</row>
    <row r="198" spans="1:29" ht="15.75" customHeight="1" x14ac:dyDescent="0.3">
      <c r="A198" s="30"/>
      <c r="B198" s="30"/>
      <c r="C198" s="31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</row>
    <row r="199" spans="1:29" ht="15.75" customHeight="1" x14ac:dyDescent="0.3">
      <c r="A199" s="30"/>
      <c r="B199" s="30"/>
      <c r="C199" s="31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</row>
    <row r="200" spans="1:29" ht="15.75" customHeight="1" x14ac:dyDescent="0.3">
      <c r="A200" s="30"/>
      <c r="B200" s="30"/>
      <c r="C200" s="31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</row>
    <row r="201" spans="1:29" ht="15.75" customHeight="1" x14ac:dyDescent="0.3">
      <c r="A201" s="30"/>
      <c r="B201" s="30"/>
      <c r="C201" s="31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</row>
    <row r="202" spans="1:29" ht="15.75" customHeight="1" x14ac:dyDescent="0.3">
      <c r="A202" s="30"/>
      <c r="B202" s="30"/>
      <c r="C202" s="31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</row>
    <row r="203" spans="1:29" ht="15.75" customHeight="1" x14ac:dyDescent="0.3">
      <c r="A203" s="30"/>
      <c r="B203" s="30"/>
      <c r="C203" s="31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</row>
    <row r="204" spans="1:29" ht="15.75" customHeight="1" x14ac:dyDescent="0.3">
      <c r="A204" s="30"/>
      <c r="B204" s="30"/>
      <c r="C204" s="31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</row>
    <row r="205" spans="1:29" ht="15.75" customHeight="1" x14ac:dyDescent="0.3">
      <c r="A205" s="30"/>
      <c r="B205" s="30"/>
      <c r="C205" s="31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</row>
    <row r="206" spans="1:29" ht="15.75" customHeight="1" x14ac:dyDescent="0.3">
      <c r="A206" s="30"/>
      <c r="B206" s="30"/>
      <c r="C206" s="31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</row>
    <row r="207" spans="1:29" ht="15.75" customHeight="1" x14ac:dyDescent="0.3">
      <c r="A207" s="30"/>
      <c r="B207" s="30"/>
      <c r="C207" s="31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</row>
    <row r="208" spans="1:29" ht="15.75" customHeight="1" x14ac:dyDescent="0.3">
      <c r="A208" s="30"/>
      <c r="B208" s="30"/>
      <c r="C208" s="31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</row>
    <row r="209" spans="1:29" ht="15.75" customHeight="1" x14ac:dyDescent="0.3">
      <c r="A209" s="30"/>
      <c r="B209" s="30"/>
      <c r="C209" s="31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</row>
    <row r="210" spans="1:29" ht="15.75" customHeight="1" x14ac:dyDescent="0.3">
      <c r="A210" s="30"/>
      <c r="B210" s="30"/>
      <c r="C210" s="31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</row>
    <row r="211" spans="1:29" ht="15.75" customHeight="1" x14ac:dyDescent="0.3">
      <c r="A211" s="30"/>
      <c r="B211" s="30"/>
      <c r="C211" s="31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</row>
    <row r="212" spans="1:29" ht="15.75" customHeight="1" x14ac:dyDescent="0.3">
      <c r="A212" s="30"/>
      <c r="B212" s="30"/>
      <c r="C212" s="31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</row>
    <row r="213" spans="1:29" ht="15.75" customHeight="1" x14ac:dyDescent="0.3">
      <c r="A213" s="30"/>
      <c r="B213" s="30"/>
      <c r="C213" s="31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</row>
    <row r="214" spans="1:29" ht="15.75" customHeight="1" x14ac:dyDescent="0.3">
      <c r="A214" s="30"/>
      <c r="B214" s="30"/>
      <c r="C214" s="31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</row>
    <row r="215" spans="1:29" ht="15.75" customHeight="1" x14ac:dyDescent="0.3">
      <c r="A215" s="30"/>
      <c r="B215" s="30"/>
      <c r="C215" s="31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</row>
    <row r="216" spans="1:29" ht="15.75" customHeight="1" x14ac:dyDescent="0.3">
      <c r="A216" s="30"/>
      <c r="B216" s="30"/>
      <c r="C216" s="31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</row>
    <row r="217" spans="1:29" ht="15.75" customHeight="1" x14ac:dyDescent="0.3">
      <c r="A217" s="30"/>
      <c r="B217" s="30"/>
      <c r="C217" s="31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</row>
    <row r="218" spans="1:29" ht="15.75" customHeight="1" x14ac:dyDescent="0.3">
      <c r="A218" s="30"/>
      <c r="B218" s="30"/>
      <c r="C218" s="31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</row>
    <row r="219" spans="1:29" ht="15.75" customHeight="1" x14ac:dyDescent="0.3">
      <c r="A219" s="30"/>
      <c r="B219" s="30"/>
      <c r="C219" s="31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</row>
    <row r="220" spans="1:29" ht="15.75" customHeight="1" x14ac:dyDescent="0.3">
      <c r="A220" s="30"/>
      <c r="B220" s="30"/>
      <c r="C220" s="31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</row>
    <row r="221" spans="1:29" ht="15.75" customHeight="1" x14ac:dyDescent="0.3">
      <c r="A221" s="30"/>
      <c r="B221" s="30"/>
      <c r="C221" s="31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</row>
    <row r="222" spans="1:29" ht="15.75" customHeight="1" x14ac:dyDescent="0.3">
      <c r="A222" s="30"/>
      <c r="B222" s="30"/>
      <c r="C222" s="31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</row>
    <row r="223" spans="1:29" ht="15.75" customHeight="1" x14ac:dyDescent="0.3">
      <c r="A223" s="30"/>
      <c r="B223" s="30"/>
      <c r="C223" s="31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</row>
    <row r="224" spans="1:29" ht="15.75" customHeight="1" x14ac:dyDescent="0.3">
      <c r="A224" s="30"/>
      <c r="B224" s="30"/>
      <c r="C224" s="31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</row>
    <row r="225" spans="1:29" ht="15.75" customHeight="1" x14ac:dyDescent="0.3">
      <c r="A225" s="30"/>
      <c r="B225" s="30"/>
      <c r="C225" s="31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</row>
    <row r="226" spans="1:29" ht="15.75" customHeight="1" x14ac:dyDescent="0.3">
      <c r="A226" s="30"/>
      <c r="B226" s="30"/>
      <c r="C226" s="31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</row>
    <row r="227" spans="1:29" ht="15.75" customHeight="1" x14ac:dyDescent="0.3">
      <c r="A227" s="30"/>
      <c r="B227" s="30"/>
      <c r="C227" s="31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</row>
    <row r="228" spans="1:29" ht="15.75" customHeight="1" x14ac:dyDescent="0.3">
      <c r="A228" s="30"/>
      <c r="B228" s="30"/>
      <c r="C228" s="31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</row>
    <row r="229" spans="1:29" ht="15.75" customHeight="1" x14ac:dyDescent="0.3">
      <c r="A229" s="30"/>
      <c r="B229" s="30"/>
      <c r="C229" s="31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</row>
    <row r="230" spans="1:29" ht="15.75" customHeight="1" x14ac:dyDescent="0.3">
      <c r="A230" s="30"/>
      <c r="B230" s="30"/>
      <c r="C230" s="31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</row>
    <row r="231" spans="1:29" ht="15.75" customHeight="1" x14ac:dyDescent="0.3">
      <c r="A231" s="30"/>
      <c r="B231" s="30"/>
      <c r="C231" s="31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</row>
    <row r="232" spans="1:29" ht="15.75" customHeight="1" x14ac:dyDescent="0.3">
      <c r="A232" s="30"/>
      <c r="B232" s="30"/>
      <c r="C232" s="31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</row>
    <row r="233" spans="1:29" ht="15.75" customHeight="1" x14ac:dyDescent="0.3">
      <c r="A233" s="30"/>
      <c r="B233" s="30"/>
      <c r="C233" s="31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</row>
    <row r="234" spans="1:29" ht="15.75" customHeight="1" x14ac:dyDescent="0.3">
      <c r="A234" s="30"/>
      <c r="B234" s="30"/>
      <c r="C234" s="31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</row>
    <row r="235" spans="1:29" ht="15.75" customHeight="1" x14ac:dyDescent="0.3">
      <c r="A235" s="30"/>
      <c r="B235" s="30"/>
      <c r="C235" s="31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</row>
    <row r="236" spans="1:29" ht="15.75" customHeight="1" x14ac:dyDescent="0.3">
      <c r="A236" s="30"/>
      <c r="B236" s="30"/>
      <c r="C236" s="31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</row>
    <row r="237" spans="1:29" ht="15.75" customHeight="1" x14ac:dyDescent="0.3">
      <c r="A237" s="30"/>
      <c r="B237" s="30"/>
      <c r="C237" s="31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</row>
    <row r="238" spans="1:29" ht="15.75" customHeight="1" x14ac:dyDescent="0.3">
      <c r="A238" s="30"/>
      <c r="B238" s="30"/>
      <c r="C238" s="31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</row>
    <row r="239" spans="1:29" ht="15.75" customHeight="1" x14ac:dyDescent="0.3">
      <c r="A239" s="30"/>
      <c r="B239" s="30"/>
      <c r="C239" s="31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</row>
    <row r="240" spans="1:29" ht="15.75" customHeight="1" x14ac:dyDescent="0.3">
      <c r="A240" s="30"/>
      <c r="B240" s="30"/>
      <c r="C240" s="31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</row>
    <row r="241" spans="1:29" ht="15.75" customHeight="1" x14ac:dyDescent="0.3">
      <c r="A241" s="30"/>
      <c r="B241" s="30"/>
      <c r="C241" s="31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</row>
    <row r="242" spans="1:29" ht="15.75" customHeight="1" x14ac:dyDescent="0.3">
      <c r="A242" s="30"/>
      <c r="B242" s="30"/>
      <c r="C242" s="31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</row>
    <row r="243" spans="1:29" ht="15.75" customHeight="1" x14ac:dyDescent="0.3">
      <c r="A243" s="30"/>
      <c r="B243" s="30"/>
      <c r="C243" s="31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</row>
    <row r="244" spans="1:29" ht="15.75" customHeight="1" x14ac:dyDescent="0.3">
      <c r="A244" s="30"/>
      <c r="B244" s="30"/>
      <c r="C244" s="31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</row>
    <row r="245" spans="1:29" ht="15.75" customHeight="1" x14ac:dyDescent="0.3">
      <c r="A245" s="30"/>
      <c r="B245" s="30"/>
      <c r="C245" s="31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</row>
    <row r="246" spans="1:29" ht="15.75" customHeight="1" x14ac:dyDescent="0.3">
      <c r="A246" s="30"/>
      <c r="B246" s="30"/>
      <c r="C246" s="31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</row>
    <row r="247" spans="1:29" ht="15.75" customHeight="1" x14ac:dyDescent="0.3">
      <c r="A247" s="30"/>
      <c r="B247" s="30"/>
      <c r="C247" s="31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</row>
    <row r="248" spans="1:29" ht="15.75" customHeight="1" x14ac:dyDescent="0.3">
      <c r="A248" s="30"/>
      <c r="B248" s="30"/>
      <c r="C248" s="31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</row>
    <row r="249" spans="1:29" ht="15.75" customHeight="1" x14ac:dyDescent="0.3">
      <c r="A249" s="30"/>
      <c r="B249" s="30"/>
      <c r="C249" s="31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</row>
    <row r="250" spans="1:29" ht="15.75" customHeight="1" x14ac:dyDescent="0.3">
      <c r="A250" s="30"/>
      <c r="B250" s="30"/>
      <c r="C250" s="31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</row>
    <row r="251" spans="1:29" ht="15.75" customHeight="1" x14ac:dyDescent="0.3">
      <c r="A251" s="30"/>
      <c r="B251" s="30"/>
      <c r="C251" s="31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</row>
    <row r="252" spans="1:29" ht="15.75" customHeight="1" x14ac:dyDescent="0.3">
      <c r="A252" s="30"/>
      <c r="B252" s="30"/>
      <c r="C252" s="31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</row>
    <row r="253" spans="1:29" ht="15.75" customHeight="1" x14ac:dyDescent="0.3">
      <c r="A253" s="30"/>
      <c r="B253" s="30"/>
      <c r="C253" s="31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</row>
    <row r="254" spans="1:29" ht="15.75" customHeight="1" x14ac:dyDescent="0.3">
      <c r="A254" s="30"/>
      <c r="B254" s="30"/>
      <c r="C254" s="31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</row>
    <row r="255" spans="1:29" ht="15.75" customHeight="1" x14ac:dyDescent="0.3">
      <c r="A255" s="30"/>
      <c r="B255" s="30"/>
      <c r="C255" s="31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</row>
    <row r="256" spans="1:29" ht="15.75" customHeight="1" x14ac:dyDescent="0.3">
      <c r="A256" s="30"/>
      <c r="B256" s="30"/>
      <c r="C256" s="31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</row>
    <row r="257" spans="1:29" ht="15.75" customHeight="1" x14ac:dyDescent="0.3">
      <c r="A257" s="30"/>
      <c r="B257" s="30"/>
      <c r="C257" s="31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</row>
    <row r="258" spans="1:29" ht="15.75" customHeight="1" x14ac:dyDescent="0.3">
      <c r="A258" s="30"/>
      <c r="B258" s="30"/>
      <c r="C258" s="31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</row>
    <row r="259" spans="1:29" ht="15.75" customHeight="1" x14ac:dyDescent="0.3">
      <c r="A259" s="30"/>
      <c r="B259" s="30"/>
      <c r="C259" s="31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</row>
    <row r="260" spans="1:29" ht="15.75" customHeight="1" x14ac:dyDescent="0.3">
      <c r="A260" s="30"/>
      <c r="B260" s="30"/>
      <c r="C260" s="31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</row>
    <row r="261" spans="1:29" ht="15.75" customHeight="1" x14ac:dyDescent="0.3">
      <c r="A261" s="30"/>
      <c r="B261" s="30"/>
      <c r="C261" s="31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</row>
    <row r="262" spans="1:29" ht="15.75" customHeight="1" x14ac:dyDescent="0.3">
      <c r="A262" s="30"/>
      <c r="B262" s="30"/>
      <c r="C262" s="31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</row>
    <row r="263" spans="1:29" ht="15.75" customHeight="1" x14ac:dyDescent="0.3">
      <c r="A263" s="30"/>
      <c r="B263" s="30"/>
      <c r="C263" s="31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</row>
    <row r="264" spans="1:29" ht="15.75" customHeight="1" x14ac:dyDescent="0.3">
      <c r="A264" s="30"/>
      <c r="B264" s="30"/>
      <c r="C264" s="31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</row>
    <row r="265" spans="1:29" ht="15.75" customHeight="1" x14ac:dyDescent="0.3">
      <c r="A265" s="30"/>
      <c r="B265" s="30"/>
      <c r="C265" s="31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</row>
    <row r="266" spans="1:29" ht="15.75" customHeight="1" x14ac:dyDescent="0.3">
      <c r="A266" s="30"/>
      <c r="B266" s="30"/>
      <c r="C266" s="31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</row>
    <row r="267" spans="1:29" ht="15.75" customHeight="1" x14ac:dyDescent="0.3"/>
    <row r="268" spans="1:29" ht="15.75" customHeight="1" x14ac:dyDescent="0.3"/>
    <row r="269" spans="1:29" ht="15.75" customHeight="1" x14ac:dyDescent="0.3"/>
    <row r="270" spans="1:29" ht="15.75" customHeight="1" x14ac:dyDescent="0.3"/>
    <row r="271" spans="1:29" ht="15.75" customHeight="1" x14ac:dyDescent="0.3"/>
    <row r="272" spans="1:29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</sheetData>
  <mergeCells count="65">
    <mergeCell ref="A13:K13"/>
    <mergeCell ref="A1:K1"/>
    <mergeCell ref="A3:K3"/>
    <mergeCell ref="B4:C4"/>
    <mergeCell ref="D4:H4"/>
    <mergeCell ref="J4:K4"/>
    <mergeCell ref="B5:K5"/>
    <mergeCell ref="A7:K7"/>
    <mergeCell ref="C8:K8"/>
    <mergeCell ref="B9:H9"/>
    <mergeCell ref="B10:H10"/>
    <mergeCell ref="B11:H11"/>
    <mergeCell ref="B14:K14"/>
    <mergeCell ref="B15:K15"/>
    <mergeCell ref="B16:K16"/>
    <mergeCell ref="A18:K18"/>
    <mergeCell ref="C19:I19"/>
    <mergeCell ref="J19:K19"/>
    <mergeCell ref="C37:J37"/>
    <mergeCell ref="A20:A21"/>
    <mergeCell ref="B20:B21"/>
    <mergeCell ref="C20:I21"/>
    <mergeCell ref="J20:K21"/>
    <mergeCell ref="C22:I22"/>
    <mergeCell ref="C23:I23"/>
    <mergeCell ref="J23:K23"/>
    <mergeCell ref="B24:C24"/>
    <mergeCell ref="D24:I24"/>
    <mergeCell ref="J24:K24"/>
    <mergeCell ref="A25:K25"/>
    <mergeCell ref="A36:K36"/>
    <mergeCell ref="C38:E38"/>
    <mergeCell ref="F38:I38"/>
    <mergeCell ref="K38:K40"/>
    <mergeCell ref="C39:E39"/>
    <mergeCell ref="F39:I39"/>
    <mergeCell ref="C40:E40"/>
    <mergeCell ref="F40:I40"/>
    <mergeCell ref="B53:K53"/>
    <mergeCell ref="A42:J42"/>
    <mergeCell ref="A43:J43"/>
    <mergeCell ref="A44:I44"/>
    <mergeCell ref="A45:I47"/>
    <mergeCell ref="J45:J47"/>
    <mergeCell ref="K45:K47"/>
    <mergeCell ref="A48:I50"/>
    <mergeCell ref="J48:J50"/>
    <mergeCell ref="K48:K50"/>
    <mergeCell ref="A51:J51"/>
    <mergeCell ref="A52:J52"/>
    <mergeCell ref="A55:I55"/>
    <mergeCell ref="J55:K55"/>
    <mergeCell ref="A57:K57"/>
    <mergeCell ref="A58:B58"/>
    <mergeCell ref="D58:E58"/>
    <mergeCell ref="F58:I58"/>
    <mergeCell ref="J58:K58"/>
    <mergeCell ref="A62:I62"/>
    <mergeCell ref="J62:K62"/>
    <mergeCell ref="A59:B59"/>
    <mergeCell ref="D59:E59"/>
    <mergeCell ref="F59:I59"/>
    <mergeCell ref="J59:K59"/>
    <mergeCell ref="A61:I61"/>
    <mergeCell ref="J61:K61"/>
  </mergeCells>
  <conditionalFormatting sqref="B9:B11">
    <cfRule type="cellIs" dxfId="62" priority="17" operator="equal">
      <formula>0</formula>
    </cfRule>
    <cfRule type="cellIs" dxfId="61" priority="18" operator="equal">
      <formula>0</formula>
    </cfRule>
  </conditionalFormatting>
  <conditionalFormatting sqref="B27:B34">
    <cfRule type="cellIs" dxfId="60" priority="19" operator="equal">
      <formula>0</formula>
    </cfRule>
    <cfRule type="cellIs" dxfId="59" priority="20" operator="equal">
      <formula>$M$2</formula>
    </cfRule>
    <cfRule type="cellIs" dxfId="58" priority="21" operator="equal">
      <formula>$M$1</formula>
    </cfRule>
  </conditionalFormatting>
  <conditionalFormatting sqref="B34">
    <cfRule type="cellIs" dxfId="57" priority="22" operator="equal">
      <formula>"No aplica"</formula>
    </cfRule>
  </conditionalFormatting>
  <conditionalFormatting sqref="B20:C20 C23">
    <cfRule type="cellIs" dxfId="56" priority="23" operator="equal">
      <formula>0</formula>
    </cfRule>
  </conditionalFormatting>
  <conditionalFormatting sqref="C8">
    <cfRule type="cellIs" dxfId="55" priority="24" operator="equal">
      <formula>0</formula>
    </cfRule>
    <cfRule type="cellIs" dxfId="54" priority="28" operator="equal">
      <formula>0</formula>
    </cfRule>
  </conditionalFormatting>
  <conditionalFormatting sqref="C58:C59">
    <cfRule type="containsText" dxfId="53" priority="39" operator="containsText" text="Si">
      <formula>NOT(ISERROR(SEARCH(("Si"),(C58))))</formula>
    </cfRule>
    <cfRule type="containsText" dxfId="52" priority="38" operator="containsText" text="No">
      <formula>NOT(ISERROR(SEARCH(("No"),(C58))))</formula>
    </cfRule>
    <cfRule type="containsText" dxfId="51" priority="37" operator="containsText" text="N.A.">
      <formula>NOT(ISERROR(SEARCH(("N.A."),(C58))))</formula>
    </cfRule>
  </conditionalFormatting>
  <conditionalFormatting sqref="E27:E34">
    <cfRule type="cellIs" dxfId="50" priority="6" operator="equal">
      <formula>$M$1</formula>
    </cfRule>
    <cfRule type="cellIs" dxfId="49" priority="4" operator="equal">
      <formula>0</formula>
    </cfRule>
    <cfRule type="cellIs" dxfId="48" priority="5" operator="equal">
      <formula>$M$2</formula>
    </cfRule>
  </conditionalFormatting>
  <conditionalFormatting sqref="E34">
    <cfRule type="cellIs" dxfId="47" priority="7" operator="equal">
      <formula>"No aplica"</formula>
    </cfRule>
  </conditionalFormatting>
  <conditionalFormatting sqref="F58:F59">
    <cfRule type="containsText" dxfId="46" priority="2" operator="containsText" text="No">
      <formula>NOT(ISERROR(SEARCH(("No"),(F58))))</formula>
    </cfRule>
    <cfRule type="containsText" dxfId="45" priority="3" operator="containsText" text="Si">
      <formula>NOT(ISERROR(SEARCH(("Si"),(F58))))</formula>
    </cfRule>
    <cfRule type="containsText" dxfId="44" priority="1" operator="containsText" text="N.A.">
      <formula>NOT(ISERROR(SEARCH(("N.A."),(F58))))</formula>
    </cfRule>
  </conditionalFormatting>
  <conditionalFormatting sqref="G27:H33">
    <cfRule type="cellIs" dxfId="43" priority="12" operator="equal">
      <formula>0</formula>
    </cfRule>
    <cfRule type="cellIs" dxfId="42" priority="14" operator="equal">
      <formula>$M$1</formula>
    </cfRule>
    <cfRule type="cellIs" dxfId="41" priority="13" operator="equal">
      <formula>$M$2</formula>
    </cfRule>
  </conditionalFormatting>
  <conditionalFormatting sqref="H34">
    <cfRule type="cellIs" dxfId="40" priority="11" operator="equal">
      <formula>"No aplica"</formula>
    </cfRule>
  </conditionalFormatting>
  <conditionalFormatting sqref="H34:I34">
    <cfRule type="cellIs" dxfId="39" priority="8" operator="equal">
      <formula>0</formula>
    </cfRule>
    <cfRule type="cellIs" dxfId="38" priority="9" operator="equal">
      <formula>$M$2</formula>
    </cfRule>
    <cfRule type="cellIs" dxfId="37" priority="10" operator="equal">
      <formula>$M$1</formula>
    </cfRule>
  </conditionalFormatting>
  <conditionalFormatting sqref="J20">
    <cfRule type="cellIs" dxfId="36" priority="15" operator="equal">
      <formula>0</formula>
    </cfRule>
  </conditionalFormatting>
  <conditionalFormatting sqref="J24">
    <cfRule type="cellIs" dxfId="35" priority="46" stopIfTrue="1" operator="equal">
      <formula>0</formula>
    </cfRule>
  </conditionalFormatting>
  <conditionalFormatting sqref="J38:J40">
    <cfRule type="cellIs" dxfId="34" priority="34" operator="equal">
      <formula>0</formula>
    </cfRule>
  </conditionalFormatting>
  <conditionalFormatting sqref="J61">
    <cfRule type="cellIs" dxfId="33" priority="43" operator="equal">
      <formula>0</formula>
    </cfRule>
    <cfRule type="cellIs" dxfId="32" priority="44" operator="equal">
      <formula>$M$2</formula>
    </cfRule>
    <cfRule type="cellIs" dxfId="31" priority="45" operator="equal">
      <formula>$M$1</formula>
    </cfRule>
  </conditionalFormatting>
  <conditionalFormatting sqref="J23:K23">
    <cfRule type="cellIs" dxfId="30" priority="16" operator="equal">
      <formula>0</formula>
    </cfRule>
  </conditionalFormatting>
  <conditionalFormatting sqref="J55:K55 J59:K59">
    <cfRule type="cellIs" dxfId="29" priority="25" operator="equal">
      <formula>0</formula>
    </cfRule>
    <cfRule type="cellIs" dxfId="28" priority="26" operator="equal">
      <formula>$N$1</formula>
    </cfRule>
    <cfRule type="cellIs" dxfId="27" priority="27" operator="equal">
      <formula>$N$2</formula>
    </cfRule>
  </conditionalFormatting>
  <conditionalFormatting sqref="J62:K62">
    <cfRule type="cellIs" dxfId="26" priority="29" operator="equal">
      <formula>0</formula>
    </cfRule>
    <cfRule type="cellIs" dxfId="25" priority="30" operator="equal">
      <formula>"HABILITADO"</formula>
    </cfRule>
    <cfRule type="cellIs" dxfId="24" priority="31" operator="equal">
      <formula>"NO HABILITADO"</formula>
    </cfRule>
  </conditionalFormatting>
  <conditionalFormatting sqref="K27:K34">
    <cfRule type="cellIs" dxfId="23" priority="32" operator="equal">
      <formula>0</formula>
    </cfRule>
  </conditionalFormatting>
  <conditionalFormatting sqref="K38:K39">
    <cfRule type="cellIs" dxfId="22" priority="33" operator="equal">
      <formula>0</formula>
    </cfRule>
  </conditionalFormatting>
  <conditionalFormatting sqref="K38:K40">
    <cfRule type="cellIs" dxfId="21" priority="35" operator="equal">
      <formula>"No Cumple"</formula>
    </cfRule>
    <cfRule type="cellIs" dxfId="20" priority="36" operator="equal">
      <formula>"Cumple"</formula>
    </cfRule>
  </conditionalFormatting>
  <conditionalFormatting sqref="K42:K45 K48 K51:K52">
    <cfRule type="containsText" dxfId="19" priority="40" operator="containsText" text="N.A.">
      <formula>NOT(ISERROR(SEARCH(("N.A."),(K42))))</formula>
    </cfRule>
    <cfRule type="containsText" dxfId="18" priority="42" operator="containsText" text="Si">
      <formula>NOT(ISERROR(SEARCH(("Si"),(K42))))</formula>
    </cfRule>
    <cfRule type="containsText" dxfId="17" priority="41" operator="containsText" text="No">
      <formula>NOT(ISERROR(SEARCH(("No"),(K42))))</formula>
    </cfRule>
  </conditionalFormatting>
  <dataValidations count="6">
    <dataValidation type="list" allowBlank="1" showErrorMessage="1" sqref="C27:C33" xr:uid="{60FB90AB-E251-4835-8D89-C651AC3F0E4D}">
      <formula1>$B$9:$B$12</formula1>
    </dataValidation>
    <dataValidation type="list" allowBlank="1" showErrorMessage="1" sqref="B27:B33 E27:E33 G27:H33" xr:uid="{4E901D13-1E3E-4E70-837B-57179C92DB7F}">
      <formula1>$M$1:$M$2</formula1>
    </dataValidation>
    <dataValidation type="list" allowBlank="1" showInputMessage="1" showErrorMessage="1" prompt="Entregado ¿Si o No?" sqref="K42:K45 K48 K51:K52" xr:uid="{1B55CD21-23A5-43F9-9A47-7D52279C09EF}">
      <formula1>"Si,No,N.A."</formula1>
    </dataValidation>
    <dataValidation type="list" allowBlank="1" showErrorMessage="1" sqref="J61" xr:uid="{30B7C857-DB63-4E05-AE9F-41DBE82FC1EA}">
      <formula1>$N$1:$N$2</formula1>
    </dataValidation>
    <dataValidation type="list" allowBlank="1" showInputMessage="1" showErrorMessage="1" prompt="Entregado ¿Si o No?" sqref="C58:C59" xr:uid="{A2027270-065A-4BE3-B625-A52D3A2BCACC}">
      <formula1>"Si,No"</formula1>
    </dataValidation>
    <dataValidation type="list" allowBlank="1" showErrorMessage="1" sqref="F38:F39" xr:uid="{F3AC379F-0C87-481E-B028-97B6C36A369C}">
      <formula1>"X"</formula1>
    </dataValidation>
  </dataValidations>
  <pageMargins left="0.7" right="0.7" top="0.75" bottom="0.75" header="0" footer="0"/>
  <pageSetup paperSize="9" scale="46" fitToHeight="0" orientation="landscape" r:id="rId1"/>
  <rowBreaks count="2" manualBreakCount="2">
    <brk id="11" max="7" man="1"/>
    <brk id="41" max="8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E1196180-7FE3-4376-ADE8-CA14726E4671}">
          <x14:formula1>
            <xm:f>OFERENTES!$A$7:$A$12</xm:f>
          </x14:formula1>
          <xm:sqref>B19 B8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B14E1-5B73-498E-B545-A4C01730D66C}">
  <sheetPr>
    <pageSetUpPr fitToPage="1"/>
  </sheetPr>
  <dimension ref="A1:I989"/>
  <sheetViews>
    <sheetView view="pageBreakPreview" zoomScale="70" zoomScaleNormal="100" zoomScaleSheetLayoutView="70" workbookViewId="0">
      <selection activeCell="G8" sqref="G8"/>
    </sheetView>
  </sheetViews>
  <sheetFormatPr baseColWidth="10" defaultColWidth="14.28515625" defaultRowHeight="15" customHeight="1" x14ac:dyDescent="0.4"/>
  <cols>
    <col min="1" max="1" width="47.140625" style="63" customWidth="1"/>
    <col min="2" max="2" width="35.140625" style="63" customWidth="1"/>
    <col min="3" max="3" width="28.7109375" style="63" customWidth="1"/>
    <col min="4" max="4" width="34.28515625" style="63" customWidth="1"/>
    <col min="5" max="5" width="18.28515625" style="63" customWidth="1"/>
    <col min="6" max="6" width="18" style="63" customWidth="1"/>
    <col min="7" max="7" width="40.85546875" style="63" bestFit="1" customWidth="1"/>
    <col min="8" max="26" width="10.7109375" style="63" customWidth="1"/>
    <col min="27" max="16384" width="14.28515625" style="63"/>
  </cols>
  <sheetData>
    <row r="1" spans="1:9" ht="46.5" customHeight="1" x14ac:dyDescent="0.4">
      <c r="A1" s="252" t="s">
        <v>79</v>
      </c>
      <c r="B1" s="253"/>
      <c r="C1" s="253"/>
      <c r="D1" s="253"/>
      <c r="E1" s="253"/>
      <c r="G1" s="64" t="s">
        <v>63</v>
      </c>
      <c r="H1" s="64">
        <v>1</v>
      </c>
      <c r="I1" s="64" t="s">
        <v>76</v>
      </c>
    </row>
    <row r="2" spans="1:9" ht="19.5" x14ac:dyDescent="0.4">
      <c r="B2" s="65"/>
      <c r="G2" s="64" t="s">
        <v>64</v>
      </c>
      <c r="H2" s="64">
        <v>2</v>
      </c>
      <c r="I2" s="64" t="s">
        <v>77</v>
      </c>
    </row>
    <row r="3" spans="1:9" ht="19.5" x14ac:dyDescent="0.4">
      <c r="A3" s="66" t="s">
        <v>65</v>
      </c>
      <c r="B3" s="67">
        <v>6</v>
      </c>
      <c r="C3" s="254" t="str">
        <f>IF(B3&gt;0,(VLOOKUP($B$3,OFERENTES!$A$7:$B$12,2,FALSE)),0)</f>
        <v>CONSORCIO TYR INGENIERIA SGC</v>
      </c>
      <c r="D3" s="255"/>
      <c r="E3" s="255"/>
    </row>
    <row r="4" spans="1:9" ht="19.5" x14ac:dyDescent="0.4"/>
    <row r="5" spans="1:9" ht="30.6" customHeight="1" x14ac:dyDescent="0.4">
      <c r="A5" s="256" t="s">
        <v>94</v>
      </c>
      <c r="B5" s="257"/>
      <c r="C5" s="257"/>
      <c r="D5" s="257"/>
      <c r="E5" s="258"/>
    </row>
    <row r="6" spans="1:9" ht="111.75" customHeight="1" x14ac:dyDescent="0.4">
      <c r="A6" s="250" t="s">
        <v>110</v>
      </c>
      <c r="B6" s="251"/>
      <c r="C6" s="69" t="s">
        <v>111</v>
      </c>
      <c r="D6" s="70" t="s">
        <v>63</v>
      </c>
      <c r="E6" s="259">
        <f>IF(D6="Si",IF(D7="Si",25,10),IF(D7="Si",15,0))</f>
        <v>25</v>
      </c>
    </row>
    <row r="7" spans="1:9" ht="123.75" customHeight="1" x14ac:dyDescent="0.4">
      <c r="A7" s="250" t="s">
        <v>112</v>
      </c>
      <c r="B7" s="251"/>
      <c r="C7" s="69" t="s">
        <v>113</v>
      </c>
      <c r="D7" s="70" t="s">
        <v>63</v>
      </c>
      <c r="E7" s="259"/>
    </row>
    <row r="8" spans="1:9" ht="37.15" customHeight="1" x14ac:dyDescent="0.4">
      <c r="A8" s="71" t="s">
        <v>66</v>
      </c>
      <c r="B8" s="260"/>
      <c r="C8" s="261"/>
      <c r="D8" s="261"/>
      <c r="E8" s="262"/>
      <c r="F8" s="72"/>
    </row>
    <row r="9" spans="1:9" ht="24" customHeight="1" x14ac:dyDescent="0.4">
      <c r="A9" s="263"/>
      <c r="B9" s="257"/>
      <c r="C9" s="257"/>
      <c r="D9" s="257"/>
      <c r="E9" s="257"/>
    </row>
    <row r="10" spans="1:9" ht="24" hidden="1" customHeight="1" x14ac:dyDescent="0.4">
      <c r="A10" s="264" t="s">
        <v>78</v>
      </c>
      <c r="B10" s="265"/>
      <c r="C10" s="265"/>
      <c r="D10" s="265"/>
      <c r="E10" s="266"/>
    </row>
    <row r="11" spans="1:9" ht="50.45" hidden="1" customHeight="1" x14ac:dyDescent="0.4">
      <c r="A11" s="267" t="s">
        <v>74</v>
      </c>
      <c r="B11" s="265"/>
      <c r="C11" s="265"/>
      <c r="D11" s="265"/>
      <c r="E11" s="74"/>
    </row>
    <row r="12" spans="1:9" ht="24" customHeight="1" x14ac:dyDescent="0.4">
      <c r="A12" s="256" t="s">
        <v>95</v>
      </c>
      <c r="B12" s="257"/>
      <c r="C12" s="257"/>
      <c r="D12" s="257"/>
      <c r="E12" s="258"/>
    </row>
    <row r="13" spans="1:9" ht="76.150000000000006" customHeight="1" x14ac:dyDescent="0.4">
      <c r="A13" s="250" t="s">
        <v>114</v>
      </c>
      <c r="B13" s="251"/>
      <c r="C13" s="69" t="s">
        <v>132</v>
      </c>
      <c r="D13" s="70" t="s">
        <v>63</v>
      </c>
      <c r="E13" s="76">
        <f>IF(D13="Si",5,0)</f>
        <v>5</v>
      </c>
    </row>
    <row r="14" spans="1:9" ht="24" customHeight="1" x14ac:dyDescent="0.4">
      <c r="A14" s="73"/>
      <c r="B14" s="68"/>
      <c r="C14" s="68"/>
      <c r="D14" s="68"/>
      <c r="E14" s="68"/>
    </row>
    <row r="15" spans="1:9" ht="52.9" customHeight="1" x14ac:dyDescent="0.4">
      <c r="A15" s="268" t="str">
        <f>CONCATENATE("SUBTOTAL PUNTAJE OFERENTE ",$C$3," (PUNTAJE TÉCNICO MÁXIMO 30,00)")</f>
        <v>SUBTOTAL PUNTAJE OFERENTE CONSORCIO TYR INGENIERIA SGC (PUNTAJE TÉCNICO MÁXIMO 30,00)</v>
      </c>
      <c r="B15" s="265"/>
      <c r="C15" s="265"/>
      <c r="D15" s="266"/>
      <c r="E15" s="75">
        <f>E6+E13</f>
        <v>30</v>
      </c>
    </row>
    <row r="16" spans="1:9" ht="8.25" customHeight="1" x14ac:dyDescent="0.4"/>
    <row r="17" spans="1:7" ht="46.5" customHeight="1" x14ac:dyDescent="0.4">
      <c r="A17" s="269" t="s">
        <v>7</v>
      </c>
      <c r="B17" s="269"/>
      <c r="C17" s="269"/>
      <c r="D17" s="98" t="s">
        <v>64</v>
      </c>
      <c r="E17" s="76">
        <f>IF(D17="Si",-2,0)</f>
        <v>0</v>
      </c>
      <c r="G17" s="77" t="s">
        <v>67</v>
      </c>
    </row>
    <row r="18" spans="1:7" ht="76.150000000000006" customHeight="1" x14ac:dyDescent="0.4">
      <c r="A18" s="269" t="s">
        <v>8</v>
      </c>
      <c r="B18" s="269"/>
      <c r="C18" s="269"/>
      <c r="D18" s="98" t="s">
        <v>64</v>
      </c>
      <c r="E18" s="76">
        <f>IF(D18="Si",-1,0)</f>
        <v>0</v>
      </c>
      <c r="G18" s="77" t="s">
        <v>68</v>
      </c>
    </row>
    <row r="19" spans="1:7" ht="8.25" customHeight="1" x14ac:dyDescent="0.4"/>
    <row r="20" spans="1:7" ht="19.5" x14ac:dyDescent="0.4">
      <c r="A20" s="268" t="str">
        <f>CONCATENATE("TOTAL PUNTAJE OFERENTE ",$C$3)</f>
        <v>TOTAL PUNTAJE OFERENTE CONSORCIO TYR INGENIERIA SGC</v>
      </c>
      <c r="B20" s="265"/>
      <c r="C20" s="265"/>
      <c r="D20" s="266"/>
      <c r="E20" s="75">
        <f>E15+E17+E18</f>
        <v>30</v>
      </c>
    </row>
    <row r="21" spans="1:7" ht="8.25" customHeight="1" x14ac:dyDescent="0.4"/>
    <row r="22" spans="1:7" ht="15.75" customHeight="1" x14ac:dyDescent="0.4">
      <c r="A22" s="78" t="s">
        <v>66</v>
      </c>
    </row>
    <row r="23" spans="1:7" ht="15.75" customHeight="1" x14ac:dyDescent="0.4">
      <c r="A23" s="270"/>
      <c r="B23" s="271"/>
      <c r="C23" s="271"/>
      <c r="D23" s="271"/>
      <c r="E23" s="272"/>
    </row>
    <row r="24" spans="1:7" ht="15.75" customHeight="1" x14ac:dyDescent="0.4">
      <c r="A24" s="273"/>
      <c r="B24" s="274"/>
      <c r="C24" s="274"/>
      <c r="D24" s="274"/>
      <c r="E24" s="275"/>
    </row>
    <row r="25" spans="1:7" ht="15.75" customHeight="1" x14ac:dyDescent="0.4">
      <c r="A25" s="273"/>
      <c r="B25" s="274"/>
      <c r="C25" s="274"/>
      <c r="D25" s="274"/>
      <c r="E25" s="275"/>
    </row>
    <row r="26" spans="1:7" ht="15.75" customHeight="1" x14ac:dyDescent="0.4">
      <c r="A26" s="276"/>
      <c r="B26" s="277"/>
      <c r="C26" s="277"/>
      <c r="D26" s="277"/>
      <c r="E26" s="275"/>
    </row>
    <row r="27" spans="1:7" ht="15.75" customHeight="1" x14ac:dyDescent="0.4">
      <c r="A27" s="278"/>
      <c r="B27" s="261"/>
      <c r="C27" s="261"/>
      <c r="D27" s="261"/>
      <c r="E27" s="262"/>
    </row>
    <row r="28" spans="1:7" ht="15.75" customHeight="1" x14ac:dyDescent="0.4"/>
    <row r="29" spans="1:7" ht="15.75" customHeight="1" x14ac:dyDescent="0.4"/>
    <row r="30" spans="1:7" ht="15.75" customHeight="1" x14ac:dyDescent="0.4"/>
    <row r="31" spans="1:7" ht="15.75" customHeight="1" x14ac:dyDescent="0.4"/>
    <row r="32" spans="1:7" ht="15.75" customHeight="1" x14ac:dyDescent="0.4"/>
    <row r="33" ht="15.75" customHeight="1" x14ac:dyDescent="0.4"/>
    <row r="34" ht="15.75" customHeight="1" x14ac:dyDescent="0.4"/>
    <row r="35" ht="15.75" customHeight="1" x14ac:dyDescent="0.4"/>
    <row r="36" ht="15.75" customHeight="1" x14ac:dyDescent="0.4"/>
    <row r="37" ht="15.75" customHeight="1" x14ac:dyDescent="0.4"/>
    <row r="38" ht="15.75" customHeight="1" x14ac:dyDescent="0.4"/>
    <row r="39" ht="15.75" customHeight="1" x14ac:dyDescent="0.4"/>
    <row r="40" ht="15.75" customHeight="1" x14ac:dyDescent="0.4"/>
    <row r="41" ht="15.75" customHeight="1" x14ac:dyDescent="0.4"/>
    <row r="42" ht="15.75" customHeight="1" x14ac:dyDescent="0.4"/>
    <row r="43" ht="15.75" customHeight="1" x14ac:dyDescent="0.4"/>
    <row r="44" ht="15.75" customHeight="1" x14ac:dyDescent="0.4"/>
    <row r="45" ht="15.75" customHeight="1" x14ac:dyDescent="0.4"/>
    <row r="46" ht="15.75" customHeight="1" x14ac:dyDescent="0.4"/>
    <row r="47" ht="15.75" customHeight="1" x14ac:dyDescent="0.4"/>
    <row r="48" ht="15.75" customHeight="1" x14ac:dyDescent="0.4"/>
    <row r="49" ht="15.75" customHeight="1" x14ac:dyDescent="0.4"/>
    <row r="50" ht="15.75" customHeight="1" x14ac:dyDescent="0.4"/>
    <row r="51" ht="15.75" customHeight="1" x14ac:dyDescent="0.4"/>
    <row r="52" ht="15.75" customHeight="1" x14ac:dyDescent="0.4"/>
    <row r="53" ht="15.75" customHeight="1" x14ac:dyDescent="0.4"/>
    <row r="54" ht="15.75" customHeight="1" x14ac:dyDescent="0.4"/>
    <row r="55" ht="15.75" customHeight="1" x14ac:dyDescent="0.4"/>
    <row r="56" ht="15.75" customHeight="1" x14ac:dyDescent="0.4"/>
    <row r="57" ht="15.75" customHeight="1" x14ac:dyDescent="0.4"/>
    <row r="58" ht="15.75" customHeight="1" x14ac:dyDescent="0.4"/>
    <row r="59" ht="15.75" customHeight="1" x14ac:dyDescent="0.4"/>
    <row r="60" ht="15.75" customHeight="1" x14ac:dyDescent="0.4"/>
    <row r="61" ht="15.75" customHeight="1" x14ac:dyDescent="0.4"/>
    <row r="62" ht="15.75" customHeight="1" x14ac:dyDescent="0.4"/>
    <row r="63" ht="15.75" customHeight="1" x14ac:dyDescent="0.4"/>
    <row r="64" ht="15.75" customHeight="1" x14ac:dyDescent="0.4"/>
    <row r="65" ht="15.75" customHeight="1" x14ac:dyDescent="0.4"/>
    <row r="66" ht="15.75" customHeight="1" x14ac:dyDescent="0.4"/>
    <row r="67" ht="15.75" customHeight="1" x14ac:dyDescent="0.4"/>
    <row r="68" ht="15.75" customHeight="1" x14ac:dyDescent="0.4"/>
    <row r="69" ht="15.75" customHeight="1" x14ac:dyDescent="0.4"/>
    <row r="70" ht="15.75" customHeight="1" x14ac:dyDescent="0.4"/>
    <row r="71" ht="15.75" customHeight="1" x14ac:dyDescent="0.4"/>
    <row r="72" ht="15.75" customHeight="1" x14ac:dyDescent="0.4"/>
    <row r="73" ht="15.75" customHeight="1" x14ac:dyDescent="0.4"/>
    <row r="74" ht="15.75" customHeight="1" x14ac:dyDescent="0.4"/>
    <row r="75" ht="15.75" customHeight="1" x14ac:dyDescent="0.4"/>
    <row r="76" ht="15.75" customHeight="1" x14ac:dyDescent="0.4"/>
    <row r="77" ht="15.75" customHeight="1" x14ac:dyDescent="0.4"/>
    <row r="78" ht="15.75" customHeight="1" x14ac:dyDescent="0.4"/>
    <row r="79" ht="15.75" customHeight="1" x14ac:dyDescent="0.4"/>
    <row r="80" ht="15.75" customHeight="1" x14ac:dyDescent="0.4"/>
    <row r="81" ht="15.75" customHeight="1" x14ac:dyDescent="0.4"/>
    <row r="82" ht="15.75" customHeight="1" x14ac:dyDescent="0.4"/>
    <row r="83" ht="15.75" customHeight="1" x14ac:dyDescent="0.4"/>
    <row r="84" ht="15.75" customHeight="1" x14ac:dyDescent="0.4"/>
    <row r="85" ht="15.75" customHeight="1" x14ac:dyDescent="0.4"/>
    <row r="86" ht="15.75" customHeight="1" x14ac:dyDescent="0.4"/>
    <row r="87" ht="15.75" customHeight="1" x14ac:dyDescent="0.4"/>
    <row r="88" ht="15.75" customHeight="1" x14ac:dyDescent="0.4"/>
    <row r="89" ht="15.75" customHeight="1" x14ac:dyDescent="0.4"/>
    <row r="90" ht="15.75" customHeight="1" x14ac:dyDescent="0.4"/>
    <row r="91" ht="15.75" customHeight="1" x14ac:dyDescent="0.4"/>
    <row r="92" ht="15.75" customHeight="1" x14ac:dyDescent="0.4"/>
    <row r="93" ht="15.75" customHeight="1" x14ac:dyDescent="0.4"/>
    <row r="94" ht="15.75" customHeight="1" x14ac:dyDescent="0.4"/>
    <row r="95" ht="15.75" customHeight="1" x14ac:dyDescent="0.4"/>
    <row r="96" ht="15.75" customHeight="1" x14ac:dyDescent="0.4"/>
    <row r="97" ht="15.75" customHeight="1" x14ac:dyDescent="0.4"/>
    <row r="98" ht="15.75" customHeight="1" x14ac:dyDescent="0.4"/>
    <row r="99" ht="15.75" customHeight="1" x14ac:dyDescent="0.4"/>
    <row r="100" ht="15.75" customHeight="1" x14ac:dyDescent="0.4"/>
    <row r="101" ht="15.75" customHeight="1" x14ac:dyDescent="0.4"/>
    <row r="102" ht="15.75" customHeight="1" x14ac:dyDescent="0.4"/>
    <row r="103" ht="15.75" customHeight="1" x14ac:dyDescent="0.4"/>
    <row r="104" ht="15.75" customHeight="1" x14ac:dyDescent="0.4"/>
    <row r="105" ht="15.75" customHeight="1" x14ac:dyDescent="0.4"/>
    <row r="106" ht="15.75" customHeight="1" x14ac:dyDescent="0.4"/>
    <row r="107" ht="15.75" customHeight="1" x14ac:dyDescent="0.4"/>
    <row r="108" ht="15.75" customHeight="1" x14ac:dyDescent="0.4"/>
    <row r="109" ht="15.75" customHeight="1" x14ac:dyDescent="0.4"/>
    <row r="110" ht="15.75" customHeight="1" x14ac:dyDescent="0.4"/>
    <row r="111" ht="15.75" customHeight="1" x14ac:dyDescent="0.4"/>
    <row r="112" ht="15.75" customHeight="1" x14ac:dyDescent="0.4"/>
    <row r="113" ht="15.75" customHeight="1" x14ac:dyDescent="0.4"/>
    <row r="114" ht="15.75" customHeight="1" x14ac:dyDescent="0.4"/>
    <row r="115" ht="15.75" customHeight="1" x14ac:dyDescent="0.4"/>
    <row r="116" ht="15.75" customHeight="1" x14ac:dyDescent="0.4"/>
    <row r="117" ht="15.75" customHeight="1" x14ac:dyDescent="0.4"/>
    <row r="118" ht="15.75" customHeight="1" x14ac:dyDescent="0.4"/>
    <row r="119" ht="15.75" customHeight="1" x14ac:dyDescent="0.4"/>
    <row r="120" ht="15.75" customHeight="1" x14ac:dyDescent="0.4"/>
    <row r="121" ht="15.75" customHeight="1" x14ac:dyDescent="0.4"/>
    <row r="122" ht="15.75" customHeight="1" x14ac:dyDescent="0.4"/>
    <row r="123" ht="15.75" customHeight="1" x14ac:dyDescent="0.4"/>
    <row r="124" ht="15.75" customHeight="1" x14ac:dyDescent="0.4"/>
    <row r="125" ht="15.75" customHeight="1" x14ac:dyDescent="0.4"/>
    <row r="126" ht="15.75" customHeight="1" x14ac:dyDescent="0.4"/>
    <row r="127" ht="15.75" customHeight="1" x14ac:dyDescent="0.4"/>
    <row r="128" ht="15.75" customHeight="1" x14ac:dyDescent="0.4"/>
    <row r="129" ht="15.75" customHeight="1" x14ac:dyDescent="0.4"/>
    <row r="130" ht="15.75" customHeight="1" x14ac:dyDescent="0.4"/>
    <row r="131" ht="15.75" customHeight="1" x14ac:dyDescent="0.4"/>
    <row r="132" ht="15.75" customHeight="1" x14ac:dyDescent="0.4"/>
    <row r="133" ht="15.75" customHeight="1" x14ac:dyDescent="0.4"/>
    <row r="134" ht="15.75" customHeight="1" x14ac:dyDescent="0.4"/>
    <row r="135" ht="15.75" customHeight="1" x14ac:dyDescent="0.4"/>
    <row r="136" ht="15.75" customHeight="1" x14ac:dyDescent="0.4"/>
    <row r="137" ht="15.75" customHeight="1" x14ac:dyDescent="0.4"/>
    <row r="138" ht="15.75" customHeight="1" x14ac:dyDescent="0.4"/>
    <row r="139" ht="15.75" customHeight="1" x14ac:dyDescent="0.4"/>
    <row r="140" ht="15.75" customHeight="1" x14ac:dyDescent="0.4"/>
    <row r="141" ht="15.75" customHeight="1" x14ac:dyDescent="0.4"/>
    <row r="142" ht="15.75" customHeight="1" x14ac:dyDescent="0.4"/>
    <row r="143" ht="15.75" customHeight="1" x14ac:dyDescent="0.4"/>
    <row r="144" ht="15.75" customHeight="1" x14ac:dyDescent="0.4"/>
    <row r="145" ht="15.75" customHeight="1" x14ac:dyDescent="0.4"/>
    <row r="146" ht="15.75" customHeight="1" x14ac:dyDescent="0.4"/>
    <row r="147" ht="15.75" customHeight="1" x14ac:dyDescent="0.4"/>
    <row r="148" ht="15.75" customHeight="1" x14ac:dyDescent="0.4"/>
    <row r="149" ht="15.75" customHeight="1" x14ac:dyDescent="0.4"/>
    <row r="150" ht="15.75" customHeight="1" x14ac:dyDescent="0.4"/>
    <row r="151" ht="15.75" customHeight="1" x14ac:dyDescent="0.4"/>
    <row r="152" ht="15.75" customHeight="1" x14ac:dyDescent="0.4"/>
    <row r="153" ht="15.75" customHeight="1" x14ac:dyDescent="0.4"/>
    <row r="154" ht="15.75" customHeight="1" x14ac:dyDescent="0.4"/>
    <row r="155" ht="15.75" customHeight="1" x14ac:dyDescent="0.4"/>
    <row r="156" ht="15.75" customHeight="1" x14ac:dyDescent="0.4"/>
    <row r="157" ht="15.75" customHeight="1" x14ac:dyDescent="0.4"/>
    <row r="158" ht="15.75" customHeight="1" x14ac:dyDescent="0.4"/>
    <row r="159" ht="15.75" customHeight="1" x14ac:dyDescent="0.4"/>
    <row r="160" ht="15.75" customHeight="1" x14ac:dyDescent="0.4"/>
    <row r="161" ht="15.75" customHeight="1" x14ac:dyDescent="0.4"/>
    <row r="162" ht="15.75" customHeight="1" x14ac:dyDescent="0.4"/>
    <row r="163" ht="15.75" customHeight="1" x14ac:dyDescent="0.4"/>
    <row r="164" ht="15.75" customHeight="1" x14ac:dyDescent="0.4"/>
    <row r="165" ht="15.75" customHeight="1" x14ac:dyDescent="0.4"/>
    <row r="166" ht="15.75" customHeight="1" x14ac:dyDescent="0.4"/>
    <row r="167" ht="15.75" customHeight="1" x14ac:dyDescent="0.4"/>
    <row r="168" ht="15.75" customHeight="1" x14ac:dyDescent="0.4"/>
    <row r="169" ht="15.75" customHeight="1" x14ac:dyDescent="0.4"/>
    <row r="170" ht="15.75" customHeight="1" x14ac:dyDescent="0.4"/>
    <row r="171" ht="15.75" customHeight="1" x14ac:dyDescent="0.4"/>
    <row r="172" ht="15.75" customHeight="1" x14ac:dyDescent="0.4"/>
    <row r="173" ht="15.75" customHeight="1" x14ac:dyDescent="0.4"/>
    <row r="174" ht="15.75" customHeight="1" x14ac:dyDescent="0.4"/>
    <row r="175" ht="15.75" customHeight="1" x14ac:dyDescent="0.4"/>
    <row r="176" ht="15.75" customHeight="1" x14ac:dyDescent="0.4"/>
    <row r="177" ht="15.75" customHeight="1" x14ac:dyDescent="0.4"/>
    <row r="178" ht="15.75" customHeight="1" x14ac:dyDescent="0.4"/>
    <row r="179" ht="15.75" customHeight="1" x14ac:dyDescent="0.4"/>
    <row r="180" ht="15.75" customHeight="1" x14ac:dyDescent="0.4"/>
    <row r="181" ht="15.75" customHeight="1" x14ac:dyDescent="0.4"/>
    <row r="182" ht="15.75" customHeight="1" x14ac:dyDescent="0.4"/>
    <row r="183" ht="15.75" customHeight="1" x14ac:dyDescent="0.4"/>
    <row r="184" ht="15.75" customHeight="1" x14ac:dyDescent="0.4"/>
    <row r="185" ht="15.75" customHeight="1" x14ac:dyDescent="0.4"/>
    <row r="186" ht="15.75" customHeight="1" x14ac:dyDescent="0.4"/>
    <row r="187" ht="15.75" customHeight="1" x14ac:dyDescent="0.4"/>
    <row r="188" ht="15.75" customHeight="1" x14ac:dyDescent="0.4"/>
    <row r="189" ht="15.75" customHeight="1" x14ac:dyDescent="0.4"/>
    <row r="190" ht="15.75" customHeight="1" x14ac:dyDescent="0.4"/>
    <row r="191" ht="15.75" customHeight="1" x14ac:dyDescent="0.4"/>
    <row r="192" ht="15.75" customHeight="1" x14ac:dyDescent="0.4"/>
    <row r="193" ht="15.75" customHeight="1" x14ac:dyDescent="0.4"/>
    <row r="194" ht="15.75" customHeight="1" x14ac:dyDescent="0.4"/>
    <row r="195" ht="15.75" customHeight="1" x14ac:dyDescent="0.4"/>
    <row r="196" ht="15.75" customHeight="1" x14ac:dyDescent="0.4"/>
    <row r="197" ht="15.75" customHeight="1" x14ac:dyDescent="0.4"/>
    <row r="198" ht="15.75" customHeight="1" x14ac:dyDescent="0.4"/>
    <row r="199" ht="15.75" customHeight="1" x14ac:dyDescent="0.4"/>
    <row r="200" ht="15.75" customHeight="1" x14ac:dyDescent="0.4"/>
    <row r="201" ht="15.75" customHeight="1" x14ac:dyDescent="0.4"/>
    <row r="202" ht="15.75" customHeight="1" x14ac:dyDescent="0.4"/>
    <row r="203" ht="15.75" customHeight="1" x14ac:dyDescent="0.4"/>
    <row r="204" ht="15.75" customHeight="1" x14ac:dyDescent="0.4"/>
    <row r="205" ht="15.75" customHeight="1" x14ac:dyDescent="0.4"/>
    <row r="206" ht="15.75" customHeight="1" x14ac:dyDescent="0.4"/>
    <row r="207" ht="15.75" customHeight="1" x14ac:dyDescent="0.4"/>
    <row r="208" ht="15.75" customHeight="1" x14ac:dyDescent="0.4"/>
    <row r="209" ht="15.75" customHeight="1" x14ac:dyDescent="0.4"/>
    <row r="210" ht="15.75" customHeight="1" x14ac:dyDescent="0.4"/>
    <row r="211" ht="15.75" customHeight="1" x14ac:dyDescent="0.4"/>
    <row r="212" ht="15.75" customHeight="1" x14ac:dyDescent="0.4"/>
    <row r="213" ht="15.75" customHeight="1" x14ac:dyDescent="0.4"/>
    <row r="214" ht="15.75" customHeight="1" x14ac:dyDescent="0.4"/>
    <row r="215" ht="15.75" customHeight="1" x14ac:dyDescent="0.4"/>
    <row r="216" ht="15.75" customHeight="1" x14ac:dyDescent="0.4"/>
    <row r="217" ht="15.75" customHeight="1" x14ac:dyDescent="0.4"/>
    <row r="218" ht="15.75" customHeight="1" x14ac:dyDescent="0.4"/>
    <row r="219" ht="15.75" customHeight="1" x14ac:dyDescent="0.4"/>
    <row r="220" ht="15.75" customHeight="1" x14ac:dyDescent="0.4"/>
    <row r="221" ht="15.75" customHeight="1" x14ac:dyDescent="0.4"/>
    <row r="222" ht="15.75" customHeight="1" x14ac:dyDescent="0.4"/>
    <row r="223" ht="15.75" customHeight="1" x14ac:dyDescent="0.4"/>
    <row r="224" ht="15.75" customHeight="1" x14ac:dyDescent="0.4"/>
    <row r="225" ht="15.75" customHeight="1" x14ac:dyDescent="0.4"/>
    <row r="226" ht="15.75" customHeight="1" x14ac:dyDescent="0.4"/>
    <row r="227" ht="15.75" customHeight="1" x14ac:dyDescent="0.4"/>
    <row r="228" ht="15.75" customHeight="1" x14ac:dyDescent="0.4"/>
    <row r="229" ht="15.75" customHeight="1" x14ac:dyDescent="0.4"/>
    <row r="230" ht="15.75" customHeight="1" x14ac:dyDescent="0.4"/>
    <row r="231" ht="15.75" customHeight="1" x14ac:dyDescent="0.4"/>
    <row r="232" ht="15.75" customHeight="1" x14ac:dyDescent="0.4"/>
    <row r="233" ht="15.75" customHeight="1" x14ac:dyDescent="0.4"/>
    <row r="234" ht="15.75" customHeight="1" x14ac:dyDescent="0.4"/>
    <row r="235" ht="15.75" customHeight="1" x14ac:dyDescent="0.4"/>
    <row r="236" ht="15.75" customHeight="1" x14ac:dyDescent="0.4"/>
    <row r="237" ht="15.75" customHeight="1" x14ac:dyDescent="0.4"/>
    <row r="238" ht="15.75" customHeight="1" x14ac:dyDescent="0.4"/>
    <row r="239" ht="15.75" customHeight="1" x14ac:dyDescent="0.4"/>
    <row r="240" ht="15.75" customHeight="1" x14ac:dyDescent="0.4"/>
    <row r="241" ht="15.75" customHeight="1" x14ac:dyDescent="0.4"/>
    <row r="242" ht="15.75" customHeight="1" x14ac:dyDescent="0.4"/>
    <row r="243" ht="15.75" customHeight="1" x14ac:dyDescent="0.4"/>
    <row r="244" ht="15.75" customHeight="1" x14ac:dyDescent="0.4"/>
    <row r="245" ht="15.75" customHeight="1" x14ac:dyDescent="0.4"/>
    <row r="246" ht="15.75" customHeight="1" x14ac:dyDescent="0.4"/>
    <row r="247" ht="15.75" customHeight="1" x14ac:dyDescent="0.4"/>
    <row r="248" ht="15.75" customHeight="1" x14ac:dyDescent="0.4"/>
    <row r="249" ht="15.75" customHeight="1" x14ac:dyDescent="0.4"/>
    <row r="250" ht="15.75" customHeight="1" x14ac:dyDescent="0.4"/>
    <row r="251" ht="15.75" customHeight="1" x14ac:dyDescent="0.4"/>
    <row r="252" ht="15.75" customHeight="1" x14ac:dyDescent="0.4"/>
    <row r="253" ht="15.75" customHeight="1" x14ac:dyDescent="0.4"/>
    <row r="254" ht="15.75" customHeight="1" x14ac:dyDescent="0.4"/>
    <row r="255" ht="15.75" customHeight="1" x14ac:dyDescent="0.4"/>
    <row r="256" ht="15.75" customHeight="1" x14ac:dyDescent="0.4"/>
    <row r="257" ht="15.75" customHeight="1" x14ac:dyDescent="0.4"/>
    <row r="258" ht="15.75" customHeight="1" x14ac:dyDescent="0.4"/>
    <row r="259" ht="15.75" customHeight="1" x14ac:dyDescent="0.4"/>
    <row r="260" ht="15.75" customHeight="1" x14ac:dyDescent="0.4"/>
    <row r="261" ht="15.75" customHeight="1" x14ac:dyDescent="0.4"/>
    <row r="262" ht="15.75" customHeight="1" x14ac:dyDescent="0.4"/>
    <row r="263" ht="15.75" customHeight="1" x14ac:dyDescent="0.4"/>
    <row r="264" ht="15.75" customHeight="1" x14ac:dyDescent="0.4"/>
    <row r="265" ht="15.75" customHeight="1" x14ac:dyDescent="0.4"/>
    <row r="266" ht="15.75" customHeight="1" x14ac:dyDescent="0.4"/>
    <row r="267" ht="15.75" customHeight="1" x14ac:dyDescent="0.4"/>
    <row r="268" ht="15.75" customHeight="1" x14ac:dyDescent="0.4"/>
    <row r="269" ht="15.75" customHeight="1" x14ac:dyDescent="0.4"/>
    <row r="270" ht="15.75" customHeight="1" x14ac:dyDescent="0.4"/>
    <row r="271" ht="15.75" customHeight="1" x14ac:dyDescent="0.4"/>
    <row r="272" ht="15.75" customHeight="1" x14ac:dyDescent="0.4"/>
    <row r="273" ht="15.75" customHeight="1" x14ac:dyDescent="0.4"/>
    <row r="274" ht="15.75" customHeight="1" x14ac:dyDescent="0.4"/>
    <row r="275" ht="15.75" customHeight="1" x14ac:dyDescent="0.4"/>
    <row r="276" ht="15.75" customHeight="1" x14ac:dyDescent="0.4"/>
    <row r="277" ht="15.75" customHeight="1" x14ac:dyDescent="0.4"/>
    <row r="278" ht="15.75" customHeight="1" x14ac:dyDescent="0.4"/>
    <row r="279" ht="15.75" customHeight="1" x14ac:dyDescent="0.4"/>
    <row r="280" ht="15.75" customHeight="1" x14ac:dyDescent="0.4"/>
    <row r="281" ht="15.75" customHeight="1" x14ac:dyDescent="0.4"/>
    <row r="282" ht="15.75" customHeight="1" x14ac:dyDescent="0.4"/>
    <row r="283" ht="15.75" customHeight="1" x14ac:dyDescent="0.4"/>
    <row r="284" ht="15.75" customHeight="1" x14ac:dyDescent="0.4"/>
    <row r="285" ht="15.75" customHeight="1" x14ac:dyDescent="0.4"/>
    <row r="286" ht="15.75" customHeight="1" x14ac:dyDescent="0.4"/>
    <row r="287" ht="15.75" customHeight="1" x14ac:dyDescent="0.4"/>
    <row r="288" ht="15.75" customHeight="1" x14ac:dyDescent="0.4"/>
    <row r="289" ht="15.75" customHeight="1" x14ac:dyDescent="0.4"/>
    <row r="290" ht="15.75" customHeight="1" x14ac:dyDescent="0.4"/>
    <row r="291" ht="15.75" customHeight="1" x14ac:dyDescent="0.4"/>
    <row r="292" ht="15.75" customHeight="1" x14ac:dyDescent="0.4"/>
    <row r="293" ht="15.75" customHeight="1" x14ac:dyDescent="0.4"/>
    <row r="294" ht="15.75" customHeight="1" x14ac:dyDescent="0.4"/>
    <row r="295" ht="15.75" customHeight="1" x14ac:dyDescent="0.4"/>
    <row r="296" ht="15.75" customHeight="1" x14ac:dyDescent="0.4"/>
    <row r="297" ht="15.75" customHeight="1" x14ac:dyDescent="0.4"/>
    <row r="298" ht="15.75" customHeight="1" x14ac:dyDescent="0.4"/>
    <row r="299" ht="15.75" customHeight="1" x14ac:dyDescent="0.4"/>
    <row r="300" ht="15.75" customHeight="1" x14ac:dyDescent="0.4"/>
    <row r="301" ht="15.75" customHeight="1" x14ac:dyDescent="0.4"/>
    <row r="302" ht="15.75" customHeight="1" x14ac:dyDescent="0.4"/>
    <row r="303" ht="15.75" customHeight="1" x14ac:dyDescent="0.4"/>
    <row r="304" ht="15.75" customHeight="1" x14ac:dyDescent="0.4"/>
    <row r="305" ht="15.75" customHeight="1" x14ac:dyDescent="0.4"/>
    <row r="306" ht="15.75" customHeight="1" x14ac:dyDescent="0.4"/>
    <row r="307" ht="15.75" customHeight="1" x14ac:dyDescent="0.4"/>
    <row r="308" ht="15.75" customHeight="1" x14ac:dyDescent="0.4"/>
    <row r="309" ht="15.75" customHeight="1" x14ac:dyDescent="0.4"/>
    <row r="310" ht="15.75" customHeight="1" x14ac:dyDescent="0.4"/>
    <row r="311" ht="15.75" customHeight="1" x14ac:dyDescent="0.4"/>
    <row r="312" ht="15.75" customHeight="1" x14ac:dyDescent="0.4"/>
    <row r="313" ht="15.75" customHeight="1" x14ac:dyDescent="0.4"/>
    <row r="314" ht="15.75" customHeight="1" x14ac:dyDescent="0.4"/>
    <row r="315" ht="15.75" customHeight="1" x14ac:dyDescent="0.4"/>
    <row r="316" ht="15.75" customHeight="1" x14ac:dyDescent="0.4"/>
    <row r="317" ht="15.75" customHeight="1" x14ac:dyDescent="0.4"/>
    <row r="318" ht="15.75" customHeight="1" x14ac:dyDescent="0.4"/>
    <row r="319" ht="15.75" customHeight="1" x14ac:dyDescent="0.4"/>
    <row r="320" ht="15.75" customHeight="1" x14ac:dyDescent="0.4"/>
    <row r="321" ht="15.75" customHeight="1" x14ac:dyDescent="0.4"/>
    <row r="322" ht="15.75" customHeight="1" x14ac:dyDescent="0.4"/>
    <row r="323" ht="15.75" customHeight="1" x14ac:dyDescent="0.4"/>
    <row r="324" ht="15.75" customHeight="1" x14ac:dyDescent="0.4"/>
    <row r="325" ht="15.75" customHeight="1" x14ac:dyDescent="0.4"/>
    <row r="326" ht="15.75" customHeight="1" x14ac:dyDescent="0.4"/>
    <row r="327" ht="15.75" customHeight="1" x14ac:dyDescent="0.4"/>
    <row r="328" ht="15.75" customHeight="1" x14ac:dyDescent="0.4"/>
    <row r="329" ht="15.75" customHeight="1" x14ac:dyDescent="0.4"/>
    <row r="330" ht="15.75" customHeight="1" x14ac:dyDescent="0.4"/>
    <row r="331" ht="15.75" customHeight="1" x14ac:dyDescent="0.4"/>
    <row r="332" ht="15.75" customHeight="1" x14ac:dyDescent="0.4"/>
    <row r="333" ht="15.75" customHeight="1" x14ac:dyDescent="0.4"/>
    <row r="334" ht="15.75" customHeight="1" x14ac:dyDescent="0.4"/>
    <row r="335" ht="15.75" customHeight="1" x14ac:dyDescent="0.4"/>
    <row r="336" ht="15.75" customHeight="1" x14ac:dyDescent="0.4"/>
    <row r="337" ht="15.75" customHeight="1" x14ac:dyDescent="0.4"/>
    <row r="338" ht="15.75" customHeight="1" x14ac:dyDescent="0.4"/>
    <row r="339" ht="15.75" customHeight="1" x14ac:dyDescent="0.4"/>
    <row r="340" ht="15.75" customHeight="1" x14ac:dyDescent="0.4"/>
    <row r="341" ht="15.75" customHeight="1" x14ac:dyDescent="0.4"/>
    <row r="342" ht="15.75" customHeight="1" x14ac:dyDescent="0.4"/>
    <row r="343" ht="15.75" customHeight="1" x14ac:dyDescent="0.4"/>
    <row r="344" ht="15.75" customHeight="1" x14ac:dyDescent="0.4"/>
    <row r="345" ht="15.75" customHeight="1" x14ac:dyDescent="0.4"/>
    <row r="346" ht="15.75" customHeight="1" x14ac:dyDescent="0.4"/>
    <row r="347" ht="15.75" customHeight="1" x14ac:dyDescent="0.4"/>
    <row r="348" ht="15.75" customHeight="1" x14ac:dyDescent="0.4"/>
    <row r="349" ht="15.75" customHeight="1" x14ac:dyDescent="0.4"/>
    <row r="350" ht="15.75" customHeight="1" x14ac:dyDescent="0.4"/>
    <row r="351" ht="15.75" customHeight="1" x14ac:dyDescent="0.4"/>
    <row r="352" ht="15.75" customHeight="1" x14ac:dyDescent="0.4"/>
    <row r="353" ht="15.75" customHeight="1" x14ac:dyDescent="0.4"/>
    <row r="354" ht="15.75" customHeight="1" x14ac:dyDescent="0.4"/>
    <row r="355" ht="15.75" customHeight="1" x14ac:dyDescent="0.4"/>
    <row r="356" ht="15.75" customHeight="1" x14ac:dyDescent="0.4"/>
    <row r="357" ht="15.75" customHeight="1" x14ac:dyDescent="0.4"/>
    <row r="358" ht="15.75" customHeight="1" x14ac:dyDescent="0.4"/>
    <row r="359" ht="15.75" customHeight="1" x14ac:dyDescent="0.4"/>
    <row r="360" ht="15.75" customHeight="1" x14ac:dyDescent="0.4"/>
    <row r="361" ht="15.75" customHeight="1" x14ac:dyDescent="0.4"/>
    <row r="362" ht="15.75" customHeight="1" x14ac:dyDescent="0.4"/>
    <row r="363" ht="15.75" customHeight="1" x14ac:dyDescent="0.4"/>
    <row r="364" ht="15.75" customHeight="1" x14ac:dyDescent="0.4"/>
    <row r="365" ht="15.75" customHeight="1" x14ac:dyDescent="0.4"/>
    <row r="366" ht="15.75" customHeight="1" x14ac:dyDescent="0.4"/>
    <row r="367" ht="15.75" customHeight="1" x14ac:dyDescent="0.4"/>
    <row r="368" ht="15.75" customHeight="1" x14ac:dyDescent="0.4"/>
    <row r="369" ht="15.75" customHeight="1" x14ac:dyDescent="0.4"/>
    <row r="370" ht="15.75" customHeight="1" x14ac:dyDescent="0.4"/>
    <row r="371" ht="15.75" customHeight="1" x14ac:dyDescent="0.4"/>
    <row r="372" ht="15.75" customHeight="1" x14ac:dyDescent="0.4"/>
    <row r="373" ht="15.75" customHeight="1" x14ac:dyDescent="0.4"/>
    <row r="374" ht="15.75" customHeight="1" x14ac:dyDescent="0.4"/>
    <row r="375" ht="15.75" customHeight="1" x14ac:dyDescent="0.4"/>
    <row r="376" ht="15.75" customHeight="1" x14ac:dyDescent="0.4"/>
    <row r="377" ht="15.75" customHeight="1" x14ac:dyDescent="0.4"/>
    <row r="378" ht="15.75" customHeight="1" x14ac:dyDescent="0.4"/>
    <row r="379" ht="15.75" customHeight="1" x14ac:dyDescent="0.4"/>
    <row r="380" ht="15.75" customHeight="1" x14ac:dyDescent="0.4"/>
    <row r="381" ht="15.75" customHeight="1" x14ac:dyDescent="0.4"/>
    <row r="382" ht="15.75" customHeight="1" x14ac:dyDescent="0.4"/>
    <row r="383" ht="15.75" customHeight="1" x14ac:dyDescent="0.4"/>
    <row r="384" ht="15.75" customHeight="1" x14ac:dyDescent="0.4"/>
    <row r="385" ht="15.75" customHeight="1" x14ac:dyDescent="0.4"/>
    <row r="386" ht="15.75" customHeight="1" x14ac:dyDescent="0.4"/>
    <row r="387" ht="15.75" customHeight="1" x14ac:dyDescent="0.4"/>
    <row r="388" ht="15.75" customHeight="1" x14ac:dyDescent="0.4"/>
    <row r="389" ht="15.75" customHeight="1" x14ac:dyDescent="0.4"/>
    <row r="390" ht="15.75" customHeight="1" x14ac:dyDescent="0.4"/>
    <row r="391" ht="15.75" customHeight="1" x14ac:dyDescent="0.4"/>
    <row r="392" ht="15.75" customHeight="1" x14ac:dyDescent="0.4"/>
    <row r="393" ht="15.75" customHeight="1" x14ac:dyDescent="0.4"/>
    <row r="394" ht="15.75" customHeight="1" x14ac:dyDescent="0.4"/>
    <row r="395" ht="15.75" customHeight="1" x14ac:dyDescent="0.4"/>
    <row r="396" ht="15.75" customHeight="1" x14ac:dyDescent="0.4"/>
    <row r="397" ht="15.75" customHeight="1" x14ac:dyDescent="0.4"/>
    <row r="398" ht="15.75" customHeight="1" x14ac:dyDescent="0.4"/>
    <row r="399" ht="15.75" customHeight="1" x14ac:dyDescent="0.4"/>
    <row r="400" ht="15.75" customHeight="1" x14ac:dyDescent="0.4"/>
    <row r="401" ht="15.75" customHeight="1" x14ac:dyDescent="0.4"/>
    <row r="402" ht="15.75" customHeight="1" x14ac:dyDescent="0.4"/>
    <row r="403" ht="15.75" customHeight="1" x14ac:dyDescent="0.4"/>
    <row r="404" ht="15.75" customHeight="1" x14ac:dyDescent="0.4"/>
    <row r="405" ht="15.75" customHeight="1" x14ac:dyDescent="0.4"/>
    <row r="406" ht="15.75" customHeight="1" x14ac:dyDescent="0.4"/>
    <row r="407" ht="15.75" customHeight="1" x14ac:dyDescent="0.4"/>
    <row r="408" ht="15.75" customHeight="1" x14ac:dyDescent="0.4"/>
    <row r="409" ht="15.75" customHeight="1" x14ac:dyDescent="0.4"/>
    <row r="410" ht="15.75" customHeight="1" x14ac:dyDescent="0.4"/>
    <row r="411" ht="15.75" customHeight="1" x14ac:dyDescent="0.4"/>
    <row r="412" ht="15.75" customHeight="1" x14ac:dyDescent="0.4"/>
    <row r="413" ht="15.75" customHeight="1" x14ac:dyDescent="0.4"/>
    <row r="414" ht="15.75" customHeight="1" x14ac:dyDescent="0.4"/>
    <row r="415" ht="15.75" customHeight="1" x14ac:dyDescent="0.4"/>
    <row r="416" ht="15.75" customHeight="1" x14ac:dyDescent="0.4"/>
    <row r="417" ht="15.75" customHeight="1" x14ac:dyDescent="0.4"/>
    <row r="418" ht="15.75" customHeight="1" x14ac:dyDescent="0.4"/>
    <row r="419" ht="15.75" customHeight="1" x14ac:dyDescent="0.4"/>
    <row r="420" ht="15.75" customHeight="1" x14ac:dyDescent="0.4"/>
    <row r="421" ht="15.75" customHeight="1" x14ac:dyDescent="0.4"/>
    <row r="422" ht="15.75" customHeight="1" x14ac:dyDescent="0.4"/>
    <row r="423" ht="15.75" customHeight="1" x14ac:dyDescent="0.4"/>
    <row r="424" ht="15.75" customHeight="1" x14ac:dyDescent="0.4"/>
    <row r="425" ht="15.75" customHeight="1" x14ac:dyDescent="0.4"/>
    <row r="426" ht="15.75" customHeight="1" x14ac:dyDescent="0.4"/>
    <row r="427" ht="15.75" customHeight="1" x14ac:dyDescent="0.4"/>
    <row r="428" ht="15.75" customHeight="1" x14ac:dyDescent="0.4"/>
    <row r="429" ht="15.75" customHeight="1" x14ac:dyDescent="0.4"/>
    <row r="430" ht="15.75" customHeight="1" x14ac:dyDescent="0.4"/>
    <row r="431" ht="15.75" customHeight="1" x14ac:dyDescent="0.4"/>
    <row r="432" ht="15.75" customHeight="1" x14ac:dyDescent="0.4"/>
    <row r="433" ht="15.75" customHeight="1" x14ac:dyDescent="0.4"/>
    <row r="434" ht="15.75" customHeight="1" x14ac:dyDescent="0.4"/>
    <row r="435" ht="15.75" customHeight="1" x14ac:dyDescent="0.4"/>
    <row r="436" ht="15.75" customHeight="1" x14ac:dyDescent="0.4"/>
    <row r="437" ht="15.75" customHeight="1" x14ac:dyDescent="0.4"/>
    <row r="438" ht="15.75" customHeight="1" x14ac:dyDescent="0.4"/>
    <row r="439" ht="15.75" customHeight="1" x14ac:dyDescent="0.4"/>
    <row r="440" ht="15.75" customHeight="1" x14ac:dyDescent="0.4"/>
    <row r="441" ht="15.75" customHeight="1" x14ac:dyDescent="0.4"/>
    <row r="442" ht="15.75" customHeight="1" x14ac:dyDescent="0.4"/>
    <row r="443" ht="15.75" customHeight="1" x14ac:dyDescent="0.4"/>
    <row r="444" ht="15.75" customHeight="1" x14ac:dyDescent="0.4"/>
    <row r="445" ht="15.75" customHeight="1" x14ac:dyDescent="0.4"/>
    <row r="446" ht="15.75" customHeight="1" x14ac:dyDescent="0.4"/>
    <row r="447" ht="15.75" customHeight="1" x14ac:dyDescent="0.4"/>
    <row r="448" ht="15.75" customHeight="1" x14ac:dyDescent="0.4"/>
    <row r="449" ht="15.75" customHeight="1" x14ac:dyDescent="0.4"/>
    <row r="450" ht="15.75" customHeight="1" x14ac:dyDescent="0.4"/>
    <row r="451" ht="15.75" customHeight="1" x14ac:dyDescent="0.4"/>
    <row r="452" ht="15.75" customHeight="1" x14ac:dyDescent="0.4"/>
    <row r="453" ht="15.75" customHeight="1" x14ac:dyDescent="0.4"/>
    <row r="454" ht="15.75" customHeight="1" x14ac:dyDescent="0.4"/>
    <row r="455" ht="15.75" customHeight="1" x14ac:dyDescent="0.4"/>
    <row r="456" ht="15.75" customHeight="1" x14ac:dyDescent="0.4"/>
    <row r="457" ht="15.75" customHeight="1" x14ac:dyDescent="0.4"/>
    <row r="458" ht="15.75" customHeight="1" x14ac:dyDescent="0.4"/>
    <row r="459" ht="15.75" customHeight="1" x14ac:dyDescent="0.4"/>
    <row r="460" ht="15.75" customHeight="1" x14ac:dyDescent="0.4"/>
    <row r="461" ht="15.75" customHeight="1" x14ac:dyDescent="0.4"/>
    <row r="462" ht="15.75" customHeight="1" x14ac:dyDescent="0.4"/>
    <row r="463" ht="15.75" customHeight="1" x14ac:dyDescent="0.4"/>
    <row r="464" ht="15.75" customHeight="1" x14ac:dyDescent="0.4"/>
    <row r="465" ht="15.75" customHeight="1" x14ac:dyDescent="0.4"/>
    <row r="466" ht="15.75" customHeight="1" x14ac:dyDescent="0.4"/>
    <row r="467" ht="15.75" customHeight="1" x14ac:dyDescent="0.4"/>
    <row r="468" ht="15.75" customHeight="1" x14ac:dyDescent="0.4"/>
    <row r="469" ht="15.75" customHeight="1" x14ac:dyDescent="0.4"/>
    <row r="470" ht="15.75" customHeight="1" x14ac:dyDescent="0.4"/>
    <row r="471" ht="15.75" customHeight="1" x14ac:dyDescent="0.4"/>
    <row r="472" ht="15.75" customHeight="1" x14ac:dyDescent="0.4"/>
    <row r="473" ht="15.75" customHeight="1" x14ac:dyDescent="0.4"/>
    <row r="474" ht="15.75" customHeight="1" x14ac:dyDescent="0.4"/>
    <row r="475" ht="15.75" customHeight="1" x14ac:dyDescent="0.4"/>
    <row r="476" ht="15.75" customHeight="1" x14ac:dyDescent="0.4"/>
    <row r="477" ht="15.75" customHeight="1" x14ac:dyDescent="0.4"/>
    <row r="478" ht="15.75" customHeight="1" x14ac:dyDescent="0.4"/>
    <row r="479" ht="15.75" customHeight="1" x14ac:dyDescent="0.4"/>
    <row r="480" ht="15.75" customHeight="1" x14ac:dyDescent="0.4"/>
    <row r="481" ht="15.75" customHeight="1" x14ac:dyDescent="0.4"/>
    <row r="482" ht="15.75" customHeight="1" x14ac:dyDescent="0.4"/>
    <row r="483" ht="15.75" customHeight="1" x14ac:dyDescent="0.4"/>
    <row r="484" ht="15.75" customHeight="1" x14ac:dyDescent="0.4"/>
    <row r="485" ht="15.75" customHeight="1" x14ac:dyDescent="0.4"/>
    <row r="486" ht="15.75" customHeight="1" x14ac:dyDescent="0.4"/>
    <row r="487" ht="15.75" customHeight="1" x14ac:dyDescent="0.4"/>
    <row r="488" ht="15.75" customHeight="1" x14ac:dyDescent="0.4"/>
    <row r="489" ht="15.75" customHeight="1" x14ac:dyDescent="0.4"/>
    <row r="490" ht="15.75" customHeight="1" x14ac:dyDescent="0.4"/>
    <row r="491" ht="15.75" customHeight="1" x14ac:dyDescent="0.4"/>
    <row r="492" ht="15.75" customHeight="1" x14ac:dyDescent="0.4"/>
    <row r="493" ht="15.75" customHeight="1" x14ac:dyDescent="0.4"/>
    <row r="494" ht="15.75" customHeight="1" x14ac:dyDescent="0.4"/>
    <row r="495" ht="15.75" customHeight="1" x14ac:dyDescent="0.4"/>
    <row r="496" ht="15.75" customHeight="1" x14ac:dyDescent="0.4"/>
    <row r="497" ht="15.75" customHeight="1" x14ac:dyDescent="0.4"/>
    <row r="498" ht="15.75" customHeight="1" x14ac:dyDescent="0.4"/>
    <row r="499" ht="15.75" customHeight="1" x14ac:dyDescent="0.4"/>
    <row r="500" ht="15.75" customHeight="1" x14ac:dyDescent="0.4"/>
    <row r="501" ht="15.75" customHeight="1" x14ac:dyDescent="0.4"/>
    <row r="502" ht="15.75" customHeight="1" x14ac:dyDescent="0.4"/>
    <row r="503" ht="15.75" customHeight="1" x14ac:dyDescent="0.4"/>
    <row r="504" ht="15.75" customHeight="1" x14ac:dyDescent="0.4"/>
    <row r="505" ht="15.75" customHeight="1" x14ac:dyDescent="0.4"/>
    <row r="506" ht="15.75" customHeight="1" x14ac:dyDescent="0.4"/>
    <row r="507" ht="15.75" customHeight="1" x14ac:dyDescent="0.4"/>
    <row r="508" ht="15.75" customHeight="1" x14ac:dyDescent="0.4"/>
    <row r="509" ht="15.75" customHeight="1" x14ac:dyDescent="0.4"/>
    <row r="510" ht="15.75" customHeight="1" x14ac:dyDescent="0.4"/>
    <row r="511" ht="15.75" customHeight="1" x14ac:dyDescent="0.4"/>
    <row r="512" ht="15.75" customHeight="1" x14ac:dyDescent="0.4"/>
    <row r="513" ht="15.75" customHeight="1" x14ac:dyDescent="0.4"/>
    <row r="514" ht="15.75" customHeight="1" x14ac:dyDescent="0.4"/>
    <row r="515" ht="15.75" customHeight="1" x14ac:dyDescent="0.4"/>
    <row r="516" ht="15.75" customHeight="1" x14ac:dyDescent="0.4"/>
    <row r="517" ht="15.75" customHeight="1" x14ac:dyDescent="0.4"/>
    <row r="518" ht="15.75" customHeight="1" x14ac:dyDescent="0.4"/>
    <row r="519" ht="15.75" customHeight="1" x14ac:dyDescent="0.4"/>
    <row r="520" ht="15.75" customHeight="1" x14ac:dyDescent="0.4"/>
    <row r="521" ht="15.75" customHeight="1" x14ac:dyDescent="0.4"/>
    <row r="522" ht="15.75" customHeight="1" x14ac:dyDescent="0.4"/>
    <row r="523" ht="15.75" customHeight="1" x14ac:dyDescent="0.4"/>
    <row r="524" ht="15.75" customHeight="1" x14ac:dyDescent="0.4"/>
    <row r="525" ht="15.75" customHeight="1" x14ac:dyDescent="0.4"/>
    <row r="526" ht="15.75" customHeight="1" x14ac:dyDescent="0.4"/>
    <row r="527" ht="15.75" customHeight="1" x14ac:dyDescent="0.4"/>
    <row r="528" ht="15.75" customHeight="1" x14ac:dyDescent="0.4"/>
    <row r="529" ht="15.75" customHeight="1" x14ac:dyDescent="0.4"/>
    <row r="530" ht="15.75" customHeight="1" x14ac:dyDescent="0.4"/>
    <row r="531" ht="15.75" customHeight="1" x14ac:dyDescent="0.4"/>
    <row r="532" ht="15.75" customHeight="1" x14ac:dyDescent="0.4"/>
    <row r="533" ht="15.75" customHeight="1" x14ac:dyDescent="0.4"/>
    <row r="534" ht="15.75" customHeight="1" x14ac:dyDescent="0.4"/>
    <row r="535" ht="15.75" customHeight="1" x14ac:dyDescent="0.4"/>
    <row r="536" ht="15.75" customHeight="1" x14ac:dyDescent="0.4"/>
    <row r="537" ht="15.75" customHeight="1" x14ac:dyDescent="0.4"/>
    <row r="538" ht="15.75" customHeight="1" x14ac:dyDescent="0.4"/>
    <row r="539" ht="15.75" customHeight="1" x14ac:dyDescent="0.4"/>
    <row r="540" ht="15.75" customHeight="1" x14ac:dyDescent="0.4"/>
    <row r="541" ht="15.75" customHeight="1" x14ac:dyDescent="0.4"/>
    <row r="542" ht="15.75" customHeight="1" x14ac:dyDescent="0.4"/>
    <row r="543" ht="15.75" customHeight="1" x14ac:dyDescent="0.4"/>
    <row r="544" ht="15.75" customHeight="1" x14ac:dyDescent="0.4"/>
    <row r="545" ht="15.75" customHeight="1" x14ac:dyDescent="0.4"/>
    <row r="546" ht="15.75" customHeight="1" x14ac:dyDescent="0.4"/>
    <row r="547" ht="15.75" customHeight="1" x14ac:dyDescent="0.4"/>
    <row r="548" ht="15.75" customHeight="1" x14ac:dyDescent="0.4"/>
    <row r="549" ht="15.75" customHeight="1" x14ac:dyDescent="0.4"/>
    <row r="550" ht="15.75" customHeight="1" x14ac:dyDescent="0.4"/>
    <row r="551" ht="15.75" customHeight="1" x14ac:dyDescent="0.4"/>
    <row r="552" ht="15.75" customHeight="1" x14ac:dyDescent="0.4"/>
    <row r="553" ht="15.75" customHeight="1" x14ac:dyDescent="0.4"/>
    <row r="554" ht="15.75" customHeight="1" x14ac:dyDescent="0.4"/>
    <row r="555" ht="15.75" customHeight="1" x14ac:dyDescent="0.4"/>
    <row r="556" ht="15.75" customHeight="1" x14ac:dyDescent="0.4"/>
    <row r="557" ht="15.75" customHeight="1" x14ac:dyDescent="0.4"/>
    <row r="558" ht="15.75" customHeight="1" x14ac:dyDescent="0.4"/>
    <row r="559" ht="15.75" customHeight="1" x14ac:dyDescent="0.4"/>
    <row r="560" ht="15.75" customHeight="1" x14ac:dyDescent="0.4"/>
    <row r="561" ht="15.75" customHeight="1" x14ac:dyDescent="0.4"/>
    <row r="562" ht="15.75" customHeight="1" x14ac:dyDescent="0.4"/>
    <row r="563" ht="15.75" customHeight="1" x14ac:dyDescent="0.4"/>
    <row r="564" ht="15.75" customHeight="1" x14ac:dyDescent="0.4"/>
    <row r="565" ht="15.75" customHeight="1" x14ac:dyDescent="0.4"/>
    <row r="566" ht="15.75" customHeight="1" x14ac:dyDescent="0.4"/>
    <row r="567" ht="15.75" customHeight="1" x14ac:dyDescent="0.4"/>
    <row r="568" ht="15.75" customHeight="1" x14ac:dyDescent="0.4"/>
    <row r="569" ht="15.75" customHeight="1" x14ac:dyDescent="0.4"/>
    <row r="570" ht="15.75" customHeight="1" x14ac:dyDescent="0.4"/>
    <row r="571" ht="15.75" customHeight="1" x14ac:dyDescent="0.4"/>
    <row r="572" ht="15.75" customHeight="1" x14ac:dyDescent="0.4"/>
    <row r="573" ht="15.75" customHeight="1" x14ac:dyDescent="0.4"/>
    <row r="574" ht="15.75" customHeight="1" x14ac:dyDescent="0.4"/>
    <row r="575" ht="15.75" customHeight="1" x14ac:dyDescent="0.4"/>
    <row r="576" ht="15.75" customHeight="1" x14ac:dyDescent="0.4"/>
    <row r="577" ht="15.75" customHeight="1" x14ac:dyDescent="0.4"/>
    <row r="578" ht="15.75" customHeight="1" x14ac:dyDescent="0.4"/>
    <row r="579" ht="15.75" customHeight="1" x14ac:dyDescent="0.4"/>
    <row r="580" ht="15.75" customHeight="1" x14ac:dyDescent="0.4"/>
    <row r="581" ht="15.75" customHeight="1" x14ac:dyDescent="0.4"/>
    <row r="582" ht="15.75" customHeight="1" x14ac:dyDescent="0.4"/>
    <row r="583" ht="15.75" customHeight="1" x14ac:dyDescent="0.4"/>
    <row r="584" ht="15.75" customHeight="1" x14ac:dyDescent="0.4"/>
    <row r="585" ht="15.75" customHeight="1" x14ac:dyDescent="0.4"/>
    <row r="586" ht="15.75" customHeight="1" x14ac:dyDescent="0.4"/>
    <row r="587" ht="15.75" customHeight="1" x14ac:dyDescent="0.4"/>
    <row r="588" ht="15.75" customHeight="1" x14ac:dyDescent="0.4"/>
    <row r="589" ht="15.75" customHeight="1" x14ac:dyDescent="0.4"/>
    <row r="590" ht="15.75" customHeight="1" x14ac:dyDescent="0.4"/>
    <row r="591" ht="15.75" customHeight="1" x14ac:dyDescent="0.4"/>
    <row r="592" ht="15.75" customHeight="1" x14ac:dyDescent="0.4"/>
    <row r="593" ht="15.75" customHeight="1" x14ac:dyDescent="0.4"/>
    <row r="594" ht="15.75" customHeight="1" x14ac:dyDescent="0.4"/>
    <row r="595" ht="15.75" customHeight="1" x14ac:dyDescent="0.4"/>
    <row r="596" ht="15.75" customHeight="1" x14ac:dyDescent="0.4"/>
    <row r="597" ht="15.75" customHeight="1" x14ac:dyDescent="0.4"/>
    <row r="598" ht="15.75" customHeight="1" x14ac:dyDescent="0.4"/>
    <row r="599" ht="15.75" customHeight="1" x14ac:dyDescent="0.4"/>
    <row r="600" ht="15.75" customHeight="1" x14ac:dyDescent="0.4"/>
    <row r="601" ht="15.75" customHeight="1" x14ac:dyDescent="0.4"/>
    <row r="602" ht="15.75" customHeight="1" x14ac:dyDescent="0.4"/>
    <row r="603" ht="15.75" customHeight="1" x14ac:dyDescent="0.4"/>
    <row r="604" ht="15.75" customHeight="1" x14ac:dyDescent="0.4"/>
    <row r="605" ht="15.75" customHeight="1" x14ac:dyDescent="0.4"/>
    <row r="606" ht="15.75" customHeight="1" x14ac:dyDescent="0.4"/>
    <row r="607" ht="15.75" customHeight="1" x14ac:dyDescent="0.4"/>
    <row r="608" ht="15.75" customHeight="1" x14ac:dyDescent="0.4"/>
    <row r="609" ht="15.75" customHeight="1" x14ac:dyDescent="0.4"/>
    <row r="610" ht="15.75" customHeight="1" x14ac:dyDescent="0.4"/>
    <row r="611" ht="15.75" customHeight="1" x14ac:dyDescent="0.4"/>
    <row r="612" ht="15.75" customHeight="1" x14ac:dyDescent="0.4"/>
    <row r="613" ht="15.75" customHeight="1" x14ac:dyDescent="0.4"/>
    <row r="614" ht="15.75" customHeight="1" x14ac:dyDescent="0.4"/>
    <row r="615" ht="15.75" customHeight="1" x14ac:dyDescent="0.4"/>
    <row r="616" ht="15.75" customHeight="1" x14ac:dyDescent="0.4"/>
    <row r="617" ht="15.75" customHeight="1" x14ac:dyDescent="0.4"/>
    <row r="618" ht="15.75" customHeight="1" x14ac:dyDescent="0.4"/>
    <row r="619" ht="15.75" customHeight="1" x14ac:dyDescent="0.4"/>
    <row r="620" ht="15.75" customHeight="1" x14ac:dyDescent="0.4"/>
    <row r="621" ht="15.75" customHeight="1" x14ac:dyDescent="0.4"/>
    <row r="622" ht="15.75" customHeight="1" x14ac:dyDescent="0.4"/>
    <row r="623" ht="15.75" customHeight="1" x14ac:dyDescent="0.4"/>
    <row r="624" ht="15.75" customHeight="1" x14ac:dyDescent="0.4"/>
    <row r="625" ht="15.75" customHeight="1" x14ac:dyDescent="0.4"/>
    <row r="626" ht="15.75" customHeight="1" x14ac:dyDescent="0.4"/>
    <row r="627" ht="15.75" customHeight="1" x14ac:dyDescent="0.4"/>
    <row r="628" ht="15.75" customHeight="1" x14ac:dyDescent="0.4"/>
    <row r="629" ht="15.75" customHeight="1" x14ac:dyDescent="0.4"/>
    <row r="630" ht="15.75" customHeight="1" x14ac:dyDescent="0.4"/>
    <row r="631" ht="15.75" customHeight="1" x14ac:dyDescent="0.4"/>
    <row r="632" ht="15.75" customHeight="1" x14ac:dyDescent="0.4"/>
    <row r="633" ht="15.75" customHeight="1" x14ac:dyDescent="0.4"/>
    <row r="634" ht="15.75" customHeight="1" x14ac:dyDescent="0.4"/>
    <row r="635" ht="15.75" customHeight="1" x14ac:dyDescent="0.4"/>
    <row r="636" ht="15.75" customHeight="1" x14ac:dyDescent="0.4"/>
    <row r="637" ht="15.75" customHeight="1" x14ac:dyDescent="0.4"/>
    <row r="638" ht="15.75" customHeight="1" x14ac:dyDescent="0.4"/>
    <row r="639" ht="15.75" customHeight="1" x14ac:dyDescent="0.4"/>
    <row r="640" ht="15.75" customHeight="1" x14ac:dyDescent="0.4"/>
    <row r="641" ht="15.75" customHeight="1" x14ac:dyDescent="0.4"/>
    <row r="642" ht="15.75" customHeight="1" x14ac:dyDescent="0.4"/>
    <row r="643" ht="15.75" customHeight="1" x14ac:dyDescent="0.4"/>
    <row r="644" ht="15.75" customHeight="1" x14ac:dyDescent="0.4"/>
    <row r="645" ht="15.75" customHeight="1" x14ac:dyDescent="0.4"/>
    <row r="646" ht="15.75" customHeight="1" x14ac:dyDescent="0.4"/>
    <row r="647" ht="15.75" customHeight="1" x14ac:dyDescent="0.4"/>
    <row r="648" ht="15.75" customHeight="1" x14ac:dyDescent="0.4"/>
    <row r="649" ht="15.75" customHeight="1" x14ac:dyDescent="0.4"/>
    <row r="650" ht="15.75" customHeight="1" x14ac:dyDescent="0.4"/>
    <row r="651" ht="15.75" customHeight="1" x14ac:dyDescent="0.4"/>
    <row r="652" ht="15.75" customHeight="1" x14ac:dyDescent="0.4"/>
    <row r="653" ht="15.75" customHeight="1" x14ac:dyDescent="0.4"/>
    <row r="654" ht="15.75" customHeight="1" x14ac:dyDescent="0.4"/>
    <row r="655" ht="15.75" customHeight="1" x14ac:dyDescent="0.4"/>
    <row r="656" ht="15.75" customHeight="1" x14ac:dyDescent="0.4"/>
    <row r="657" ht="15.75" customHeight="1" x14ac:dyDescent="0.4"/>
    <row r="658" ht="15.75" customHeight="1" x14ac:dyDescent="0.4"/>
    <row r="659" ht="15.75" customHeight="1" x14ac:dyDescent="0.4"/>
    <row r="660" ht="15.75" customHeight="1" x14ac:dyDescent="0.4"/>
    <row r="661" ht="15.75" customHeight="1" x14ac:dyDescent="0.4"/>
    <row r="662" ht="15.75" customHeight="1" x14ac:dyDescent="0.4"/>
    <row r="663" ht="15.75" customHeight="1" x14ac:dyDescent="0.4"/>
    <row r="664" ht="15.75" customHeight="1" x14ac:dyDescent="0.4"/>
    <row r="665" ht="15.75" customHeight="1" x14ac:dyDescent="0.4"/>
    <row r="666" ht="15.75" customHeight="1" x14ac:dyDescent="0.4"/>
    <row r="667" ht="15.75" customHeight="1" x14ac:dyDescent="0.4"/>
    <row r="668" ht="15.75" customHeight="1" x14ac:dyDescent="0.4"/>
    <row r="669" ht="15.75" customHeight="1" x14ac:dyDescent="0.4"/>
    <row r="670" ht="15.75" customHeight="1" x14ac:dyDescent="0.4"/>
    <row r="671" ht="15.75" customHeight="1" x14ac:dyDescent="0.4"/>
    <row r="672" ht="15.75" customHeight="1" x14ac:dyDescent="0.4"/>
    <row r="673" ht="15.75" customHeight="1" x14ac:dyDescent="0.4"/>
    <row r="674" ht="15.75" customHeight="1" x14ac:dyDescent="0.4"/>
    <row r="675" ht="15.75" customHeight="1" x14ac:dyDescent="0.4"/>
    <row r="676" ht="15.75" customHeight="1" x14ac:dyDescent="0.4"/>
    <row r="677" ht="15.75" customHeight="1" x14ac:dyDescent="0.4"/>
    <row r="678" ht="15.75" customHeight="1" x14ac:dyDescent="0.4"/>
    <row r="679" ht="15.75" customHeight="1" x14ac:dyDescent="0.4"/>
    <row r="680" ht="15.75" customHeight="1" x14ac:dyDescent="0.4"/>
    <row r="681" ht="15.75" customHeight="1" x14ac:dyDescent="0.4"/>
    <row r="682" ht="15.75" customHeight="1" x14ac:dyDescent="0.4"/>
    <row r="683" ht="15.75" customHeight="1" x14ac:dyDescent="0.4"/>
    <row r="684" ht="15.75" customHeight="1" x14ac:dyDescent="0.4"/>
    <row r="685" ht="15.75" customHeight="1" x14ac:dyDescent="0.4"/>
    <row r="686" ht="15.75" customHeight="1" x14ac:dyDescent="0.4"/>
    <row r="687" ht="15.75" customHeight="1" x14ac:dyDescent="0.4"/>
    <row r="688" ht="15.75" customHeight="1" x14ac:dyDescent="0.4"/>
    <row r="689" ht="15.75" customHeight="1" x14ac:dyDescent="0.4"/>
    <row r="690" ht="15.75" customHeight="1" x14ac:dyDescent="0.4"/>
    <row r="691" ht="15.75" customHeight="1" x14ac:dyDescent="0.4"/>
    <row r="692" ht="15.75" customHeight="1" x14ac:dyDescent="0.4"/>
    <row r="693" ht="15.75" customHeight="1" x14ac:dyDescent="0.4"/>
    <row r="694" ht="15.75" customHeight="1" x14ac:dyDescent="0.4"/>
    <row r="695" ht="15.75" customHeight="1" x14ac:dyDescent="0.4"/>
    <row r="696" ht="15.75" customHeight="1" x14ac:dyDescent="0.4"/>
    <row r="697" ht="15.75" customHeight="1" x14ac:dyDescent="0.4"/>
    <row r="698" ht="15.75" customHeight="1" x14ac:dyDescent="0.4"/>
    <row r="699" ht="15.75" customHeight="1" x14ac:dyDescent="0.4"/>
    <row r="700" ht="15.75" customHeight="1" x14ac:dyDescent="0.4"/>
    <row r="701" ht="15.75" customHeight="1" x14ac:dyDescent="0.4"/>
    <row r="702" ht="15.75" customHeight="1" x14ac:dyDescent="0.4"/>
    <row r="703" ht="15.75" customHeight="1" x14ac:dyDescent="0.4"/>
    <row r="704" ht="15.75" customHeight="1" x14ac:dyDescent="0.4"/>
    <row r="705" ht="15.75" customHeight="1" x14ac:dyDescent="0.4"/>
    <row r="706" ht="15.75" customHeight="1" x14ac:dyDescent="0.4"/>
    <row r="707" ht="15.75" customHeight="1" x14ac:dyDescent="0.4"/>
    <row r="708" ht="15.75" customHeight="1" x14ac:dyDescent="0.4"/>
    <row r="709" ht="15.75" customHeight="1" x14ac:dyDescent="0.4"/>
    <row r="710" ht="15.75" customHeight="1" x14ac:dyDescent="0.4"/>
    <row r="711" ht="15.75" customHeight="1" x14ac:dyDescent="0.4"/>
    <row r="712" ht="15.75" customHeight="1" x14ac:dyDescent="0.4"/>
    <row r="713" ht="15.75" customHeight="1" x14ac:dyDescent="0.4"/>
    <row r="714" ht="15.75" customHeight="1" x14ac:dyDescent="0.4"/>
    <row r="715" ht="15.75" customHeight="1" x14ac:dyDescent="0.4"/>
    <row r="716" ht="15.75" customHeight="1" x14ac:dyDescent="0.4"/>
    <row r="717" ht="15.75" customHeight="1" x14ac:dyDescent="0.4"/>
    <row r="718" ht="15.75" customHeight="1" x14ac:dyDescent="0.4"/>
    <row r="719" ht="15.75" customHeight="1" x14ac:dyDescent="0.4"/>
    <row r="720" ht="15.75" customHeight="1" x14ac:dyDescent="0.4"/>
    <row r="721" ht="15.75" customHeight="1" x14ac:dyDescent="0.4"/>
    <row r="722" ht="15.75" customHeight="1" x14ac:dyDescent="0.4"/>
    <row r="723" ht="15.75" customHeight="1" x14ac:dyDescent="0.4"/>
    <row r="724" ht="15.75" customHeight="1" x14ac:dyDescent="0.4"/>
    <row r="725" ht="15.75" customHeight="1" x14ac:dyDescent="0.4"/>
    <row r="726" ht="15.75" customHeight="1" x14ac:dyDescent="0.4"/>
    <row r="727" ht="15.75" customHeight="1" x14ac:dyDescent="0.4"/>
    <row r="728" ht="15.75" customHeight="1" x14ac:dyDescent="0.4"/>
    <row r="729" ht="15.75" customHeight="1" x14ac:dyDescent="0.4"/>
    <row r="730" ht="15.75" customHeight="1" x14ac:dyDescent="0.4"/>
    <row r="731" ht="15.75" customHeight="1" x14ac:dyDescent="0.4"/>
    <row r="732" ht="15.75" customHeight="1" x14ac:dyDescent="0.4"/>
    <row r="733" ht="15.75" customHeight="1" x14ac:dyDescent="0.4"/>
    <row r="734" ht="15.75" customHeight="1" x14ac:dyDescent="0.4"/>
    <row r="735" ht="15.75" customHeight="1" x14ac:dyDescent="0.4"/>
    <row r="736" ht="15.75" customHeight="1" x14ac:dyDescent="0.4"/>
    <row r="737" ht="15.75" customHeight="1" x14ac:dyDescent="0.4"/>
    <row r="738" ht="15.75" customHeight="1" x14ac:dyDescent="0.4"/>
    <row r="739" ht="15.75" customHeight="1" x14ac:dyDescent="0.4"/>
    <row r="740" ht="15.75" customHeight="1" x14ac:dyDescent="0.4"/>
    <row r="741" ht="15.75" customHeight="1" x14ac:dyDescent="0.4"/>
    <row r="742" ht="15.75" customHeight="1" x14ac:dyDescent="0.4"/>
    <row r="743" ht="15.75" customHeight="1" x14ac:dyDescent="0.4"/>
    <row r="744" ht="15.75" customHeight="1" x14ac:dyDescent="0.4"/>
    <row r="745" ht="15.75" customHeight="1" x14ac:dyDescent="0.4"/>
    <row r="746" ht="15.75" customHeight="1" x14ac:dyDescent="0.4"/>
    <row r="747" ht="15.75" customHeight="1" x14ac:dyDescent="0.4"/>
    <row r="748" ht="15.75" customHeight="1" x14ac:dyDescent="0.4"/>
    <row r="749" ht="15.75" customHeight="1" x14ac:dyDescent="0.4"/>
    <row r="750" ht="15.75" customHeight="1" x14ac:dyDescent="0.4"/>
    <row r="751" ht="15.75" customHeight="1" x14ac:dyDescent="0.4"/>
    <row r="752" ht="15.75" customHeight="1" x14ac:dyDescent="0.4"/>
    <row r="753" ht="15.75" customHeight="1" x14ac:dyDescent="0.4"/>
    <row r="754" ht="15.75" customHeight="1" x14ac:dyDescent="0.4"/>
    <row r="755" ht="15.75" customHeight="1" x14ac:dyDescent="0.4"/>
    <row r="756" ht="15.75" customHeight="1" x14ac:dyDescent="0.4"/>
    <row r="757" ht="15.75" customHeight="1" x14ac:dyDescent="0.4"/>
    <row r="758" ht="15.75" customHeight="1" x14ac:dyDescent="0.4"/>
    <row r="759" ht="15.75" customHeight="1" x14ac:dyDescent="0.4"/>
    <row r="760" ht="15.75" customHeight="1" x14ac:dyDescent="0.4"/>
    <row r="761" ht="15.75" customHeight="1" x14ac:dyDescent="0.4"/>
    <row r="762" ht="15.75" customHeight="1" x14ac:dyDescent="0.4"/>
    <row r="763" ht="15.75" customHeight="1" x14ac:dyDescent="0.4"/>
    <row r="764" ht="15.75" customHeight="1" x14ac:dyDescent="0.4"/>
    <row r="765" ht="15.75" customHeight="1" x14ac:dyDescent="0.4"/>
    <row r="766" ht="15.75" customHeight="1" x14ac:dyDescent="0.4"/>
    <row r="767" ht="15.75" customHeight="1" x14ac:dyDescent="0.4"/>
    <row r="768" ht="15.75" customHeight="1" x14ac:dyDescent="0.4"/>
    <row r="769" ht="15.75" customHeight="1" x14ac:dyDescent="0.4"/>
    <row r="770" ht="15.75" customHeight="1" x14ac:dyDescent="0.4"/>
    <row r="771" ht="15.75" customHeight="1" x14ac:dyDescent="0.4"/>
    <row r="772" ht="15.75" customHeight="1" x14ac:dyDescent="0.4"/>
    <row r="773" ht="15.75" customHeight="1" x14ac:dyDescent="0.4"/>
    <row r="774" ht="15.75" customHeight="1" x14ac:dyDescent="0.4"/>
    <row r="775" ht="15.75" customHeight="1" x14ac:dyDescent="0.4"/>
    <row r="776" ht="15.75" customHeight="1" x14ac:dyDescent="0.4"/>
    <row r="777" ht="15.75" customHeight="1" x14ac:dyDescent="0.4"/>
    <row r="778" ht="15.75" customHeight="1" x14ac:dyDescent="0.4"/>
    <row r="779" ht="15.75" customHeight="1" x14ac:dyDescent="0.4"/>
    <row r="780" ht="15.75" customHeight="1" x14ac:dyDescent="0.4"/>
    <row r="781" ht="15.75" customHeight="1" x14ac:dyDescent="0.4"/>
    <row r="782" ht="15.75" customHeight="1" x14ac:dyDescent="0.4"/>
    <row r="783" ht="15.75" customHeight="1" x14ac:dyDescent="0.4"/>
    <row r="784" ht="15.75" customHeight="1" x14ac:dyDescent="0.4"/>
    <row r="785" ht="15.75" customHeight="1" x14ac:dyDescent="0.4"/>
    <row r="786" ht="15.75" customHeight="1" x14ac:dyDescent="0.4"/>
    <row r="787" ht="15.75" customHeight="1" x14ac:dyDescent="0.4"/>
    <row r="788" ht="15.75" customHeight="1" x14ac:dyDescent="0.4"/>
    <row r="789" ht="15.75" customHeight="1" x14ac:dyDescent="0.4"/>
    <row r="790" ht="15.75" customHeight="1" x14ac:dyDescent="0.4"/>
    <row r="791" ht="15.75" customHeight="1" x14ac:dyDescent="0.4"/>
    <row r="792" ht="15.75" customHeight="1" x14ac:dyDescent="0.4"/>
    <row r="793" ht="15.75" customHeight="1" x14ac:dyDescent="0.4"/>
    <row r="794" ht="15.75" customHeight="1" x14ac:dyDescent="0.4"/>
    <row r="795" ht="15.75" customHeight="1" x14ac:dyDescent="0.4"/>
    <row r="796" ht="15.75" customHeight="1" x14ac:dyDescent="0.4"/>
    <row r="797" ht="15.75" customHeight="1" x14ac:dyDescent="0.4"/>
    <row r="798" ht="15.75" customHeight="1" x14ac:dyDescent="0.4"/>
    <row r="799" ht="15.75" customHeight="1" x14ac:dyDescent="0.4"/>
    <row r="800" ht="15.75" customHeight="1" x14ac:dyDescent="0.4"/>
    <row r="801" ht="15.75" customHeight="1" x14ac:dyDescent="0.4"/>
    <row r="802" ht="15.75" customHeight="1" x14ac:dyDescent="0.4"/>
    <row r="803" ht="15.75" customHeight="1" x14ac:dyDescent="0.4"/>
    <row r="804" ht="15.75" customHeight="1" x14ac:dyDescent="0.4"/>
    <row r="805" ht="15.75" customHeight="1" x14ac:dyDescent="0.4"/>
    <row r="806" ht="15.75" customHeight="1" x14ac:dyDescent="0.4"/>
    <row r="807" ht="15.75" customHeight="1" x14ac:dyDescent="0.4"/>
    <row r="808" ht="15.75" customHeight="1" x14ac:dyDescent="0.4"/>
    <row r="809" ht="15.75" customHeight="1" x14ac:dyDescent="0.4"/>
    <row r="810" ht="15.75" customHeight="1" x14ac:dyDescent="0.4"/>
    <row r="811" ht="15.75" customHeight="1" x14ac:dyDescent="0.4"/>
    <row r="812" ht="15.75" customHeight="1" x14ac:dyDescent="0.4"/>
    <row r="813" ht="15.75" customHeight="1" x14ac:dyDescent="0.4"/>
    <row r="814" ht="15.75" customHeight="1" x14ac:dyDescent="0.4"/>
    <row r="815" ht="15.75" customHeight="1" x14ac:dyDescent="0.4"/>
    <row r="816" ht="15.75" customHeight="1" x14ac:dyDescent="0.4"/>
    <row r="817" ht="15.75" customHeight="1" x14ac:dyDescent="0.4"/>
    <row r="818" ht="15.75" customHeight="1" x14ac:dyDescent="0.4"/>
    <row r="819" ht="15.75" customHeight="1" x14ac:dyDescent="0.4"/>
    <row r="820" ht="15.75" customHeight="1" x14ac:dyDescent="0.4"/>
    <row r="821" ht="15.75" customHeight="1" x14ac:dyDescent="0.4"/>
    <row r="822" ht="15.75" customHeight="1" x14ac:dyDescent="0.4"/>
    <row r="823" ht="15.75" customHeight="1" x14ac:dyDescent="0.4"/>
    <row r="824" ht="15.75" customHeight="1" x14ac:dyDescent="0.4"/>
    <row r="825" ht="15.75" customHeight="1" x14ac:dyDescent="0.4"/>
    <row r="826" ht="15.75" customHeight="1" x14ac:dyDescent="0.4"/>
    <row r="827" ht="15.75" customHeight="1" x14ac:dyDescent="0.4"/>
    <row r="828" ht="15.75" customHeight="1" x14ac:dyDescent="0.4"/>
    <row r="829" ht="15.75" customHeight="1" x14ac:dyDescent="0.4"/>
    <row r="830" ht="15.75" customHeight="1" x14ac:dyDescent="0.4"/>
    <row r="831" ht="15.75" customHeight="1" x14ac:dyDescent="0.4"/>
    <row r="832" ht="15.75" customHeight="1" x14ac:dyDescent="0.4"/>
    <row r="833" ht="15.75" customHeight="1" x14ac:dyDescent="0.4"/>
    <row r="834" ht="15.75" customHeight="1" x14ac:dyDescent="0.4"/>
    <row r="835" ht="15.75" customHeight="1" x14ac:dyDescent="0.4"/>
    <row r="836" ht="15.75" customHeight="1" x14ac:dyDescent="0.4"/>
    <row r="837" ht="15.75" customHeight="1" x14ac:dyDescent="0.4"/>
    <row r="838" ht="15.75" customHeight="1" x14ac:dyDescent="0.4"/>
    <row r="839" ht="15.75" customHeight="1" x14ac:dyDescent="0.4"/>
    <row r="840" ht="15.75" customHeight="1" x14ac:dyDescent="0.4"/>
    <row r="841" ht="15.75" customHeight="1" x14ac:dyDescent="0.4"/>
    <row r="842" ht="15.75" customHeight="1" x14ac:dyDescent="0.4"/>
    <row r="843" ht="15.75" customHeight="1" x14ac:dyDescent="0.4"/>
    <row r="844" ht="15.75" customHeight="1" x14ac:dyDescent="0.4"/>
    <row r="845" ht="15.75" customHeight="1" x14ac:dyDescent="0.4"/>
    <row r="846" ht="15.75" customHeight="1" x14ac:dyDescent="0.4"/>
    <row r="847" ht="15.75" customHeight="1" x14ac:dyDescent="0.4"/>
    <row r="848" ht="15.75" customHeight="1" x14ac:dyDescent="0.4"/>
    <row r="849" ht="15.75" customHeight="1" x14ac:dyDescent="0.4"/>
    <row r="850" ht="15.75" customHeight="1" x14ac:dyDescent="0.4"/>
    <row r="851" ht="15.75" customHeight="1" x14ac:dyDescent="0.4"/>
    <row r="852" ht="15.75" customHeight="1" x14ac:dyDescent="0.4"/>
    <row r="853" ht="15.75" customHeight="1" x14ac:dyDescent="0.4"/>
    <row r="854" ht="15.75" customHeight="1" x14ac:dyDescent="0.4"/>
    <row r="855" ht="15.75" customHeight="1" x14ac:dyDescent="0.4"/>
    <row r="856" ht="15.75" customHeight="1" x14ac:dyDescent="0.4"/>
    <row r="857" ht="15.75" customHeight="1" x14ac:dyDescent="0.4"/>
    <row r="858" ht="15.75" customHeight="1" x14ac:dyDescent="0.4"/>
    <row r="859" ht="15.75" customHeight="1" x14ac:dyDescent="0.4"/>
    <row r="860" ht="15.75" customHeight="1" x14ac:dyDescent="0.4"/>
    <row r="861" ht="15.75" customHeight="1" x14ac:dyDescent="0.4"/>
    <row r="862" ht="15.75" customHeight="1" x14ac:dyDescent="0.4"/>
    <row r="863" ht="15.75" customHeight="1" x14ac:dyDescent="0.4"/>
    <row r="864" ht="15.75" customHeight="1" x14ac:dyDescent="0.4"/>
    <row r="865" ht="15.75" customHeight="1" x14ac:dyDescent="0.4"/>
    <row r="866" ht="15.75" customHeight="1" x14ac:dyDescent="0.4"/>
    <row r="867" ht="15.75" customHeight="1" x14ac:dyDescent="0.4"/>
    <row r="868" ht="15.75" customHeight="1" x14ac:dyDescent="0.4"/>
    <row r="869" ht="15.75" customHeight="1" x14ac:dyDescent="0.4"/>
    <row r="870" ht="15.75" customHeight="1" x14ac:dyDescent="0.4"/>
    <row r="871" ht="15.75" customHeight="1" x14ac:dyDescent="0.4"/>
    <row r="872" ht="15.75" customHeight="1" x14ac:dyDescent="0.4"/>
    <row r="873" ht="15.75" customHeight="1" x14ac:dyDescent="0.4"/>
    <row r="874" ht="15.75" customHeight="1" x14ac:dyDescent="0.4"/>
    <row r="875" ht="15.75" customHeight="1" x14ac:dyDescent="0.4"/>
    <row r="876" ht="15.75" customHeight="1" x14ac:dyDescent="0.4"/>
    <row r="877" ht="15.75" customHeight="1" x14ac:dyDescent="0.4"/>
    <row r="878" ht="15.75" customHeight="1" x14ac:dyDescent="0.4"/>
    <row r="879" ht="15.75" customHeight="1" x14ac:dyDescent="0.4"/>
    <row r="880" ht="15.75" customHeight="1" x14ac:dyDescent="0.4"/>
    <row r="881" ht="15.75" customHeight="1" x14ac:dyDescent="0.4"/>
    <row r="882" ht="15.75" customHeight="1" x14ac:dyDescent="0.4"/>
    <row r="883" ht="15.75" customHeight="1" x14ac:dyDescent="0.4"/>
    <row r="884" ht="15.75" customHeight="1" x14ac:dyDescent="0.4"/>
    <row r="885" ht="15.75" customHeight="1" x14ac:dyDescent="0.4"/>
    <row r="886" ht="15.75" customHeight="1" x14ac:dyDescent="0.4"/>
    <row r="887" ht="15.75" customHeight="1" x14ac:dyDescent="0.4"/>
    <row r="888" ht="15.75" customHeight="1" x14ac:dyDescent="0.4"/>
    <row r="889" ht="15.75" customHeight="1" x14ac:dyDescent="0.4"/>
    <row r="890" ht="15.75" customHeight="1" x14ac:dyDescent="0.4"/>
    <row r="891" ht="15.75" customHeight="1" x14ac:dyDescent="0.4"/>
    <row r="892" ht="15.75" customHeight="1" x14ac:dyDescent="0.4"/>
    <row r="893" ht="15.75" customHeight="1" x14ac:dyDescent="0.4"/>
    <row r="894" ht="15.75" customHeight="1" x14ac:dyDescent="0.4"/>
    <row r="895" ht="15.75" customHeight="1" x14ac:dyDescent="0.4"/>
    <row r="896" ht="15.75" customHeight="1" x14ac:dyDescent="0.4"/>
    <row r="897" ht="15.75" customHeight="1" x14ac:dyDescent="0.4"/>
    <row r="898" ht="15.75" customHeight="1" x14ac:dyDescent="0.4"/>
    <row r="899" ht="15.75" customHeight="1" x14ac:dyDescent="0.4"/>
    <row r="900" ht="15.75" customHeight="1" x14ac:dyDescent="0.4"/>
    <row r="901" ht="15.75" customHeight="1" x14ac:dyDescent="0.4"/>
    <row r="902" ht="15.75" customHeight="1" x14ac:dyDescent="0.4"/>
    <row r="903" ht="15.75" customHeight="1" x14ac:dyDescent="0.4"/>
    <row r="904" ht="15.75" customHeight="1" x14ac:dyDescent="0.4"/>
    <row r="905" ht="15.75" customHeight="1" x14ac:dyDescent="0.4"/>
    <row r="906" ht="15.75" customHeight="1" x14ac:dyDescent="0.4"/>
    <row r="907" ht="15.75" customHeight="1" x14ac:dyDescent="0.4"/>
    <row r="908" ht="15.75" customHeight="1" x14ac:dyDescent="0.4"/>
    <row r="909" ht="15.75" customHeight="1" x14ac:dyDescent="0.4"/>
    <row r="910" ht="15.75" customHeight="1" x14ac:dyDescent="0.4"/>
    <row r="911" ht="15.75" customHeight="1" x14ac:dyDescent="0.4"/>
    <row r="912" ht="15.75" customHeight="1" x14ac:dyDescent="0.4"/>
    <row r="913" ht="15.75" customHeight="1" x14ac:dyDescent="0.4"/>
    <row r="914" ht="15.75" customHeight="1" x14ac:dyDescent="0.4"/>
    <row r="915" ht="15.75" customHeight="1" x14ac:dyDescent="0.4"/>
    <row r="916" ht="15.75" customHeight="1" x14ac:dyDescent="0.4"/>
    <row r="917" ht="15.75" customHeight="1" x14ac:dyDescent="0.4"/>
    <row r="918" ht="15.75" customHeight="1" x14ac:dyDescent="0.4"/>
    <row r="919" ht="15.75" customHeight="1" x14ac:dyDescent="0.4"/>
    <row r="920" ht="15.75" customHeight="1" x14ac:dyDescent="0.4"/>
    <row r="921" ht="15.75" customHeight="1" x14ac:dyDescent="0.4"/>
    <row r="922" ht="15.75" customHeight="1" x14ac:dyDescent="0.4"/>
    <row r="923" ht="15.75" customHeight="1" x14ac:dyDescent="0.4"/>
    <row r="924" ht="15.75" customHeight="1" x14ac:dyDescent="0.4"/>
    <row r="925" ht="15.75" customHeight="1" x14ac:dyDescent="0.4"/>
    <row r="926" ht="15.75" customHeight="1" x14ac:dyDescent="0.4"/>
    <row r="927" ht="15.75" customHeight="1" x14ac:dyDescent="0.4"/>
    <row r="928" ht="15.75" customHeight="1" x14ac:dyDescent="0.4"/>
    <row r="929" ht="15.75" customHeight="1" x14ac:dyDescent="0.4"/>
    <row r="930" ht="15.75" customHeight="1" x14ac:dyDescent="0.4"/>
    <row r="931" ht="15.75" customHeight="1" x14ac:dyDescent="0.4"/>
    <row r="932" ht="15.75" customHeight="1" x14ac:dyDescent="0.4"/>
    <row r="933" ht="15.75" customHeight="1" x14ac:dyDescent="0.4"/>
    <row r="934" ht="15.75" customHeight="1" x14ac:dyDescent="0.4"/>
    <row r="935" ht="15.75" customHeight="1" x14ac:dyDescent="0.4"/>
    <row r="936" ht="15.75" customHeight="1" x14ac:dyDescent="0.4"/>
    <row r="937" ht="15.75" customHeight="1" x14ac:dyDescent="0.4"/>
    <row r="938" ht="15.75" customHeight="1" x14ac:dyDescent="0.4"/>
    <row r="939" ht="15.75" customHeight="1" x14ac:dyDescent="0.4"/>
    <row r="940" ht="15.75" customHeight="1" x14ac:dyDescent="0.4"/>
    <row r="941" ht="15.75" customHeight="1" x14ac:dyDescent="0.4"/>
    <row r="942" ht="15.75" customHeight="1" x14ac:dyDescent="0.4"/>
    <row r="943" ht="15.75" customHeight="1" x14ac:dyDescent="0.4"/>
    <row r="944" ht="15.75" customHeight="1" x14ac:dyDescent="0.4"/>
    <row r="945" ht="15.75" customHeight="1" x14ac:dyDescent="0.4"/>
    <row r="946" ht="15.75" customHeight="1" x14ac:dyDescent="0.4"/>
    <row r="947" ht="15.75" customHeight="1" x14ac:dyDescent="0.4"/>
    <row r="948" ht="15.75" customHeight="1" x14ac:dyDescent="0.4"/>
    <row r="949" ht="15.75" customHeight="1" x14ac:dyDescent="0.4"/>
    <row r="950" ht="15.75" customHeight="1" x14ac:dyDescent="0.4"/>
    <row r="951" ht="15.75" customHeight="1" x14ac:dyDescent="0.4"/>
    <row r="952" ht="15.75" customHeight="1" x14ac:dyDescent="0.4"/>
    <row r="953" ht="15.75" customHeight="1" x14ac:dyDescent="0.4"/>
    <row r="954" ht="15.75" customHeight="1" x14ac:dyDescent="0.4"/>
    <row r="955" ht="15.75" customHeight="1" x14ac:dyDescent="0.4"/>
    <row r="956" ht="15.75" customHeight="1" x14ac:dyDescent="0.4"/>
    <row r="957" ht="15.75" customHeight="1" x14ac:dyDescent="0.4"/>
    <row r="958" ht="15.75" customHeight="1" x14ac:dyDescent="0.4"/>
    <row r="959" ht="15.75" customHeight="1" x14ac:dyDescent="0.4"/>
    <row r="960" ht="15.75" customHeight="1" x14ac:dyDescent="0.4"/>
    <row r="961" ht="15.75" customHeight="1" x14ac:dyDescent="0.4"/>
    <row r="962" ht="15.75" customHeight="1" x14ac:dyDescent="0.4"/>
    <row r="963" ht="15.75" customHeight="1" x14ac:dyDescent="0.4"/>
    <row r="964" ht="15.75" customHeight="1" x14ac:dyDescent="0.4"/>
    <row r="965" ht="15.75" customHeight="1" x14ac:dyDescent="0.4"/>
    <row r="966" ht="15.75" customHeight="1" x14ac:dyDescent="0.4"/>
    <row r="967" ht="15.75" customHeight="1" x14ac:dyDescent="0.4"/>
    <row r="968" ht="15.75" customHeight="1" x14ac:dyDescent="0.4"/>
    <row r="969" ht="15.75" customHeight="1" x14ac:dyDescent="0.4"/>
    <row r="970" ht="15.75" customHeight="1" x14ac:dyDescent="0.4"/>
    <row r="971" ht="15.75" customHeight="1" x14ac:dyDescent="0.4"/>
    <row r="972" ht="15.75" customHeight="1" x14ac:dyDescent="0.4"/>
    <row r="973" ht="15.75" customHeight="1" x14ac:dyDescent="0.4"/>
    <row r="974" ht="15.75" customHeight="1" x14ac:dyDescent="0.4"/>
    <row r="975" ht="15.75" customHeight="1" x14ac:dyDescent="0.4"/>
    <row r="976" ht="15.75" customHeight="1" x14ac:dyDescent="0.4"/>
    <row r="977" ht="15.75" customHeight="1" x14ac:dyDescent="0.4"/>
    <row r="978" ht="15.75" customHeight="1" x14ac:dyDescent="0.4"/>
    <row r="979" ht="15.75" customHeight="1" x14ac:dyDescent="0.4"/>
    <row r="980" ht="15.75" customHeight="1" x14ac:dyDescent="0.4"/>
    <row r="981" ht="15.75" customHeight="1" x14ac:dyDescent="0.4"/>
    <row r="982" ht="15.75" customHeight="1" x14ac:dyDescent="0.4"/>
    <row r="983" ht="15.75" customHeight="1" x14ac:dyDescent="0.4"/>
    <row r="984" ht="15.75" customHeight="1" x14ac:dyDescent="0.4"/>
    <row r="985" ht="15.75" customHeight="1" x14ac:dyDescent="0.4"/>
    <row r="986" ht="15.75" customHeight="1" x14ac:dyDescent="0.4"/>
    <row r="987" ht="15.75" customHeight="1" x14ac:dyDescent="0.4"/>
    <row r="988" ht="15.75" customHeight="1" x14ac:dyDescent="0.4"/>
    <row r="989" ht="15.75" customHeight="1" x14ac:dyDescent="0.4"/>
  </sheetData>
  <mergeCells count="17">
    <mergeCell ref="A13:B13"/>
    <mergeCell ref="A1:E1"/>
    <mergeCell ref="C3:E3"/>
    <mergeCell ref="A5:E5"/>
    <mergeCell ref="A6:B6"/>
    <mergeCell ref="E6:E7"/>
    <mergeCell ref="A7:B7"/>
    <mergeCell ref="B8:E8"/>
    <mergeCell ref="A9:E9"/>
    <mergeCell ref="A10:E10"/>
    <mergeCell ref="A11:D11"/>
    <mergeCell ref="A12:E12"/>
    <mergeCell ref="A15:D15"/>
    <mergeCell ref="A17:C17"/>
    <mergeCell ref="A18:C18"/>
    <mergeCell ref="A20:D20"/>
    <mergeCell ref="A23:E27"/>
  </mergeCells>
  <conditionalFormatting sqref="C3">
    <cfRule type="cellIs" dxfId="16" priority="5" operator="equal">
      <formula>0</formula>
    </cfRule>
  </conditionalFormatting>
  <conditionalFormatting sqref="C3:E3">
    <cfRule type="cellIs" dxfId="15" priority="6" operator="equal">
      <formula>0</formula>
    </cfRule>
  </conditionalFormatting>
  <conditionalFormatting sqref="D6:D7">
    <cfRule type="containsText" dxfId="14" priority="8" operator="containsText" text="N.A.">
      <formula>NOT(ISERROR(SEARCH(("N.A."),(D6))))</formula>
    </cfRule>
    <cfRule type="containsText" dxfId="13" priority="9" operator="containsText" text="No">
      <formula>NOT(ISERROR(SEARCH(("No"),(D6))))</formula>
    </cfRule>
    <cfRule type="containsText" dxfId="12" priority="10" operator="containsText" text="Si">
      <formula>NOT(ISERROR(SEARCH(("Si"),(D6))))</formula>
    </cfRule>
  </conditionalFormatting>
  <conditionalFormatting sqref="D13">
    <cfRule type="containsText" dxfId="11" priority="2" operator="containsText" text="N.A.">
      <formula>NOT(ISERROR(SEARCH(("N.A."),(D13))))</formula>
    </cfRule>
    <cfRule type="containsText" dxfId="10" priority="3" operator="containsText" text="No">
      <formula>NOT(ISERROR(SEARCH(("No"),(D13))))</formula>
    </cfRule>
    <cfRule type="containsText" dxfId="9" priority="4" operator="containsText" text="Si">
      <formula>NOT(ISERROR(SEARCH(("Si"),(D13))))</formula>
    </cfRule>
  </conditionalFormatting>
  <conditionalFormatting sqref="D17:D18">
    <cfRule type="cellIs" dxfId="8" priority="16" operator="equal">
      <formula>"Si"</formula>
    </cfRule>
    <cfRule type="cellIs" dxfId="7" priority="17" operator="equal">
      <formula>"No"</formula>
    </cfRule>
  </conditionalFormatting>
  <conditionalFormatting sqref="E11">
    <cfRule type="containsText" dxfId="6" priority="11" operator="containsText" text="N.A.">
      <formula>NOT(ISERROR(SEARCH(("N.A."),(E11))))</formula>
    </cfRule>
    <cfRule type="containsText" dxfId="5" priority="12" operator="containsText" text="No">
      <formula>NOT(ISERROR(SEARCH(("No"),(E11))))</formula>
    </cfRule>
    <cfRule type="containsText" dxfId="4" priority="13" operator="containsText" text="Si">
      <formula>NOT(ISERROR(SEARCH(("Si"),(E11))))</formula>
    </cfRule>
  </conditionalFormatting>
  <conditionalFormatting sqref="E13">
    <cfRule type="cellIs" dxfId="3" priority="1" operator="equal">
      <formula>0</formula>
    </cfRule>
  </conditionalFormatting>
  <conditionalFormatting sqref="E15">
    <cfRule type="cellIs" dxfId="2" priority="7" operator="greaterThan">
      <formula>41</formula>
    </cfRule>
  </conditionalFormatting>
  <conditionalFormatting sqref="E17:E18">
    <cfRule type="cellIs" dxfId="1" priority="14" operator="equal">
      <formula>0</formula>
    </cfRule>
  </conditionalFormatting>
  <conditionalFormatting sqref="E20">
    <cfRule type="cellIs" dxfId="0" priority="15" operator="greaterThan">
      <formula>41</formula>
    </cfRule>
  </conditionalFormatting>
  <dataValidations count="1">
    <dataValidation type="list" allowBlank="1" showInputMessage="1" showErrorMessage="1" prompt="Entregado ¿Si o No?" sqref="D17:D18 E11 D6:D7 D13" xr:uid="{7FBF57B2-5709-4F95-B536-602EC9AE51E6}">
      <formula1>"Si,No"</formula1>
    </dataValidation>
  </dataValidations>
  <hyperlinks>
    <hyperlink ref="G17" r:id="rId1" xr:uid="{8EE80F49-ADE0-4C23-B1F6-6E5D205D149F}"/>
    <hyperlink ref="G18" r:id="rId2" xr:uid="{C2CBE977-3B7F-4E0E-8532-E244429057DD}"/>
  </hyperlinks>
  <pageMargins left="1.02" right="0.7" top="0.75" bottom="0.32" header="0" footer="0"/>
  <pageSetup paperSize="9" scale="50" orientation="portrait" r:id="rId3"/>
  <drawing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8E9D4395-B0AE-4E96-AA26-6E232C26895C}">
          <x14:formula1>
            <xm:f>OFERENTES!$A$7:$A$12</xm:f>
          </x14:formula1>
          <xm:sqref>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15</vt:i4>
      </vt:variant>
    </vt:vector>
  </HeadingPairs>
  <TitlesOfParts>
    <vt:vector size="30" baseType="lpstr">
      <vt:lpstr>OFERENTES</vt:lpstr>
      <vt:lpstr>EXPERIENCIA (0)</vt:lpstr>
      <vt:lpstr>PONDERACIÓN (0)</vt:lpstr>
      <vt:lpstr>EXPERIENCIA (1)</vt:lpstr>
      <vt:lpstr>PONDERACIÓN (1)</vt:lpstr>
      <vt:lpstr>EXPERIENCIA (2)</vt:lpstr>
      <vt:lpstr>PONDERACIÓN (2)</vt:lpstr>
      <vt:lpstr>EXPERIENCIA (3)</vt:lpstr>
      <vt:lpstr>PONDERACIÓN (3)</vt:lpstr>
      <vt:lpstr>EXPERIENCIA (4)</vt:lpstr>
      <vt:lpstr>PONDERACIÓN (4)</vt:lpstr>
      <vt:lpstr>EXPERIENCIA (5)</vt:lpstr>
      <vt:lpstr>PONDERACIÓN (5)</vt:lpstr>
      <vt:lpstr>EXPERIENCIA (6)</vt:lpstr>
      <vt:lpstr>PONDERACIÓN (6)</vt:lpstr>
      <vt:lpstr>'EXPERIENCIA (0)'!Área_de_impresión</vt:lpstr>
      <vt:lpstr>'EXPERIENCIA (1)'!Área_de_impresión</vt:lpstr>
      <vt:lpstr>'EXPERIENCIA (2)'!Área_de_impresión</vt:lpstr>
      <vt:lpstr>'EXPERIENCIA (3)'!Área_de_impresión</vt:lpstr>
      <vt:lpstr>'EXPERIENCIA (4)'!Área_de_impresión</vt:lpstr>
      <vt:lpstr>'EXPERIENCIA (5)'!Área_de_impresión</vt:lpstr>
      <vt:lpstr>'EXPERIENCIA (6)'!Área_de_impresión</vt:lpstr>
      <vt:lpstr>OFERENTES!Área_de_impresión</vt:lpstr>
      <vt:lpstr>'PONDERACIÓN (0)'!Área_de_impresión</vt:lpstr>
      <vt:lpstr>'PONDERACIÓN (1)'!Área_de_impresión</vt:lpstr>
      <vt:lpstr>'PONDERACIÓN (2)'!Área_de_impresión</vt:lpstr>
      <vt:lpstr>'PONDERACIÓN (3)'!Área_de_impresión</vt:lpstr>
      <vt:lpstr>'PONDERACIÓN (4)'!Área_de_impresión</vt:lpstr>
      <vt:lpstr>'PONDERACIÓN (5)'!Área_de_impresión</vt:lpstr>
      <vt:lpstr>'PONDERACIÓN (6)'!Área_de_impresión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Manuel Carrillo Rodriguez</dc:creator>
  <cp:lastModifiedBy>Sandra Fabiola Castro</cp:lastModifiedBy>
  <cp:lastPrinted>2026-04-30T12:49:48Z</cp:lastPrinted>
  <dcterms:created xsi:type="dcterms:W3CDTF">2024-08-06T14:14:34Z</dcterms:created>
  <dcterms:modified xsi:type="dcterms:W3CDTF">2026-05-05T03:19:26Z</dcterms:modified>
</cp:coreProperties>
</file>