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9"/>
  <workbookPr/>
  <mc:AlternateContent xmlns:mc="http://schemas.openxmlformats.org/markup-compatibility/2006">
    <mc:Choice Requires="x15">
      <x15ac:absPath xmlns:x15ac="http://schemas.microsoft.com/office/spreadsheetml/2010/11/ac" url="/Users/paulaandrearuedacamacho/Downloads/DOCUMENTOS VIAS SAN BERNARDO/"/>
    </mc:Choice>
  </mc:AlternateContent>
  <xr:revisionPtr revIDLastSave="0" documentId="13_ncr:1_{B9670B23-8814-3A44-82BB-B2B959861C27}" xr6:coauthVersionLast="47" xr6:coauthVersionMax="47" xr10:uidLastSave="{00000000-0000-0000-0000-000000000000}"/>
  <bookViews>
    <workbookView xWindow="0" yWindow="760" windowWidth="23040" windowHeight="15440" tabRatio="766" firstSheet="4" activeTab="9" xr2:uid="{00000000-000D-0000-FFFF-FFFF00000000}"/>
  </bookViews>
  <sheets>
    <sheet name="BASE PRESUPUESTO AJUSTE ABRIL22" sheetId="138" state="hidden" r:id="rId1"/>
    <sheet name="Hoja1" sheetId="137" state="hidden" r:id="rId2"/>
    <sheet name="ICCU" sheetId="139" r:id="rId3"/>
    <sheet name="PPTO PMT" sheetId="129" r:id="rId4"/>
    <sheet name="PPTO PAGA" sheetId="130" r:id="rId5"/>
    <sheet name="PPTO INTERV" sheetId="131" r:id="rId6"/>
    <sheet name="PUENTE K 0+875" sheetId="124" state="hidden" r:id="rId7"/>
    <sheet name="APU 1" sheetId="146" r:id="rId8"/>
    <sheet name="APU 2" sheetId="231" r:id="rId9"/>
    <sheet name="BASE PRESUPUESTO" sheetId="44" r:id="rId10"/>
    <sheet name="CARCT VIA" sheetId="142" r:id="rId11"/>
    <sheet name="1" sheetId="84" r:id="rId12"/>
    <sheet name="2" sheetId="229" r:id="rId13"/>
    <sheet name="3" sheetId="134" r:id="rId14"/>
    <sheet name="4" sheetId="189" r:id="rId15"/>
    <sheet name="5" sheetId="208" r:id="rId16"/>
    <sheet name="6" sheetId="90" r:id="rId17"/>
    <sheet name="7" sheetId="197" r:id="rId18"/>
    <sheet name="8" sheetId="86" r:id="rId19"/>
    <sheet name="9" sheetId="230" r:id="rId20"/>
    <sheet name="11" sheetId="108" r:id="rId21"/>
    <sheet name="10" sheetId="91" r:id="rId22"/>
    <sheet name="12" sheetId="135" r:id="rId23"/>
    <sheet name="13" sheetId="148" r:id="rId24"/>
    <sheet name="14" sheetId="198" r:id="rId25"/>
    <sheet name="15" sheetId="232" r:id="rId26"/>
    <sheet name="16" sheetId="233" r:id="rId27"/>
    <sheet name="17" sheetId="234" r:id="rId28"/>
    <sheet name="18" sheetId="235" r:id="rId29"/>
    <sheet name="19" sheetId="236" r:id="rId30"/>
    <sheet name="20" sheetId="237" r:id="rId31"/>
    <sheet name="21" sheetId="238" r:id="rId32"/>
  </sheets>
  <externalReferences>
    <externalReference r:id="rId33"/>
    <externalReference r:id="rId34"/>
    <externalReference r:id="rId35"/>
    <externalReference r:id="rId36"/>
    <externalReference r:id="rId37"/>
    <externalReference r:id="rId38"/>
    <externalReference r:id="rId39"/>
  </externalReferences>
  <definedNames>
    <definedName name="_______a1" localSheetId="25" hidden="1">{"TAB1",#N/A,TRUE,"GENERAL";"TAB2",#N/A,TRUE,"GENERAL";"TAB3",#N/A,TRUE,"GENERAL";"TAB4",#N/A,TRUE,"GENERAL";"TAB5",#N/A,TRUE,"GENERAL"}</definedName>
    <definedName name="_______a1" localSheetId="26" hidden="1">{"TAB1",#N/A,TRUE,"GENERAL";"TAB2",#N/A,TRUE,"GENERAL";"TAB3",#N/A,TRUE,"GENERAL";"TAB4",#N/A,TRUE,"GENERAL";"TAB5",#N/A,TRUE,"GENERAL"}</definedName>
    <definedName name="_______a1" localSheetId="27" hidden="1">{"TAB1",#N/A,TRUE,"GENERAL";"TAB2",#N/A,TRUE,"GENERAL";"TAB3",#N/A,TRUE,"GENERAL";"TAB4",#N/A,TRUE,"GENERAL";"TAB5",#N/A,TRUE,"GENERAL"}</definedName>
    <definedName name="_______a1" localSheetId="28" hidden="1">{"TAB1",#N/A,TRUE,"GENERAL";"TAB2",#N/A,TRUE,"GENERAL";"TAB3",#N/A,TRUE,"GENERAL";"TAB4",#N/A,TRUE,"GENERAL";"TAB5",#N/A,TRUE,"GENERAL"}</definedName>
    <definedName name="_______a1" localSheetId="29" hidden="1">{"TAB1",#N/A,TRUE,"GENERAL";"TAB2",#N/A,TRUE,"GENERAL";"TAB3",#N/A,TRUE,"GENERAL";"TAB4",#N/A,TRUE,"GENERAL";"TAB5",#N/A,TRUE,"GENERAL"}</definedName>
    <definedName name="_______a1" localSheetId="30" hidden="1">{"TAB1",#N/A,TRUE,"GENERAL";"TAB2",#N/A,TRUE,"GENERAL";"TAB3",#N/A,TRUE,"GENERAL";"TAB4",#N/A,TRUE,"GENERAL";"TAB5",#N/A,TRUE,"GENERAL"}</definedName>
    <definedName name="_______a1" localSheetId="31" hidden="1">{"TAB1",#N/A,TRUE,"GENERAL";"TAB2",#N/A,TRUE,"GENERAL";"TAB3",#N/A,TRUE,"GENERAL";"TAB4",#N/A,TRUE,"GENERAL";"TAB5",#N/A,TRUE,"GENERAL"}</definedName>
    <definedName name="_______a1" localSheetId="8" hidden="1">{"TAB1",#N/A,TRUE,"GENERAL";"TAB2",#N/A,TRUE,"GENERAL";"TAB3",#N/A,TRUE,"GENERAL";"TAB4",#N/A,TRUE,"GENERAL";"TAB5",#N/A,TRUE,"GENERAL"}</definedName>
    <definedName name="_______a1" localSheetId="9"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25" hidden="1">{"TAB1",#N/A,TRUE,"GENERAL";"TAB2",#N/A,TRUE,"GENERAL";"TAB3",#N/A,TRUE,"GENERAL";"TAB4",#N/A,TRUE,"GENERAL";"TAB5",#N/A,TRUE,"GENERAL"}</definedName>
    <definedName name="_______a3" localSheetId="26" hidden="1">{"TAB1",#N/A,TRUE,"GENERAL";"TAB2",#N/A,TRUE,"GENERAL";"TAB3",#N/A,TRUE,"GENERAL";"TAB4",#N/A,TRUE,"GENERAL";"TAB5",#N/A,TRUE,"GENERAL"}</definedName>
    <definedName name="_______a3" localSheetId="27" hidden="1">{"TAB1",#N/A,TRUE,"GENERAL";"TAB2",#N/A,TRUE,"GENERAL";"TAB3",#N/A,TRUE,"GENERAL";"TAB4",#N/A,TRUE,"GENERAL";"TAB5",#N/A,TRUE,"GENERAL"}</definedName>
    <definedName name="_______a3" localSheetId="28" hidden="1">{"TAB1",#N/A,TRUE,"GENERAL";"TAB2",#N/A,TRUE,"GENERAL";"TAB3",#N/A,TRUE,"GENERAL";"TAB4",#N/A,TRUE,"GENERAL";"TAB5",#N/A,TRUE,"GENERAL"}</definedName>
    <definedName name="_______a3" localSheetId="29" hidden="1">{"TAB1",#N/A,TRUE,"GENERAL";"TAB2",#N/A,TRUE,"GENERAL";"TAB3",#N/A,TRUE,"GENERAL";"TAB4",#N/A,TRUE,"GENERAL";"TAB5",#N/A,TRUE,"GENERAL"}</definedName>
    <definedName name="_______a3" localSheetId="30" hidden="1">{"TAB1",#N/A,TRUE,"GENERAL";"TAB2",#N/A,TRUE,"GENERAL";"TAB3",#N/A,TRUE,"GENERAL";"TAB4",#N/A,TRUE,"GENERAL";"TAB5",#N/A,TRUE,"GENERAL"}</definedName>
    <definedName name="_______a3" localSheetId="31" hidden="1">{"TAB1",#N/A,TRUE,"GENERAL";"TAB2",#N/A,TRUE,"GENERAL";"TAB3",#N/A,TRUE,"GENERAL";"TAB4",#N/A,TRUE,"GENERAL";"TAB5",#N/A,TRUE,"GENERAL"}</definedName>
    <definedName name="_______a3" localSheetId="8" hidden="1">{"TAB1",#N/A,TRUE,"GENERAL";"TAB2",#N/A,TRUE,"GENERAL";"TAB3",#N/A,TRUE,"GENERAL";"TAB4",#N/A,TRUE,"GENERAL";"TAB5",#N/A,TRUE,"GENERAL"}</definedName>
    <definedName name="_______a3" localSheetId="9"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25" hidden="1">{"via1",#N/A,TRUE,"general";"via2",#N/A,TRUE,"general";"via3",#N/A,TRUE,"general"}</definedName>
    <definedName name="_______a4" localSheetId="26" hidden="1">{"via1",#N/A,TRUE,"general";"via2",#N/A,TRUE,"general";"via3",#N/A,TRUE,"general"}</definedName>
    <definedName name="_______a4" localSheetId="27" hidden="1">{"via1",#N/A,TRUE,"general";"via2",#N/A,TRUE,"general";"via3",#N/A,TRUE,"general"}</definedName>
    <definedName name="_______a4" localSheetId="28" hidden="1">{"via1",#N/A,TRUE,"general";"via2",#N/A,TRUE,"general";"via3",#N/A,TRUE,"general"}</definedName>
    <definedName name="_______a4" localSheetId="29" hidden="1">{"via1",#N/A,TRUE,"general";"via2",#N/A,TRUE,"general";"via3",#N/A,TRUE,"general"}</definedName>
    <definedName name="_______a4" localSheetId="30" hidden="1">{"via1",#N/A,TRUE,"general";"via2",#N/A,TRUE,"general";"via3",#N/A,TRUE,"general"}</definedName>
    <definedName name="_______a4" localSheetId="31" hidden="1">{"via1",#N/A,TRUE,"general";"via2",#N/A,TRUE,"general";"via3",#N/A,TRUE,"general"}</definedName>
    <definedName name="_______a4" localSheetId="8" hidden="1">{"via1",#N/A,TRUE,"general";"via2",#N/A,TRUE,"general";"via3",#N/A,TRUE,"general"}</definedName>
    <definedName name="_______a4" localSheetId="9"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25" hidden="1">{"TAB1",#N/A,TRUE,"GENERAL";"TAB2",#N/A,TRUE,"GENERAL";"TAB3",#N/A,TRUE,"GENERAL";"TAB4",#N/A,TRUE,"GENERAL";"TAB5",#N/A,TRUE,"GENERAL"}</definedName>
    <definedName name="_______a5" localSheetId="26" hidden="1">{"TAB1",#N/A,TRUE,"GENERAL";"TAB2",#N/A,TRUE,"GENERAL";"TAB3",#N/A,TRUE,"GENERAL";"TAB4",#N/A,TRUE,"GENERAL";"TAB5",#N/A,TRUE,"GENERAL"}</definedName>
    <definedName name="_______a5" localSheetId="27" hidden="1">{"TAB1",#N/A,TRUE,"GENERAL";"TAB2",#N/A,TRUE,"GENERAL";"TAB3",#N/A,TRUE,"GENERAL";"TAB4",#N/A,TRUE,"GENERAL";"TAB5",#N/A,TRUE,"GENERAL"}</definedName>
    <definedName name="_______a5" localSheetId="28" hidden="1">{"TAB1",#N/A,TRUE,"GENERAL";"TAB2",#N/A,TRUE,"GENERAL";"TAB3",#N/A,TRUE,"GENERAL";"TAB4",#N/A,TRUE,"GENERAL";"TAB5",#N/A,TRUE,"GENERAL"}</definedName>
    <definedName name="_______a5" localSheetId="29" hidden="1">{"TAB1",#N/A,TRUE,"GENERAL";"TAB2",#N/A,TRUE,"GENERAL";"TAB3",#N/A,TRUE,"GENERAL";"TAB4",#N/A,TRUE,"GENERAL";"TAB5",#N/A,TRUE,"GENERAL"}</definedName>
    <definedName name="_______a5" localSheetId="30" hidden="1">{"TAB1",#N/A,TRUE,"GENERAL";"TAB2",#N/A,TRUE,"GENERAL";"TAB3",#N/A,TRUE,"GENERAL";"TAB4",#N/A,TRUE,"GENERAL";"TAB5",#N/A,TRUE,"GENERAL"}</definedName>
    <definedName name="_______a5" localSheetId="31" hidden="1">{"TAB1",#N/A,TRUE,"GENERAL";"TAB2",#N/A,TRUE,"GENERAL";"TAB3",#N/A,TRUE,"GENERAL";"TAB4",#N/A,TRUE,"GENERAL";"TAB5",#N/A,TRUE,"GENERAL"}</definedName>
    <definedName name="_______a5" localSheetId="8" hidden="1">{"TAB1",#N/A,TRUE,"GENERAL";"TAB2",#N/A,TRUE,"GENERAL";"TAB3",#N/A,TRUE,"GENERAL";"TAB4",#N/A,TRUE,"GENERAL";"TAB5",#N/A,TRUE,"GENERAL"}</definedName>
    <definedName name="_______a5" localSheetId="9"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25" hidden="1">{"TAB1",#N/A,TRUE,"GENERAL";"TAB2",#N/A,TRUE,"GENERAL";"TAB3",#N/A,TRUE,"GENERAL";"TAB4",#N/A,TRUE,"GENERAL";"TAB5",#N/A,TRUE,"GENERAL"}</definedName>
    <definedName name="_______a6" localSheetId="26" hidden="1">{"TAB1",#N/A,TRUE,"GENERAL";"TAB2",#N/A,TRUE,"GENERAL";"TAB3",#N/A,TRUE,"GENERAL";"TAB4",#N/A,TRUE,"GENERAL";"TAB5",#N/A,TRUE,"GENERAL"}</definedName>
    <definedName name="_______a6" localSheetId="27" hidden="1">{"TAB1",#N/A,TRUE,"GENERAL";"TAB2",#N/A,TRUE,"GENERAL";"TAB3",#N/A,TRUE,"GENERAL";"TAB4",#N/A,TRUE,"GENERAL";"TAB5",#N/A,TRUE,"GENERAL"}</definedName>
    <definedName name="_______a6" localSheetId="28" hidden="1">{"TAB1",#N/A,TRUE,"GENERAL";"TAB2",#N/A,TRUE,"GENERAL";"TAB3",#N/A,TRUE,"GENERAL";"TAB4",#N/A,TRUE,"GENERAL";"TAB5",#N/A,TRUE,"GENERAL"}</definedName>
    <definedName name="_______a6" localSheetId="29" hidden="1">{"TAB1",#N/A,TRUE,"GENERAL";"TAB2",#N/A,TRUE,"GENERAL";"TAB3",#N/A,TRUE,"GENERAL";"TAB4",#N/A,TRUE,"GENERAL";"TAB5",#N/A,TRUE,"GENERAL"}</definedName>
    <definedName name="_______a6" localSheetId="30" hidden="1">{"TAB1",#N/A,TRUE,"GENERAL";"TAB2",#N/A,TRUE,"GENERAL";"TAB3",#N/A,TRUE,"GENERAL";"TAB4",#N/A,TRUE,"GENERAL";"TAB5",#N/A,TRUE,"GENERAL"}</definedName>
    <definedName name="_______a6" localSheetId="31" hidden="1">{"TAB1",#N/A,TRUE,"GENERAL";"TAB2",#N/A,TRUE,"GENERAL";"TAB3",#N/A,TRUE,"GENERAL";"TAB4",#N/A,TRUE,"GENERAL";"TAB5",#N/A,TRUE,"GENERAL"}</definedName>
    <definedName name="_______a6" localSheetId="8" hidden="1">{"TAB1",#N/A,TRUE,"GENERAL";"TAB2",#N/A,TRUE,"GENERAL";"TAB3",#N/A,TRUE,"GENERAL";"TAB4",#N/A,TRUE,"GENERAL";"TAB5",#N/A,TRUE,"GENERAL"}</definedName>
    <definedName name="_______a6" localSheetId="9"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25" hidden="1">{"TAB1",#N/A,TRUE,"GENERAL";"TAB2",#N/A,TRUE,"GENERAL";"TAB3",#N/A,TRUE,"GENERAL";"TAB4",#N/A,TRUE,"GENERAL";"TAB5",#N/A,TRUE,"GENERAL"}</definedName>
    <definedName name="_______b2" localSheetId="26" hidden="1">{"TAB1",#N/A,TRUE,"GENERAL";"TAB2",#N/A,TRUE,"GENERAL";"TAB3",#N/A,TRUE,"GENERAL";"TAB4",#N/A,TRUE,"GENERAL";"TAB5",#N/A,TRUE,"GENERAL"}</definedName>
    <definedName name="_______b2" localSheetId="27" hidden="1">{"TAB1",#N/A,TRUE,"GENERAL";"TAB2",#N/A,TRUE,"GENERAL";"TAB3",#N/A,TRUE,"GENERAL";"TAB4",#N/A,TRUE,"GENERAL";"TAB5",#N/A,TRUE,"GENERAL"}</definedName>
    <definedName name="_______b2" localSheetId="28" hidden="1">{"TAB1",#N/A,TRUE,"GENERAL";"TAB2",#N/A,TRUE,"GENERAL";"TAB3",#N/A,TRUE,"GENERAL";"TAB4",#N/A,TRUE,"GENERAL";"TAB5",#N/A,TRUE,"GENERAL"}</definedName>
    <definedName name="_______b2" localSheetId="29" hidden="1">{"TAB1",#N/A,TRUE,"GENERAL";"TAB2",#N/A,TRUE,"GENERAL";"TAB3",#N/A,TRUE,"GENERAL";"TAB4",#N/A,TRUE,"GENERAL";"TAB5",#N/A,TRUE,"GENERAL"}</definedName>
    <definedName name="_______b2" localSheetId="30" hidden="1">{"TAB1",#N/A,TRUE,"GENERAL";"TAB2",#N/A,TRUE,"GENERAL";"TAB3",#N/A,TRUE,"GENERAL";"TAB4",#N/A,TRUE,"GENERAL";"TAB5",#N/A,TRUE,"GENERAL"}</definedName>
    <definedName name="_______b2" localSheetId="31" hidden="1">{"TAB1",#N/A,TRUE,"GENERAL";"TAB2",#N/A,TRUE,"GENERAL";"TAB3",#N/A,TRUE,"GENERAL";"TAB4",#N/A,TRUE,"GENERAL";"TAB5",#N/A,TRUE,"GENERAL"}</definedName>
    <definedName name="_______b2" localSheetId="8" hidden="1">{"TAB1",#N/A,TRUE,"GENERAL";"TAB2",#N/A,TRUE,"GENERAL";"TAB3",#N/A,TRUE,"GENERAL";"TAB4",#N/A,TRUE,"GENERAL";"TAB5",#N/A,TRUE,"GENERAL"}</definedName>
    <definedName name="_______b2" localSheetId="9"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25" hidden="1">{"TAB1",#N/A,TRUE,"GENERAL";"TAB2",#N/A,TRUE,"GENERAL";"TAB3",#N/A,TRUE,"GENERAL";"TAB4",#N/A,TRUE,"GENERAL";"TAB5",#N/A,TRUE,"GENERAL"}</definedName>
    <definedName name="_______b3" localSheetId="26" hidden="1">{"TAB1",#N/A,TRUE,"GENERAL";"TAB2",#N/A,TRUE,"GENERAL";"TAB3",#N/A,TRUE,"GENERAL";"TAB4",#N/A,TRUE,"GENERAL";"TAB5",#N/A,TRUE,"GENERAL"}</definedName>
    <definedName name="_______b3" localSheetId="27" hidden="1">{"TAB1",#N/A,TRUE,"GENERAL";"TAB2",#N/A,TRUE,"GENERAL";"TAB3",#N/A,TRUE,"GENERAL";"TAB4",#N/A,TRUE,"GENERAL";"TAB5",#N/A,TRUE,"GENERAL"}</definedName>
    <definedName name="_______b3" localSheetId="28" hidden="1">{"TAB1",#N/A,TRUE,"GENERAL";"TAB2",#N/A,TRUE,"GENERAL";"TAB3",#N/A,TRUE,"GENERAL";"TAB4",#N/A,TRUE,"GENERAL";"TAB5",#N/A,TRUE,"GENERAL"}</definedName>
    <definedName name="_______b3" localSheetId="29" hidden="1">{"TAB1",#N/A,TRUE,"GENERAL";"TAB2",#N/A,TRUE,"GENERAL";"TAB3",#N/A,TRUE,"GENERAL";"TAB4",#N/A,TRUE,"GENERAL";"TAB5",#N/A,TRUE,"GENERAL"}</definedName>
    <definedName name="_______b3" localSheetId="30" hidden="1">{"TAB1",#N/A,TRUE,"GENERAL";"TAB2",#N/A,TRUE,"GENERAL";"TAB3",#N/A,TRUE,"GENERAL";"TAB4",#N/A,TRUE,"GENERAL";"TAB5",#N/A,TRUE,"GENERAL"}</definedName>
    <definedName name="_______b3" localSheetId="31" hidden="1">{"TAB1",#N/A,TRUE,"GENERAL";"TAB2",#N/A,TRUE,"GENERAL";"TAB3",#N/A,TRUE,"GENERAL";"TAB4",#N/A,TRUE,"GENERAL";"TAB5",#N/A,TRUE,"GENERAL"}</definedName>
    <definedName name="_______b3" localSheetId="8" hidden="1">{"TAB1",#N/A,TRUE,"GENERAL";"TAB2",#N/A,TRUE,"GENERAL";"TAB3",#N/A,TRUE,"GENERAL";"TAB4",#N/A,TRUE,"GENERAL";"TAB5",#N/A,TRUE,"GENERAL"}</definedName>
    <definedName name="_______b3" localSheetId="9"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25" hidden="1">{"TAB1",#N/A,TRUE,"GENERAL";"TAB2",#N/A,TRUE,"GENERAL";"TAB3",#N/A,TRUE,"GENERAL";"TAB4",#N/A,TRUE,"GENERAL";"TAB5",#N/A,TRUE,"GENERAL"}</definedName>
    <definedName name="_______b4" localSheetId="26" hidden="1">{"TAB1",#N/A,TRUE,"GENERAL";"TAB2",#N/A,TRUE,"GENERAL";"TAB3",#N/A,TRUE,"GENERAL";"TAB4",#N/A,TRUE,"GENERAL";"TAB5",#N/A,TRUE,"GENERAL"}</definedName>
    <definedName name="_______b4" localSheetId="27" hidden="1">{"TAB1",#N/A,TRUE,"GENERAL";"TAB2",#N/A,TRUE,"GENERAL";"TAB3",#N/A,TRUE,"GENERAL";"TAB4",#N/A,TRUE,"GENERAL";"TAB5",#N/A,TRUE,"GENERAL"}</definedName>
    <definedName name="_______b4" localSheetId="28" hidden="1">{"TAB1",#N/A,TRUE,"GENERAL";"TAB2",#N/A,TRUE,"GENERAL";"TAB3",#N/A,TRUE,"GENERAL";"TAB4",#N/A,TRUE,"GENERAL";"TAB5",#N/A,TRUE,"GENERAL"}</definedName>
    <definedName name="_______b4" localSheetId="29" hidden="1">{"TAB1",#N/A,TRUE,"GENERAL";"TAB2",#N/A,TRUE,"GENERAL";"TAB3",#N/A,TRUE,"GENERAL";"TAB4",#N/A,TRUE,"GENERAL";"TAB5",#N/A,TRUE,"GENERAL"}</definedName>
    <definedName name="_______b4" localSheetId="30" hidden="1">{"TAB1",#N/A,TRUE,"GENERAL";"TAB2",#N/A,TRUE,"GENERAL";"TAB3",#N/A,TRUE,"GENERAL";"TAB4",#N/A,TRUE,"GENERAL";"TAB5",#N/A,TRUE,"GENERAL"}</definedName>
    <definedName name="_______b4" localSheetId="31" hidden="1">{"TAB1",#N/A,TRUE,"GENERAL";"TAB2",#N/A,TRUE,"GENERAL";"TAB3",#N/A,TRUE,"GENERAL";"TAB4",#N/A,TRUE,"GENERAL";"TAB5",#N/A,TRUE,"GENERAL"}</definedName>
    <definedName name="_______b4" localSheetId="8" hidden="1">{"TAB1",#N/A,TRUE,"GENERAL";"TAB2",#N/A,TRUE,"GENERAL";"TAB3",#N/A,TRUE,"GENERAL";"TAB4",#N/A,TRUE,"GENERAL";"TAB5",#N/A,TRUE,"GENERAL"}</definedName>
    <definedName name="_______b4" localSheetId="9"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25" hidden="1">{"TAB1",#N/A,TRUE,"GENERAL";"TAB2",#N/A,TRUE,"GENERAL";"TAB3",#N/A,TRUE,"GENERAL";"TAB4",#N/A,TRUE,"GENERAL";"TAB5",#N/A,TRUE,"GENERAL"}</definedName>
    <definedName name="_______b5" localSheetId="26" hidden="1">{"TAB1",#N/A,TRUE,"GENERAL";"TAB2",#N/A,TRUE,"GENERAL";"TAB3",#N/A,TRUE,"GENERAL";"TAB4",#N/A,TRUE,"GENERAL";"TAB5",#N/A,TRUE,"GENERAL"}</definedName>
    <definedName name="_______b5" localSheetId="27" hidden="1">{"TAB1",#N/A,TRUE,"GENERAL";"TAB2",#N/A,TRUE,"GENERAL";"TAB3",#N/A,TRUE,"GENERAL";"TAB4",#N/A,TRUE,"GENERAL";"TAB5",#N/A,TRUE,"GENERAL"}</definedName>
    <definedName name="_______b5" localSheetId="28" hidden="1">{"TAB1",#N/A,TRUE,"GENERAL";"TAB2",#N/A,TRUE,"GENERAL";"TAB3",#N/A,TRUE,"GENERAL";"TAB4",#N/A,TRUE,"GENERAL";"TAB5",#N/A,TRUE,"GENERAL"}</definedName>
    <definedName name="_______b5" localSheetId="29" hidden="1">{"TAB1",#N/A,TRUE,"GENERAL";"TAB2",#N/A,TRUE,"GENERAL";"TAB3",#N/A,TRUE,"GENERAL";"TAB4",#N/A,TRUE,"GENERAL";"TAB5",#N/A,TRUE,"GENERAL"}</definedName>
    <definedName name="_______b5" localSheetId="30" hidden="1">{"TAB1",#N/A,TRUE,"GENERAL";"TAB2",#N/A,TRUE,"GENERAL";"TAB3",#N/A,TRUE,"GENERAL";"TAB4",#N/A,TRUE,"GENERAL";"TAB5",#N/A,TRUE,"GENERAL"}</definedName>
    <definedName name="_______b5" localSheetId="31" hidden="1">{"TAB1",#N/A,TRUE,"GENERAL";"TAB2",#N/A,TRUE,"GENERAL";"TAB3",#N/A,TRUE,"GENERAL";"TAB4",#N/A,TRUE,"GENERAL";"TAB5",#N/A,TRUE,"GENERAL"}</definedName>
    <definedName name="_______b5" localSheetId="8" hidden="1">{"TAB1",#N/A,TRUE,"GENERAL";"TAB2",#N/A,TRUE,"GENERAL";"TAB3",#N/A,TRUE,"GENERAL";"TAB4",#N/A,TRUE,"GENERAL";"TAB5",#N/A,TRUE,"GENERAL"}</definedName>
    <definedName name="_______b5" localSheetId="9"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25" hidden="1">{"TAB1",#N/A,TRUE,"GENERAL";"TAB2",#N/A,TRUE,"GENERAL";"TAB3",#N/A,TRUE,"GENERAL";"TAB4",#N/A,TRUE,"GENERAL";"TAB5",#N/A,TRUE,"GENERAL"}</definedName>
    <definedName name="_______b6" localSheetId="26" hidden="1">{"TAB1",#N/A,TRUE,"GENERAL";"TAB2",#N/A,TRUE,"GENERAL";"TAB3",#N/A,TRUE,"GENERAL";"TAB4",#N/A,TRUE,"GENERAL";"TAB5",#N/A,TRUE,"GENERAL"}</definedName>
    <definedName name="_______b6" localSheetId="27" hidden="1">{"TAB1",#N/A,TRUE,"GENERAL";"TAB2",#N/A,TRUE,"GENERAL";"TAB3",#N/A,TRUE,"GENERAL";"TAB4",#N/A,TRUE,"GENERAL";"TAB5",#N/A,TRUE,"GENERAL"}</definedName>
    <definedName name="_______b6" localSheetId="28" hidden="1">{"TAB1",#N/A,TRUE,"GENERAL";"TAB2",#N/A,TRUE,"GENERAL";"TAB3",#N/A,TRUE,"GENERAL";"TAB4",#N/A,TRUE,"GENERAL";"TAB5",#N/A,TRUE,"GENERAL"}</definedName>
    <definedName name="_______b6" localSheetId="29" hidden="1">{"TAB1",#N/A,TRUE,"GENERAL";"TAB2",#N/A,TRUE,"GENERAL";"TAB3",#N/A,TRUE,"GENERAL";"TAB4",#N/A,TRUE,"GENERAL";"TAB5",#N/A,TRUE,"GENERAL"}</definedName>
    <definedName name="_______b6" localSheetId="30" hidden="1">{"TAB1",#N/A,TRUE,"GENERAL";"TAB2",#N/A,TRUE,"GENERAL";"TAB3",#N/A,TRUE,"GENERAL";"TAB4",#N/A,TRUE,"GENERAL";"TAB5",#N/A,TRUE,"GENERAL"}</definedName>
    <definedName name="_______b6" localSheetId="31" hidden="1">{"TAB1",#N/A,TRUE,"GENERAL";"TAB2",#N/A,TRUE,"GENERAL";"TAB3",#N/A,TRUE,"GENERAL";"TAB4",#N/A,TRUE,"GENERAL";"TAB5",#N/A,TRUE,"GENERAL"}</definedName>
    <definedName name="_______b6" localSheetId="8" hidden="1">{"TAB1",#N/A,TRUE,"GENERAL";"TAB2",#N/A,TRUE,"GENERAL";"TAB3",#N/A,TRUE,"GENERAL";"TAB4",#N/A,TRUE,"GENERAL";"TAB5",#N/A,TRUE,"GENERAL"}</definedName>
    <definedName name="_______b6" localSheetId="9"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25" hidden="1">{"via1",#N/A,TRUE,"general";"via2",#N/A,TRUE,"general";"via3",#N/A,TRUE,"general"}</definedName>
    <definedName name="_______b7" localSheetId="26" hidden="1">{"via1",#N/A,TRUE,"general";"via2",#N/A,TRUE,"general";"via3",#N/A,TRUE,"general"}</definedName>
    <definedName name="_______b7" localSheetId="27" hidden="1">{"via1",#N/A,TRUE,"general";"via2",#N/A,TRUE,"general";"via3",#N/A,TRUE,"general"}</definedName>
    <definedName name="_______b7" localSheetId="28" hidden="1">{"via1",#N/A,TRUE,"general";"via2",#N/A,TRUE,"general";"via3",#N/A,TRUE,"general"}</definedName>
    <definedName name="_______b7" localSheetId="29" hidden="1">{"via1",#N/A,TRUE,"general";"via2",#N/A,TRUE,"general";"via3",#N/A,TRUE,"general"}</definedName>
    <definedName name="_______b7" localSheetId="30" hidden="1">{"via1",#N/A,TRUE,"general";"via2",#N/A,TRUE,"general";"via3",#N/A,TRUE,"general"}</definedName>
    <definedName name="_______b7" localSheetId="31" hidden="1">{"via1",#N/A,TRUE,"general";"via2",#N/A,TRUE,"general";"via3",#N/A,TRUE,"general"}</definedName>
    <definedName name="_______b7" localSheetId="8" hidden="1">{"via1",#N/A,TRUE,"general";"via2",#N/A,TRUE,"general";"via3",#N/A,TRUE,"general"}</definedName>
    <definedName name="_______b7" localSheetId="9"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25" hidden="1">{"via1",#N/A,TRUE,"general";"via2",#N/A,TRUE,"general";"via3",#N/A,TRUE,"general"}</definedName>
    <definedName name="_______b8" localSheetId="26" hidden="1">{"via1",#N/A,TRUE,"general";"via2",#N/A,TRUE,"general";"via3",#N/A,TRUE,"general"}</definedName>
    <definedName name="_______b8" localSheetId="27" hidden="1">{"via1",#N/A,TRUE,"general";"via2",#N/A,TRUE,"general";"via3",#N/A,TRUE,"general"}</definedName>
    <definedName name="_______b8" localSheetId="28" hidden="1">{"via1",#N/A,TRUE,"general";"via2",#N/A,TRUE,"general";"via3",#N/A,TRUE,"general"}</definedName>
    <definedName name="_______b8" localSheetId="29" hidden="1">{"via1",#N/A,TRUE,"general";"via2",#N/A,TRUE,"general";"via3",#N/A,TRUE,"general"}</definedName>
    <definedName name="_______b8" localSheetId="30" hidden="1">{"via1",#N/A,TRUE,"general";"via2",#N/A,TRUE,"general";"via3",#N/A,TRUE,"general"}</definedName>
    <definedName name="_______b8" localSheetId="31" hidden="1">{"via1",#N/A,TRUE,"general";"via2",#N/A,TRUE,"general";"via3",#N/A,TRUE,"general"}</definedName>
    <definedName name="_______b8" localSheetId="8" hidden="1">{"via1",#N/A,TRUE,"general";"via2",#N/A,TRUE,"general";"via3",#N/A,TRUE,"general"}</definedName>
    <definedName name="_______b8" localSheetId="9"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25" hidden="1">{"TAB1",#N/A,TRUE,"GENERAL";"TAB2",#N/A,TRUE,"GENERAL";"TAB3",#N/A,TRUE,"GENERAL";"TAB4",#N/A,TRUE,"GENERAL";"TAB5",#N/A,TRUE,"GENERAL"}</definedName>
    <definedName name="_______bb9" localSheetId="26" hidden="1">{"TAB1",#N/A,TRUE,"GENERAL";"TAB2",#N/A,TRUE,"GENERAL";"TAB3",#N/A,TRUE,"GENERAL";"TAB4",#N/A,TRUE,"GENERAL";"TAB5",#N/A,TRUE,"GENERAL"}</definedName>
    <definedName name="_______bb9" localSheetId="27" hidden="1">{"TAB1",#N/A,TRUE,"GENERAL";"TAB2",#N/A,TRUE,"GENERAL";"TAB3",#N/A,TRUE,"GENERAL";"TAB4",#N/A,TRUE,"GENERAL";"TAB5",#N/A,TRUE,"GENERAL"}</definedName>
    <definedName name="_______bb9" localSheetId="28" hidden="1">{"TAB1",#N/A,TRUE,"GENERAL";"TAB2",#N/A,TRUE,"GENERAL";"TAB3",#N/A,TRUE,"GENERAL";"TAB4",#N/A,TRUE,"GENERAL";"TAB5",#N/A,TRUE,"GENERAL"}</definedName>
    <definedName name="_______bb9" localSheetId="29" hidden="1">{"TAB1",#N/A,TRUE,"GENERAL";"TAB2",#N/A,TRUE,"GENERAL";"TAB3",#N/A,TRUE,"GENERAL";"TAB4",#N/A,TRUE,"GENERAL";"TAB5",#N/A,TRUE,"GENERAL"}</definedName>
    <definedName name="_______bb9" localSheetId="30" hidden="1">{"TAB1",#N/A,TRUE,"GENERAL";"TAB2",#N/A,TRUE,"GENERAL";"TAB3",#N/A,TRUE,"GENERAL";"TAB4",#N/A,TRUE,"GENERAL";"TAB5",#N/A,TRUE,"GENERAL"}</definedName>
    <definedName name="_______bb9" localSheetId="31" hidden="1">{"TAB1",#N/A,TRUE,"GENERAL";"TAB2",#N/A,TRUE,"GENERAL";"TAB3",#N/A,TRUE,"GENERAL";"TAB4",#N/A,TRUE,"GENERAL";"TAB5",#N/A,TRUE,"GENERAL"}</definedName>
    <definedName name="_______bb9" localSheetId="8" hidden="1">{"TAB1",#N/A,TRUE,"GENERAL";"TAB2",#N/A,TRUE,"GENERAL";"TAB3",#N/A,TRUE,"GENERAL";"TAB4",#N/A,TRUE,"GENERAL";"TAB5",#N/A,TRUE,"GENERAL"}</definedName>
    <definedName name="_______bb9" localSheetId="9"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25" hidden="1">{"TAB1",#N/A,TRUE,"GENERAL";"TAB2",#N/A,TRUE,"GENERAL";"TAB3",#N/A,TRUE,"GENERAL";"TAB4",#N/A,TRUE,"GENERAL";"TAB5",#N/A,TRUE,"GENERAL"}</definedName>
    <definedName name="_______bgb5" localSheetId="26" hidden="1">{"TAB1",#N/A,TRUE,"GENERAL";"TAB2",#N/A,TRUE,"GENERAL";"TAB3",#N/A,TRUE,"GENERAL";"TAB4",#N/A,TRUE,"GENERAL";"TAB5",#N/A,TRUE,"GENERAL"}</definedName>
    <definedName name="_______bgb5" localSheetId="27" hidden="1">{"TAB1",#N/A,TRUE,"GENERAL";"TAB2",#N/A,TRUE,"GENERAL";"TAB3",#N/A,TRUE,"GENERAL";"TAB4",#N/A,TRUE,"GENERAL";"TAB5",#N/A,TRUE,"GENERAL"}</definedName>
    <definedName name="_______bgb5" localSheetId="28" hidden="1">{"TAB1",#N/A,TRUE,"GENERAL";"TAB2",#N/A,TRUE,"GENERAL";"TAB3",#N/A,TRUE,"GENERAL";"TAB4",#N/A,TRUE,"GENERAL";"TAB5",#N/A,TRUE,"GENERAL"}</definedName>
    <definedName name="_______bgb5" localSheetId="29" hidden="1">{"TAB1",#N/A,TRUE,"GENERAL";"TAB2",#N/A,TRUE,"GENERAL";"TAB3",#N/A,TRUE,"GENERAL";"TAB4",#N/A,TRUE,"GENERAL";"TAB5",#N/A,TRUE,"GENERAL"}</definedName>
    <definedName name="_______bgb5" localSheetId="30" hidden="1">{"TAB1",#N/A,TRUE,"GENERAL";"TAB2",#N/A,TRUE,"GENERAL";"TAB3",#N/A,TRUE,"GENERAL";"TAB4",#N/A,TRUE,"GENERAL";"TAB5",#N/A,TRUE,"GENERAL"}</definedName>
    <definedName name="_______bgb5" localSheetId="31" hidden="1">{"TAB1",#N/A,TRUE,"GENERAL";"TAB2",#N/A,TRUE,"GENERAL";"TAB3",#N/A,TRUE,"GENERAL";"TAB4",#N/A,TRUE,"GENERAL";"TAB5",#N/A,TRUE,"GENERAL"}</definedName>
    <definedName name="_______bgb5" localSheetId="8" hidden="1">{"TAB1",#N/A,TRUE,"GENERAL";"TAB2",#N/A,TRUE,"GENERAL";"TAB3",#N/A,TRUE,"GENERAL";"TAB4",#N/A,TRUE,"GENERAL";"TAB5",#N/A,TRUE,"GENERAL"}</definedName>
    <definedName name="_______bgb5" localSheetId="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25" hidden="1">{"TAB1",#N/A,TRUE,"GENERAL";"TAB2",#N/A,TRUE,"GENERAL";"TAB3",#N/A,TRUE,"GENERAL";"TAB4",#N/A,TRUE,"GENERAL";"TAB5",#N/A,TRUE,"GENERAL"}</definedName>
    <definedName name="_______g2" localSheetId="26" hidden="1">{"TAB1",#N/A,TRUE,"GENERAL";"TAB2",#N/A,TRUE,"GENERAL";"TAB3",#N/A,TRUE,"GENERAL";"TAB4",#N/A,TRUE,"GENERAL";"TAB5",#N/A,TRUE,"GENERAL"}</definedName>
    <definedName name="_______g2" localSheetId="27" hidden="1">{"TAB1",#N/A,TRUE,"GENERAL";"TAB2",#N/A,TRUE,"GENERAL";"TAB3",#N/A,TRUE,"GENERAL";"TAB4",#N/A,TRUE,"GENERAL";"TAB5",#N/A,TRUE,"GENERAL"}</definedName>
    <definedName name="_______g2" localSheetId="28" hidden="1">{"TAB1",#N/A,TRUE,"GENERAL";"TAB2",#N/A,TRUE,"GENERAL";"TAB3",#N/A,TRUE,"GENERAL";"TAB4",#N/A,TRUE,"GENERAL";"TAB5",#N/A,TRUE,"GENERAL"}</definedName>
    <definedName name="_______g2" localSheetId="29" hidden="1">{"TAB1",#N/A,TRUE,"GENERAL";"TAB2",#N/A,TRUE,"GENERAL";"TAB3",#N/A,TRUE,"GENERAL";"TAB4",#N/A,TRUE,"GENERAL";"TAB5",#N/A,TRUE,"GENERAL"}</definedName>
    <definedName name="_______g2" localSheetId="30" hidden="1">{"TAB1",#N/A,TRUE,"GENERAL";"TAB2",#N/A,TRUE,"GENERAL";"TAB3",#N/A,TRUE,"GENERAL";"TAB4",#N/A,TRUE,"GENERAL";"TAB5",#N/A,TRUE,"GENERAL"}</definedName>
    <definedName name="_______g2" localSheetId="31" hidden="1">{"TAB1",#N/A,TRUE,"GENERAL";"TAB2",#N/A,TRUE,"GENERAL";"TAB3",#N/A,TRUE,"GENERAL";"TAB4",#N/A,TRUE,"GENERAL";"TAB5",#N/A,TRUE,"GENERAL"}</definedName>
    <definedName name="_______g2" localSheetId="8" hidden="1">{"TAB1",#N/A,TRUE,"GENERAL";"TAB2",#N/A,TRUE,"GENERAL";"TAB3",#N/A,TRUE,"GENERAL";"TAB4",#N/A,TRUE,"GENERAL";"TAB5",#N/A,TRUE,"GENERAL"}</definedName>
    <definedName name="_______g2" localSheetId="9"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25" hidden="1">{"via1",#N/A,TRUE,"general";"via2",#N/A,TRUE,"general";"via3",#N/A,TRUE,"general"}</definedName>
    <definedName name="_______g3" localSheetId="26" hidden="1">{"via1",#N/A,TRUE,"general";"via2",#N/A,TRUE,"general";"via3",#N/A,TRUE,"general"}</definedName>
    <definedName name="_______g3" localSheetId="27" hidden="1">{"via1",#N/A,TRUE,"general";"via2",#N/A,TRUE,"general";"via3",#N/A,TRUE,"general"}</definedName>
    <definedName name="_______g3" localSheetId="28" hidden="1">{"via1",#N/A,TRUE,"general";"via2",#N/A,TRUE,"general";"via3",#N/A,TRUE,"general"}</definedName>
    <definedName name="_______g3" localSheetId="29" hidden="1">{"via1",#N/A,TRUE,"general";"via2",#N/A,TRUE,"general";"via3",#N/A,TRUE,"general"}</definedName>
    <definedName name="_______g3" localSheetId="30" hidden="1">{"via1",#N/A,TRUE,"general";"via2",#N/A,TRUE,"general";"via3",#N/A,TRUE,"general"}</definedName>
    <definedName name="_______g3" localSheetId="31" hidden="1">{"via1",#N/A,TRUE,"general";"via2",#N/A,TRUE,"general";"via3",#N/A,TRUE,"general"}</definedName>
    <definedName name="_______g3" localSheetId="8" hidden="1">{"via1",#N/A,TRUE,"general";"via2",#N/A,TRUE,"general";"via3",#N/A,TRUE,"general"}</definedName>
    <definedName name="_______g3" localSheetId="9"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25" hidden="1">{"via1",#N/A,TRUE,"general";"via2",#N/A,TRUE,"general";"via3",#N/A,TRUE,"general"}</definedName>
    <definedName name="_______g4" localSheetId="26" hidden="1">{"via1",#N/A,TRUE,"general";"via2",#N/A,TRUE,"general";"via3",#N/A,TRUE,"general"}</definedName>
    <definedName name="_______g4" localSheetId="27" hidden="1">{"via1",#N/A,TRUE,"general";"via2",#N/A,TRUE,"general";"via3",#N/A,TRUE,"general"}</definedName>
    <definedName name="_______g4" localSheetId="28" hidden="1">{"via1",#N/A,TRUE,"general";"via2",#N/A,TRUE,"general";"via3",#N/A,TRUE,"general"}</definedName>
    <definedName name="_______g4" localSheetId="29" hidden="1">{"via1",#N/A,TRUE,"general";"via2",#N/A,TRUE,"general";"via3",#N/A,TRUE,"general"}</definedName>
    <definedName name="_______g4" localSheetId="30" hidden="1">{"via1",#N/A,TRUE,"general";"via2",#N/A,TRUE,"general";"via3",#N/A,TRUE,"general"}</definedName>
    <definedName name="_______g4" localSheetId="31" hidden="1">{"via1",#N/A,TRUE,"general";"via2",#N/A,TRUE,"general";"via3",#N/A,TRUE,"general"}</definedName>
    <definedName name="_______g4" localSheetId="8" hidden="1">{"via1",#N/A,TRUE,"general";"via2",#N/A,TRUE,"general";"via3",#N/A,TRUE,"general"}</definedName>
    <definedName name="_______g4" localSheetId="9"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25" hidden="1">{"via1",#N/A,TRUE,"general";"via2",#N/A,TRUE,"general";"via3",#N/A,TRUE,"general"}</definedName>
    <definedName name="_______g5" localSheetId="26" hidden="1">{"via1",#N/A,TRUE,"general";"via2",#N/A,TRUE,"general";"via3",#N/A,TRUE,"general"}</definedName>
    <definedName name="_______g5" localSheetId="27" hidden="1">{"via1",#N/A,TRUE,"general";"via2",#N/A,TRUE,"general";"via3",#N/A,TRUE,"general"}</definedName>
    <definedName name="_______g5" localSheetId="28" hidden="1">{"via1",#N/A,TRUE,"general";"via2",#N/A,TRUE,"general";"via3",#N/A,TRUE,"general"}</definedName>
    <definedName name="_______g5" localSheetId="29" hidden="1">{"via1",#N/A,TRUE,"general";"via2",#N/A,TRUE,"general";"via3",#N/A,TRUE,"general"}</definedName>
    <definedName name="_______g5" localSheetId="30" hidden="1">{"via1",#N/A,TRUE,"general";"via2",#N/A,TRUE,"general";"via3",#N/A,TRUE,"general"}</definedName>
    <definedName name="_______g5" localSheetId="31" hidden="1">{"via1",#N/A,TRUE,"general";"via2",#N/A,TRUE,"general";"via3",#N/A,TRUE,"general"}</definedName>
    <definedName name="_______g5" localSheetId="8" hidden="1">{"via1",#N/A,TRUE,"general";"via2",#N/A,TRUE,"general";"via3",#N/A,TRUE,"general"}</definedName>
    <definedName name="_______g5" localSheetId="9"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25" hidden="1">{"via1",#N/A,TRUE,"general";"via2",#N/A,TRUE,"general";"via3",#N/A,TRUE,"general"}</definedName>
    <definedName name="_______g6" localSheetId="26" hidden="1">{"via1",#N/A,TRUE,"general";"via2",#N/A,TRUE,"general";"via3",#N/A,TRUE,"general"}</definedName>
    <definedName name="_______g6" localSheetId="27" hidden="1">{"via1",#N/A,TRUE,"general";"via2",#N/A,TRUE,"general";"via3",#N/A,TRUE,"general"}</definedName>
    <definedName name="_______g6" localSheetId="28" hidden="1">{"via1",#N/A,TRUE,"general";"via2",#N/A,TRUE,"general";"via3",#N/A,TRUE,"general"}</definedName>
    <definedName name="_______g6" localSheetId="29" hidden="1">{"via1",#N/A,TRUE,"general";"via2",#N/A,TRUE,"general";"via3",#N/A,TRUE,"general"}</definedName>
    <definedName name="_______g6" localSheetId="30" hidden="1">{"via1",#N/A,TRUE,"general";"via2",#N/A,TRUE,"general";"via3",#N/A,TRUE,"general"}</definedName>
    <definedName name="_______g6" localSheetId="31" hidden="1">{"via1",#N/A,TRUE,"general";"via2",#N/A,TRUE,"general";"via3",#N/A,TRUE,"general"}</definedName>
    <definedName name="_______g6" localSheetId="8" hidden="1">{"via1",#N/A,TRUE,"general";"via2",#N/A,TRUE,"general";"via3",#N/A,TRUE,"general"}</definedName>
    <definedName name="_______g6" localSheetId="9"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25" hidden="1">{"TAB1",#N/A,TRUE,"GENERAL";"TAB2",#N/A,TRUE,"GENERAL";"TAB3",#N/A,TRUE,"GENERAL";"TAB4",#N/A,TRUE,"GENERAL";"TAB5",#N/A,TRUE,"GENERAL"}</definedName>
    <definedName name="_______g7" localSheetId="26" hidden="1">{"TAB1",#N/A,TRUE,"GENERAL";"TAB2",#N/A,TRUE,"GENERAL";"TAB3",#N/A,TRUE,"GENERAL";"TAB4",#N/A,TRUE,"GENERAL";"TAB5",#N/A,TRUE,"GENERAL"}</definedName>
    <definedName name="_______g7" localSheetId="27" hidden="1">{"TAB1",#N/A,TRUE,"GENERAL";"TAB2",#N/A,TRUE,"GENERAL";"TAB3",#N/A,TRUE,"GENERAL";"TAB4",#N/A,TRUE,"GENERAL";"TAB5",#N/A,TRUE,"GENERAL"}</definedName>
    <definedName name="_______g7" localSheetId="28" hidden="1">{"TAB1",#N/A,TRUE,"GENERAL";"TAB2",#N/A,TRUE,"GENERAL";"TAB3",#N/A,TRUE,"GENERAL";"TAB4",#N/A,TRUE,"GENERAL";"TAB5",#N/A,TRUE,"GENERAL"}</definedName>
    <definedName name="_______g7" localSheetId="29" hidden="1">{"TAB1",#N/A,TRUE,"GENERAL";"TAB2",#N/A,TRUE,"GENERAL";"TAB3",#N/A,TRUE,"GENERAL";"TAB4",#N/A,TRUE,"GENERAL";"TAB5",#N/A,TRUE,"GENERAL"}</definedName>
    <definedName name="_______g7" localSheetId="30" hidden="1">{"TAB1",#N/A,TRUE,"GENERAL";"TAB2",#N/A,TRUE,"GENERAL";"TAB3",#N/A,TRUE,"GENERAL";"TAB4",#N/A,TRUE,"GENERAL";"TAB5",#N/A,TRUE,"GENERAL"}</definedName>
    <definedName name="_______g7" localSheetId="31" hidden="1">{"TAB1",#N/A,TRUE,"GENERAL";"TAB2",#N/A,TRUE,"GENERAL";"TAB3",#N/A,TRUE,"GENERAL";"TAB4",#N/A,TRUE,"GENERAL";"TAB5",#N/A,TRUE,"GENERAL"}</definedName>
    <definedName name="_______g7" localSheetId="8" hidden="1">{"TAB1",#N/A,TRUE,"GENERAL";"TAB2",#N/A,TRUE,"GENERAL";"TAB3",#N/A,TRUE,"GENERAL";"TAB4",#N/A,TRUE,"GENERAL";"TAB5",#N/A,TRUE,"GENERAL"}</definedName>
    <definedName name="_______g7" localSheetId="9"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25" hidden="1">{"TAB1",#N/A,TRUE,"GENERAL";"TAB2",#N/A,TRUE,"GENERAL";"TAB3",#N/A,TRUE,"GENERAL";"TAB4",#N/A,TRUE,"GENERAL";"TAB5",#N/A,TRUE,"GENERAL"}</definedName>
    <definedName name="_______GR1" localSheetId="26" hidden="1">{"TAB1",#N/A,TRUE,"GENERAL";"TAB2",#N/A,TRUE,"GENERAL";"TAB3",#N/A,TRUE,"GENERAL";"TAB4",#N/A,TRUE,"GENERAL";"TAB5",#N/A,TRUE,"GENERAL"}</definedName>
    <definedName name="_______GR1" localSheetId="27" hidden="1">{"TAB1",#N/A,TRUE,"GENERAL";"TAB2",#N/A,TRUE,"GENERAL";"TAB3",#N/A,TRUE,"GENERAL";"TAB4",#N/A,TRUE,"GENERAL";"TAB5",#N/A,TRUE,"GENERAL"}</definedName>
    <definedName name="_______GR1" localSheetId="28" hidden="1">{"TAB1",#N/A,TRUE,"GENERAL";"TAB2",#N/A,TRUE,"GENERAL";"TAB3",#N/A,TRUE,"GENERAL";"TAB4",#N/A,TRUE,"GENERAL";"TAB5",#N/A,TRUE,"GENERAL"}</definedName>
    <definedName name="_______GR1" localSheetId="29" hidden="1">{"TAB1",#N/A,TRUE,"GENERAL";"TAB2",#N/A,TRUE,"GENERAL";"TAB3",#N/A,TRUE,"GENERAL";"TAB4",#N/A,TRUE,"GENERAL";"TAB5",#N/A,TRUE,"GENERAL"}</definedName>
    <definedName name="_______GR1" localSheetId="30" hidden="1">{"TAB1",#N/A,TRUE,"GENERAL";"TAB2",#N/A,TRUE,"GENERAL";"TAB3",#N/A,TRUE,"GENERAL";"TAB4",#N/A,TRUE,"GENERAL";"TAB5",#N/A,TRUE,"GENERAL"}</definedName>
    <definedName name="_______GR1" localSheetId="31" hidden="1">{"TAB1",#N/A,TRUE,"GENERAL";"TAB2",#N/A,TRUE,"GENERAL";"TAB3",#N/A,TRUE,"GENERAL";"TAB4",#N/A,TRUE,"GENERAL";"TAB5",#N/A,TRUE,"GENERAL"}</definedName>
    <definedName name="_______GR1" localSheetId="8" hidden="1">{"TAB1",#N/A,TRUE,"GENERAL";"TAB2",#N/A,TRUE,"GENERAL";"TAB3",#N/A,TRUE,"GENERAL";"TAB4",#N/A,TRUE,"GENERAL";"TAB5",#N/A,TRUE,"GENERAL"}</definedName>
    <definedName name="_______GR1" localSheetId="9"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25" hidden="1">{"via1",#N/A,TRUE,"general";"via2",#N/A,TRUE,"general";"via3",#N/A,TRUE,"general"}</definedName>
    <definedName name="_______gtr4" localSheetId="26" hidden="1">{"via1",#N/A,TRUE,"general";"via2",#N/A,TRUE,"general";"via3",#N/A,TRUE,"general"}</definedName>
    <definedName name="_______gtr4" localSheetId="27" hidden="1">{"via1",#N/A,TRUE,"general";"via2",#N/A,TRUE,"general";"via3",#N/A,TRUE,"general"}</definedName>
    <definedName name="_______gtr4" localSheetId="28" hidden="1">{"via1",#N/A,TRUE,"general";"via2",#N/A,TRUE,"general";"via3",#N/A,TRUE,"general"}</definedName>
    <definedName name="_______gtr4" localSheetId="29" hidden="1">{"via1",#N/A,TRUE,"general";"via2",#N/A,TRUE,"general";"via3",#N/A,TRUE,"general"}</definedName>
    <definedName name="_______gtr4" localSheetId="30" hidden="1">{"via1",#N/A,TRUE,"general";"via2",#N/A,TRUE,"general";"via3",#N/A,TRUE,"general"}</definedName>
    <definedName name="_______gtr4" localSheetId="31" hidden="1">{"via1",#N/A,TRUE,"general";"via2",#N/A,TRUE,"general";"via3",#N/A,TRUE,"general"}</definedName>
    <definedName name="_______gtr4" localSheetId="8" hidden="1">{"via1",#N/A,TRUE,"general";"via2",#N/A,TRUE,"general";"via3",#N/A,TRUE,"general"}</definedName>
    <definedName name="_______gtr4" localSheetId="9"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25" hidden="1">{"via1",#N/A,TRUE,"general";"via2",#N/A,TRUE,"general";"via3",#N/A,TRUE,"general"}</definedName>
    <definedName name="_______h2" localSheetId="26" hidden="1">{"via1",#N/A,TRUE,"general";"via2",#N/A,TRUE,"general";"via3",#N/A,TRUE,"general"}</definedName>
    <definedName name="_______h2" localSheetId="27" hidden="1">{"via1",#N/A,TRUE,"general";"via2",#N/A,TRUE,"general";"via3",#N/A,TRUE,"general"}</definedName>
    <definedName name="_______h2" localSheetId="28" hidden="1">{"via1",#N/A,TRUE,"general";"via2",#N/A,TRUE,"general";"via3",#N/A,TRUE,"general"}</definedName>
    <definedName name="_______h2" localSheetId="29" hidden="1">{"via1",#N/A,TRUE,"general";"via2",#N/A,TRUE,"general";"via3",#N/A,TRUE,"general"}</definedName>
    <definedName name="_______h2" localSheetId="30" hidden="1">{"via1",#N/A,TRUE,"general";"via2",#N/A,TRUE,"general";"via3",#N/A,TRUE,"general"}</definedName>
    <definedName name="_______h2" localSheetId="31" hidden="1">{"via1",#N/A,TRUE,"general";"via2",#N/A,TRUE,"general";"via3",#N/A,TRUE,"general"}</definedName>
    <definedName name="_______h2" localSheetId="8" hidden="1">{"via1",#N/A,TRUE,"general";"via2",#N/A,TRUE,"general";"via3",#N/A,TRUE,"general"}</definedName>
    <definedName name="_______h2" localSheetId="9"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25" hidden="1">{"via1",#N/A,TRUE,"general";"via2",#N/A,TRUE,"general";"via3",#N/A,TRUE,"general"}</definedName>
    <definedName name="_______h3" localSheetId="26" hidden="1">{"via1",#N/A,TRUE,"general";"via2",#N/A,TRUE,"general";"via3",#N/A,TRUE,"general"}</definedName>
    <definedName name="_______h3" localSheetId="27" hidden="1">{"via1",#N/A,TRUE,"general";"via2",#N/A,TRUE,"general";"via3",#N/A,TRUE,"general"}</definedName>
    <definedName name="_______h3" localSheetId="28" hidden="1">{"via1",#N/A,TRUE,"general";"via2",#N/A,TRUE,"general";"via3",#N/A,TRUE,"general"}</definedName>
    <definedName name="_______h3" localSheetId="29" hidden="1">{"via1",#N/A,TRUE,"general";"via2",#N/A,TRUE,"general";"via3",#N/A,TRUE,"general"}</definedName>
    <definedName name="_______h3" localSheetId="30" hidden="1">{"via1",#N/A,TRUE,"general";"via2",#N/A,TRUE,"general";"via3",#N/A,TRUE,"general"}</definedName>
    <definedName name="_______h3" localSheetId="31" hidden="1">{"via1",#N/A,TRUE,"general";"via2",#N/A,TRUE,"general";"via3",#N/A,TRUE,"general"}</definedName>
    <definedName name="_______h3" localSheetId="8" hidden="1">{"via1",#N/A,TRUE,"general";"via2",#N/A,TRUE,"general";"via3",#N/A,TRUE,"general"}</definedName>
    <definedName name="_______h3" localSheetId="9"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25" hidden="1">{"TAB1",#N/A,TRUE,"GENERAL";"TAB2",#N/A,TRUE,"GENERAL";"TAB3",#N/A,TRUE,"GENERAL";"TAB4",#N/A,TRUE,"GENERAL";"TAB5",#N/A,TRUE,"GENERAL"}</definedName>
    <definedName name="_______h4" localSheetId="26" hidden="1">{"TAB1",#N/A,TRUE,"GENERAL";"TAB2",#N/A,TRUE,"GENERAL";"TAB3",#N/A,TRUE,"GENERAL";"TAB4",#N/A,TRUE,"GENERAL";"TAB5",#N/A,TRUE,"GENERAL"}</definedName>
    <definedName name="_______h4" localSheetId="27" hidden="1">{"TAB1",#N/A,TRUE,"GENERAL";"TAB2",#N/A,TRUE,"GENERAL";"TAB3",#N/A,TRUE,"GENERAL";"TAB4",#N/A,TRUE,"GENERAL";"TAB5",#N/A,TRUE,"GENERAL"}</definedName>
    <definedName name="_______h4" localSheetId="28" hidden="1">{"TAB1",#N/A,TRUE,"GENERAL";"TAB2",#N/A,TRUE,"GENERAL";"TAB3",#N/A,TRUE,"GENERAL";"TAB4",#N/A,TRUE,"GENERAL";"TAB5",#N/A,TRUE,"GENERAL"}</definedName>
    <definedName name="_______h4" localSheetId="29" hidden="1">{"TAB1",#N/A,TRUE,"GENERAL";"TAB2",#N/A,TRUE,"GENERAL";"TAB3",#N/A,TRUE,"GENERAL";"TAB4",#N/A,TRUE,"GENERAL";"TAB5",#N/A,TRUE,"GENERAL"}</definedName>
    <definedName name="_______h4" localSheetId="30" hidden="1">{"TAB1",#N/A,TRUE,"GENERAL";"TAB2",#N/A,TRUE,"GENERAL";"TAB3",#N/A,TRUE,"GENERAL";"TAB4",#N/A,TRUE,"GENERAL";"TAB5",#N/A,TRUE,"GENERAL"}</definedName>
    <definedName name="_______h4" localSheetId="31" hidden="1">{"TAB1",#N/A,TRUE,"GENERAL";"TAB2",#N/A,TRUE,"GENERAL";"TAB3",#N/A,TRUE,"GENERAL";"TAB4",#N/A,TRUE,"GENERAL";"TAB5",#N/A,TRUE,"GENERAL"}</definedName>
    <definedName name="_______h4" localSheetId="8" hidden="1">{"TAB1",#N/A,TRUE,"GENERAL";"TAB2",#N/A,TRUE,"GENERAL";"TAB3",#N/A,TRUE,"GENERAL";"TAB4",#N/A,TRUE,"GENERAL";"TAB5",#N/A,TRUE,"GENERAL"}</definedName>
    <definedName name="_______h4" localSheetId="9"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25" hidden="1">{"TAB1",#N/A,TRUE,"GENERAL";"TAB2",#N/A,TRUE,"GENERAL";"TAB3",#N/A,TRUE,"GENERAL";"TAB4",#N/A,TRUE,"GENERAL";"TAB5",#N/A,TRUE,"GENERAL"}</definedName>
    <definedName name="_______h5" localSheetId="26" hidden="1">{"TAB1",#N/A,TRUE,"GENERAL";"TAB2",#N/A,TRUE,"GENERAL";"TAB3",#N/A,TRUE,"GENERAL";"TAB4",#N/A,TRUE,"GENERAL";"TAB5",#N/A,TRUE,"GENERAL"}</definedName>
    <definedName name="_______h5" localSheetId="27" hidden="1">{"TAB1",#N/A,TRUE,"GENERAL";"TAB2",#N/A,TRUE,"GENERAL";"TAB3",#N/A,TRUE,"GENERAL";"TAB4",#N/A,TRUE,"GENERAL";"TAB5",#N/A,TRUE,"GENERAL"}</definedName>
    <definedName name="_______h5" localSheetId="28" hidden="1">{"TAB1",#N/A,TRUE,"GENERAL";"TAB2",#N/A,TRUE,"GENERAL";"TAB3",#N/A,TRUE,"GENERAL";"TAB4",#N/A,TRUE,"GENERAL";"TAB5",#N/A,TRUE,"GENERAL"}</definedName>
    <definedName name="_______h5" localSheetId="29" hidden="1">{"TAB1",#N/A,TRUE,"GENERAL";"TAB2",#N/A,TRUE,"GENERAL";"TAB3",#N/A,TRUE,"GENERAL";"TAB4",#N/A,TRUE,"GENERAL";"TAB5",#N/A,TRUE,"GENERAL"}</definedName>
    <definedName name="_______h5" localSheetId="30" hidden="1">{"TAB1",#N/A,TRUE,"GENERAL";"TAB2",#N/A,TRUE,"GENERAL";"TAB3",#N/A,TRUE,"GENERAL";"TAB4",#N/A,TRUE,"GENERAL";"TAB5",#N/A,TRUE,"GENERAL"}</definedName>
    <definedName name="_______h5" localSheetId="31" hidden="1">{"TAB1",#N/A,TRUE,"GENERAL";"TAB2",#N/A,TRUE,"GENERAL";"TAB3",#N/A,TRUE,"GENERAL";"TAB4",#N/A,TRUE,"GENERAL";"TAB5",#N/A,TRUE,"GENERAL"}</definedName>
    <definedName name="_______h5" localSheetId="8" hidden="1">{"TAB1",#N/A,TRUE,"GENERAL";"TAB2",#N/A,TRUE,"GENERAL";"TAB3",#N/A,TRUE,"GENERAL";"TAB4",#N/A,TRUE,"GENERAL";"TAB5",#N/A,TRUE,"GENERAL"}</definedName>
    <definedName name="_______h5" localSheetId="9"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25" hidden="1">{"via1",#N/A,TRUE,"general";"via2",#N/A,TRUE,"general";"via3",#N/A,TRUE,"general"}</definedName>
    <definedName name="_______h6" localSheetId="26" hidden="1">{"via1",#N/A,TRUE,"general";"via2",#N/A,TRUE,"general";"via3",#N/A,TRUE,"general"}</definedName>
    <definedName name="_______h6" localSheetId="27" hidden="1">{"via1",#N/A,TRUE,"general";"via2",#N/A,TRUE,"general";"via3",#N/A,TRUE,"general"}</definedName>
    <definedName name="_______h6" localSheetId="28" hidden="1">{"via1",#N/A,TRUE,"general";"via2",#N/A,TRUE,"general";"via3",#N/A,TRUE,"general"}</definedName>
    <definedName name="_______h6" localSheetId="29" hidden="1">{"via1",#N/A,TRUE,"general";"via2",#N/A,TRUE,"general";"via3",#N/A,TRUE,"general"}</definedName>
    <definedName name="_______h6" localSheetId="30" hidden="1">{"via1",#N/A,TRUE,"general";"via2",#N/A,TRUE,"general";"via3",#N/A,TRUE,"general"}</definedName>
    <definedName name="_______h6" localSheetId="31" hidden="1">{"via1",#N/A,TRUE,"general";"via2",#N/A,TRUE,"general";"via3",#N/A,TRUE,"general"}</definedName>
    <definedName name="_______h6" localSheetId="8" hidden="1">{"via1",#N/A,TRUE,"general";"via2",#N/A,TRUE,"general";"via3",#N/A,TRUE,"general"}</definedName>
    <definedName name="_______h6" localSheetId="9"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25" hidden="1">{"TAB1",#N/A,TRUE,"GENERAL";"TAB2",#N/A,TRUE,"GENERAL";"TAB3",#N/A,TRUE,"GENERAL";"TAB4",#N/A,TRUE,"GENERAL";"TAB5",#N/A,TRUE,"GENERAL"}</definedName>
    <definedName name="_______h7" localSheetId="26" hidden="1">{"TAB1",#N/A,TRUE,"GENERAL";"TAB2",#N/A,TRUE,"GENERAL";"TAB3",#N/A,TRUE,"GENERAL";"TAB4",#N/A,TRUE,"GENERAL";"TAB5",#N/A,TRUE,"GENERAL"}</definedName>
    <definedName name="_______h7" localSheetId="27" hidden="1">{"TAB1",#N/A,TRUE,"GENERAL";"TAB2",#N/A,TRUE,"GENERAL";"TAB3",#N/A,TRUE,"GENERAL";"TAB4",#N/A,TRUE,"GENERAL";"TAB5",#N/A,TRUE,"GENERAL"}</definedName>
    <definedName name="_______h7" localSheetId="28" hidden="1">{"TAB1",#N/A,TRUE,"GENERAL";"TAB2",#N/A,TRUE,"GENERAL";"TAB3",#N/A,TRUE,"GENERAL";"TAB4",#N/A,TRUE,"GENERAL";"TAB5",#N/A,TRUE,"GENERAL"}</definedName>
    <definedName name="_______h7" localSheetId="29" hidden="1">{"TAB1",#N/A,TRUE,"GENERAL";"TAB2",#N/A,TRUE,"GENERAL";"TAB3",#N/A,TRUE,"GENERAL";"TAB4",#N/A,TRUE,"GENERAL";"TAB5",#N/A,TRUE,"GENERAL"}</definedName>
    <definedName name="_______h7" localSheetId="30" hidden="1">{"TAB1",#N/A,TRUE,"GENERAL";"TAB2",#N/A,TRUE,"GENERAL";"TAB3",#N/A,TRUE,"GENERAL";"TAB4",#N/A,TRUE,"GENERAL";"TAB5",#N/A,TRUE,"GENERAL"}</definedName>
    <definedName name="_______h7" localSheetId="31" hidden="1">{"TAB1",#N/A,TRUE,"GENERAL";"TAB2",#N/A,TRUE,"GENERAL";"TAB3",#N/A,TRUE,"GENERAL";"TAB4",#N/A,TRUE,"GENERAL";"TAB5",#N/A,TRUE,"GENERAL"}</definedName>
    <definedName name="_______h7" localSheetId="8" hidden="1">{"TAB1",#N/A,TRUE,"GENERAL";"TAB2",#N/A,TRUE,"GENERAL";"TAB3",#N/A,TRUE,"GENERAL";"TAB4",#N/A,TRUE,"GENERAL";"TAB5",#N/A,TRUE,"GENERAL"}</definedName>
    <definedName name="_______h7" localSheetId="9"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25" hidden="1">{"via1",#N/A,TRUE,"general";"via2",#N/A,TRUE,"general";"via3",#N/A,TRUE,"general"}</definedName>
    <definedName name="_______h8" localSheetId="26" hidden="1">{"via1",#N/A,TRUE,"general";"via2",#N/A,TRUE,"general";"via3",#N/A,TRUE,"general"}</definedName>
    <definedName name="_______h8" localSheetId="27" hidden="1">{"via1",#N/A,TRUE,"general";"via2",#N/A,TRUE,"general";"via3",#N/A,TRUE,"general"}</definedName>
    <definedName name="_______h8" localSheetId="28" hidden="1">{"via1",#N/A,TRUE,"general";"via2",#N/A,TRUE,"general";"via3",#N/A,TRUE,"general"}</definedName>
    <definedName name="_______h8" localSheetId="29" hidden="1">{"via1",#N/A,TRUE,"general";"via2",#N/A,TRUE,"general";"via3",#N/A,TRUE,"general"}</definedName>
    <definedName name="_______h8" localSheetId="30" hidden="1">{"via1",#N/A,TRUE,"general";"via2",#N/A,TRUE,"general";"via3",#N/A,TRUE,"general"}</definedName>
    <definedName name="_______h8" localSheetId="31" hidden="1">{"via1",#N/A,TRUE,"general";"via2",#N/A,TRUE,"general";"via3",#N/A,TRUE,"general"}</definedName>
    <definedName name="_______h8" localSheetId="8" hidden="1">{"via1",#N/A,TRUE,"general";"via2",#N/A,TRUE,"general";"via3",#N/A,TRUE,"general"}</definedName>
    <definedName name="_______h8" localSheetId="9"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25" hidden="1">{"via1",#N/A,TRUE,"general";"via2",#N/A,TRUE,"general";"via3",#N/A,TRUE,"general"}</definedName>
    <definedName name="_______hfh7" localSheetId="26" hidden="1">{"via1",#N/A,TRUE,"general";"via2",#N/A,TRUE,"general";"via3",#N/A,TRUE,"general"}</definedName>
    <definedName name="_______hfh7" localSheetId="27" hidden="1">{"via1",#N/A,TRUE,"general";"via2",#N/A,TRUE,"general";"via3",#N/A,TRUE,"general"}</definedName>
    <definedName name="_______hfh7" localSheetId="28" hidden="1">{"via1",#N/A,TRUE,"general";"via2",#N/A,TRUE,"general";"via3",#N/A,TRUE,"general"}</definedName>
    <definedName name="_______hfh7" localSheetId="29" hidden="1">{"via1",#N/A,TRUE,"general";"via2",#N/A,TRUE,"general";"via3",#N/A,TRUE,"general"}</definedName>
    <definedName name="_______hfh7" localSheetId="30" hidden="1">{"via1",#N/A,TRUE,"general";"via2",#N/A,TRUE,"general";"via3",#N/A,TRUE,"general"}</definedName>
    <definedName name="_______hfh7" localSheetId="31" hidden="1">{"via1",#N/A,TRUE,"general";"via2",#N/A,TRUE,"general";"via3",#N/A,TRUE,"general"}</definedName>
    <definedName name="_______hfh7" localSheetId="8" hidden="1">{"via1",#N/A,TRUE,"general";"via2",#N/A,TRUE,"general";"via3",#N/A,TRUE,"general"}</definedName>
    <definedName name="_______hfh7" localSheetId="9"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25" hidden="1">{"via1",#N/A,TRUE,"general";"via2",#N/A,TRUE,"general";"via3",#N/A,TRUE,"general"}</definedName>
    <definedName name="_______i4" localSheetId="26" hidden="1">{"via1",#N/A,TRUE,"general";"via2",#N/A,TRUE,"general";"via3",#N/A,TRUE,"general"}</definedName>
    <definedName name="_______i4" localSheetId="27" hidden="1">{"via1",#N/A,TRUE,"general";"via2",#N/A,TRUE,"general";"via3",#N/A,TRUE,"general"}</definedName>
    <definedName name="_______i4" localSheetId="28" hidden="1">{"via1",#N/A,TRUE,"general";"via2",#N/A,TRUE,"general";"via3",#N/A,TRUE,"general"}</definedName>
    <definedName name="_______i4" localSheetId="29" hidden="1">{"via1",#N/A,TRUE,"general";"via2",#N/A,TRUE,"general";"via3",#N/A,TRUE,"general"}</definedName>
    <definedName name="_______i4" localSheetId="30" hidden="1">{"via1",#N/A,TRUE,"general";"via2",#N/A,TRUE,"general";"via3",#N/A,TRUE,"general"}</definedName>
    <definedName name="_______i4" localSheetId="31" hidden="1">{"via1",#N/A,TRUE,"general";"via2",#N/A,TRUE,"general";"via3",#N/A,TRUE,"general"}</definedName>
    <definedName name="_______i4" localSheetId="8" hidden="1">{"via1",#N/A,TRUE,"general";"via2",#N/A,TRUE,"general";"via3",#N/A,TRUE,"general"}</definedName>
    <definedName name="_______i4" localSheetId="9"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25" hidden="1">{"TAB1",#N/A,TRUE,"GENERAL";"TAB2",#N/A,TRUE,"GENERAL";"TAB3",#N/A,TRUE,"GENERAL";"TAB4",#N/A,TRUE,"GENERAL";"TAB5",#N/A,TRUE,"GENERAL"}</definedName>
    <definedName name="_______i5" localSheetId="26" hidden="1">{"TAB1",#N/A,TRUE,"GENERAL";"TAB2",#N/A,TRUE,"GENERAL";"TAB3",#N/A,TRUE,"GENERAL";"TAB4",#N/A,TRUE,"GENERAL";"TAB5",#N/A,TRUE,"GENERAL"}</definedName>
    <definedName name="_______i5" localSheetId="27" hidden="1">{"TAB1",#N/A,TRUE,"GENERAL";"TAB2",#N/A,TRUE,"GENERAL";"TAB3",#N/A,TRUE,"GENERAL";"TAB4",#N/A,TRUE,"GENERAL";"TAB5",#N/A,TRUE,"GENERAL"}</definedName>
    <definedName name="_______i5" localSheetId="28" hidden="1">{"TAB1",#N/A,TRUE,"GENERAL";"TAB2",#N/A,TRUE,"GENERAL";"TAB3",#N/A,TRUE,"GENERAL";"TAB4",#N/A,TRUE,"GENERAL";"TAB5",#N/A,TRUE,"GENERAL"}</definedName>
    <definedName name="_______i5" localSheetId="29" hidden="1">{"TAB1",#N/A,TRUE,"GENERAL";"TAB2",#N/A,TRUE,"GENERAL";"TAB3",#N/A,TRUE,"GENERAL";"TAB4",#N/A,TRUE,"GENERAL";"TAB5",#N/A,TRUE,"GENERAL"}</definedName>
    <definedName name="_______i5" localSheetId="30" hidden="1">{"TAB1",#N/A,TRUE,"GENERAL";"TAB2",#N/A,TRUE,"GENERAL";"TAB3",#N/A,TRUE,"GENERAL";"TAB4",#N/A,TRUE,"GENERAL";"TAB5",#N/A,TRUE,"GENERAL"}</definedName>
    <definedName name="_______i5" localSheetId="31" hidden="1">{"TAB1",#N/A,TRUE,"GENERAL";"TAB2",#N/A,TRUE,"GENERAL";"TAB3",#N/A,TRUE,"GENERAL";"TAB4",#N/A,TRUE,"GENERAL";"TAB5",#N/A,TRUE,"GENERAL"}</definedName>
    <definedName name="_______i5" localSheetId="8" hidden="1">{"TAB1",#N/A,TRUE,"GENERAL";"TAB2",#N/A,TRUE,"GENERAL";"TAB3",#N/A,TRUE,"GENERAL";"TAB4",#N/A,TRUE,"GENERAL";"TAB5",#N/A,TRUE,"GENERAL"}</definedName>
    <definedName name="_______i5" localSheetId="9"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25" hidden="1">{"TAB1",#N/A,TRUE,"GENERAL";"TAB2",#N/A,TRUE,"GENERAL";"TAB3",#N/A,TRUE,"GENERAL";"TAB4",#N/A,TRUE,"GENERAL";"TAB5",#N/A,TRUE,"GENERAL"}</definedName>
    <definedName name="_______i6" localSheetId="26" hidden="1">{"TAB1",#N/A,TRUE,"GENERAL";"TAB2",#N/A,TRUE,"GENERAL";"TAB3",#N/A,TRUE,"GENERAL";"TAB4",#N/A,TRUE,"GENERAL";"TAB5",#N/A,TRUE,"GENERAL"}</definedName>
    <definedName name="_______i6" localSheetId="27" hidden="1">{"TAB1",#N/A,TRUE,"GENERAL";"TAB2",#N/A,TRUE,"GENERAL";"TAB3",#N/A,TRUE,"GENERAL";"TAB4",#N/A,TRUE,"GENERAL";"TAB5",#N/A,TRUE,"GENERAL"}</definedName>
    <definedName name="_______i6" localSheetId="28" hidden="1">{"TAB1",#N/A,TRUE,"GENERAL";"TAB2",#N/A,TRUE,"GENERAL";"TAB3",#N/A,TRUE,"GENERAL";"TAB4",#N/A,TRUE,"GENERAL";"TAB5",#N/A,TRUE,"GENERAL"}</definedName>
    <definedName name="_______i6" localSheetId="29" hidden="1">{"TAB1",#N/A,TRUE,"GENERAL";"TAB2",#N/A,TRUE,"GENERAL";"TAB3",#N/A,TRUE,"GENERAL";"TAB4",#N/A,TRUE,"GENERAL";"TAB5",#N/A,TRUE,"GENERAL"}</definedName>
    <definedName name="_______i6" localSheetId="30" hidden="1">{"TAB1",#N/A,TRUE,"GENERAL";"TAB2",#N/A,TRUE,"GENERAL";"TAB3",#N/A,TRUE,"GENERAL";"TAB4",#N/A,TRUE,"GENERAL";"TAB5",#N/A,TRUE,"GENERAL"}</definedName>
    <definedName name="_______i6" localSheetId="31" hidden="1">{"TAB1",#N/A,TRUE,"GENERAL";"TAB2",#N/A,TRUE,"GENERAL";"TAB3",#N/A,TRUE,"GENERAL";"TAB4",#N/A,TRUE,"GENERAL";"TAB5",#N/A,TRUE,"GENERAL"}</definedName>
    <definedName name="_______i6" localSheetId="8" hidden="1">{"TAB1",#N/A,TRUE,"GENERAL";"TAB2",#N/A,TRUE,"GENERAL";"TAB3",#N/A,TRUE,"GENERAL";"TAB4",#N/A,TRUE,"GENERAL";"TAB5",#N/A,TRUE,"GENERAL"}</definedName>
    <definedName name="_______i6" localSheetId="9"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25" hidden="1">{"via1",#N/A,TRUE,"general";"via2",#N/A,TRUE,"general";"via3",#N/A,TRUE,"general"}</definedName>
    <definedName name="_______i7" localSheetId="26" hidden="1">{"via1",#N/A,TRUE,"general";"via2",#N/A,TRUE,"general";"via3",#N/A,TRUE,"general"}</definedName>
    <definedName name="_______i7" localSheetId="27" hidden="1">{"via1",#N/A,TRUE,"general";"via2",#N/A,TRUE,"general";"via3",#N/A,TRUE,"general"}</definedName>
    <definedName name="_______i7" localSheetId="28" hidden="1">{"via1",#N/A,TRUE,"general";"via2",#N/A,TRUE,"general";"via3",#N/A,TRUE,"general"}</definedName>
    <definedName name="_______i7" localSheetId="29" hidden="1">{"via1",#N/A,TRUE,"general";"via2",#N/A,TRUE,"general";"via3",#N/A,TRUE,"general"}</definedName>
    <definedName name="_______i7" localSheetId="30" hidden="1">{"via1",#N/A,TRUE,"general";"via2",#N/A,TRUE,"general";"via3",#N/A,TRUE,"general"}</definedName>
    <definedName name="_______i7" localSheetId="31" hidden="1">{"via1",#N/A,TRUE,"general";"via2",#N/A,TRUE,"general";"via3",#N/A,TRUE,"general"}</definedName>
    <definedName name="_______i7" localSheetId="8" hidden="1">{"via1",#N/A,TRUE,"general";"via2",#N/A,TRUE,"general";"via3",#N/A,TRUE,"general"}</definedName>
    <definedName name="_______i7" localSheetId="9"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25" hidden="1">{"TAB1",#N/A,TRUE,"GENERAL";"TAB2",#N/A,TRUE,"GENERAL";"TAB3",#N/A,TRUE,"GENERAL";"TAB4",#N/A,TRUE,"GENERAL";"TAB5",#N/A,TRUE,"GENERAL"}</definedName>
    <definedName name="_______i77" localSheetId="26" hidden="1">{"TAB1",#N/A,TRUE,"GENERAL";"TAB2",#N/A,TRUE,"GENERAL";"TAB3",#N/A,TRUE,"GENERAL";"TAB4",#N/A,TRUE,"GENERAL";"TAB5",#N/A,TRUE,"GENERAL"}</definedName>
    <definedName name="_______i77" localSheetId="27" hidden="1">{"TAB1",#N/A,TRUE,"GENERAL";"TAB2",#N/A,TRUE,"GENERAL";"TAB3",#N/A,TRUE,"GENERAL";"TAB4",#N/A,TRUE,"GENERAL";"TAB5",#N/A,TRUE,"GENERAL"}</definedName>
    <definedName name="_______i77" localSheetId="28" hidden="1">{"TAB1",#N/A,TRUE,"GENERAL";"TAB2",#N/A,TRUE,"GENERAL";"TAB3",#N/A,TRUE,"GENERAL";"TAB4",#N/A,TRUE,"GENERAL";"TAB5",#N/A,TRUE,"GENERAL"}</definedName>
    <definedName name="_______i77" localSheetId="29" hidden="1">{"TAB1",#N/A,TRUE,"GENERAL";"TAB2",#N/A,TRUE,"GENERAL";"TAB3",#N/A,TRUE,"GENERAL";"TAB4",#N/A,TRUE,"GENERAL";"TAB5",#N/A,TRUE,"GENERAL"}</definedName>
    <definedName name="_______i77" localSheetId="30" hidden="1">{"TAB1",#N/A,TRUE,"GENERAL";"TAB2",#N/A,TRUE,"GENERAL";"TAB3",#N/A,TRUE,"GENERAL";"TAB4",#N/A,TRUE,"GENERAL";"TAB5",#N/A,TRUE,"GENERAL"}</definedName>
    <definedName name="_______i77" localSheetId="31" hidden="1">{"TAB1",#N/A,TRUE,"GENERAL";"TAB2",#N/A,TRUE,"GENERAL";"TAB3",#N/A,TRUE,"GENERAL";"TAB4",#N/A,TRUE,"GENERAL";"TAB5",#N/A,TRUE,"GENERAL"}</definedName>
    <definedName name="_______i77" localSheetId="8" hidden="1">{"TAB1",#N/A,TRUE,"GENERAL";"TAB2",#N/A,TRUE,"GENERAL";"TAB3",#N/A,TRUE,"GENERAL";"TAB4",#N/A,TRUE,"GENERAL";"TAB5",#N/A,TRUE,"GENERAL"}</definedName>
    <definedName name="_______i77" localSheetId="9"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25" hidden="1">{"via1",#N/A,TRUE,"general";"via2",#N/A,TRUE,"general";"via3",#N/A,TRUE,"general"}</definedName>
    <definedName name="_______i8" localSheetId="26" hidden="1">{"via1",#N/A,TRUE,"general";"via2",#N/A,TRUE,"general";"via3",#N/A,TRUE,"general"}</definedName>
    <definedName name="_______i8" localSheetId="27" hidden="1">{"via1",#N/A,TRUE,"general";"via2",#N/A,TRUE,"general";"via3",#N/A,TRUE,"general"}</definedName>
    <definedName name="_______i8" localSheetId="28" hidden="1">{"via1",#N/A,TRUE,"general";"via2",#N/A,TRUE,"general";"via3",#N/A,TRUE,"general"}</definedName>
    <definedName name="_______i8" localSheetId="29" hidden="1">{"via1",#N/A,TRUE,"general";"via2",#N/A,TRUE,"general";"via3",#N/A,TRUE,"general"}</definedName>
    <definedName name="_______i8" localSheetId="30" hidden="1">{"via1",#N/A,TRUE,"general";"via2",#N/A,TRUE,"general";"via3",#N/A,TRUE,"general"}</definedName>
    <definedName name="_______i8" localSheetId="31" hidden="1">{"via1",#N/A,TRUE,"general";"via2",#N/A,TRUE,"general";"via3",#N/A,TRUE,"general"}</definedName>
    <definedName name="_______i8" localSheetId="8" hidden="1">{"via1",#N/A,TRUE,"general";"via2",#N/A,TRUE,"general";"via3",#N/A,TRUE,"general"}</definedName>
    <definedName name="_______i8" localSheetId="9"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25" hidden="1">{"TAB1",#N/A,TRUE,"GENERAL";"TAB2",#N/A,TRUE,"GENERAL";"TAB3",#N/A,TRUE,"GENERAL";"TAB4",#N/A,TRUE,"GENERAL";"TAB5",#N/A,TRUE,"GENERAL"}</definedName>
    <definedName name="_______i9" localSheetId="26" hidden="1">{"TAB1",#N/A,TRUE,"GENERAL";"TAB2",#N/A,TRUE,"GENERAL";"TAB3",#N/A,TRUE,"GENERAL";"TAB4",#N/A,TRUE,"GENERAL";"TAB5",#N/A,TRUE,"GENERAL"}</definedName>
    <definedName name="_______i9" localSheetId="27" hidden="1">{"TAB1",#N/A,TRUE,"GENERAL";"TAB2",#N/A,TRUE,"GENERAL";"TAB3",#N/A,TRUE,"GENERAL";"TAB4",#N/A,TRUE,"GENERAL";"TAB5",#N/A,TRUE,"GENERAL"}</definedName>
    <definedName name="_______i9" localSheetId="28" hidden="1">{"TAB1",#N/A,TRUE,"GENERAL";"TAB2",#N/A,TRUE,"GENERAL";"TAB3",#N/A,TRUE,"GENERAL";"TAB4",#N/A,TRUE,"GENERAL";"TAB5",#N/A,TRUE,"GENERAL"}</definedName>
    <definedName name="_______i9" localSheetId="29" hidden="1">{"TAB1",#N/A,TRUE,"GENERAL";"TAB2",#N/A,TRUE,"GENERAL";"TAB3",#N/A,TRUE,"GENERAL";"TAB4",#N/A,TRUE,"GENERAL";"TAB5",#N/A,TRUE,"GENERAL"}</definedName>
    <definedName name="_______i9" localSheetId="30" hidden="1">{"TAB1",#N/A,TRUE,"GENERAL";"TAB2",#N/A,TRUE,"GENERAL";"TAB3",#N/A,TRUE,"GENERAL";"TAB4",#N/A,TRUE,"GENERAL";"TAB5",#N/A,TRUE,"GENERAL"}</definedName>
    <definedName name="_______i9" localSheetId="31" hidden="1">{"TAB1",#N/A,TRUE,"GENERAL";"TAB2",#N/A,TRUE,"GENERAL";"TAB3",#N/A,TRUE,"GENERAL";"TAB4",#N/A,TRUE,"GENERAL";"TAB5",#N/A,TRUE,"GENERAL"}</definedName>
    <definedName name="_______i9" localSheetId="8" hidden="1">{"TAB1",#N/A,TRUE,"GENERAL";"TAB2",#N/A,TRUE,"GENERAL";"TAB3",#N/A,TRUE,"GENERAL";"TAB4",#N/A,TRUE,"GENERAL";"TAB5",#N/A,TRUE,"GENERAL"}</definedName>
    <definedName name="_______i9" localSheetId="9"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25" hidden="1">{"TAB1",#N/A,TRUE,"GENERAL";"TAB2",#N/A,TRUE,"GENERAL";"TAB3",#N/A,TRUE,"GENERAL";"TAB4",#N/A,TRUE,"GENERAL";"TAB5",#N/A,TRUE,"GENERAL"}</definedName>
    <definedName name="_______k3" localSheetId="26" hidden="1">{"TAB1",#N/A,TRUE,"GENERAL";"TAB2",#N/A,TRUE,"GENERAL";"TAB3",#N/A,TRUE,"GENERAL";"TAB4",#N/A,TRUE,"GENERAL";"TAB5",#N/A,TRUE,"GENERAL"}</definedName>
    <definedName name="_______k3" localSheetId="27" hidden="1">{"TAB1",#N/A,TRUE,"GENERAL";"TAB2",#N/A,TRUE,"GENERAL";"TAB3",#N/A,TRUE,"GENERAL";"TAB4",#N/A,TRUE,"GENERAL";"TAB5",#N/A,TRUE,"GENERAL"}</definedName>
    <definedName name="_______k3" localSheetId="28" hidden="1">{"TAB1",#N/A,TRUE,"GENERAL";"TAB2",#N/A,TRUE,"GENERAL";"TAB3",#N/A,TRUE,"GENERAL";"TAB4",#N/A,TRUE,"GENERAL";"TAB5",#N/A,TRUE,"GENERAL"}</definedName>
    <definedName name="_______k3" localSheetId="29" hidden="1">{"TAB1",#N/A,TRUE,"GENERAL";"TAB2",#N/A,TRUE,"GENERAL";"TAB3",#N/A,TRUE,"GENERAL";"TAB4",#N/A,TRUE,"GENERAL";"TAB5",#N/A,TRUE,"GENERAL"}</definedName>
    <definedName name="_______k3" localSheetId="30" hidden="1">{"TAB1",#N/A,TRUE,"GENERAL";"TAB2",#N/A,TRUE,"GENERAL";"TAB3",#N/A,TRUE,"GENERAL";"TAB4",#N/A,TRUE,"GENERAL";"TAB5",#N/A,TRUE,"GENERAL"}</definedName>
    <definedName name="_______k3" localSheetId="31" hidden="1">{"TAB1",#N/A,TRUE,"GENERAL";"TAB2",#N/A,TRUE,"GENERAL";"TAB3",#N/A,TRUE,"GENERAL";"TAB4",#N/A,TRUE,"GENERAL";"TAB5",#N/A,TRUE,"GENERAL"}</definedName>
    <definedName name="_______k3" localSheetId="8" hidden="1">{"TAB1",#N/A,TRUE,"GENERAL";"TAB2",#N/A,TRUE,"GENERAL";"TAB3",#N/A,TRUE,"GENERAL";"TAB4",#N/A,TRUE,"GENERAL";"TAB5",#N/A,TRUE,"GENERAL"}</definedName>
    <definedName name="_______k3" localSheetId="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25" hidden="1">{"via1",#N/A,TRUE,"general";"via2",#N/A,TRUE,"general";"via3",#N/A,TRUE,"general"}</definedName>
    <definedName name="_______k4" localSheetId="26" hidden="1">{"via1",#N/A,TRUE,"general";"via2",#N/A,TRUE,"general";"via3",#N/A,TRUE,"general"}</definedName>
    <definedName name="_______k4" localSheetId="27" hidden="1">{"via1",#N/A,TRUE,"general";"via2",#N/A,TRUE,"general";"via3",#N/A,TRUE,"general"}</definedName>
    <definedName name="_______k4" localSheetId="28" hidden="1">{"via1",#N/A,TRUE,"general";"via2",#N/A,TRUE,"general";"via3",#N/A,TRUE,"general"}</definedName>
    <definedName name="_______k4" localSheetId="29" hidden="1">{"via1",#N/A,TRUE,"general";"via2",#N/A,TRUE,"general";"via3",#N/A,TRUE,"general"}</definedName>
    <definedName name="_______k4" localSheetId="30" hidden="1">{"via1",#N/A,TRUE,"general";"via2",#N/A,TRUE,"general";"via3",#N/A,TRUE,"general"}</definedName>
    <definedName name="_______k4" localSheetId="31" hidden="1">{"via1",#N/A,TRUE,"general";"via2",#N/A,TRUE,"general";"via3",#N/A,TRUE,"general"}</definedName>
    <definedName name="_______k4" localSheetId="8" hidden="1">{"via1",#N/A,TRUE,"general";"via2",#N/A,TRUE,"general";"via3",#N/A,TRUE,"general"}</definedName>
    <definedName name="_______k4" localSheetId="9"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25" hidden="1">{"via1",#N/A,TRUE,"general";"via2",#N/A,TRUE,"general";"via3",#N/A,TRUE,"general"}</definedName>
    <definedName name="_______k5" localSheetId="26" hidden="1">{"via1",#N/A,TRUE,"general";"via2",#N/A,TRUE,"general";"via3",#N/A,TRUE,"general"}</definedName>
    <definedName name="_______k5" localSheetId="27" hidden="1">{"via1",#N/A,TRUE,"general";"via2",#N/A,TRUE,"general";"via3",#N/A,TRUE,"general"}</definedName>
    <definedName name="_______k5" localSheetId="28" hidden="1">{"via1",#N/A,TRUE,"general";"via2",#N/A,TRUE,"general";"via3",#N/A,TRUE,"general"}</definedName>
    <definedName name="_______k5" localSheetId="29" hidden="1">{"via1",#N/A,TRUE,"general";"via2",#N/A,TRUE,"general";"via3",#N/A,TRUE,"general"}</definedName>
    <definedName name="_______k5" localSheetId="30" hidden="1">{"via1",#N/A,TRUE,"general";"via2",#N/A,TRUE,"general";"via3",#N/A,TRUE,"general"}</definedName>
    <definedName name="_______k5" localSheetId="31" hidden="1">{"via1",#N/A,TRUE,"general";"via2",#N/A,TRUE,"general";"via3",#N/A,TRUE,"general"}</definedName>
    <definedName name="_______k5" localSheetId="8" hidden="1">{"via1",#N/A,TRUE,"general";"via2",#N/A,TRUE,"general";"via3",#N/A,TRUE,"general"}</definedName>
    <definedName name="_______k5" localSheetId="9"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25" hidden="1">{"TAB1",#N/A,TRUE,"GENERAL";"TAB2",#N/A,TRUE,"GENERAL";"TAB3",#N/A,TRUE,"GENERAL";"TAB4",#N/A,TRUE,"GENERAL";"TAB5",#N/A,TRUE,"GENERAL"}</definedName>
    <definedName name="_______k6" localSheetId="26" hidden="1">{"TAB1",#N/A,TRUE,"GENERAL";"TAB2",#N/A,TRUE,"GENERAL";"TAB3",#N/A,TRUE,"GENERAL";"TAB4",#N/A,TRUE,"GENERAL";"TAB5",#N/A,TRUE,"GENERAL"}</definedName>
    <definedName name="_______k6" localSheetId="27" hidden="1">{"TAB1",#N/A,TRUE,"GENERAL";"TAB2",#N/A,TRUE,"GENERAL";"TAB3",#N/A,TRUE,"GENERAL";"TAB4",#N/A,TRUE,"GENERAL";"TAB5",#N/A,TRUE,"GENERAL"}</definedName>
    <definedName name="_______k6" localSheetId="28" hidden="1">{"TAB1",#N/A,TRUE,"GENERAL";"TAB2",#N/A,TRUE,"GENERAL";"TAB3",#N/A,TRUE,"GENERAL";"TAB4",#N/A,TRUE,"GENERAL";"TAB5",#N/A,TRUE,"GENERAL"}</definedName>
    <definedName name="_______k6" localSheetId="29" hidden="1">{"TAB1",#N/A,TRUE,"GENERAL";"TAB2",#N/A,TRUE,"GENERAL";"TAB3",#N/A,TRUE,"GENERAL";"TAB4",#N/A,TRUE,"GENERAL";"TAB5",#N/A,TRUE,"GENERAL"}</definedName>
    <definedName name="_______k6" localSheetId="30" hidden="1">{"TAB1",#N/A,TRUE,"GENERAL";"TAB2",#N/A,TRUE,"GENERAL";"TAB3",#N/A,TRUE,"GENERAL";"TAB4",#N/A,TRUE,"GENERAL";"TAB5",#N/A,TRUE,"GENERAL"}</definedName>
    <definedName name="_______k6" localSheetId="31" hidden="1">{"TAB1",#N/A,TRUE,"GENERAL";"TAB2",#N/A,TRUE,"GENERAL";"TAB3",#N/A,TRUE,"GENERAL";"TAB4",#N/A,TRUE,"GENERAL";"TAB5",#N/A,TRUE,"GENERAL"}</definedName>
    <definedName name="_______k6" localSheetId="8" hidden="1">{"TAB1",#N/A,TRUE,"GENERAL";"TAB2",#N/A,TRUE,"GENERAL";"TAB3",#N/A,TRUE,"GENERAL";"TAB4",#N/A,TRUE,"GENERAL";"TAB5",#N/A,TRUE,"GENERAL"}</definedName>
    <definedName name="_______k6" localSheetId="9"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25" hidden="1">{"via1",#N/A,TRUE,"general";"via2",#N/A,TRUE,"general";"via3",#N/A,TRUE,"general"}</definedName>
    <definedName name="_______k7" localSheetId="26" hidden="1">{"via1",#N/A,TRUE,"general";"via2",#N/A,TRUE,"general";"via3",#N/A,TRUE,"general"}</definedName>
    <definedName name="_______k7" localSheetId="27" hidden="1">{"via1",#N/A,TRUE,"general";"via2",#N/A,TRUE,"general";"via3",#N/A,TRUE,"general"}</definedName>
    <definedName name="_______k7" localSheetId="28" hidden="1">{"via1",#N/A,TRUE,"general";"via2",#N/A,TRUE,"general";"via3",#N/A,TRUE,"general"}</definedName>
    <definedName name="_______k7" localSheetId="29" hidden="1">{"via1",#N/A,TRUE,"general";"via2",#N/A,TRUE,"general";"via3",#N/A,TRUE,"general"}</definedName>
    <definedName name="_______k7" localSheetId="30" hidden="1">{"via1",#N/A,TRUE,"general";"via2",#N/A,TRUE,"general";"via3",#N/A,TRUE,"general"}</definedName>
    <definedName name="_______k7" localSheetId="31" hidden="1">{"via1",#N/A,TRUE,"general";"via2",#N/A,TRUE,"general";"via3",#N/A,TRUE,"general"}</definedName>
    <definedName name="_______k7" localSheetId="8" hidden="1">{"via1",#N/A,TRUE,"general";"via2",#N/A,TRUE,"general";"via3",#N/A,TRUE,"general"}</definedName>
    <definedName name="_______k7" localSheetId="9"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25" hidden="1">{"via1",#N/A,TRUE,"general";"via2",#N/A,TRUE,"general";"via3",#N/A,TRUE,"general"}</definedName>
    <definedName name="_______k8" localSheetId="26" hidden="1">{"via1",#N/A,TRUE,"general";"via2",#N/A,TRUE,"general";"via3",#N/A,TRUE,"general"}</definedName>
    <definedName name="_______k8" localSheetId="27" hidden="1">{"via1",#N/A,TRUE,"general";"via2",#N/A,TRUE,"general";"via3",#N/A,TRUE,"general"}</definedName>
    <definedName name="_______k8" localSheetId="28" hidden="1">{"via1",#N/A,TRUE,"general";"via2",#N/A,TRUE,"general";"via3",#N/A,TRUE,"general"}</definedName>
    <definedName name="_______k8" localSheetId="29" hidden="1">{"via1",#N/A,TRUE,"general";"via2",#N/A,TRUE,"general";"via3",#N/A,TRUE,"general"}</definedName>
    <definedName name="_______k8" localSheetId="30" hidden="1">{"via1",#N/A,TRUE,"general";"via2",#N/A,TRUE,"general";"via3",#N/A,TRUE,"general"}</definedName>
    <definedName name="_______k8" localSheetId="31" hidden="1">{"via1",#N/A,TRUE,"general";"via2",#N/A,TRUE,"general";"via3",#N/A,TRUE,"general"}</definedName>
    <definedName name="_______k8" localSheetId="8" hidden="1">{"via1",#N/A,TRUE,"general";"via2",#N/A,TRUE,"general";"via3",#N/A,TRUE,"general"}</definedName>
    <definedName name="_______k8" localSheetId="9"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25" hidden="1">{"TAB1",#N/A,TRUE,"GENERAL";"TAB2",#N/A,TRUE,"GENERAL";"TAB3",#N/A,TRUE,"GENERAL";"TAB4",#N/A,TRUE,"GENERAL";"TAB5",#N/A,TRUE,"GENERAL"}</definedName>
    <definedName name="_______k9" localSheetId="26" hidden="1">{"TAB1",#N/A,TRUE,"GENERAL";"TAB2",#N/A,TRUE,"GENERAL";"TAB3",#N/A,TRUE,"GENERAL";"TAB4",#N/A,TRUE,"GENERAL";"TAB5",#N/A,TRUE,"GENERAL"}</definedName>
    <definedName name="_______k9" localSheetId="27" hidden="1">{"TAB1",#N/A,TRUE,"GENERAL";"TAB2",#N/A,TRUE,"GENERAL";"TAB3",#N/A,TRUE,"GENERAL";"TAB4",#N/A,TRUE,"GENERAL";"TAB5",#N/A,TRUE,"GENERAL"}</definedName>
    <definedName name="_______k9" localSheetId="28" hidden="1">{"TAB1",#N/A,TRUE,"GENERAL";"TAB2",#N/A,TRUE,"GENERAL";"TAB3",#N/A,TRUE,"GENERAL";"TAB4",#N/A,TRUE,"GENERAL";"TAB5",#N/A,TRUE,"GENERAL"}</definedName>
    <definedName name="_______k9" localSheetId="29" hidden="1">{"TAB1",#N/A,TRUE,"GENERAL";"TAB2",#N/A,TRUE,"GENERAL";"TAB3",#N/A,TRUE,"GENERAL";"TAB4",#N/A,TRUE,"GENERAL";"TAB5",#N/A,TRUE,"GENERAL"}</definedName>
    <definedName name="_______k9" localSheetId="30" hidden="1">{"TAB1",#N/A,TRUE,"GENERAL";"TAB2",#N/A,TRUE,"GENERAL";"TAB3",#N/A,TRUE,"GENERAL";"TAB4",#N/A,TRUE,"GENERAL";"TAB5",#N/A,TRUE,"GENERAL"}</definedName>
    <definedName name="_______k9" localSheetId="31" hidden="1">{"TAB1",#N/A,TRUE,"GENERAL";"TAB2",#N/A,TRUE,"GENERAL";"TAB3",#N/A,TRUE,"GENERAL";"TAB4",#N/A,TRUE,"GENERAL";"TAB5",#N/A,TRUE,"GENERAL"}</definedName>
    <definedName name="_______k9" localSheetId="8" hidden="1">{"TAB1",#N/A,TRUE,"GENERAL";"TAB2",#N/A,TRUE,"GENERAL";"TAB3",#N/A,TRUE,"GENERAL";"TAB4",#N/A,TRUE,"GENERAL";"TAB5",#N/A,TRUE,"GENERAL"}</definedName>
    <definedName name="_______k9" localSheetId="9"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25" hidden="1">{"TAB1",#N/A,TRUE,"GENERAL";"TAB2",#N/A,TRUE,"GENERAL";"TAB3",#N/A,TRUE,"GENERAL";"TAB4",#N/A,TRUE,"GENERAL";"TAB5",#N/A,TRUE,"GENERAL"}</definedName>
    <definedName name="_______kjk6" localSheetId="26" hidden="1">{"TAB1",#N/A,TRUE,"GENERAL";"TAB2",#N/A,TRUE,"GENERAL";"TAB3",#N/A,TRUE,"GENERAL";"TAB4",#N/A,TRUE,"GENERAL";"TAB5",#N/A,TRUE,"GENERAL"}</definedName>
    <definedName name="_______kjk6" localSheetId="27" hidden="1">{"TAB1",#N/A,TRUE,"GENERAL";"TAB2",#N/A,TRUE,"GENERAL";"TAB3",#N/A,TRUE,"GENERAL";"TAB4",#N/A,TRUE,"GENERAL";"TAB5",#N/A,TRUE,"GENERAL"}</definedName>
    <definedName name="_______kjk6" localSheetId="28" hidden="1">{"TAB1",#N/A,TRUE,"GENERAL";"TAB2",#N/A,TRUE,"GENERAL";"TAB3",#N/A,TRUE,"GENERAL";"TAB4",#N/A,TRUE,"GENERAL";"TAB5",#N/A,TRUE,"GENERAL"}</definedName>
    <definedName name="_______kjk6" localSheetId="29" hidden="1">{"TAB1",#N/A,TRUE,"GENERAL";"TAB2",#N/A,TRUE,"GENERAL";"TAB3",#N/A,TRUE,"GENERAL";"TAB4",#N/A,TRUE,"GENERAL";"TAB5",#N/A,TRUE,"GENERAL"}</definedName>
    <definedName name="_______kjk6" localSheetId="30" hidden="1">{"TAB1",#N/A,TRUE,"GENERAL";"TAB2",#N/A,TRUE,"GENERAL";"TAB3",#N/A,TRUE,"GENERAL";"TAB4",#N/A,TRUE,"GENERAL";"TAB5",#N/A,TRUE,"GENERAL"}</definedName>
    <definedName name="_______kjk6" localSheetId="31" hidden="1">{"TAB1",#N/A,TRUE,"GENERAL";"TAB2",#N/A,TRUE,"GENERAL";"TAB3",#N/A,TRUE,"GENERAL";"TAB4",#N/A,TRUE,"GENERAL";"TAB5",#N/A,TRUE,"GENERAL"}</definedName>
    <definedName name="_______kjk6" localSheetId="8" hidden="1">{"TAB1",#N/A,TRUE,"GENERAL";"TAB2",#N/A,TRUE,"GENERAL";"TAB3",#N/A,TRUE,"GENERAL";"TAB4",#N/A,TRUE,"GENERAL";"TAB5",#N/A,TRUE,"GENERAL"}</definedName>
    <definedName name="_______kjk6" localSheetId="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25" hidden="1">{"via1",#N/A,TRUE,"general";"via2",#N/A,TRUE,"general";"via3",#N/A,TRUE,"general"}</definedName>
    <definedName name="_______m3" localSheetId="26" hidden="1">{"via1",#N/A,TRUE,"general";"via2",#N/A,TRUE,"general";"via3",#N/A,TRUE,"general"}</definedName>
    <definedName name="_______m3" localSheetId="27" hidden="1">{"via1",#N/A,TRUE,"general";"via2",#N/A,TRUE,"general";"via3",#N/A,TRUE,"general"}</definedName>
    <definedName name="_______m3" localSheetId="28" hidden="1">{"via1",#N/A,TRUE,"general";"via2",#N/A,TRUE,"general";"via3",#N/A,TRUE,"general"}</definedName>
    <definedName name="_______m3" localSheetId="29" hidden="1">{"via1",#N/A,TRUE,"general";"via2",#N/A,TRUE,"general";"via3",#N/A,TRUE,"general"}</definedName>
    <definedName name="_______m3" localSheetId="30" hidden="1">{"via1",#N/A,TRUE,"general";"via2",#N/A,TRUE,"general";"via3",#N/A,TRUE,"general"}</definedName>
    <definedName name="_______m3" localSheetId="31" hidden="1">{"via1",#N/A,TRUE,"general";"via2",#N/A,TRUE,"general";"via3",#N/A,TRUE,"general"}</definedName>
    <definedName name="_______m3" localSheetId="8" hidden="1">{"via1",#N/A,TRUE,"general";"via2",#N/A,TRUE,"general";"via3",#N/A,TRUE,"general"}</definedName>
    <definedName name="_______m3" localSheetId="9"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25" hidden="1">{"TAB1",#N/A,TRUE,"GENERAL";"TAB2",#N/A,TRUE,"GENERAL";"TAB3",#N/A,TRUE,"GENERAL";"TAB4",#N/A,TRUE,"GENERAL";"TAB5",#N/A,TRUE,"GENERAL"}</definedName>
    <definedName name="_______m4" localSheetId="26" hidden="1">{"TAB1",#N/A,TRUE,"GENERAL";"TAB2",#N/A,TRUE,"GENERAL";"TAB3",#N/A,TRUE,"GENERAL";"TAB4",#N/A,TRUE,"GENERAL";"TAB5",#N/A,TRUE,"GENERAL"}</definedName>
    <definedName name="_______m4" localSheetId="27" hidden="1">{"TAB1",#N/A,TRUE,"GENERAL";"TAB2",#N/A,TRUE,"GENERAL";"TAB3",#N/A,TRUE,"GENERAL";"TAB4",#N/A,TRUE,"GENERAL";"TAB5",#N/A,TRUE,"GENERAL"}</definedName>
    <definedName name="_______m4" localSheetId="28" hidden="1">{"TAB1",#N/A,TRUE,"GENERAL";"TAB2",#N/A,TRUE,"GENERAL";"TAB3",#N/A,TRUE,"GENERAL";"TAB4",#N/A,TRUE,"GENERAL";"TAB5",#N/A,TRUE,"GENERAL"}</definedName>
    <definedName name="_______m4" localSheetId="29" hidden="1">{"TAB1",#N/A,TRUE,"GENERAL";"TAB2",#N/A,TRUE,"GENERAL";"TAB3",#N/A,TRUE,"GENERAL";"TAB4",#N/A,TRUE,"GENERAL";"TAB5",#N/A,TRUE,"GENERAL"}</definedName>
    <definedName name="_______m4" localSheetId="30" hidden="1">{"TAB1",#N/A,TRUE,"GENERAL";"TAB2",#N/A,TRUE,"GENERAL";"TAB3",#N/A,TRUE,"GENERAL";"TAB4",#N/A,TRUE,"GENERAL";"TAB5",#N/A,TRUE,"GENERAL"}</definedName>
    <definedName name="_______m4" localSheetId="31" hidden="1">{"TAB1",#N/A,TRUE,"GENERAL";"TAB2",#N/A,TRUE,"GENERAL";"TAB3",#N/A,TRUE,"GENERAL";"TAB4",#N/A,TRUE,"GENERAL";"TAB5",#N/A,TRUE,"GENERAL"}</definedName>
    <definedName name="_______m4" localSheetId="8" hidden="1">{"TAB1",#N/A,TRUE,"GENERAL";"TAB2",#N/A,TRUE,"GENERAL";"TAB3",#N/A,TRUE,"GENERAL";"TAB4",#N/A,TRUE,"GENERAL";"TAB5",#N/A,TRUE,"GENERAL"}</definedName>
    <definedName name="_______m4" localSheetId="9"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25" hidden="1">{"via1",#N/A,TRUE,"general";"via2",#N/A,TRUE,"general";"via3",#N/A,TRUE,"general"}</definedName>
    <definedName name="_______m5" localSheetId="26" hidden="1">{"via1",#N/A,TRUE,"general";"via2",#N/A,TRUE,"general";"via3",#N/A,TRUE,"general"}</definedName>
    <definedName name="_______m5" localSheetId="27" hidden="1">{"via1",#N/A,TRUE,"general";"via2",#N/A,TRUE,"general";"via3",#N/A,TRUE,"general"}</definedName>
    <definedName name="_______m5" localSheetId="28" hidden="1">{"via1",#N/A,TRUE,"general";"via2",#N/A,TRUE,"general";"via3",#N/A,TRUE,"general"}</definedName>
    <definedName name="_______m5" localSheetId="29" hidden="1">{"via1",#N/A,TRUE,"general";"via2",#N/A,TRUE,"general";"via3",#N/A,TRUE,"general"}</definedName>
    <definedName name="_______m5" localSheetId="30" hidden="1">{"via1",#N/A,TRUE,"general";"via2",#N/A,TRUE,"general";"via3",#N/A,TRUE,"general"}</definedName>
    <definedName name="_______m5" localSheetId="31" hidden="1">{"via1",#N/A,TRUE,"general";"via2",#N/A,TRUE,"general";"via3",#N/A,TRUE,"general"}</definedName>
    <definedName name="_______m5" localSheetId="8" hidden="1">{"via1",#N/A,TRUE,"general";"via2",#N/A,TRUE,"general";"via3",#N/A,TRUE,"general"}</definedName>
    <definedName name="_______m5" localSheetId="9"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25" hidden="1">{"TAB1",#N/A,TRUE,"GENERAL";"TAB2",#N/A,TRUE,"GENERAL";"TAB3",#N/A,TRUE,"GENERAL";"TAB4",#N/A,TRUE,"GENERAL";"TAB5",#N/A,TRUE,"GENERAL"}</definedName>
    <definedName name="_______m6" localSheetId="26" hidden="1">{"TAB1",#N/A,TRUE,"GENERAL";"TAB2",#N/A,TRUE,"GENERAL";"TAB3",#N/A,TRUE,"GENERAL";"TAB4",#N/A,TRUE,"GENERAL";"TAB5",#N/A,TRUE,"GENERAL"}</definedName>
    <definedName name="_______m6" localSheetId="27" hidden="1">{"TAB1",#N/A,TRUE,"GENERAL";"TAB2",#N/A,TRUE,"GENERAL";"TAB3",#N/A,TRUE,"GENERAL";"TAB4",#N/A,TRUE,"GENERAL";"TAB5",#N/A,TRUE,"GENERAL"}</definedName>
    <definedName name="_______m6" localSheetId="28" hidden="1">{"TAB1",#N/A,TRUE,"GENERAL";"TAB2",#N/A,TRUE,"GENERAL";"TAB3",#N/A,TRUE,"GENERAL";"TAB4",#N/A,TRUE,"GENERAL";"TAB5",#N/A,TRUE,"GENERAL"}</definedName>
    <definedName name="_______m6" localSheetId="29" hidden="1">{"TAB1",#N/A,TRUE,"GENERAL";"TAB2",#N/A,TRUE,"GENERAL";"TAB3",#N/A,TRUE,"GENERAL";"TAB4",#N/A,TRUE,"GENERAL";"TAB5",#N/A,TRUE,"GENERAL"}</definedName>
    <definedName name="_______m6" localSheetId="30" hidden="1">{"TAB1",#N/A,TRUE,"GENERAL";"TAB2",#N/A,TRUE,"GENERAL";"TAB3",#N/A,TRUE,"GENERAL";"TAB4",#N/A,TRUE,"GENERAL";"TAB5",#N/A,TRUE,"GENERAL"}</definedName>
    <definedName name="_______m6" localSheetId="31" hidden="1">{"TAB1",#N/A,TRUE,"GENERAL";"TAB2",#N/A,TRUE,"GENERAL";"TAB3",#N/A,TRUE,"GENERAL";"TAB4",#N/A,TRUE,"GENERAL";"TAB5",#N/A,TRUE,"GENERAL"}</definedName>
    <definedName name="_______m6" localSheetId="8" hidden="1">{"TAB1",#N/A,TRUE,"GENERAL";"TAB2",#N/A,TRUE,"GENERAL";"TAB3",#N/A,TRUE,"GENERAL";"TAB4",#N/A,TRUE,"GENERAL";"TAB5",#N/A,TRUE,"GENERAL"}</definedName>
    <definedName name="_______m6" localSheetId="9"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25" hidden="1">{"TAB1",#N/A,TRUE,"GENERAL";"TAB2",#N/A,TRUE,"GENERAL";"TAB3",#N/A,TRUE,"GENERAL";"TAB4",#N/A,TRUE,"GENERAL";"TAB5",#N/A,TRUE,"GENERAL"}</definedName>
    <definedName name="_______m7" localSheetId="26" hidden="1">{"TAB1",#N/A,TRUE,"GENERAL";"TAB2",#N/A,TRUE,"GENERAL";"TAB3",#N/A,TRUE,"GENERAL";"TAB4",#N/A,TRUE,"GENERAL";"TAB5",#N/A,TRUE,"GENERAL"}</definedName>
    <definedName name="_______m7" localSheetId="27" hidden="1">{"TAB1",#N/A,TRUE,"GENERAL";"TAB2",#N/A,TRUE,"GENERAL";"TAB3",#N/A,TRUE,"GENERAL";"TAB4",#N/A,TRUE,"GENERAL";"TAB5",#N/A,TRUE,"GENERAL"}</definedName>
    <definedName name="_______m7" localSheetId="28" hidden="1">{"TAB1",#N/A,TRUE,"GENERAL";"TAB2",#N/A,TRUE,"GENERAL";"TAB3",#N/A,TRUE,"GENERAL";"TAB4",#N/A,TRUE,"GENERAL";"TAB5",#N/A,TRUE,"GENERAL"}</definedName>
    <definedName name="_______m7" localSheetId="29" hidden="1">{"TAB1",#N/A,TRUE,"GENERAL";"TAB2",#N/A,TRUE,"GENERAL";"TAB3",#N/A,TRUE,"GENERAL";"TAB4",#N/A,TRUE,"GENERAL";"TAB5",#N/A,TRUE,"GENERAL"}</definedName>
    <definedName name="_______m7" localSheetId="30" hidden="1">{"TAB1",#N/A,TRUE,"GENERAL";"TAB2",#N/A,TRUE,"GENERAL";"TAB3",#N/A,TRUE,"GENERAL";"TAB4",#N/A,TRUE,"GENERAL";"TAB5",#N/A,TRUE,"GENERAL"}</definedName>
    <definedName name="_______m7" localSheetId="31" hidden="1">{"TAB1",#N/A,TRUE,"GENERAL";"TAB2",#N/A,TRUE,"GENERAL";"TAB3",#N/A,TRUE,"GENERAL";"TAB4",#N/A,TRUE,"GENERAL";"TAB5",#N/A,TRUE,"GENERAL"}</definedName>
    <definedName name="_______m7" localSheetId="8" hidden="1">{"TAB1",#N/A,TRUE,"GENERAL";"TAB2",#N/A,TRUE,"GENERAL";"TAB3",#N/A,TRUE,"GENERAL";"TAB4",#N/A,TRUE,"GENERAL";"TAB5",#N/A,TRUE,"GENERAL"}</definedName>
    <definedName name="_______m7" localSheetId="9"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25" hidden="1">{"via1",#N/A,TRUE,"general";"via2",#N/A,TRUE,"general";"via3",#N/A,TRUE,"general"}</definedName>
    <definedName name="_______m8" localSheetId="26" hidden="1">{"via1",#N/A,TRUE,"general";"via2",#N/A,TRUE,"general";"via3",#N/A,TRUE,"general"}</definedName>
    <definedName name="_______m8" localSheetId="27" hidden="1">{"via1",#N/A,TRUE,"general";"via2",#N/A,TRUE,"general";"via3",#N/A,TRUE,"general"}</definedName>
    <definedName name="_______m8" localSheetId="28" hidden="1">{"via1",#N/A,TRUE,"general";"via2",#N/A,TRUE,"general";"via3",#N/A,TRUE,"general"}</definedName>
    <definedName name="_______m8" localSheetId="29" hidden="1">{"via1",#N/A,TRUE,"general";"via2",#N/A,TRUE,"general";"via3",#N/A,TRUE,"general"}</definedName>
    <definedName name="_______m8" localSheetId="30" hidden="1">{"via1",#N/A,TRUE,"general";"via2",#N/A,TRUE,"general";"via3",#N/A,TRUE,"general"}</definedName>
    <definedName name="_______m8" localSheetId="31" hidden="1">{"via1",#N/A,TRUE,"general";"via2",#N/A,TRUE,"general";"via3",#N/A,TRUE,"general"}</definedName>
    <definedName name="_______m8" localSheetId="8" hidden="1">{"via1",#N/A,TRUE,"general";"via2",#N/A,TRUE,"general";"via3",#N/A,TRUE,"general"}</definedName>
    <definedName name="_______m8" localSheetId="9"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25" hidden="1">{"via1",#N/A,TRUE,"general";"via2",#N/A,TRUE,"general";"via3",#N/A,TRUE,"general"}</definedName>
    <definedName name="_______m9" localSheetId="26" hidden="1">{"via1",#N/A,TRUE,"general";"via2",#N/A,TRUE,"general";"via3",#N/A,TRUE,"general"}</definedName>
    <definedName name="_______m9" localSheetId="27" hidden="1">{"via1",#N/A,TRUE,"general";"via2",#N/A,TRUE,"general";"via3",#N/A,TRUE,"general"}</definedName>
    <definedName name="_______m9" localSheetId="28" hidden="1">{"via1",#N/A,TRUE,"general";"via2",#N/A,TRUE,"general";"via3",#N/A,TRUE,"general"}</definedName>
    <definedName name="_______m9" localSheetId="29" hidden="1">{"via1",#N/A,TRUE,"general";"via2",#N/A,TRUE,"general";"via3",#N/A,TRUE,"general"}</definedName>
    <definedName name="_______m9" localSheetId="30" hidden="1">{"via1",#N/A,TRUE,"general";"via2",#N/A,TRUE,"general";"via3",#N/A,TRUE,"general"}</definedName>
    <definedName name="_______m9" localSheetId="31" hidden="1">{"via1",#N/A,TRUE,"general";"via2",#N/A,TRUE,"general";"via3",#N/A,TRUE,"general"}</definedName>
    <definedName name="_______m9" localSheetId="8" hidden="1">{"via1",#N/A,TRUE,"general";"via2",#N/A,TRUE,"general";"via3",#N/A,TRUE,"general"}</definedName>
    <definedName name="_______m9" localSheetId="9"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25" hidden="1">{"TAB1",#N/A,TRUE,"GENERAL";"TAB2",#N/A,TRUE,"GENERAL";"TAB3",#N/A,TRUE,"GENERAL";"TAB4",#N/A,TRUE,"GENERAL";"TAB5",#N/A,TRUE,"GENERAL"}</definedName>
    <definedName name="_______n3" localSheetId="26" hidden="1">{"TAB1",#N/A,TRUE,"GENERAL";"TAB2",#N/A,TRUE,"GENERAL";"TAB3",#N/A,TRUE,"GENERAL";"TAB4",#N/A,TRUE,"GENERAL";"TAB5",#N/A,TRUE,"GENERAL"}</definedName>
    <definedName name="_______n3" localSheetId="27" hidden="1">{"TAB1",#N/A,TRUE,"GENERAL";"TAB2",#N/A,TRUE,"GENERAL";"TAB3",#N/A,TRUE,"GENERAL";"TAB4",#N/A,TRUE,"GENERAL";"TAB5",#N/A,TRUE,"GENERAL"}</definedName>
    <definedName name="_______n3" localSheetId="28" hidden="1">{"TAB1",#N/A,TRUE,"GENERAL";"TAB2",#N/A,TRUE,"GENERAL";"TAB3",#N/A,TRUE,"GENERAL";"TAB4",#N/A,TRUE,"GENERAL";"TAB5",#N/A,TRUE,"GENERAL"}</definedName>
    <definedName name="_______n3" localSheetId="29" hidden="1">{"TAB1",#N/A,TRUE,"GENERAL";"TAB2",#N/A,TRUE,"GENERAL";"TAB3",#N/A,TRUE,"GENERAL";"TAB4",#N/A,TRUE,"GENERAL";"TAB5",#N/A,TRUE,"GENERAL"}</definedName>
    <definedName name="_______n3" localSheetId="30" hidden="1">{"TAB1",#N/A,TRUE,"GENERAL";"TAB2",#N/A,TRUE,"GENERAL";"TAB3",#N/A,TRUE,"GENERAL";"TAB4",#N/A,TRUE,"GENERAL";"TAB5",#N/A,TRUE,"GENERAL"}</definedName>
    <definedName name="_______n3" localSheetId="31" hidden="1">{"TAB1",#N/A,TRUE,"GENERAL";"TAB2",#N/A,TRUE,"GENERAL";"TAB3",#N/A,TRUE,"GENERAL";"TAB4",#N/A,TRUE,"GENERAL";"TAB5",#N/A,TRUE,"GENERAL"}</definedName>
    <definedName name="_______n3" localSheetId="8" hidden="1">{"TAB1",#N/A,TRUE,"GENERAL";"TAB2",#N/A,TRUE,"GENERAL";"TAB3",#N/A,TRUE,"GENERAL";"TAB4",#N/A,TRUE,"GENERAL";"TAB5",#N/A,TRUE,"GENERAL"}</definedName>
    <definedName name="_______n3" localSheetId="9"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25" hidden="1">{"via1",#N/A,TRUE,"general";"via2",#N/A,TRUE,"general";"via3",#N/A,TRUE,"general"}</definedName>
    <definedName name="_______n4" localSheetId="26" hidden="1">{"via1",#N/A,TRUE,"general";"via2",#N/A,TRUE,"general";"via3",#N/A,TRUE,"general"}</definedName>
    <definedName name="_______n4" localSheetId="27" hidden="1">{"via1",#N/A,TRUE,"general";"via2",#N/A,TRUE,"general";"via3",#N/A,TRUE,"general"}</definedName>
    <definedName name="_______n4" localSheetId="28" hidden="1">{"via1",#N/A,TRUE,"general";"via2",#N/A,TRUE,"general";"via3",#N/A,TRUE,"general"}</definedName>
    <definedName name="_______n4" localSheetId="29" hidden="1">{"via1",#N/A,TRUE,"general";"via2",#N/A,TRUE,"general";"via3",#N/A,TRUE,"general"}</definedName>
    <definedName name="_______n4" localSheetId="30" hidden="1">{"via1",#N/A,TRUE,"general";"via2",#N/A,TRUE,"general";"via3",#N/A,TRUE,"general"}</definedName>
    <definedName name="_______n4" localSheetId="31" hidden="1">{"via1",#N/A,TRUE,"general";"via2",#N/A,TRUE,"general";"via3",#N/A,TRUE,"general"}</definedName>
    <definedName name="_______n4" localSheetId="8" hidden="1">{"via1",#N/A,TRUE,"general";"via2",#N/A,TRUE,"general";"via3",#N/A,TRUE,"general"}</definedName>
    <definedName name="_______n4" localSheetId="9"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25" hidden="1">{"TAB1",#N/A,TRUE,"GENERAL";"TAB2",#N/A,TRUE,"GENERAL";"TAB3",#N/A,TRUE,"GENERAL";"TAB4",#N/A,TRUE,"GENERAL";"TAB5",#N/A,TRUE,"GENERAL"}</definedName>
    <definedName name="_______n5" localSheetId="26" hidden="1">{"TAB1",#N/A,TRUE,"GENERAL";"TAB2",#N/A,TRUE,"GENERAL";"TAB3",#N/A,TRUE,"GENERAL";"TAB4",#N/A,TRUE,"GENERAL";"TAB5",#N/A,TRUE,"GENERAL"}</definedName>
    <definedName name="_______n5" localSheetId="27" hidden="1">{"TAB1",#N/A,TRUE,"GENERAL";"TAB2",#N/A,TRUE,"GENERAL";"TAB3",#N/A,TRUE,"GENERAL";"TAB4",#N/A,TRUE,"GENERAL";"TAB5",#N/A,TRUE,"GENERAL"}</definedName>
    <definedName name="_______n5" localSheetId="28" hidden="1">{"TAB1",#N/A,TRUE,"GENERAL";"TAB2",#N/A,TRUE,"GENERAL";"TAB3",#N/A,TRUE,"GENERAL";"TAB4",#N/A,TRUE,"GENERAL";"TAB5",#N/A,TRUE,"GENERAL"}</definedName>
    <definedName name="_______n5" localSheetId="29" hidden="1">{"TAB1",#N/A,TRUE,"GENERAL";"TAB2",#N/A,TRUE,"GENERAL";"TAB3",#N/A,TRUE,"GENERAL";"TAB4",#N/A,TRUE,"GENERAL";"TAB5",#N/A,TRUE,"GENERAL"}</definedName>
    <definedName name="_______n5" localSheetId="30" hidden="1">{"TAB1",#N/A,TRUE,"GENERAL";"TAB2",#N/A,TRUE,"GENERAL";"TAB3",#N/A,TRUE,"GENERAL";"TAB4",#N/A,TRUE,"GENERAL";"TAB5",#N/A,TRUE,"GENERAL"}</definedName>
    <definedName name="_______n5" localSheetId="31" hidden="1">{"TAB1",#N/A,TRUE,"GENERAL";"TAB2",#N/A,TRUE,"GENERAL";"TAB3",#N/A,TRUE,"GENERAL";"TAB4",#N/A,TRUE,"GENERAL";"TAB5",#N/A,TRUE,"GENERAL"}</definedName>
    <definedName name="_______n5" localSheetId="8" hidden="1">{"TAB1",#N/A,TRUE,"GENERAL";"TAB2",#N/A,TRUE,"GENERAL";"TAB3",#N/A,TRUE,"GENERAL";"TAB4",#N/A,TRUE,"GENERAL";"TAB5",#N/A,TRUE,"GENERAL"}</definedName>
    <definedName name="_______n5" localSheetId="9"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25" hidden="1">{"via1",#N/A,TRUE,"general";"via2",#N/A,TRUE,"general";"via3",#N/A,TRUE,"general"}</definedName>
    <definedName name="_______nyn7" localSheetId="26" hidden="1">{"via1",#N/A,TRUE,"general";"via2",#N/A,TRUE,"general";"via3",#N/A,TRUE,"general"}</definedName>
    <definedName name="_______nyn7" localSheetId="27" hidden="1">{"via1",#N/A,TRUE,"general";"via2",#N/A,TRUE,"general";"via3",#N/A,TRUE,"general"}</definedName>
    <definedName name="_______nyn7" localSheetId="28" hidden="1">{"via1",#N/A,TRUE,"general";"via2",#N/A,TRUE,"general";"via3",#N/A,TRUE,"general"}</definedName>
    <definedName name="_______nyn7" localSheetId="29" hidden="1">{"via1",#N/A,TRUE,"general";"via2",#N/A,TRUE,"general";"via3",#N/A,TRUE,"general"}</definedName>
    <definedName name="_______nyn7" localSheetId="30" hidden="1">{"via1",#N/A,TRUE,"general";"via2",#N/A,TRUE,"general";"via3",#N/A,TRUE,"general"}</definedName>
    <definedName name="_______nyn7" localSheetId="31" hidden="1">{"via1",#N/A,TRUE,"general";"via2",#N/A,TRUE,"general";"via3",#N/A,TRUE,"general"}</definedName>
    <definedName name="_______nyn7" localSheetId="8" hidden="1">{"via1",#N/A,TRUE,"general";"via2",#N/A,TRUE,"general";"via3",#N/A,TRUE,"general"}</definedName>
    <definedName name="_______nyn7" localSheetId="9"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25" hidden="1">{"via1",#N/A,TRUE,"general";"via2",#N/A,TRUE,"general";"via3",#N/A,TRUE,"general"}</definedName>
    <definedName name="_______o4" localSheetId="26" hidden="1">{"via1",#N/A,TRUE,"general";"via2",#N/A,TRUE,"general";"via3",#N/A,TRUE,"general"}</definedName>
    <definedName name="_______o4" localSheetId="27" hidden="1">{"via1",#N/A,TRUE,"general";"via2",#N/A,TRUE,"general";"via3",#N/A,TRUE,"general"}</definedName>
    <definedName name="_______o4" localSheetId="28" hidden="1">{"via1",#N/A,TRUE,"general";"via2",#N/A,TRUE,"general";"via3",#N/A,TRUE,"general"}</definedName>
    <definedName name="_______o4" localSheetId="29" hidden="1">{"via1",#N/A,TRUE,"general";"via2",#N/A,TRUE,"general";"via3",#N/A,TRUE,"general"}</definedName>
    <definedName name="_______o4" localSheetId="30" hidden="1">{"via1",#N/A,TRUE,"general";"via2",#N/A,TRUE,"general";"via3",#N/A,TRUE,"general"}</definedName>
    <definedName name="_______o4" localSheetId="31" hidden="1">{"via1",#N/A,TRUE,"general";"via2",#N/A,TRUE,"general";"via3",#N/A,TRUE,"general"}</definedName>
    <definedName name="_______o4" localSheetId="8" hidden="1">{"via1",#N/A,TRUE,"general";"via2",#N/A,TRUE,"general";"via3",#N/A,TRUE,"general"}</definedName>
    <definedName name="_______o4" localSheetId="9"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25" hidden="1">{"TAB1",#N/A,TRUE,"GENERAL";"TAB2",#N/A,TRUE,"GENERAL";"TAB3",#N/A,TRUE,"GENERAL";"TAB4",#N/A,TRUE,"GENERAL";"TAB5",#N/A,TRUE,"GENERAL"}</definedName>
    <definedName name="_______o5" localSheetId="26" hidden="1">{"TAB1",#N/A,TRUE,"GENERAL";"TAB2",#N/A,TRUE,"GENERAL";"TAB3",#N/A,TRUE,"GENERAL";"TAB4",#N/A,TRUE,"GENERAL";"TAB5",#N/A,TRUE,"GENERAL"}</definedName>
    <definedName name="_______o5" localSheetId="27" hidden="1">{"TAB1",#N/A,TRUE,"GENERAL";"TAB2",#N/A,TRUE,"GENERAL";"TAB3",#N/A,TRUE,"GENERAL";"TAB4",#N/A,TRUE,"GENERAL";"TAB5",#N/A,TRUE,"GENERAL"}</definedName>
    <definedName name="_______o5" localSheetId="28" hidden="1">{"TAB1",#N/A,TRUE,"GENERAL";"TAB2",#N/A,TRUE,"GENERAL";"TAB3",#N/A,TRUE,"GENERAL";"TAB4",#N/A,TRUE,"GENERAL";"TAB5",#N/A,TRUE,"GENERAL"}</definedName>
    <definedName name="_______o5" localSheetId="29" hidden="1">{"TAB1",#N/A,TRUE,"GENERAL";"TAB2",#N/A,TRUE,"GENERAL";"TAB3",#N/A,TRUE,"GENERAL";"TAB4",#N/A,TRUE,"GENERAL";"TAB5",#N/A,TRUE,"GENERAL"}</definedName>
    <definedName name="_______o5" localSheetId="30" hidden="1">{"TAB1",#N/A,TRUE,"GENERAL";"TAB2",#N/A,TRUE,"GENERAL";"TAB3",#N/A,TRUE,"GENERAL";"TAB4",#N/A,TRUE,"GENERAL";"TAB5",#N/A,TRUE,"GENERAL"}</definedName>
    <definedName name="_______o5" localSheetId="31" hidden="1">{"TAB1",#N/A,TRUE,"GENERAL";"TAB2",#N/A,TRUE,"GENERAL";"TAB3",#N/A,TRUE,"GENERAL";"TAB4",#N/A,TRUE,"GENERAL";"TAB5",#N/A,TRUE,"GENERAL"}</definedName>
    <definedName name="_______o5" localSheetId="8" hidden="1">{"TAB1",#N/A,TRUE,"GENERAL";"TAB2",#N/A,TRUE,"GENERAL";"TAB3",#N/A,TRUE,"GENERAL";"TAB4",#N/A,TRUE,"GENERAL";"TAB5",#N/A,TRUE,"GENERAL"}</definedName>
    <definedName name="_______o5" localSheetId="9"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25" hidden="1">{"TAB1",#N/A,TRUE,"GENERAL";"TAB2",#N/A,TRUE,"GENERAL";"TAB3",#N/A,TRUE,"GENERAL";"TAB4",#N/A,TRUE,"GENERAL";"TAB5",#N/A,TRUE,"GENERAL"}</definedName>
    <definedName name="_______o6" localSheetId="26" hidden="1">{"TAB1",#N/A,TRUE,"GENERAL";"TAB2",#N/A,TRUE,"GENERAL";"TAB3",#N/A,TRUE,"GENERAL";"TAB4",#N/A,TRUE,"GENERAL";"TAB5",#N/A,TRUE,"GENERAL"}</definedName>
    <definedName name="_______o6" localSheetId="27" hidden="1">{"TAB1",#N/A,TRUE,"GENERAL";"TAB2",#N/A,TRUE,"GENERAL";"TAB3",#N/A,TRUE,"GENERAL";"TAB4",#N/A,TRUE,"GENERAL";"TAB5",#N/A,TRUE,"GENERAL"}</definedName>
    <definedName name="_______o6" localSheetId="28" hidden="1">{"TAB1",#N/A,TRUE,"GENERAL";"TAB2",#N/A,TRUE,"GENERAL";"TAB3",#N/A,TRUE,"GENERAL";"TAB4",#N/A,TRUE,"GENERAL";"TAB5",#N/A,TRUE,"GENERAL"}</definedName>
    <definedName name="_______o6" localSheetId="29" hidden="1">{"TAB1",#N/A,TRUE,"GENERAL";"TAB2",#N/A,TRUE,"GENERAL";"TAB3",#N/A,TRUE,"GENERAL";"TAB4",#N/A,TRUE,"GENERAL";"TAB5",#N/A,TRUE,"GENERAL"}</definedName>
    <definedName name="_______o6" localSheetId="30" hidden="1">{"TAB1",#N/A,TRUE,"GENERAL";"TAB2",#N/A,TRUE,"GENERAL";"TAB3",#N/A,TRUE,"GENERAL";"TAB4",#N/A,TRUE,"GENERAL";"TAB5",#N/A,TRUE,"GENERAL"}</definedName>
    <definedName name="_______o6" localSheetId="31" hidden="1">{"TAB1",#N/A,TRUE,"GENERAL";"TAB2",#N/A,TRUE,"GENERAL";"TAB3",#N/A,TRUE,"GENERAL";"TAB4",#N/A,TRUE,"GENERAL";"TAB5",#N/A,TRUE,"GENERAL"}</definedName>
    <definedName name="_______o6" localSheetId="8" hidden="1">{"TAB1",#N/A,TRUE,"GENERAL";"TAB2",#N/A,TRUE,"GENERAL";"TAB3",#N/A,TRUE,"GENERAL";"TAB4",#N/A,TRUE,"GENERAL";"TAB5",#N/A,TRUE,"GENERAL"}</definedName>
    <definedName name="_______o6" localSheetId="9"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25" hidden="1">{"TAB1",#N/A,TRUE,"GENERAL";"TAB2",#N/A,TRUE,"GENERAL";"TAB3",#N/A,TRUE,"GENERAL";"TAB4",#N/A,TRUE,"GENERAL";"TAB5",#N/A,TRUE,"GENERAL"}</definedName>
    <definedName name="_______o7" localSheetId="26" hidden="1">{"TAB1",#N/A,TRUE,"GENERAL";"TAB2",#N/A,TRUE,"GENERAL";"TAB3",#N/A,TRUE,"GENERAL";"TAB4",#N/A,TRUE,"GENERAL";"TAB5",#N/A,TRUE,"GENERAL"}</definedName>
    <definedName name="_______o7" localSheetId="27" hidden="1">{"TAB1",#N/A,TRUE,"GENERAL";"TAB2",#N/A,TRUE,"GENERAL";"TAB3",#N/A,TRUE,"GENERAL";"TAB4",#N/A,TRUE,"GENERAL";"TAB5",#N/A,TRUE,"GENERAL"}</definedName>
    <definedName name="_______o7" localSheetId="28" hidden="1">{"TAB1",#N/A,TRUE,"GENERAL";"TAB2",#N/A,TRUE,"GENERAL";"TAB3",#N/A,TRUE,"GENERAL";"TAB4",#N/A,TRUE,"GENERAL";"TAB5",#N/A,TRUE,"GENERAL"}</definedName>
    <definedName name="_______o7" localSheetId="29" hidden="1">{"TAB1",#N/A,TRUE,"GENERAL";"TAB2",#N/A,TRUE,"GENERAL";"TAB3",#N/A,TRUE,"GENERAL";"TAB4",#N/A,TRUE,"GENERAL";"TAB5",#N/A,TRUE,"GENERAL"}</definedName>
    <definedName name="_______o7" localSheetId="30" hidden="1">{"TAB1",#N/A,TRUE,"GENERAL";"TAB2",#N/A,TRUE,"GENERAL";"TAB3",#N/A,TRUE,"GENERAL";"TAB4",#N/A,TRUE,"GENERAL";"TAB5",#N/A,TRUE,"GENERAL"}</definedName>
    <definedName name="_______o7" localSheetId="31" hidden="1">{"TAB1",#N/A,TRUE,"GENERAL";"TAB2",#N/A,TRUE,"GENERAL";"TAB3",#N/A,TRUE,"GENERAL";"TAB4",#N/A,TRUE,"GENERAL";"TAB5",#N/A,TRUE,"GENERAL"}</definedName>
    <definedName name="_______o7" localSheetId="8" hidden="1">{"TAB1",#N/A,TRUE,"GENERAL";"TAB2",#N/A,TRUE,"GENERAL";"TAB3",#N/A,TRUE,"GENERAL";"TAB4",#N/A,TRUE,"GENERAL";"TAB5",#N/A,TRUE,"GENERAL"}</definedName>
    <definedName name="_______o7" localSheetId="9"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25" hidden="1">{"via1",#N/A,TRUE,"general";"via2",#N/A,TRUE,"general";"via3",#N/A,TRUE,"general"}</definedName>
    <definedName name="_______o8" localSheetId="26" hidden="1">{"via1",#N/A,TRUE,"general";"via2",#N/A,TRUE,"general";"via3",#N/A,TRUE,"general"}</definedName>
    <definedName name="_______o8" localSheetId="27" hidden="1">{"via1",#N/A,TRUE,"general";"via2",#N/A,TRUE,"general";"via3",#N/A,TRUE,"general"}</definedName>
    <definedName name="_______o8" localSheetId="28" hidden="1">{"via1",#N/A,TRUE,"general";"via2",#N/A,TRUE,"general";"via3",#N/A,TRUE,"general"}</definedName>
    <definedName name="_______o8" localSheetId="29" hidden="1">{"via1",#N/A,TRUE,"general";"via2",#N/A,TRUE,"general";"via3",#N/A,TRUE,"general"}</definedName>
    <definedName name="_______o8" localSheetId="30" hidden="1">{"via1",#N/A,TRUE,"general";"via2",#N/A,TRUE,"general";"via3",#N/A,TRUE,"general"}</definedName>
    <definedName name="_______o8" localSheetId="31" hidden="1">{"via1",#N/A,TRUE,"general";"via2",#N/A,TRUE,"general";"via3",#N/A,TRUE,"general"}</definedName>
    <definedName name="_______o8" localSheetId="8" hidden="1">{"via1",#N/A,TRUE,"general";"via2",#N/A,TRUE,"general";"via3",#N/A,TRUE,"general"}</definedName>
    <definedName name="_______o8" localSheetId="9"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25" hidden="1">{"TAB1",#N/A,TRUE,"GENERAL";"TAB2",#N/A,TRUE,"GENERAL";"TAB3",#N/A,TRUE,"GENERAL";"TAB4",#N/A,TRUE,"GENERAL";"TAB5",#N/A,TRUE,"GENERAL"}</definedName>
    <definedName name="_______o9" localSheetId="26" hidden="1">{"TAB1",#N/A,TRUE,"GENERAL";"TAB2",#N/A,TRUE,"GENERAL";"TAB3",#N/A,TRUE,"GENERAL";"TAB4",#N/A,TRUE,"GENERAL";"TAB5",#N/A,TRUE,"GENERAL"}</definedName>
    <definedName name="_______o9" localSheetId="27" hidden="1">{"TAB1",#N/A,TRUE,"GENERAL";"TAB2",#N/A,TRUE,"GENERAL";"TAB3",#N/A,TRUE,"GENERAL";"TAB4",#N/A,TRUE,"GENERAL";"TAB5",#N/A,TRUE,"GENERAL"}</definedName>
    <definedName name="_______o9" localSheetId="28" hidden="1">{"TAB1",#N/A,TRUE,"GENERAL";"TAB2",#N/A,TRUE,"GENERAL";"TAB3",#N/A,TRUE,"GENERAL";"TAB4",#N/A,TRUE,"GENERAL";"TAB5",#N/A,TRUE,"GENERAL"}</definedName>
    <definedName name="_______o9" localSheetId="29" hidden="1">{"TAB1",#N/A,TRUE,"GENERAL";"TAB2",#N/A,TRUE,"GENERAL";"TAB3",#N/A,TRUE,"GENERAL";"TAB4",#N/A,TRUE,"GENERAL";"TAB5",#N/A,TRUE,"GENERAL"}</definedName>
    <definedName name="_______o9" localSheetId="30" hidden="1">{"TAB1",#N/A,TRUE,"GENERAL";"TAB2",#N/A,TRUE,"GENERAL";"TAB3",#N/A,TRUE,"GENERAL";"TAB4",#N/A,TRUE,"GENERAL";"TAB5",#N/A,TRUE,"GENERAL"}</definedName>
    <definedName name="_______o9" localSheetId="31" hidden="1">{"TAB1",#N/A,TRUE,"GENERAL";"TAB2",#N/A,TRUE,"GENERAL";"TAB3",#N/A,TRUE,"GENERAL";"TAB4",#N/A,TRUE,"GENERAL";"TAB5",#N/A,TRUE,"GENERAL"}</definedName>
    <definedName name="_______o9" localSheetId="8" hidden="1">{"TAB1",#N/A,TRUE,"GENERAL";"TAB2",#N/A,TRUE,"GENERAL";"TAB3",#N/A,TRUE,"GENERAL";"TAB4",#N/A,TRUE,"GENERAL";"TAB5",#N/A,TRUE,"GENERAL"}</definedName>
    <definedName name="_______o9" localSheetId="9"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25" hidden="1">{"via1",#N/A,TRUE,"general";"via2",#N/A,TRUE,"general";"via3",#N/A,TRUE,"general"}</definedName>
    <definedName name="_______p6" localSheetId="26" hidden="1">{"via1",#N/A,TRUE,"general";"via2",#N/A,TRUE,"general";"via3",#N/A,TRUE,"general"}</definedName>
    <definedName name="_______p6" localSheetId="27" hidden="1">{"via1",#N/A,TRUE,"general";"via2",#N/A,TRUE,"general";"via3",#N/A,TRUE,"general"}</definedName>
    <definedName name="_______p6" localSheetId="28" hidden="1">{"via1",#N/A,TRUE,"general";"via2",#N/A,TRUE,"general";"via3",#N/A,TRUE,"general"}</definedName>
    <definedName name="_______p6" localSheetId="29" hidden="1">{"via1",#N/A,TRUE,"general";"via2",#N/A,TRUE,"general";"via3",#N/A,TRUE,"general"}</definedName>
    <definedName name="_______p6" localSheetId="30" hidden="1">{"via1",#N/A,TRUE,"general";"via2",#N/A,TRUE,"general";"via3",#N/A,TRUE,"general"}</definedName>
    <definedName name="_______p6" localSheetId="31" hidden="1">{"via1",#N/A,TRUE,"general";"via2",#N/A,TRUE,"general";"via3",#N/A,TRUE,"general"}</definedName>
    <definedName name="_______p6" localSheetId="8" hidden="1">{"via1",#N/A,TRUE,"general";"via2",#N/A,TRUE,"general";"via3",#N/A,TRUE,"general"}</definedName>
    <definedName name="_______p6" localSheetId="9"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25" hidden="1">{"via1",#N/A,TRUE,"general";"via2",#N/A,TRUE,"general";"via3",#N/A,TRUE,"general"}</definedName>
    <definedName name="_______p7" localSheetId="26" hidden="1">{"via1",#N/A,TRUE,"general";"via2",#N/A,TRUE,"general";"via3",#N/A,TRUE,"general"}</definedName>
    <definedName name="_______p7" localSheetId="27" hidden="1">{"via1",#N/A,TRUE,"general";"via2",#N/A,TRUE,"general";"via3",#N/A,TRUE,"general"}</definedName>
    <definedName name="_______p7" localSheetId="28" hidden="1">{"via1",#N/A,TRUE,"general";"via2",#N/A,TRUE,"general";"via3",#N/A,TRUE,"general"}</definedName>
    <definedName name="_______p7" localSheetId="29" hidden="1">{"via1",#N/A,TRUE,"general";"via2",#N/A,TRUE,"general";"via3",#N/A,TRUE,"general"}</definedName>
    <definedName name="_______p7" localSheetId="30" hidden="1">{"via1",#N/A,TRUE,"general";"via2",#N/A,TRUE,"general";"via3",#N/A,TRUE,"general"}</definedName>
    <definedName name="_______p7" localSheetId="31" hidden="1">{"via1",#N/A,TRUE,"general";"via2",#N/A,TRUE,"general";"via3",#N/A,TRUE,"general"}</definedName>
    <definedName name="_______p7" localSheetId="8" hidden="1">{"via1",#N/A,TRUE,"general";"via2",#N/A,TRUE,"general";"via3",#N/A,TRUE,"general"}</definedName>
    <definedName name="_______p7" localSheetId="9"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25" hidden="1">{"TAB1",#N/A,TRUE,"GENERAL";"TAB2",#N/A,TRUE,"GENERAL";"TAB3",#N/A,TRUE,"GENERAL";"TAB4",#N/A,TRUE,"GENERAL";"TAB5",#N/A,TRUE,"GENERAL"}</definedName>
    <definedName name="_______p8" localSheetId="26" hidden="1">{"TAB1",#N/A,TRUE,"GENERAL";"TAB2",#N/A,TRUE,"GENERAL";"TAB3",#N/A,TRUE,"GENERAL";"TAB4",#N/A,TRUE,"GENERAL";"TAB5",#N/A,TRUE,"GENERAL"}</definedName>
    <definedName name="_______p8" localSheetId="27" hidden="1">{"TAB1",#N/A,TRUE,"GENERAL";"TAB2",#N/A,TRUE,"GENERAL";"TAB3",#N/A,TRUE,"GENERAL";"TAB4",#N/A,TRUE,"GENERAL";"TAB5",#N/A,TRUE,"GENERAL"}</definedName>
    <definedName name="_______p8" localSheetId="28" hidden="1">{"TAB1",#N/A,TRUE,"GENERAL";"TAB2",#N/A,TRUE,"GENERAL";"TAB3",#N/A,TRUE,"GENERAL";"TAB4",#N/A,TRUE,"GENERAL";"TAB5",#N/A,TRUE,"GENERAL"}</definedName>
    <definedName name="_______p8" localSheetId="29" hidden="1">{"TAB1",#N/A,TRUE,"GENERAL";"TAB2",#N/A,TRUE,"GENERAL";"TAB3",#N/A,TRUE,"GENERAL";"TAB4",#N/A,TRUE,"GENERAL";"TAB5",#N/A,TRUE,"GENERAL"}</definedName>
    <definedName name="_______p8" localSheetId="30" hidden="1">{"TAB1",#N/A,TRUE,"GENERAL";"TAB2",#N/A,TRUE,"GENERAL";"TAB3",#N/A,TRUE,"GENERAL";"TAB4",#N/A,TRUE,"GENERAL";"TAB5",#N/A,TRUE,"GENERAL"}</definedName>
    <definedName name="_______p8" localSheetId="31" hidden="1">{"TAB1",#N/A,TRUE,"GENERAL";"TAB2",#N/A,TRUE,"GENERAL";"TAB3",#N/A,TRUE,"GENERAL";"TAB4",#N/A,TRUE,"GENERAL";"TAB5",#N/A,TRUE,"GENERAL"}</definedName>
    <definedName name="_______p8" localSheetId="8" hidden="1">{"TAB1",#N/A,TRUE,"GENERAL";"TAB2",#N/A,TRUE,"GENERAL";"TAB3",#N/A,TRUE,"GENERAL";"TAB4",#N/A,TRUE,"GENERAL";"TAB5",#N/A,TRUE,"GENERAL"}</definedName>
    <definedName name="_______p8" localSheetId="9"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25" hidden="1">{"TAB1",#N/A,TRUE,"GENERAL";"TAB2",#N/A,TRUE,"GENERAL";"TAB3",#N/A,TRUE,"GENERAL";"TAB4",#N/A,TRUE,"GENERAL";"TAB5",#N/A,TRUE,"GENERAL"}</definedName>
    <definedName name="_______r" localSheetId="26" hidden="1">{"TAB1",#N/A,TRUE,"GENERAL";"TAB2",#N/A,TRUE,"GENERAL";"TAB3",#N/A,TRUE,"GENERAL";"TAB4",#N/A,TRUE,"GENERAL";"TAB5",#N/A,TRUE,"GENERAL"}</definedName>
    <definedName name="_______r" localSheetId="27" hidden="1">{"TAB1",#N/A,TRUE,"GENERAL";"TAB2",#N/A,TRUE,"GENERAL";"TAB3",#N/A,TRUE,"GENERAL";"TAB4",#N/A,TRUE,"GENERAL";"TAB5",#N/A,TRUE,"GENERAL"}</definedName>
    <definedName name="_______r" localSheetId="28" hidden="1">{"TAB1",#N/A,TRUE,"GENERAL";"TAB2",#N/A,TRUE,"GENERAL";"TAB3",#N/A,TRUE,"GENERAL";"TAB4",#N/A,TRUE,"GENERAL";"TAB5",#N/A,TRUE,"GENERAL"}</definedName>
    <definedName name="_______r" localSheetId="29" hidden="1">{"TAB1",#N/A,TRUE,"GENERAL";"TAB2",#N/A,TRUE,"GENERAL";"TAB3",#N/A,TRUE,"GENERAL";"TAB4",#N/A,TRUE,"GENERAL";"TAB5",#N/A,TRUE,"GENERAL"}</definedName>
    <definedName name="_______r" localSheetId="30" hidden="1">{"TAB1",#N/A,TRUE,"GENERAL";"TAB2",#N/A,TRUE,"GENERAL";"TAB3",#N/A,TRUE,"GENERAL";"TAB4",#N/A,TRUE,"GENERAL";"TAB5",#N/A,TRUE,"GENERAL"}</definedName>
    <definedName name="_______r" localSheetId="31" hidden="1">{"TAB1",#N/A,TRUE,"GENERAL";"TAB2",#N/A,TRUE,"GENERAL";"TAB3",#N/A,TRUE,"GENERAL";"TAB4",#N/A,TRUE,"GENERAL";"TAB5",#N/A,TRUE,"GENERAL"}</definedName>
    <definedName name="_______r" localSheetId="8" hidden="1">{"TAB1",#N/A,TRUE,"GENERAL";"TAB2",#N/A,TRUE,"GENERAL";"TAB3",#N/A,TRUE,"GENERAL";"TAB4",#N/A,TRUE,"GENERAL";"TAB5",#N/A,TRUE,"GENERAL"}</definedName>
    <definedName name="_______r" localSheetId="9"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25" hidden="1">{"via1",#N/A,TRUE,"general";"via2",#N/A,TRUE,"general";"via3",#N/A,TRUE,"general"}</definedName>
    <definedName name="_______r4r" localSheetId="26" hidden="1">{"via1",#N/A,TRUE,"general";"via2",#N/A,TRUE,"general";"via3",#N/A,TRUE,"general"}</definedName>
    <definedName name="_______r4r" localSheetId="27" hidden="1">{"via1",#N/A,TRUE,"general";"via2",#N/A,TRUE,"general";"via3",#N/A,TRUE,"general"}</definedName>
    <definedName name="_______r4r" localSheetId="28" hidden="1">{"via1",#N/A,TRUE,"general";"via2",#N/A,TRUE,"general";"via3",#N/A,TRUE,"general"}</definedName>
    <definedName name="_______r4r" localSheetId="29" hidden="1">{"via1",#N/A,TRUE,"general";"via2",#N/A,TRUE,"general";"via3",#N/A,TRUE,"general"}</definedName>
    <definedName name="_______r4r" localSheetId="30" hidden="1">{"via1",#N/A,TRUE,"general";"via2",#N/A,TRUE,"general";"via3",#N/A,TRUE,"general"}</definedName>
    <definedName name="_______r4r" localSheetId="31" hidden="1">{"via1",#N/A,TRUE,"general";"via2",#N/A,TRUE,"general";"via3",#N/A,TRUE,"general"}</definedName>
    <definedName name="_______r4r" localSheetId="8" hidden="1">{"via1",#N/A,TRUE,"general";"via2",#N/A,TRUE,"general";"via3",#N/A,TRUE,"general"}</definedName>
    <definedName name="_______r4r" localSheetId="9"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25" hidden="1">{"via1",#N/A,TRUE,"general";"via2",#N/A,TRUE,"general";"via3",#N/A,TRUE,"general"}</definedName>
    <definedName name="_______rtu6" localSheetId="26" hidden="1">{"via1",#N/A,TRUE,"general";"via2",#N/A,TRUE,"general";"via3",#N/A,TRUE,"general"}</definedName>
    <definedName name="_______rtu6" localSheetId="27" hidden="1">{"via1",#N/A,TRUE,"general";"via2",#N/A,TRUE,"general";"via3",#N/A,TRUE,"general"}</definedName>
    <definedName name="_______rtu6" localSheetId="28" hidden="1">{"via1",#N/A,TRUE,"general";"via2",#N/A,TRUE,"general";"via3",#N/A,TRUE,"general"}</definedName>
    <definedName name="_______rtu6" localSheetId="29" hidden="1">{"via1",#N/A,TRUE,"general";"via2",#N/A,TRUE,"general";"via3",#N/A,TRUE,"general"}</definedName>
    <definedName name="_______rtu6" localSheetId="30" hidden="1">{"via1",#N/A,TRUE,"general";"via2",#N/A,TRUE,"general";"via3",#N/A,TRUE,"general"}</definedName>
    <definedName name="_______rtu6" localSheetId="31" hidden="1">{"via1",#N/A,TRUE,"general";"via2",#N/A,TRUE,"general";"via3",#N/A,TRUE,"general"}</definedName>
    <definedName name="_______rtu6" localSheetId="8" hidden="1">{"via1",#N/A,TRUE,"general";"via2",#N/A,TRUE,"general";"via3",#N/A,TRUE,"general"}</definedName>
    <definedName name="_______rtu6" localSheetId="9"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25" hidden="1">{"via1",#N/A,TRUE,"general";"via2",#N/A,TRUE,"general";"via3",#N/A,TRUE,"general"}</definedName>
    <definedName name="_______s1" localSheetId="26" hidden="1">{"via1",#N/A,TRUE,"general";"via2",#N/A,TRUE,"general";"via3",#N/A,TRUE,"general"}</definedName>
    <definedName name="_______s1" localSheetId="27" hidden="1">{"via1",#N/A,TRUE,"general";"via2",#N/A,TRUE,"general";"via3",#N/A,TRUE,"general"}</definedName>
    <definedName name="_______s1" localSheetId="28" hidden="1">{"via1",#N/A,TRUE,"general";"via2",#N/A,TRUE,"general";"via3",#N/A,TRUE,"general"}</definedName>
    <definedName name="_______s1" localSheetId="29" hidden="1">{"via1",#N/A,TRUE,"general";"via2",#N/A,TRUE,"general";"via3",#N/A,TRUE,"general"}</definedName>
    <definedName name="_______s1" localSheetId="30" hidden="1">{"via1",#N/A,TRUE,"general";"via2",#N/A,TRUE,"general";"via3",#N/A,TRUE,"general"}</definedName>
    <definedName name="_______s1" localSheetId="31" hidden="1">{"via1",#N/A,TRUE,"general";"via2",#N/A,TRUE,"general";"via3",#N/A,TRUE,"general"}</definedName>
    <definedName name="_______s1" localSheetId="8" hidden="1">{"via1",#N/A,TRUE,"general";"via2",#N/A,TRUE,"general";"via3",#N/A,TRUE,"general"}</definedName>
    <definedName name="_______s1" localSheetId="9"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25" hidden="1">{"TAB1",#N/A,TRUE,"GENERAL";"TAB2",#N/A,TRUE,"GENERAL";"TAB3",#N/A,TRUE,"GENERAL";"TAB4",#N/A,TRUE,"GENERAL";"TAB5",#N/A,TRUE,"GENERAL"}</definedName>
    <definedName name="_______s2" localSheetId="26" hidden="1">{"TAB1",#N/A,TRUE,"GENERAL";"TAB2",#N/A,TRUE,"GENERAL";"TAB3",#N/A,TRUE,"GENERAL";"TAB4",#N/A,TRUE,"GENERAL";"TAB5",#N/A,TRUE,"GENERAL"}</definedName>
    <definedName name="_______s2" localSheetId="27" hidden="1">{"TAB1",#N/A,TRUE,"GENERAL";"TAB2",#N/A,TRUE,"GENERAL";"TAB3",#N/A,TRUE,"GENERAL";"TAB4",#N/A,TRUE,"GENERAL";"TAB5",#N/A,TRUE,"GENERAL"}</definedName>
    <definedName name="_______s2" localSheetId="28" hidden="1">{"TAB1",#N/A,TRUE,"GENERAL";"TAB2",#N/A,TRUE,"GENERAL";"TAB3",#N/A,TRUE,"GENERAL";"TAB4",#N/A,TRUE,"GENERAL";"TAB5",#N/A,TRUE,"GENERAL"}</definedName>
    <definedName name="_______s2" localSheetId="29" hidden="1">{"TAB1",#N/A,TRUE,"GENERAL";"TAB2",#N/A,TRUE,"GENERAL";"TAB3",#N/A,TRUE,"GENERAL";"TAB4",#N/A,TRUE,"GENERAL";"TAB5",#N/A,TRUE,"GENERAL"}</definedName>
    <definedName name="_______s2" localSheetId="30" hidden="1">{"TAB1",#N/A,TRUE,"GENERAL";"TAB2",#N/A,TRUE,"GENERAL";"TAB3",#N/A,TRUE,"GENERAL";"TAB4",#N/A,TRUE,"GENERAL";"TAB5",#N/A,TRUE,"GENERAL"}</definedName>
    <definedName name="_______s2" localSheetId="31" hidden="1">{"TAB1",#N/A,TRUE,"GENERAL";"TAB2",#N/A,TRUE,"GENERAL";"TAB3",#N/A,TRUE,"GENERAL";"TAB4",#N/A,TRUE,"GENERAL";"TAB5",#N/A,TRUE,"GENERAL"}</definedName>
    <definedName name="_______s2" localSheetId="8" hidden="1">{"TAB1",#N/A,TRUE,"GENERAL";"TAB2",#N/A,TRUE,"GENERAL";"TAB3",#N/A,TRUE,"GENERAL";"TAB4",#N/A,TRUE,"GENERAL";"TAB5",#N/A,TRUE,"GENERAL"}</definedName>
    <definedName name="_______s2" localSheetId="9"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25" hidden="1">{"TAB1",#N/A,TRUE,"GENERAL";"TAB2",#N/A,TRUE,"GENERAL";"TAB3",#N/A,TRUE,"GENERAL";"TAB4",#N/A,TRUE,"GENERAL";"TAB5",#N/A,TRUE,"GENERAL"}</definedName>
    <definedName name="_______s3" localSheetId="26" hidden="1">{"TAB1",#N/A,TRUE,"GENERAL";"TAB2",#N/A,TRUE,"GENERAL";"TAB3",#N/A,TRUE,"GENERAL";"TAB4",#N/A,TRUE,"GENERAL";"TAB5",#N/A,TRUE,"GENERAL"}</definedName>
    <definedName name="_______s3" localSheetId="27" hidden="1">{"TAB1",#N/A,TRUE,"GENERAL";"TAB2",#N/A,TRUE,"GENERAL";"TAB3",#N/A,TRUE,"GENERAL";"TAB4",#N/A,TRUE,"GENERAL";"TAB5",#N/A,TRUE,"GENERAL"}</definedName>
    <definedName name="_______s3" localSheetId="28" hidden="1">{"TAB1",#N/A,TRUE,"GENERAL";"TAB2",#N/A,TRUE,"GENERAL";"TAB3",#N/A,TRUE,"GENERAL";"TAB4",#N/A,TRUE,"GENERAL";"TAB5",#N/A,TRUE,"GENERAL"}</definedName>
    <definedName name="_______s3" localSheetId="29" hidden="1">{"TAB1",#N/A,TRUE,"GENERAL";"TAB2",#N/A,TRUE,"GENERAL";"TAB3",#N/A,TRUE,"GENERAL";"TAB4",#N/A,TRUE,"GENERAL";"TAB5",#N/A,TRUE,"GENERAL"}</definedName>
    <definedName name="_______s3" localSheetId="30" hidden="1">{"TAB1",#N/A,TRUE,"GENERAL";"TAB2",#N/A,TRUE,"GENERAL";"TAB3",#N/A,TRUE,"GENERAL";"TAB4",#N/A,TRUE,"GENERAL";"TAB5",#N/A,TRUE,"GENERAL"}</definedName>
    <definedName name="_______s3" localSheetId="31" hidden="1">{"TAB1",#N/A,TRUE,"GENERAL";"TAB2",#N/A,TRUE,"GENERAL";"TAB3",#N/A,TRUE,"GENERAL";"TAB4",#N/A,TRUE,"GENERAL";"TAB5",#N/A,TRUE,"GENERAL"}</definedName>
    <definedName name="_______s3" localSheetId="8" hidden="1">{"TAB1",#N/A,TRUE,"GENERAL";"TAB2",#N/A,TRUE,"GENERAL";"TAB3",#N/A,TRUE,"GENERAL";"TAB4",#N/A,TRUE,"GENERAL";"TAB5",#N/A,TRUE,"GENERAL"}</definedName>
    <definedName name="_______s3" localSheetId="9"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25" hidden="1">{"via1",#N/A,TRUE,"general";"via2",#N/A,TRUE,"general";"via3",#N/A,TRUE,"general"}</definedName>
    <definedName name="_______s4" localSheetId="26" hidden="1">{"via1",#N/A,TRUE,"general";"via2",#N/A,TRUE,"general";"via3",#N/A,TRUE,"general"}</definedName>
    <definedName name="_______s4" localSheetId="27" hidden="1">{"via1",#N/A,TRUE,"general";"via2",#N/A,TRUE,"general";"via3",#N/A,TRUE,"general"}</definedName>
    <definedName name="_______s4" localSheetId="28" hidden="1">{"via1",#N/A,TRUE,"general";"via2",#N/A,TRUE,"general";"via3",#N/A,TRUE,"general"}</definedName>
    <definedName name="_______s4" localSheetId="29" hidden="1">{"via1",#N/A,TRUE,"general";"via2",#N/A,TRUE,"general";"via3",#N/A,TRUE,"general"}</definedName>
    <definedName name="_______s4" localSheetId="30" hidden="1">{"via1",#N/A,TRUE,"general";"via2",#N/A,TRUE,"general";"via3",#N/A,TRUE,"general"}</definedName>
    <definedName name="_______s4" localSheetId="31" hidden="1">{"via1",#N/A,TRUE,"general";"via2",#N/A,TRUE,"general";"via3",#N/A,TRUE,"general"}</definedName>
    <definedName name="_______s4" localSheetId="8" hidden="1">{"via1",#N/A,TRUE,"general";"via2",#N/A,TRUE,"general";"via3",#N/A,TRUE,"general"}</definedName>
    <definedName name="_______s4" localSheetId="9"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25" hidden="1">{"via1",#N/A,TRUE,"general";"via2",#N/A,TRUE,"general";"via3",#N/A,TRUE,"general"}</definedName>
    <definedName name="_______s5" localSheetId="26" hidden="1">{"via1",#N/A,TRUE,"general";"via2",#N/A,TRUE,"general";"via3",#N/A,TRUE,"general"}</definedName>
    <definedName name="_______s5" localSheetId="27" hidden="1">{"via1",#N/A,TRUE,"general";"via2",#N/A,TRUE,"general";"via3",#N/A,TRUE,"general"}</definedName>
    <definedName name="_______s5" localSheetId="28" hidden="1">{"via1",#N/A,TRUE,"general";"via2",#N/A,TRUE,"general";"via3",#N/A,TRUE,"general"}</definedName>
    <definedName name="_______s5" localSheetId="29" hidden="1">{"via1",#N/A,TRUE,"general";"via2",#N/A,TRUE,"general";"via3",#N/A,TRUE,"general"}</definedName>
    <definedName name="_______s5" localSheetId="30" hidden="1">{"via1",#N/A,TRUE,"general";"via2",#N/A,TRUE,"general";"via3",#N/A,TRUE,"general"}</definedName>
    <definedName name="_______s5" localSheetId="31" hidden="1">{"via1",#N/A,TRUE,"general";"via2",#N/A,TRUE,"general";"via3",#N/A,TRUE,"general"}</definedName>
    <definedName name="_______s5" localSheetId="8" hidden="1">{"via1",#N/A,TRUE,"general";"via2",#N/A,TRUE,"general";"via3",#N/A,TRUE,"general"}</definedName>
    <definedName name="_______s5" localSheetId="9"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25" hidden="1">{"TAB1",#N/A,TRUE,"GENERAL";"TAB2",#N/A,TRUE,"GENERAL";"TAB3",#N/A,TRUE,"GENERAL";"TAB4",#N/A,TRUE,"GENERAL";"TAB5",#N/A,TRUE,"GENERAL"}</definedName>
    <definedName name="_______s6" localSheetId="26" hidden="1">{"TAB1",#N/A,TRUE,"GENERAL";"TAB2",#N/A,TRUE,"GENERAL";"TAB3",#N/A,TRUE,"GENERAL";"TAB4",#N/A,TRUE,"GENERAL";"TAB5",#N/A,TRUE,"GENERAL"}</definedName>
    <definedName name="_______s6" localSheetId="27" hidden="1">{"TAB1",#N/A,TRUE,"GENERAL";"TAB2",#N/A,TRUE,"GENERAL";"TAB3",#N/A,TRUE,"GENERAL";"TAB4",#N/A,TRUE,"GENERAL";"TAB5",#N/A,TRUE,"GENERAL"}</definedName>
    <definedName name="_______s6" localSheetId="28" hidden="1">{"TAB1",#N/A,TRUE,"GENERAL";"TAB2",#N/A,TRUE,"GENERAL";"TAB3",#N/A,TRUE,"GENERAL";"TAB4",#N/A,TRUE,"GENERAL";"TAB5",#N/A,TRUE,"GENERAL"}</definedName>
    <definedName name="_______s6" localSheetId="29" hidden="1">{"TAB1",#N/A,TRUE,"GENERAL";"TAB2",#N/A,TRUE,"GENERAL";"TAB3",#N/A,TRUE,"GENERAL";"TAB4",#N/A,TRUE,"GENERAL";"TAB5",#N/A,TRUE,"GENERAL"}</definedName>
    <definedName name="_______s6" localSheetId="30" hidden="1">{"TAB1",#N/A,TRUE,"GENERAL";"TAB2",#N/A,TRUE,"GENERAL";"TAB3",#N/A,TRUE,"GENERAL";"TAB4",#N/A,TRUE,"GENERAL";"TAB5",#N/A,TRUE,"GENERAL"}</definedName>
    <definedName name="_______s6" localSheetId="31" hidden="1">{"TAB1",#N/A,TRUE,"GENERAL";"TAB2",#N/A,TRUE,"GENERAL";"TAB3",#N/A,TRUE,"GENERAL";"TAB4",#N/A,TRUE,"GENERAL";"TAB5",#N/A,TRUE,"GENERAL"}</definedName>
    <definedName name="_______s6" localSheetId="8" hidden="1">{"TAB1",#N/A,TRUE,"GENERAL";"TAB2",#N/A,TRUE,"GENERAL";"TAB3",#N/A,TRUE,"GENERAL";"TAB4",#N/A,TRUE,"GENERAL";"TAB5",#N/A,TRUE,"GENERAL"}</definedName>
    <definedName name="_______s6" localSheetId="9"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25" hidden="1">{"via1",#N/A,TRUE,"general";"via2",#N/A,TRUE,"general";"via3",#N/A,TRUE,"general"}</definedName>
    <definedName name="_______s7" localSheetId="26" hidden="1">{"via1",#N/A,TRUE,"general";"via2",#N/A,TRUE,"general";"via3",#N/A,TRUE,"general"}</definedName>
    <definedName name="_______s7" localSheetId="27" hidden="1">{"via1",#N/A,TRUE,"general";"via2",#N/A,TRUE,"general";"via3",#N/A,TRUE,"general"}</definedName>
    <definedName name="_______s7" localSheetId="28" hidden="1">{"via1",#N/A,TRUE,"general";"via2",#N/A,TRUE,"general";"via3",#N/A,TRUE,"general"}</definedName>
    <definedName name="_______s7" localSheetId="29" hidden="1">{"via1",#N/A,TRUE,"general";"via2",#N/A,TRUE,"general";"via3",#N/A,TRUE,"general"}</definedName>
    <definedName name="_______s7" localSheetId="30" hidden="1">{"via1",#N/A,TRUE,"general";"via2",#N/A,TRUE,"general";"via3",#N/A,TRUE,"general"}</definedName>
    <definedName name="_______s7" localSheetId="31" hidden="1">{"via1",#N/A,TRUE,"general";"via2",#N/A,TRUE,"general";"via3",#N/A,TRUE,"general"}</definedName>
    <definedName name="_______s7" localSheetId="8" hidden="1">{"via1",#N/A,TRUE,"general";"via2",#N/A,TRUE,"general";"via3",#N/A,TRUE,"general"}</definedName>
    <definedName name="_______s7" localSheetId="9"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25" hidden="1">{"TAB1",#N/A,TRUE,"GENERAL";"TAB2",#N/A,TRUE,"GENERAL";"TAB3",#N/A,TRUE,"GENERAL";"TAB4",#N/A,TRUE,"GENERAL";"TAB5",#N/A,TRUE,"GENERAL"}</definedName>
    <definedName name="_______t3" localSheetId="26" hidden="1">{"TAB1",#N/A,TRUE,"GENERAL";"TAB2",#N/A,TRUE,"GENERAL";"TAB3",#N/A,TRUE,"GENERAL";"TAB4",#N/A,TRUE,"GENERAL";"TAB5",#N/A,TRUE,"GENERAL"}</definedName>
    <definedName name="_______t3" localSheetId="27" hidden="1">{"TAB1",#N/A,TRUE,"GENERAL";"TAB2",#N/A,TRUE,"GENERAL";"TAB3",#N/A,TRUE,"GENERAL";"TAB4",#N/A,TRUE,"GENERAL";"TAB5",#N/A,TRUE,"GENERAL"}</definedName>
    <definedName name="_______t3" localSheetId="28" hidden="1">{"TAB1",#N/A,TRUE,"GENERAL";"TAB2",#N/A,TRUE,"GENERAL";"TAB3",#N/A,TRUE,"GENERAL";"TAB4",#N/A,TRUE,"GENERAL";"TAB5",#N/A,TRUE,"GENERAL"}</definedName>
    <definedName name="_______t3" localSheetId="29" hidden="1">{"TAB1",#N/A,TRUE,"GENERAL";"TAB2",#N/A,TRUE,"GENERAL";"TAB3",#N/A,TRUE,"GENERAL";"TAB4",#N/A,TRUE,"GENERAL";"TAB5",#N/A,TRUE,"GENERAL"}</definedName>
    <definedName name="_______t3" localSheetId="30" hidden="1">{"TAB1",#N/A,TRUE,"GENERAL";"TAB2",#N/A,TRUE,"GENERAL";"TAB3",#N/A,TRUE,"GENERAL";"TAB4",#N/A,TRUE,"GENERAL";"TAB5",#N/A,TRUE,"GENERAL"}</definedName>
    <definedName name="_______t3" localSheetId="31" hidden="1">{"TAB1",#N/A,TRUE,"GENERAL";"TAB2",#N/A,TRUE,"GENERAL";"TAB3",#N/A,TRUE,"GENERAL";"TAB4",#N/A,TRUE,"GENERAL";"TAB5",#N/A,TRUE,"GENERAL"}</definedName>
    <definedName name="_______t3" localSheetId="8" hidden="1">{"TAB1",#N/A,TRUE,"GENERAL";"TAB2",#N/A,TRUE,"GENERAL";"TAB3",#N/A,TRUE,"GENERAL";"TAB4",#N/A,TRUE,"GENERAL";"TAB5",#N/A,TRUE,"GENERAL"}</definedName>
    <definedName name="_______t3" localSheetId="9"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25" hidden="1">{"via1",#N/A,TRUE,"general";"via2",#N/A,TRUE,"general";"via3",#N/A,TRUE,"general"}</definedName>
    <definedName name="_______t4" localSheetId="26" hidden="1">{"via1",#N/A,TRUE,"general";"via2",#N/A,TRUE,"general";"via3",#N/A,TRUE,"general"}</definedName>
    <definedName name="_______t4" localSheetId="27" hidden="1">{"via1",#N/A,TRUE,"general";"via2",#N/A,TRUE,"general";"via3",#N/A,TRUE,"general"}</definedName>
    <definedName name="_______t4" localSheetId="28" hidden="1">{"via1",#N/A,TRUE,"general";"via2",#N/A,TRUE,"general";"via3",#N/A,TRUE,"general"}</definedName>
    <definedName name="_______t4" localSheetId="29" hidden="1">{"via1",#N/A,TRUE,"general";"via2",#N/A,TRUE,"general";"via3",#N/A,TRUE,"general"}</definedName>
    <definedName name="_______t4" localSheetId="30" hidden="1">{"via1",#N/A,TRUE,"general";"via2",#N/A,TRUE,"general";"via3",#N/A,TRUE,"general"}</definedName>
    <definedName name="_______t4" localSheetId="31" hidden="1">{"via1",#N/A,TRUE,"general";"via2",#N/A,TRUE,"general";"via3",#N/A,TRUE,"general"}</definedName>
    <definedName name="_______t4" localSheetId="8" hidden="1">{"via1",#N/A,TRUE,"general";"via2",#N/A,TRUE,"general";"via3",#N/A,TRUE,"general"}</definedName>
    <definedName name="_______t4" localSheetId="9"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25" hidden="1">{"TAB1",#N/A,TRUE,"GENERAL";"TAB2",#N/A,TRUE,"GENERAL";"TAB3",#N/A,TRUE,"GENERAL";"TAB4",#N/A,TRUE,"GENERAL";"TAB5",#N/A,TRUE,"GENERAL"}</definedName>
    <definedName name="_______t5" localSheetId="26" hidden="1">{"TAB1",#N/A,TRUE,"GENERAL";"TAB2",#N/A,TRUE,"GENERAL";"TAB3",#N/A,TRUE,"GENERAL";"TAB4",#N/A,TRUE,"GENERAL";"TAB5",#N/A,TRUE,"GENERAL"}</definedName>
    <definedName name="_______t5" localSheetId="27" hidden="1">{"TAB1",#N/A,TRUE,"GENERAL";"TAB2",#N/A,TRUE,"GENERAL";"TAB3",#N/A,TRUE,"GENERAL";"TAB4",#N/A,TRUE,"GENERAL";"TAB5",#N/A,TRUE,"GENERAL"}</definedName>
    <definedName name="_______t5" localSheetId="28" hidden="1">{"TAB1",#N/A,TRUE,"GENERAL";"TAB2",#N/A,TRUE,"GENERAL";"TAB3",#N/A,TRUE,"GENERAL";"TAB4",#N/A,TRUE,"GENERAL";"TAB5",#N/A,TRUE,"GENERAL"}</definedName>
    <definedName name="_______t5" localSheetId="29" hidden="1">{"TAB1",#N/A,TRUE,"GENERAL";"TAB2",#N/A,TRUE,"GENERAL";"TAB3",#N/A,TRUE,"GENERAL";"TAB4",#N/A,TRUE,"GENERAL";"TAB5",#N/A,TRUE,"GENERAL"}</definedName>
    <definedName name="_______t5" localSheetId="30" hidden="1">{"TAB1",#N/A,TRUE,"GENERAL";"TAB2",#N/A,TRUE,"GENERAL";"TAB3",#N/A,TRUE,"GENERAL";"TAB4",#N/A,TRUE,"GENERAL";"TAB5",#N/A,TRUE,"GENERAL"}</definedName>
    <definedName name="_______t5" localSheetId="31" hidden="1">{"TAB1",#N/A,TRUE,"GENERAL";"TAB2",#N/A,TRUE,"GENERAL";"TAB3",#N/A,TRUE,"GENERAL";"TAB4",#N/A,TRUE,"GENERAL";"TAB5",#N/A,TRUE,"GENERAL"}</definedName>
    <definedName name="_______t5" localSheetId="8" hidden="1">{"TAB1",#N/A,TRUE,"GENERAL";"TAB2",#N/A,TRUE,"GENERAL";"TAB3",#N/A,TRUE,"GENERAL";"TAB4",#N/A,TRUE,"GENERAL";"TAB5",#N/A,TRUE,"GENERAL"}</definedName>
    <definedName name="_______t5" localSheetId="9"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25" hidden="1">{"via1",#N/A,TRUE,"general";"via2",#N/A,TRUE,"general";"via3",#N/A,TRUE,"general"}</definedName>
    <definedName name="_______t6" localSheetId="26" hidden="1">{"via1",#N/A,TRUE,"general";"via2",#N/A,TRUE,"general";"via3",#N/A,TRUE,"general"}</definedName>
    <definedName name="_______t6" localSheetId="27" hidden="1">{"via1",#N/A,TRUE,"general";"via2",#N/A,TRUE,"general";"via3",#N/A,TRUE,"general"}</definedName>
    <definedName name="_______t6" localSheetId="28" hidden="1">{"via1",#N/A,TRUE,"general";"via2",#N/A,TRUE,"general";"via3",#N/A,TRUE,"general"}</definedName>
    <definedName name="_______t6" localSheetId="29" hidden="1">{"via1",#N/A,TRUE,"general";"via2",#N/A,TRUE,"general";"via3",#N/A,TRUE,"general"}</definedName>
    <definedName name="_______t6" localSheetId="30" hidden="1">{"via1",#N/A,TRUE,"general";"via2",#N/A,TRUE,"general";"via3",#N/A,TRUE,"general"}</definedName>
    <definedName name="_______t6" localSheetId="31" hidden="1">{"via1",#N/A,TRUE,"general";"via2",#N/A,TRUE,"general";"via3",#N/A,TRUE,"general"}</definedName>
    <definedName name="_______t6" localSheetId="8" hidden="1">{"via1",#N/A,TRUE,"general";"via2",#N/A,TRUE,"general";"via3",#N/A,TRUE,"general"}</definedName>
    <definedName name="_______t6" localSheetId="9"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25" hidden="1">{"TAB1",#N/A,TRUE,"GENERAL";"TAB2",#N/A,TRUE,"GENERAL";"TAB3",#N/A,TRUE,"GENERAL";"TAB4",#N/A,TRUE,"GENERAL";"TAB5",#N/A,TRUE,"GENERAL"}</definedName>
    <definedName name="_______t66" localSheetId="26" hidden="1">{"TAB1",#N/A,TRUE,"GENERAL";"TAB2",#N/A,TRUE,"GENERAL";"TAB3",#N/A,TRUE,"GENERAL";"TAB4",#N/A,TRUE,"GENERAL";"TAB5",#N/A,TRUE,"GENERAL"}</definedName>
    <definedName name="_______t66" localSheetId="27" hidden="1">{"TAB1",#N/A,TRUE,"GENERAL";"TAB2",#N/A,TRUE,"GENERAL";"TAB3",#N/A,TRUE,"GENERAL";"TAB4",#N/A,TRUE,"GENERAL";"TAB5",#N/A,TRUE,"GENERAL"}</definedName>
    <definedName name="_______t66" localSheetId="28" hidden="1">{"TAB1",#N/A,TRUE,"GENERAL";"TAB2",#N/A,TRUE,"GENERAL";"TAB3",#N/A,TRUE,"GENERAL";"TAB4",#N/A,TRUE,"GENERAL";"TAB5",#N/A,TRUE,"GENERAL"}</definedName>
    <definedName name="_______t66" localSheetId="29" hidden="1">{"TAB1",#N/A,TRUE,"GENERAL";"TAB2",#N/A,TRUE,"GENERAL";"TAB3",#N/A,TRUE,"GENERAL";"TAB4",#N/A,TRUE,"GENERAL";"TAB5",#N/A,TRUE,"GENERAL"}</definedName>
    <definedName name="_______t66" localSheetId="30" hidden="1">{"TAB1",#N/A,TRUE,"GENERAL";"TAB2",#N/A,TRUE,"GENERAL";"TAB3",#N/A,TRUE,"GENERAL";"TAB4",#N/A,TRUE,"GENERAL";"TAB5",#N/A,TRUE,"GENERAL"}</definedName>
    <definedName name="_______t66" localSheetId="31" hidden="1">{"TAB1",#N/A,TRUE,"GENERAL";"TAB2",#N/A,TRUE,"GENERAL";"TAB3",#N/A,TRUE,"GENERAL";"TAB4",#N/A,TRUE,"GENERAL";"TAB5",#N/A,TRUE,"GENERAL"}</definedName>
    <definedName name="_______t66" localSheetId="8" hidden="1">{"TAB1",#N/A,TRUE,"GENERAL";"TAB2",#N/A,TRUE,"GENERAL";"TAB3",#N/A,TRUE,"GENERAL";"TAB4",#N/A,TRUE,"GENERAL";"TAB5",#N/A,TRUE,"GENERAL"}</definedName>
    <definedName name="_______t66" localSheetId="9"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25" hidden="1">{"via1",#N/A,TRUE,"general";"via2",#N/A,TRUE,"general";"via3",#N/A,TRUE,"general"}</definedName>
    <definedName name="_______t7" localSheetId="26" hidden="1">{"via1",#N/A,TRUE,"general";"via2",#N/A,TRUE,"general";"via3",#N/A,TRUE,"general"}</definedName>
    <definedName name="_______t7" localSheetId="27" hidden="1">{"via1",#N/A,TRUE,"general";"via2",#N/A,TRUE,"general";"via3",#N/A,TRUE,"general"}</definedName>
    <definedName name="_______t7" localSheetId="28" hidden="1">{"via1",#N/A,TRUE,"general";"via2",#N/A,TRUE,"general";"via3",#N/A,TRUE,"general"}</definedName>
    <definedName name="_______t7" localSheetId="29" hidden="1">{"via1",#N/A,TRUE,"general";"via2",#N/A,TRUE,"general";"via3",#N/A,TRUE,"general"}</definedName>
    <definedName name="_______t7" localSheetId="30" hidden="1">{"via1",#N/A,TRUE,"general";"via2",#N/A,TRUE,"general";"via3",#N/A,TRUE,"general"}</definedName>
    <definedName name="_______t7" localSheetId="31" hidden="1">{"via1",#N/A,TRUE,"general";"via2",#N/A,TRUE,"general";"via3",#N/A,TRUE,"general"}</definedName>
    <definedName name="_______t7" localSheetId="8" hidden="1">{"via1",#N/A,TRUE,"general";"via2",#N/A,TRUE,"general";"via3",#N/A,TRUE,"general"}</definedName>
    <definedName name="_______t7" localSheetId="9"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25" hidden="1">{"TAB1",#N/A,TRUE,"GENERAL";"TAB2",#N/A,TRUE,"GENERAL";"TAB3",#N/A,TRUE,"GENERAL";"TAB4",#N/A,TRUE,"GENERAL";"TAB5",#N/A,TRUE,"GENERAL"}</definedName>
    <definedName name="_______t77" localSheetId="26" hidden="1">{"TAB1",#N/A,TRUE,"GENERAL";"TAB2",#N/A,TRUE,"GENERAL";"TAB3",#N/A,TRUE,"GENERAL";"TAB4",#N/A,TRUE,"GENERAL";"TAB5",#N/A,TRUE,"GENERAL"}</definedName>
    <definedName name="_______t77" localSheetId="27" hidden="1">{"TAB1",#N/A,TRUE,"GENERAL";"TAB2",#N/A,TRUE,"GENERAL";"TAB3",#N/A,TRUE,"GENERAL";"TAB4",#N/A,TRUE,"GENERAL";"TAB5",#N/A,TRUE,"GENERAL"}</definedName>
    <definedName name="_______t77" localSheetId="28" hidden="1">{"TAB1",#N/A,TRUE,"GENERAL";"TAB2",#N/A,TRUE,"GENERAL";"TAB3",#N/A,TRUE,"GENERAL";"TAB4",#N/A,TRUE,"GENERAL";"TAB5",#N/A,TRUE,"GENERAL"}</definedName>
    <definedName name="_______t77" localSheetId="29" hidden="1">{"TAB1",#N/A,TRUE,"GENERAL";"TAB2",#N/A,TRUE,"GENERAL";"TAB3",#N/A,TRUE,"GENERAL";"TAB4",#N/A,TRUE,"GENERAL";"TAB5",#N/A,TRUE,"GENERAL"}</definedName>
    <definedName name="_______t77" localSheetId="30" hidden="1">{"TAB1",#N/A,TRUE,"GENERAL";"TAB2",#N/A,TRUE,"GENERAL";"TAB3",#N/A,TRUE,"GENERAL";"TAB4",#N/A,TRUE,"GENERAL";"TAB5",#N/A,TRUE,"GENERAL"}</definedName>
    <definedName name="_______t77" localSheetId="31" hidden="1">{"TAB1",#N/A,TRUE,"GENERAL";"TAB2",#N/A,TRUE,"GENERAL";"TAB3",#N/A,TRUE,"GENERAL";"TAB4",#N/A,TRUE,"GENERAL";"TAB5",#N/A,TRUE,"GENERAL"}</definedName>
    <definedName name="_______t77" localSheetId="8" hidden="1">{"TAB1",#N/A,TRUE,"GENERAL";"TAB2",#N/A,TRUE,"GENERAL";"TAB3",#N/A,TRUE,"GENERAL";"TAB4",#N/A,TRUE,"GENERAL";"TAB5",#N/A,TRUE,"GENERAL"}</definedName>
    <definedName name="_______t77" localSheetId="9"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25" hidden="1">{"TAB1",#N/A,TRUE,"GENERAL";"TAB2",#N/A,TRUE,"GENERAL";"TAB3",#N/A,TRUE,"GENERAL";"TAB4",#N/A,TRUE,"GENERAL";"TAB5",#N/A,TRUE,"GENERAL"}</definedName>
    <definedName name="_______t8" localSheetId="26" hidden="1">{"TAB1",#N/A,TRUE,"GENERAL";"TAB2",#N/A,TRUE,"GENERAL";"TAB3",#N/A,TRUE,"GENERAL";"TAB4",#N/A,TRUE,"GENERAL";"TAB5",#N/A,TRUE,"GENERAL"}</definedName>
    <definedName name="_______t8" localSheetId="27" hidden="1">{"TAB1",#N/A,TRUE,"GENERAL";"TAB2",#N/A,TRUE,"GENERAL";"TAB3",#N/A,TRUE,"GENERAL";"TAB4",#N/A,TRUE,"GENERAL";"TAB5",#N/A,TRUE,"GENERAL"}</definedName>
    <definedName name="_______t8" localSheetId="28" hidden="1">{"TAB1",#N/A,TRUE,"GENERAL";"TAB2",#N/A,TRUE,"GENERAL";"TAB3",#N/A,TRUE,"GENERAL";"TAB4",#N/A,TRUE,"GENERAL";"TAB5",#N/A,TRUE,"GENERAL"}</definedName>
    <definedName name="_______t8" localSheetId="29" hidden="1">{"TAB1",#N/A,TRUE,"GENERAL";"TAB2",#N/A,TRUE,"GENERAL";"TAB3",#N/A,TRUE,"GENERAL";"TAB4",#N/A,TRUE,"GENERAL";"TAB5",#N/A,TRUE,"GENERAL"}</definedName>
    <definedName name="_______t8" localSheetId="30" hidden="1">{"TAB1",#N/A,TRUE,"GENERAL";"TAB2",#N/A,TRUE,"GENERAL";"TAB3",#N/A,TRUE,"GENERAL";"TAB4",#N/A,TRUE,"GENERAL";"TAB5",#N/A,TRUE,"GENERAL"}</definedName>
    <definedName name="_______t8" localSheetId="31" hidden="1">{"TAB1",#N/A,TRUE,"GENERAL";"TAB2",#N/A,TRUE,"GENERAL";"TAB3",#N/A,TRUE,"GENERAL";"TAB4",#N/A,TRUE,"GENERAL";"TAB5",#N/A,TRUE,"GENERAL"}</definedName>
    <definedName name="_______t8" localSheetId="8" hidden="1">{"TAB1",#N/A,TRUE,"GENERAL";"TAB2",#N/A,TRUE,"GENERAL";"TAB3",#N/A,TRUE,"GENERAL";"TAB4",#N/A,TRUE,"GENERAL";"TAB5",#N/A,TRUE,"GENERAL"}</definedName>
    <definedName name="_______t8" localSheetId="9"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25" hidden="1">{"via1",#N/A,TRUE,"general";"via2",#N/A,TRUE,"general";"via3",#N/A,TRUE,"general"}</definedName>
    <definedName name="_______t88" localSheetId="26" hidden="1">{"via1",#N/A,TRUE,"general";"via2",#N/A,TRUE,"general";"via3",#N/A,TRUE,"general"}</definedName>
    <definedName name="_______t88" localSheetId="27" hidden="1">{"via1",#N/A,TRUE,"general";"via2",#N/A,TRUE,"general";"via3",#N/A,TRUE,"general"}</definedName>
    <definedName name="_______t88" localSheetId="28" hidden="1">{"via1",#N/A,TRUE,"general";"via2",#N/A,TRUE,"general";"via3",#N/A,TRUE,"general"}</definedName>
    <definedName name="_______t88" localSheetId="29" hidden="1">{"via1",#N/A,TRUE,"general";"via2",#N/A,TRUE,"general";"via3",#N/A,TRUE,"general"}</definedName>
    <definedName name="_______t88" localSheetId="30" hidden="1">{"via1",#N/A,TRUE,"general";"via2",#N/A,TRUE,"general";"via3",#N/A,TRUE,"general"}</definedName>
    <definedName name="_______t88" localSheetId="31" hidden="1">{"via1",#N/A,TRUE,"general";"via2",#N/A,TRUE,"general";"via3",#N/A,TRUE,"general"}</definedName>
    <definedName name="_______t88" localSheetId="8" hidden="1">{"via1",#N/A,TRUE,"general";"via2",#N/A,TRUE,"general";"via3",#N/A,TRUE,"general"}</definedName>
    <definedName name="_______t88" localSheetId="9"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25" hidden="1">{"TAB1",#N/A,TRUE,"GENERAL";"TAB2",#N/A,TRUE,"GENERAL";"TAB3",#N/A,TRUE,"GENERAL";"TAB4",#N/A,TRUE,"GENERAL";"TAB5",#N/A,TRUE,"GENERAL"}</definedName>
    <definedName name="_______t9" localSheetId="26" hidden="1">{"TAB1",#N/A,TRUE,"GENERAL";"TAB2",#N/A,TRUE,"GENERAL";"TAB3",#N/A,TRUE,"GENERAL";"TAB4",#N/A,TRUE,"GENERAL";"TAB5",#N/A,TRUE,"GENERAL"}</definedName>
    <definedName name="_______t9" localSheetId="27" hidden="1">{"TAB1",#N/A,TRUE,"GENERAL";"TAB2",#N/A,TRUE,"GENERAL";"TAB3",#N/A,TRUE,"GENERAL";"TAB4",#N/A,TRUE,"GENERAL";"TAB5",#N/A,TRUE,"GENERAL"}</definedName>
    <definedName name="_______t9" localSheetId="28" hidden="1">{"TAB1",#N/A,TRUE,"GENERAL";"TAB2",#N/A,TRUE,"GENERAL";"TAB3",#N/A,TRUE,"GENERAL";"TAB4",#N/A,TRUE,"GENERAL";"TAB5",#N/A,TRUE,"GENERAL"}</definedName>
    <definedName name="_______t9" localSheetId="29" hidden="1">{"TAB1",#N/A,TRUE,"GENERAL";"TAB2",#N/A,TRUE,"GENERAL";"TAB3",#N/A,TRUE,"GENERAL";"TAB4",#N/A,TRUE,"GENERAL";"TAB5",#N/A,TRUE,"GENERAL"}</definedName>
    <definedName name="_______t9" localSheetId="30" hidden="1">{"TAB1",#N/A,TRUE,"GENERAL";"TAB2",#N/A,TRUE,"GENERAL";"TAB3",#N/A,TRUE,"GENERAL";"TAB4",#N/A,TRUE,"GENERAL";"TAB5",#N/A,TRUE,"GENERAL"}</definedName>
    <definedName name="_______t9" localSheetId="31" hidden="1">{"TAB1",#N/A,TRUE,"GENERAL";"TAB2",#N/A,TRUE,"GENERAL";"TAB3",#N/A,TRUE,"GENERAL";"TAB4",#N/A,TRUE,"GENERAL";"TAB5",#N/A,TRUE,"GENERAL"}</definedName>
    <definedName name="_______t9" localSheetId="8" hidden="1">{"TAB1",#N/A,TRUE,"GENERAL";"TAB2",#N/A,TRUE,"GENERAL";"TAB3",#N/A,TRUE,"GENERAL";"TAB4",#N/A,TRUE,"GENERAL";"TAB5",#N/A,TRUE,"GENERAL"}</definedName>
    <definedName name="_______t9" localSheetId="9"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25" hidden="1">{"via1",#N/A,TRUE,"general";"via2",#N/A,TRUE,"general";"via3",#N/A,TRUE,"general"}</definedName>
    <definedName name="_______t99" localSheetId="26" hidden="1">{"via1",#N/A,TRUE,"general";"via2",#N/A,TRUE,"general";"via3",#N/A,TRUE,"general"}</definedName>
    <definedName name="_______t99" localSheetId="27" hidden="1">{"via1",#N/A,TRUE,"general";"via2",#N/A,TRUE,"general";"via3",#N/A,TRUE,"general"}</definedName>
    <definedName name="_______t99" localSheetId="28" hidden="1">{"via1",#N/A,TRUE,"general";"via2",#N/A,TRUE,"general";"via3",#N/A,TRUE,"general"}</definedName>
    <definedName name="_______t99" localSheetId="29" hidden="1">{"via1",#N/A,TRUE,"general";"via2",#N/A,TRUE,"general";"via3",#N/A,TRUE,"general"}</definedName>
    <definedName name="_______t99" localSheetId="30" hidden="1">{"via1",#N/A,TRUE,"general";"via2",#N/A,TRUE,"general";"via3",#N/A,TRUE,"general"}</definedName>
    <definedName name="_______t99" localSheetId="31" hidden="1">{"via1",#N/A,TRUE,"general";"via2",#N/A,TRUE,"general";"via3",#N/A,TRUE,"general"}</definedName>
    <definedName name="_______t99" localSheetId="8" hidden="1">{"via1",#N/A,TRUE,"general";"via2",#N/A,TRUE,"general";"via3",#N/A,TRUE,"general"}</definedName>
    <definedName name="_______t99" localSheetId="9"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25" hidden="1">{"TAB1",#N/A,TRUE,"GENERAL";"TAB2",#N/A,TRUE,"GENERAL";"TAB3",#N/A,TRUE,"GENERAL";"TAB4",#N/A,TRUE,"GENERAL";"TAB5",#N/A,TRUE,"GENERAL"}</definedName>
    <definedName name="_______u4" localSheetId="26" hidden="1">{"TAB1",#N/A,TRUE,"GENERAL";"TAB2",#N/A,TRUE,"GENERAL";"TAB3",#N/A,TRUE,"GENERAL";"TAB4",#N/A,TRUE,"GENERAL";"TAB5",#N/A,TRUE,"GENERAL"}</definedName>
    <definedName name="_______u4" localSheetId="27" hidden="1">{"TAB1",#N/A,TRUE,"GENERAL";"TAB2",#N/A,TRUE,"GENERAL";"TAB3",#N/A,TRUE,"GENERAL";"TAB4",#N/A,TRUE,"GENERAL";"TAB5",#N/A,TRUE,"GENERAL"}</definedName>
    <definedName name="_______u4" localSheetId="28" hidden="1">{"TAB1",#N/A,TRUE,"GENERAL";"TAB2",#N/A,TRUE,"GENERAL";"TAB3",#N/A,TRUE,"GENERAL";"TAB4",#N/A,TRUE,"GENERAL";"TAB5",#N/A,TRUE,"GENERAL"}</definedName>
    <definedName name="_______u4" localSheetId="29" hidden="1">{"TAB1",#N/A,TRUE,"GENERAL";"TAB2",#N/A,TRUE,"GENERAL";"TAB3",#N/A,TRUE,"GENERAL";"TAB4",#N/A,TRUE,"GENERAL";"TAB5",#N/A,TRUE,"GENERAL"}</definedName>
    <definedName name="_______u4" localSheetId="30" hidden="1">{"TAB1",#N/A,TRUE,"GENERAL";"TAB2",#N/A,TRUE,"GENERAL";"TAB3",#N/A,TRUE,"GENERAL";"TAB4",#N/A,TRUE,"GENERAL";"TAB5",#N/A,TRUE,"GENERAL"}</definedName>
    <definedName name="_______u4" localSheetId="31" hidden="1">{"TAB1",#N/A,TRUE,"GENERAL";"TAB2",#N/A,TRUE,"GENERAL";"TAB3",#N/A,TRUE,"GENERAL";"TAB4",#N/A,TRUE,"GENERAL";"TAB5",#N/A,TRUE,"GENERAL"}</definedName>
    <definedName name="_______u4" localSheetId="8" hidden="1">{"TAB1",#N/A,TRUE,"GENERAL";"TAB2",#N/A,TRUE,"GENERAL";"TAB3",#N/A,TRUE,"GENERAL";"TAB4",#N/A,TRUE,"GENERAL";"TAB5",#N/A,TRUE,"GENERAL"}</definedName>
    <definedName name="_______u4" localSheetId="9"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25" hidden="1">{"TAB1",#N/A,TRUE,"GENERAL";"TAB2",#N/A,TRUE,"GENERAL";"TAB3",#N/A,TRUE,"GENERAL";"TAB4",#N/A,TRUE,"GENERAL";"TAB5",#N/A,TRUE,"GENERAL"}</definedName>
    <definedName name="_______u5" localSheetId="26" hidden="1">{"TAB1",#N/A,TRUE,"GENERAL";"TAB2",#N/A,TRUE,"GENERAL";"TAB3",#N/A,TRUE,"GENERAL";"TAB4",#N/A,TRUE,"GENERAL";"TAB5",#N/A,TRUE,"GENERAL"}</definedName>
    <definedName name="_______u5" localSheetId="27" hidden="1">{"TAB1",#N/A,TRUE,"GENERAL";"TAB2",#N/A,TRUE,"GENERAL";"TAB3",#N/A,TRUE,"GENERAL";"TAB4",#N/A,TRUE,"GENERAL";"TAB5",#N/A,TRUE,"GENERAL"}</definedName>
    <definedName name="_______u5" localSheetId="28" hidden="1">{"TAB1",#N/A,TRUE,"GENERAL";"TAB2",#N/A,TRUE,"GENERAL";"TAB3",#N/A,TRUE,"GENERAL";"TAB4",#N/A,TRUE,"GENERAL";"TAB5",#N/A,TRUE,"GENERAL"}</definedName>
    <definedName name="_______u5" localSheetId="29" hidden="1">{"TAB1",#N/A,TRUE,"GENERAL";"TAB2",#N/A,TRUE,"GENERAL";"TAB3",#N/A,TRUE,"GENERAL";"TAB4",#N/A,TRUE,"GENERAL";"TAB5",#N/A,TRUE,"GENERAL"}</definedName>
    <definedName name="_______u5" localSheetId="30" hidden="1">{"TAB1",#N/A,TRUE,"GENERAL";"TAB2",#N/A,TRUE,"GENERAL";"TAB3",#N/A,TRUE,"GENERAL";"TAB4",#N/A,TRUE,"GENERAL";"TAB5",#N/A,TRUE,"GENERAL"}</definedName>
    <definedName name="_______u5" localSheetId="31" hidden="1">{"TAB1",#N/A,TRUE,"GENERAL";"TAB2",#N/A,TRUE,"GENERAL";"TAB3",#N/A,TRUE,"GENERAL";"TAB4",#N/A,TRUE,"GENERAL";"TAB5",#N/A,TRUE,"GENERAL"}</definedName>
    <definedName name="_______u5" localSheetId="8" hidden="1">{"TAB1",#N/A,TRUE,"GENERAL";"TAB2",#N/A,TRUE,"GENERAL";"TAB3",#N/A,TRUE,"GENERAL";"TAB4",#N/A,TRUE,"GENERAL";"TAB5",#N/A,TRUE,"GENERAL"}</definedName>
    <definedName name="_______u5" localSheetId="9"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25" hidden="1">{"TAB1",#N/A,TRUE,"GENERAL";"TAB2",#N/A,TRUE,"GENERAL";"TAB3",#N/A,TRUE,"GENERAL";"TAB4",#N/A,TRUE,"GENERAL";"TAB5",#N/A,TRUE,"GENERAL"}</definedName>
    <definedName name="_______u6" localSheetId="26" hidden="1">{"TAB1",#N/A,TRUE,"GENERAL";"TAB2",#N/A,TRUE,"GENERAL";"TAB3",#N/A,TRUE,"GENERAL";"TAB4",#N/A,TRUE,"GENERAL";"TAB5",#N/A,TRUE,"GENERAL"}</definedName>
    <definedName name="_______u6" localSheetId="27" hidden="1">{"TAB1",#N/A,TRUE,"GENERAL";"TAB2",#N/A,TRUE,"GENERAL";"TAB3",#N/A,TRUE,"GENERAL";"TAB4",#N/A,TRUE,"GENERAL";"TAB5",#N/A,TRUE,"GENERAL"}</definedName>
    <definedName name="_______u6" localSheetId="28" hidden="1">{"TAB1",#N/A,TRUE,"GENERAL";"TAB2",#N/A,TRUE,"GENERAL";"TAB3",#N/A,TRUE,"GENERAL";"TAB4",#N/A,TRUE,"GENERAL";"TAB5",#N/A,TRUE,"GENERAL"}</definedName>
    <definedName name="_______u6" localSheetId="29" hidden="1">{"TAB1",#N/A,TRUE,"GENERAL";"TAB2",#N/A,TRUE,"GENERAL";"TAB3",#N/A,TRUE,"GENERAL";"TAB4",#N/A,TRUE,"GENERAL";"TAB5",#N/A,TRUE,"GENERAL"}</definedName>
    <definedName name="_______u6" localSheetId="30" hidden="1">{"TAB1",#N/A,TRUE,"GENERAL";"TAB2",#N/A,TRUE,"GENERAL";"TAB3",#N/A,TRUE,"GENERAL";"TAB4",#N/A,TRUE,"GENERAL";"TAB5",#N/A,TRUE,"GENERAL"}</definedName>
    <definedName name="_______u6" localSheetId="31" hidden="1">{"TAB1",#N/A,TRUE,"GENERAL";"TAB2",#N/A,TRUE,"GENERAL";"TAB3",#N/A,TRUE,"GENERAL";"TAB4",#N/A,TRUE,"GENERAL";"TAB5",#N/A,TRUE,"GENERAL"}</definedName>
    <definedName name="_______u6" localSheetId="8" hidden="1">{"TAB1",#N/A,TRUE,"GENERAL";"TAB2",#N/A,TRUE,"GENERAL";"TAB3",#N/A,TRUE,"GENERAL";"TAB4",#N/A,TRUE,"GENERAL";"TAB5",#N/A,TRUE,"GENERAL"}</definedName>
    <definedName name="_______u6" localSheetId="9"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25" hidden="1">{"via1",#N/A,TRUE,"general";"via2",#N/A,TRUE,"general";"via3",#N/A,TRUE,"general"}</definedName>
    <definedName name="_______u7" localSheetId="26" hidden="1">{"via1",#N/A,TRUE,"general";"via2",#N/A,TRUE,"general";"via3",#N/A,TRUE,"general"}</definedName>
    <definedName name="_______u7" localSheetId="27" hidden="1">{"via1",#N/A,TRUE,"general";"via2",#N/A,TRUE,"general";"via3",#N/A,TRUE,"general"}</definedName>
    <definedName name="_______u7" localSheetId="28" hidden="1">{"via1",#N/A,TRUE,"general";"via2",#N/A,TRUE,"general";"via3",#N/A,TRUE,"general"}</definedName>
    <definedName name="_______u7" localSheetId="29" hidden="1">{"via1",#N/A,TRUE,"general";"via2",#N/A,TRUE,"general";"via3",#N/A,TRUE,"general"}</definedName>
    <definedName name="_______u7" localSheetId="30" hidden="1">{"via1",#N/A,TRUE,"general";"via2",#N/A,TRUE,"general";"via3",#N/A,TRUE,"general"}</definedName>
    <definedName name="_______u7" localSheetId="31" hidden="1">{"via1",#N/A,TRUE,"general";"via2",#N/A,TRUE,"general";"via3",#N/A,TRUE,"general"}</definedName>
    <definedName name="_______u7" localSheetId="8" hidden="1">{"via1",#N/A,TRUE,"general";"via2",#N/A,TRUE,"general";"via3",#N/A,TRUE,"general"}</definedName>
    <definedName name="_______u7" localSheetId="9"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25" hidden="1">{"TAB1",#N/A,TRUE,"GENERAL";"TAB2",#N/A,TRUE,"GENERAL";"TAB3",#N/A,TRUE,"GENERAL";"TAB4",#N/A,TRUE,"GENERAL";"TAB5",#N/A,TRUE,"GENERAL"}</definedName>
    <definedName name="_______u8" localSheetId="26" hidden="1">{"TAB1",#N/A,TRUE,"GENERAL";"TAB2",#N/A,TRUE,"GENERAL";"TAB3",#N/A,TRUE,"GENERAL";"TAB4",#N/A,TRUE,"GENERAL";"TAB5",#N/A,TRUE,"GENERAL"}</definedName>
    <definedName name="_______u8" localSheetId="27" hidden="1">{"TAB1",#N/A,TRUE,"GENERAL";"TAB2",#N/A,TRUE,"GENERAL";"TAB3",#N/A,TRUE,"GENERAL";"TAB4",#N/A,TRUE,"GENERAL";"TAB5",#N/A,TRUE,"GENERAL"}</definedName>
    <definedName name="_______u8" localSheetId="28" hidden="1">{"TAB1",#N/A,TRUE,"GENERAL";"TAB2",#N/A,TRUE,"GENERAL";"TAB3",#N/A,TRUE,"GENERAL";"TAB4",#N/A,TRUE,"GENERAL";"TAB5",#N/A,TRUE,"GENERAL"}</definedName>
    <definedName name="_______u8" localSheetId="29" hidden="1">{"TAB1",#N/A,TRUE,"GENERAL";"TAB2",#N/A,TRUE,"GENERAL";"TAB3",#N/A,TRUE,"GENERAL";"TAB4",#N/A,TRUE,"GENERAL";"TAB5",#N/A,TRUE,"GENERAL"}</definedName>
    <definedName name="_______u8" localSheetId="30" hidden="1">{"TAB1",#N/A,TRUE,"GENERAL";"TAB2",#N/A,TRUE,"GENERAL";"TAB3",#N/A,TRUE,"GENERAL";"TAB4",#N/A,TRUE,"GENERAL";"TAB5",#N/A,TRUE,"GENERAL"}</definedName>
    <definedName name="_______u8" localSheetId="31" hidden="1">{"TAB1",#N/A,TRUE,"GENERAL";"TAB2",#N/A,TRUE,"GENERAL";"TAB3",#N/A,TRUE,"GENERAL";"TAB4",#N/A,TRUE,"GENERAL";"TAB5",#N/A,TRUE,"GENERAL"}</definedName>
    <definedName name="_______u8" localSheetId="8" hidden="1">{"TAB1",#N/A,TRUE,"GENERAL";"TAB2",#N/A,TRUE,"GENERAL";"TAB3",#N/A,TRUE,"GENERAL";"TAB4",#N/A,TRUE,"GENERAL";"TAB5",#N/A,TRUE,"GENERAL"}</definedName>
    <definedName name="_______u8" localSheetId="9"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25" hidden="1">{"TAB1",#N/A,TRUE,"GENERAL";"TAB2",#N/A,TRUE,"GENERAL";"TAB3",#N/A,TRUE,"GENERAL";"TAB4",#N/A,TRUE,"GENERAL";"TAB5",#N/A,TRUE,"GENERAL"}</definedName>
    <definedName name="_______u9" localSheetId="26" hidden="1">{"TAB1",#N/A,TRUE,"GENERAL";"TAB2",#N/A,TRUE,"GENERAL";"TAB3",#N/A,TRUE,"GENERAL";"TAB4",#N/A,TRUE,"GENERAL";"TAB5",#N/A,TRUE,"GENERAL"}</definedName>
    <definedName name="_______u9" localSheetId="27" hidden="1">{"TAB1",#N/A,TRUE,"GENERAL";"TAB2",#N/A,TRUE,"GENERAL";"TAB3",#N/A,TRUE,"GENERAL";"TAB4",#N/A,TRUE,"GENERAL";"TAB5",#N/A,TRUE,"GENERAL"}</definedName>
    <definedName name="_______u9" localSheetId="28" hidden="1">{"TAB1",#N/A,TRUE,"GENERAL";"TAB2",#N/A,TRUE,"GENERAL";"TAB3",#N/A,TRUE,"GENERAL";"TAB4",#N/A,TRUE,"GENERAL";"TAB5",#N/A,TRUE,"GENERAL"}</definedName>
    <definedName name="_______u9" localSheetId="29" hidden="1">{"TAB1",#N/A,TRUE,"GENERAL";"TAB2",#N/A,TRUE,"GENERAL";"TAB3",#N/A,TRUE,"GENERAL";"TAB4",#N/A,TRUE,"GENERAL";"TAB5",#N/A,TRUE,"GENERAL"}</definedName>
    <definedName name="_______u9" localSheetId="30" hidden="1">{"TAB1",#N/A,TRUE,"GENERAL";"TAB2",#N/A,TRUE,"GENERAL";"TAB3",#N/A,TRUE,"GENERAL";"TAB4",#N/A,TRUE,"GENERAL";"TAB5",#N/A,TRUE,"GENERAL"}</definedName>
    <definedName name="_______u9" localSheetId="31" hidden="1">{"TAB1",#N/A,TRUE,"GENERAL";"TAB2",#N/A,TRUE,"GENERAL";"TAB3",#N/A,TRUE,"GENERAL";"TAB4",#N/A,TRUE,"GENERAL";"TAB5",#N/A,TRUE,"GENERAL"}</definedName>
    <definedName name="_______u9" localSheetId="8" hidden="1">{"TAB1",#N/A,TRUE,"GENERAL";"TAB2",#N/A,TRUE,"GENERAL";"TAB3",#N/A,TRUE,"GENERAL";"TAB4",#N/A,TRUE,"GENERAL";"TAB5",#N/A,TRUE,"GENERAL"}</definedName>
    <definedName name="_______u9" localSheetId="9"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25" hidden="1">{"TAB1",#N/A,TRUE,"GENERAL";"TAB2",#N/A,TRUE,"GENERAL";"TAB3",#N/A,TRUE,"GENERAL";"TAB4",#N/A,TRUE,"GENERAL";"TAB5",#N/A,TRUE,"GENERAL"}</definedName>
    <definedName name="_______ur7" localSheetId="26" hidden="1">{"TAB1",#N/A,TRUE,"GENERAL";"TAB2",#N/A,TRUE,"GENERAL";"TAB3",#N/A,TRUE,"GENERAL";"TAB4",#N/A,TRUE,"GENERAL";"TAB5",#N/A,TRUE,"GENERAL"}</definedName>
    <definedName name="_______ur7" localSheetId="27" hidden="1">{"TAB1",#N/A,TRUE,"GENERAL";"TAB2",#N/A,TRUE,"GENERAL";"TAB3",#N/A,TRUE,"GENERAL";"TAB4",#N/A,TRUE,"GENERAL";"TAB5",#N/A,TRUE,"GENERAL"}</definedName>
    <definedName name="_______ur7" localSheetId="28" hidden="1">{"TAB1",#N/A,TRUE,"GENERAL";"TAB2",#N/A,TRUE,"GENERAL";"TAB3",#N/A,TRUE,"GENERAL";"TAB4",#N/A,TRUE,"GENERAL";"TAB5",#N/A,TRUE,"GENERAL"}</definedName>
    <definedName name="_______ur7" localSheetId="29" hidden="1">{"TAB1",#N/A,TRUE,"GENERAL";"TAB2",#N/A,TRUE,"GENERAL";"TAB3",#N/A,TRUE,"GENERAL";"TAB4",#N/A,TRUE,"GENERAL";"TAB5",#N/A,TRUE,"GENERAL"}</definedName>
    <definedName name="_______ur7" localSheetId="30" hidden="1">{"TAB1",#N/A,TRUE,"GENERAL";"TAB2",#N/A,TRUE,"GENERAL";"TAB3",#N/A,TRUE,"GENERAL";"TAB4",#N/A,TRUE,"GENERAL";"TAB5",#N/A,TRUE,"GENERAL"}</definedName>
    <definedName name="_______ur7" localSheetId="31" hidden="1">{"TAB1",#N/A,TRUE,"GENERAL";"TAB2",#N/A,TRUE,"GENERAL";"TAB3",#N/A,TRUE,"GENERAL";"TAB4",#N/A,TRUE,"GENERAL";"TAB5",#N/A,TRUE,"GENERAL"}</definedName>
    <definedName name="_______ur7" localSheetId="8" hidden="1">{"TAB1",#N/A,TRUE,"GENERAL";"TAB2",#N/A,TRUE,"GENERAL";"TAB3",#N/A,TRUE,"GENERAL";"TAB4",#N/A,TRUE,"GENERAL";"TAB5",#N/A,TRUE,"GENERAL"}</definedName>
    <definedName name="_______ur7" localSheetId="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25" hidden="1">{"via1",#N/A,TRUE,"general";"via2",#N/A,TRUE,"general";"via3",#N/A,TRUE,"general"}</definedName>
    <definedName name="_______v2" localSheetId="26" hidden="1">{"via1",#N/A,TRUE,"general";"via2",#N/A,TRUE,"general";"via3",#N/A,TRUE,"general"}</definedName>
    <definedName name="_______v2" localSheetId="27" hidden="1">{"via1",#N/A,TRUE,"general";"via2",#N/A,TRUE,"general";"via3",#N/A,TRUE,"general"}</definedName>
    <definedName name="_______v2" localSheetId="28" hidden="1">{"via1",#N/A,TRUE,"general";"via2",#N/A,TRUE,"general";"via3",#N/A,TRUE,"general"}</definedName>
    <definedName name="_______v2" localSheetId="29" hidden="1">{"via1",#N/A,TRUE,"general";"via2",#N/A,TRUE,"general";"via3",#N/A,TRUE,"general"}</definedName>
    <definedName name="_______v2" localSheetId="30" hidden="1">{"via1",#N/A,TRUE,"general";"via2",#N/A,TRUE,"general";"via3",#N/A,TRUE,"general"}</definedName>
    <definedName name="_______v2" localSheetId="31" hidden="1">{"via1",#N/A,TRUE,"general";"via2",#N/A,TRUE,"general";"via3",#N/A,TRUE,"general"}</definedName>
    <definedName name="_______v2" localSheetId="8" hidden="1">{"via1",#N/A,TRUE,"general";"via2",#N/A,TRUE,"general";"via3",#N/A,TRUE,"general"}</definedName>
    <definedName name="_______v2" localSheetId="9"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25" hidden="1">{"TAB1",#N/A,TRUE,"GENERAL";"TAB2",#N/A,TRUE,"GENERAL";"TAB3",#N/A,TRUE,"GENERAL";"TAB4",#N/A,TRUE,"GENERAL";"TAB5",#N/A,TRUE,"GENERAL"}</definedName>
    <definedName name="_______v3" localSheetId="26" hidden="1">{"TAB1",#N/A,TRUE,"GENERAL";"TAB2",#N/A,TRUE,"GENERAL";"TAB3",#N/A,TRUE,"GENERAL";"TAB4",#N/A,TRUE,"GENERAL";"TAB5",#N/A,TRUE,"GENERAL"}</definedName>
    <definedName name="_______v3" localSheetId="27" hidden="1">{"TAB1",#N/A,TRUE,"GENERAL";"TAB2",#N/A,TRUE,"GENERAL";"TAB3",#N/A,TRUE,"GENERAL";"TAB4",#N/A,TRUE,"GENERAL";"TAB5",#N/A,TRUE,"GENERAL"}</definedName>
    <definedName name="_______v3" localSheetId="28" hidden="1">{"TAB1",#N/A,TRUE,"GENERAL";"TAB2",#N/A,TRUE,"GENERAL";"TAB3",#N/A,TRUE,"GENERAL";"TAB4",#N/A,TRUE,"GENERAL";"TAB5",#N/A,TRUE,"GENERAL"}</definedName>
    <definedName name="_______v3" localSheetId="29" hidden="1">{"TAB1",#N/A,TRUE,"GENERAL";"TAB2",#N/A,TRUE,"GENERAL";"TAB3",#N/A,TRUE,"GENERAL";"TAB4",#N/A,TRUE,"GENERAL";"TAB5",#N/A,TRUE,"GENERAL"}</definedName>
    <definedName name="_______v3" localSheetId="30" hidden="1">{"TAB1",#N/A,TRUE,"GENERAL";"TAB2",#N/A,TRUE,"GENERAL";"TAB3",#N/A,TRUE,"GENERAL";"TAB4",#N/A,TRUE,"GENERAL";"TAB5",#N/A,TRUE,"GENERAL"}</definedName>
    <definedName name="_______v3" localSheetId="31" hidden="1">{"TAB1",#N/A,TRUE,"GENERAL";"TAB2",#N/A,TRUE,"GENERAL";"TAB3",#N/A,TRUE,"GENERAL";"TAB4",#N/A,TRUE,"GENERAL";"TAB5",#N/A,TRUE,"GENERAL"}</definedName>
    <definedName name="_______v3" localSheetId="8" hidden="1">{"TAB1",#N/A,TRUE,"GENERAL";"TAB2",#N/A,TRUE,"GENERAL";"TAB3",#N/A,TRUE,"GENERAL";"TAB4",#N/A,TRUE,"GENERAL";"TAB5",#N/A,TRUE,"GENERAL"}</definedName>
    <definedName name="_______v3" localSheetId="9"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25" hidden="1">{"TAB1",#N/A,TRUE,"GENERAL";"TAB2",#N/A,TRUE,"GENERAL";"TAB3",#N/A,TRUE,"GENERAL";"TAB4",#N/A,TRUE,"GENERAL";"TAB5",#N/A,TRUE,"GENERAL"}</definedName>
    <definedName name="_______v4" localSheetId="26" hidden="1">{"TAB1",#N/A,TRUE,"GENERAL";"TAB2",#N/A,TRUE,"GENERAL";"TAB3",#N/A,TRUE,"GENERAL";"TAB4",#N/A,TRUE,"GENERAL";"TAB5",#N/A,TRUE,"GENERAL"}</definedName>
    <definedName name="_______v4" localSheetId="27" hidden="1">{"TAB1",#N/A,TRUE,"GENERAL";"TAB2",#N/A,TRUE,"GENERAL";"TAB3",#N/A,TRUE,"GENERAL";"TAB4",#N/A,TRUE,"GENERAL";"TAB5",#N/A,TRUE,"GENERAL"}</definedName>
    <definedName name="_______v4" localSheetId="28" hidden="1">{"TAB1",#N/A,TRUE,"GENERAL";"TAB2",#N/A,TRUE,"GENERAL";"TAB3",#N/A,TRUE,"GENERAL";"TAB4",#N/A,TRUE,"GENERAL";"TAB5",#N/A,TRUE,"GENERAL"}</definedName>
    <definedName name="_______v4" localSheetId="29" hidden="1">{"TAB1",#N/A,TRUE,"GENERAL";"TAB2",#N/A,TRUE,"GENERAL";"TAB3",#N/A,TRUE,"GENERAL";"TAB4",#N/A,TRUE,"GENERAL";"TAB5",#N/A,TRUE,"GENERAL"}</definedName>
    <definedName name="_______v4" localSheetId="30" hidden="1">{"TAB1",#N/A,TRUE,"GENERAL";"TAB2",#N/A,TRUE,"GENERAL";"TAB3",#N/A,TRUE,"GENERAL";"TAB4",#N/A,TRUE,"GENERAL";"TAB5",#N/A,TRUE,"GENERAL"}</definedName>
    <definedName name="_______v4" localSheetId="31" hidden="1">{"TAB1",#N/A,TRUE,"GENERAL";"TAB2",#N/A,TRUE,"GENERAL";"TAB3",#N/A,TRUE,"GENERAL";"TAB4",#N/A,TRUE,"GENERAL";"TAB5",#N/A,TRUE,"GENERAL"}</definedName>
    <definedName name="_______v4" localSheetId="8" hidden="1">{"TAB1",#N/A,TRUE,"GENERAL";"TAB2",#N/A,TRUE,"GENERAL";"TAB3",#N/A,TRUE,"GENERAL";"TAB4",#N/A,TRUE,"GENERAL";"TAB5",#N/A,TRUE,"GENERAL"}</definedName>
    <definedName name="_______v4" localSheetId="9"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25" hidden="1">{"TAB1",#N/A,TRUE,"GENERAL";"TAB2",#N/A,TRUE,"GENERAL";"TAB3",#N/A,TRUE,"GENERAL";"TAB4",#N/A,TRUE,"GENERAL";"TAB5",#N/A,TRUE,"GENERAL"}</definedName>
    <definedName name="_______v5" localSheetId="26" hidden="1">{"TAB1",#N/A,TRUE,"GENERAL";"TAB2",#N/A,TRUE,"GENERAL";"TAB3",#N/A,TRUE,"GENERAL";"TAB4",#N/A,TRUE,"GENERAL";"TAB5",#N/A,TRUE,"GENERAL"}</definedName>
    <definedName name="_______v5" localSheetId="27" hidden="1">{"TAB1",#N/A,TRUE,"GENERAL";"TAB2",#N/A,TRUE,"GENERAL";"TAB3",#N/A,TRUE,"GENERAL";"TAB4",#N/A,TRUE,"GENERAL";"TAB5",#N/A,TRUE,"GENERAL"}</definedName>
    <definedName name="_______v5" localSheetId="28" hidden="1">{"TAB1",#N/A,TRUE,"GENERAL";"TAB2",#N/A,TRUE,"GENERAL";"TAB3",#N/A,TRUE,"GENERAL";"TAB4",#N/A,TRUE,"GENERAL";"TAB5",#N/A,TRUE,"GENERAL"}</definedName>
    <definedName name="_______v5" localSheetId="29" hidden="1">{"TAB1",#N/A,TRUE,"GENERAL";"TAB2",#N/A,TRUE,"GENERAL";"TAB3",#N/A,TRUE,"GENERAL";"TAB4",#N/A,TRUE,"GENERAL";"TAB5",#N/A,TRUE,"GENERAL"}</definedName>
    <definedName name="_______v5" localSheetId="30" hidden="1">{"TAB1",#N/A,TRUE,"GENERAL";"TAB2",#N/A,TRUE,"GENERAL";"TAB3",#N/A,TRUE,"GENERAL";"TAB4",#N/A,TRUE,"GENERAL";"TAB5",#N/A,TRUE,"GENERAL"}</definedName>
    <definedName name="_______v5" localSheetId="31" hidden="1">{"TAB1",#N/A,TRUE,"GENERAL";"TAB2",#N/A,TRUE,"GENERAL";"TAB3",#N/A,TRUE,"GENERAL";"TAB4",#N/A,TRUE,"GENERAL";"TAB5",#N/A,TRUE,"GENERAL"}</definedName>
    <definedName name="_______v5" localSheetId="8" hidden="1">{"TAB1",#N/A,TRUE,"GENERAL";"TAB2",#N/A,TRUE,"GENERAL";"TAB3",#N/A,TRUE,"GENERAL";"TAB4",#N/A,TRUE,"GENERAL";"TAB5",#N/A,TRUE,"GENERAL"}</definedName>
    <definedName name="_______v5" localSheetId="9"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25" hidden="1">{"TAB1",#N/A,TRUE,"GENERAL";"TAB2",#N/A,TRUE,"GENERAL";"TAB3",#N/A,TRUE,"GENERAL";"TAB4",#N/A,TRUE,"GENERAL";"TAB5",#N/A,TRUE,"GENERAL"}</definedName>
    <definedName name="_______v6" localSheetId="26" hidden="1">{"TAB1",#N/A,TRUE,"GENERAL";"TAB2",#N/A,TRUE,"GENERAL";"TAB3",#N/A,TRUE,"GENERAL";"TAB4",#N/A,TRUE,"GENERAL";"TAB5",#N/A,TRUE,"GENERAL"}</definedName>
    <definedName name="_______v6" localSheetId="27" hidden="1">{"TAB1",#N/A,TRUE,"GENERAL";"TAB2",#N/A,TRUE,"GENERAL";"TAB3",#N/A,TRUE,"GENERAL";"TAB4",#N/A,TRUE,"GENERAL";"TAB5",#N/A,TRUE,"GENERAL"}</definedName>
    <definedName name="_______v6" localSheetId="28" hidden="1">{"TAB1",#N/A,TRUE,"GENERAL";"TAB2",#N/A,TRUE,"GENERAL";"TAB3",#N/A,TRUE,"GENERAL";"TAB4",#N/A,TRUE,"GENERAL";"TAB5",#N/A,TRUE,"GENERAL"}</definedName>
    <definedName name="_______v6" localSheetId="29" hidden="1">{"TAB1",#N/A,TRUE,"GENERAL";"TAB2",#N/A,TRUE,"GENERAL";"TAB3",#N/A,TRUE,"GENERAL";"TAB4",#N/A,TRUE,"GENERAL";"TAB5",#N/A,TRUE,"GENERAL"}</definedName>
    <definedName name="_______v6" localSheetId="30" hidden="1">{"TAB1",#N/A,TRUE,"GENERAL";"TAB2",#N/A,TRUE,"GENERAL";"TAB3",#N/A,TRUE,"GENERAL";"TAB4",#N/A,TRUE,"GENERAL";"TAB5",#N/A,TRUE,"GENERAL"}</definedName>
    <definedName name="_______v6" localSheetId="31" hidden="1">{"TAB1",#N/A,TRUE,"GENERAL";"TAB2",#N/A,TRUE,"GENERAL";"TAB3",#N/A,TRUE,"GENERAL";"TAB4",#N/A,TRUE,"GENERAL";"TAB5",#N/A,TRUE,"GENERAL"}</definedName>
    <definedName name="_______v6" localSheetId="8" hidden="1">{"TAB1",#N/A,TRUE,"GENERAL";"TAB2",#N/A,TRUE,"GENERAL";"TAB3",#N/A,TRUE,"GENERAL";"TAB4",#N/A,TRUE,"GENERAL";"TAB5",#N/A,TRUE,"GENERAL"}</definedName>
    <definedName name="_______v6" localSheetId="9"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25" hidden="1">{"via1",#N/A,TRUE,"general";"via2",#N/A,TRUE,"general";"via3",#N/A,TRUE,"general"}</definedName>
    <definedName name="_______v7" localSheetId="26" hidden="1">{"via1",#N/A,TRUE,"general";"via2",#N/A,TRUE,"general";"via3",#N/A,TRUE,"general"}</definedName>
    <definedName name="_______v7" localSheetId="27" hidden="1">{"via1",#N/A,TRUE,"general";"via2",#N/A,TRUE,"general";"via3",#N/A,TRUE,"general"}</definedName>
    <definedName name="_______v7" localSheetId="28" hidden="1">{"via1",#N/A,TRUE,"general";"via2",#N/A,TRUE,"general";"via3",#N/A,TRUE,"general"}</definedName>
    <definedName name="_______v7" localSheetId="29" hidden="1">{"via1",#N/A,TRUE,"general";"via2",#N/A,TRUE,"general";"via3",#N/A,TRUE,"general"}</definedName>
    <definedName name="_______v7" localSheetId="30" hidden="1">{"via1",#N/A,TRUE,"general";"via2",#N/A,TRUE,"general";"via3",#N/A,TRUE,"general"}</definedName>
    <definedName name="_______v7" localSheetId="31" hidden="1">{"via1",#N/A,TRUE,"general";"via2",#N/A,TRUE,"general";"via3",#N/A,TRUE,"general"}</definedName>
    <definedName name="_______v7" localSheetId="8" hidden="1">{"via1",#N/A,TRUE,"general";"via2",#N/A,TRUE,"general";"via3",#N/A,TRUE,"general"}</definedName>
    <definedName name="_______v7" localSheetId="9"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25" hidden="1">{"TAB1",#N/A,TRUE,"GENERAL";"TAB2",#N/A,TRUE,"GENERAL";"TAB3",#N/A,TRUE,"GENERAL";"TAB4",#N/A,TRUE,"GENERAL";"TAB5",#N/A,TRUE,"GENERAL"}</definedName>
    <definedName name="_______v8" localSheetId="26" hidden="1">{"TAB1",#N/A,TRUE,"GENERAL";"TAB2",#N/A,TRUE,"GENERAL";"TAB3",#N/A,TRUE,"GENERAL";"TAB4",#N/A,TRUE,"GENERAL";"TAB5",#N/A,TRUE,"GENERAL"}</definedName>
    <definedName name="_______v8" localSheetId="27" hidden="1">{"TAB1",#N/A,TRUE,"GENERAL";"TAB2",#N/A,TRUE,"GENERAL";"TAB3",#N/A,TRUE,"GENERAL";"TAB4",#N/A,TRUE,"GENERAL";"TAB5",#N/A,TRUE,"GENERAL"}</definedName>
    <definedName name="_______v8" localSheetId="28" hidden="1">{"TAB1",#N/A,TRUE,"GENERAL";"TAB2",#N/A,TRUE,"GENERAL";"TAB3",#N/A,TRUE,"GENERAL";"TAB4",#N/A,TRUE,"GENERAL";"TAB5",#N/A,TRUE,"GENERAL"}</definedName>
    <definedName name="_______v8" localSheetId="29" hidden="1">{"TAB1",#N/A,TRUE,"GENERAL";"TAB2",#N/A,TRUE,"GENERAL";"TAB3",#N/A,TRUE,"GENERAL";"TAB4",#N/A,TRUE,"GENERAL";"TAB5",#N/A,TRUE,"GENERAL"}</definedName>
    <definedName name="_______v8" localSheetId="30" hidden="1">{"TAB1",#N/A,TRUE,"GENERAL";"TAB2",#N/A,TRUE,"GENERAL";"TAB3",#N/A,TRUE,"GENERAL";"TAB4",#N/A,TRUE,"GENERAL";"TAB5",#N/A,TRUE,"GENERAL"}</definedName>
    <definedName name="_______v8" localSheetId="31" hidden="1">{"TAB1",#N/A,TRUE,"GENERAL";"TAB2",#N/A,TRUE,"GENERAL";"TAB3",#N/A,TRUE,"GENERAL";"TAB4",#N/A,TRUE,"GENERAL";"TAB5",#N/A,TRUE,"GENERAL"}</definedName>
    <definedName name="_______v8" localSheetId="8" hidden="1">{"TAB1",#N/A,TRUE,"GENERAL";"TAB2",#N/A,TRUE,"GENERAL";"TAB3",#N/A,TRUE,"GENERAL";"TAB4",#N/A,TRUE,"GENERAL";"TAB5",#N/A,TRUE,"GENERAL"}</definedName>
    <definedName name="_______v8" localSheetId="9"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25" hidden="1">{"TAB1",#N/A,TRUE,"GENERAL";"TAB2",#N/A,TRUE,"GENERAL";"TAB3",#N/A,TRUE,"GENERAL";"TAB4",#N/A,TRUE,"GENERAL";"TAB5",#N/A,TRUE,"GENERAL"}</definedName>
    <definedName name="_______v9" localSheetId="26" hidden="1">{"TAB1",#N/A,TRUE,"GENERAL";"TAB2",#N/A,TRUE,"GENERAL";"TAB3",#N/A,TRUE,"GENERAL";"TAB4",#N/A,TRUE,"GENERAL";"TAB5",#N/A,TRUE,"GENERAL"}</definedName>
    <definedName name="_______v9" localSheetId="27" hidden="1">{"TAB1",#N/A,TRUE,"GENERAL";"TAB2",#N/A,TRUE,"GENERAL";"TAB3",#N/A,TRUE,"GENERAL";"TAB4",#N/A,TRUE,"GENERAL";"TAB5",#N/A,TRUE,"GENERAL"}</definedName>
    <definedName name="_______v9" localSheetId="28" hidden="1">{"TAB1",#N/A,TRUE,"GENERAL";"TAB2",#N/A,TRUE,"GENERAL";"TAB3",#N/A,TRUE,"GENERAL";"TAB4",#N/A,TRUE,"GENERAL";"TAB5",#N/A,TRUE,"GENERAL"}</definedName>
    <definedName name="_______v9" localSheetId="29" hidden="1">{"TAB1",#N/A,TRUE,"GENERAL";"TAB2",#N/A,TRUE,"GENERAL";"TAB3",#N/A,TRUE,"GENERAL";"TAB4",#N/A,TRUE,"GENERAL";"TAB5",#N/A,TRUE,"GENERAL"}</definedName>
    <definedName name="_______v9" localSheetId="30" hidden="1">{"TAB1",#N/A,TRUE,"GENERAL";"TAB2",#N/A,TRUE,"GENERAL";"TAB3",#N/A,TRUE,"GENERAL";"TAB4",#N/A,TRUE,"GENERAL";"TAB5",#N/A,TRUE,"GENERAL"}</definedName>
    <definedName name="_______v9" localSheetId="31" hidden="1">{"TAB1",#N/A,TRUE,"GENERAL";"TAB2",#N/A,TRUE,"GENERAL";"TAB3",#N/A,TRUE,"GENERAL";"TAB4",#N/A,TRUE,"GENERAL";"TAB5",#N/A,TRUE,"GENERAL"}</definedName>
    <definedName name="_______v9" localSheetId="8" hidden="1">{"TAB1",#N/A,TRUE,"GENERAL";"TAB2",#N/A,TRUE,"GENERAL";"TAB3",#N/A,TRUE,"GENERAL";"TAB4",#N/A,TRUE,"GENERAL";"TAB5",#N/A,TRUE,"GENERAL"}</definedName>
    <definedName name="_______v9" localSheetId="9"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25" hidden="1">{"via1",#N/A,TRUE,"general";"via2",#N/A,TRUE,"general";"via3",#N/A,TRUE,"general"}</definedName>
    <definedName name="_______vfv4" localSheetId="26" hidden="1">{"via1",#N/A,TRUE,"general";"via2",#N/A,TRUE,"general";"via3",#N/A,TRUE,"general"}</definedName>
    <definedName name="_______vfv4" localSheetId="27" hidden="1">{"via1",#N/A,TRUE,"general";"via2",#N/A,TRUE,"general";"via3",#N/A,TRUE,"general"}</definedName>
    <definedName name="_______vfv4" localSheetId="28" hidden="1">{"via1",#N/A,TRUE,"general";"via2",#N/A,TRUE,"general";"via3",#N/A,TRUE,"general"}</definedName>
    <definedName name="_______vfv4" localSheetId="29" hidden="1">{"via1",#N/A,TRUE,"general";"via2",#N/A,TRUE,"general";"via3",#N/A,TRUE,"general"}</definedName>
    <definedName name="_______vfv4" localSheetId="30" hidden="1">{"via1",#N/A,TRUE,"general";"via2",#N/A,TRUE,"general";"via3",#N/A,TRUE,"general"}</definedName>
    <definedName name="_______vfv4" localSheetId="31" hidden="1">{"via1",#N/A,TRUE,"general";"via2",#N/A,TRUE,"general";"via3",#N/A,TRUE,"general"}</definedName>
    <definedName name="_______vfv4" localSheetId="8" hidden="1">{"via1",#N/A,TRUE,"general";"via2",#N/A,TRUE,"general";"via3",#N/A,TRUE,"general"}</definedName>
    <definedName name="_______vfv4" localSheetId="9"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25" hidden="1">{"TAB1",#N/A,TRUE,"GENERAL";"TAB2",#N/A,TRUE,"GENERAL";"TAB3",#N/A,TRUE,"GENERAL";"TAB4",#N/A,TRUE,"GENERAL";"TAB5",#N/A,TRUE,"GENERAL"}</definedName>
    <definedName name="_______x1" localSheetId="26" hidden="1">{"TAB1",#N/A,TRUE,"GENERAL";"TAB2",#N/A,TRUE,"GENERAL";"TAB3",#N/A,TRUE,"GENERAL";"TAB4",#N/A,TRUE,"GENERAL";"TAB5",#N/A,TRUE,"GENERAL"}</definedName>
    <definedName name="_______x1" localSheetId="27" hidden="1">{"TAB1",#N/A,TRUE,"GENERAL";"TAB2",#N/A,TRUE,"GENERAL";"TAB3",#N/A,TRUE,"GENERAL";"TAB4",#N/A,TRUE,"GENERAL";"TAB5",#N/A,TRUE,"GENERAL"}</definedName>
    <definedName name="_______x1" localSheetId="28" hidden="1">{"TAB1",#N/A,TRUE,"GENERAL";"TAB2",#N/A,TRUE,"GENERAL";"TAB3",#N/A,TRUE,"GENERAL";"TAB4",#N/A,TRUE,"GENERAL";"TAB5",#N/A,TRUE,"GENERAL"}</definedName>
    <definedName name="_______x1" localSheetId="29" hidden="1">{"TAB1",#N/A,TRUE,"GENERAL";"TAB2",#N/A,TRUE,"GENERAL";"TAB3",#N/A,TRUE,"GENERAL";"TAB4",#N/A,TRUE,"GENERAL";"TAB5",#N/A,TRUE,"GENERAL"}</definedName>
    <definedName name="_______x1" localSheetId="30" hidden="1">{"TAB1",#N/A,TRUE,"GENERAL";"TAB2",#N/A,TRUE,"GENERAL";"TAB3",#N/A,TRUE,"GENERAL";"TAB4",#N/A,TRUE,"GENERAL";"TAB5",#N/A,TRUE,"GENERAL"}</definedName>
    <definedName name="_______x1" localSheetId="31" hidden="1">{"TAB1",#N/A,TRUE,"GENERAL";"TAB2",#N/A,TRUE,"GENERAL";"TAB3",#N/A,TRUE,"GENERAL";"TAB4",#N/A,TRUE,"GENERAL";"TAB5",#N/A,TRUE,"GENERAL"}</definedName>
    <definedName name="_______x1" localSheetId="8" hidden="1">{"TAB1",#N/A,TRUE,"GENERAL";"TAB2",#N/A,TRUE,"GENERAL";"TAB3",#N/A,TRUE,"GENERAL";"TAB4",#N/A,TRUE,"GENERAL";"TAB5",#N/A,TRUE,"GENERAL"}</definedName>
    <definedName name="_______x1" localSheetId="9"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25" hidden="1">{"via1",#N/A,TRUE,"general";"via2",#N/A,TRUE,"general";"via3",#N/A,TRUE,"general"}</definedName>
    <definedName name="_______x2" localSheetId="26" hidden="1">{"via1",#N/A,TRUE,"general";"via2",#N/A,TRUE,"general";"via3",#N/A,TRUE,"general"}</definedName>
    <definedName name="_______x2" localSheetId="27" hidden="1">{"via1",#N/A,TRUE,"general";"via2",#N/A,TRUE,"general";"via3",#N/A,TRUE,"general"}</definedName>
    <definedName name="_______x2" localSheetId="28" hidden="1">{"via1",#N/A,TRUE,"general";"via2",#N/A,TRUE,"general";"via3",#N/A,TRUE,"general"}</definedName>
    <definedName name="_______x2" localSheetId="29" hidden="1">{"via1",#N/A,TRUE,"general";"via2",#N/A,TRUE,"general";"via3",#N/A,TRUE,"general"}</definedName>
    <definedName name="_______x2" localSheetId="30" hidden="1">{"via1",#N/A,TRUE,"general";"via2",#N/A,TRUE,"general";"via3",#N/A,TRUE,"general"}</definedName>
    <definedName name="_______x2" localSheetId="31" hidden="1">{"via1",#N/A,TRUE,"general";"via2",#N/A,TRUE,"general";"via3",#N/A,TRUE,"general"}</definedName>
    <definedName name="_______x2" localSheetId="8" hidden="1">{"via1",#N/A,TRUE,"general";"via2",#N/A,TRUE,"general";"via3",#N/A,TRUE,"general"}</definedName>
    <definedName name="_______x2" localSheetId="9"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25" hidden="1">{"via1",#N/A,TRUE,"general";"via2",#N/A,TRUE,"general";"via3",#N/A,TRUE,"general"}</definedName>
    <definedName name="_______x3" localSheetId="26" hidden="1">{"via1",#N/A,TRUE,"general";"via2",#N/A,TRUE,"general";"via3",#N/A,TRUE,"general"}</definedName>
    <definedName name="_______x3" localSheetId="27" hidden="1">{"via1",#N/A,TRUE,"general";"via2",#N/A,TRUE,"general";"via3",#N/A,TRUE,"general"}</definedName>
    <definedName name="_______x3" localSheetId="28" hidden="1">{"via1",#N/A,TRUE,"general";"via2",#N/A,TRUE,"general";"via3",#N/A,TRUE,"general"}</definedName>
    <definedName name="_______x3" localSheetId="29" hidden="1">{"via1",#N/A,TRUE,"general";"via2",#N/A,TRUE,"general";"via3",#N/A,TRUE,"general"}</definedName>
    <definedName name="_______x3" localSheetId="30" hidden="1">{"via1",#N/A,TRUE,"general";"via2",#N/A,TRUE,"general";"via3",#N/A,TRUE,"general"}</definedName>
    <definedName name="_______x3" localSheetId="31" hidden="1">{"via1",#N/A,TRUE,"general";"via2",#N/A,TRUE,"general";"via3",#N/A,TRUE,"general"}</definedName>
    <definedName name="_______x3" localSheetId="8" hidden="1">{"via1",#N/A,TRUE,"general";"via2",#N/A,TRUE,"general";"via3",#N/A,TRUE,"general"}</definedName>
    <definedName name="_______x3" localSheetId="9"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25" hidden="1">{"via1",#N/A,TRUE,"general";"via2",#N/A,TRUE,"general";"via3",#N/A,TRUE,"general"}</definedName>
    <definedName name="_______x4" localSheetId="26" hidden="1">{"via1",#N/A,TRUE,"general";"via2",#N/A,TRUE,"general";"via3",#N/A,TRUE,"general"}</definedName>
    <definedName name="_______x4" localSheetId="27" hidden="1">{"via1",#N/A,TRUE,"general";"via2",#N/A,TRUE,"general";"via3",#N/A,TRUE,"general"}</definedName>
    <definedName name="_______x4" localSheetId="28" hidden="1">{"via1",#N/A,TRUE,"general";"via2",#N/A,TRUE,"general";"via3",#N/A,TRUE,"general"}</definedName>
    <definedName name="_______x4" localSheetId="29" hidden="1">{"via1",#N/A,TRUE,"general";"via2",#N/A,TRUE,"general";"via3",#N/A,TRUE,"general"}</definedName>
    <definedName name="_______x4" localSheetId="30" hidden="1">{"via1",#N/A,TRUE,"general";"via2",#N/A,TRUE,"general";"via3",#N/A,TRUE,"general"}</definedName>
    <definedName name="_______x4" localSheetId="31" hidden="1">{"via1",#N/A,TRUE,"general";"via2",#N/A,TRUE,"general";"via3",#N/A,TRUE,"general"}</definedName>
    <definedName name="_______x4" localSheetId="8" hidden="1">{"via1",#N/A,TRUE,"general";"via2",#N/A,TRUE,"general";"via3",#N/A,TRUE,"general"}</definedName>
    <definedName name="_______x4" localSheetId="9"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25" hidden="1">{"TAB1",#N/A,TRUE,"GENERAL";"TAB2",#N/A,TRUE,"GENERAL";"TAB3",#N/A,TRUE,"GENERAL";"TAB4",#N/A,TRUE,"GENERAL";"TAB5",#N/A,TRUE,"GENERAL"}</definedName>
    <definedName name="_______x5" localSheetId="26" hidden="1">{"TAB1",#N/A,TRUE,"GENERAL";"TAB2",#N/A,TRUE,"GENERAL";"TAB3",#N/A,TRUE,"GENERAL";"TAB4",#N/A,TRUE,"GENERAL";"TAB5",#N/A,TRUE,"GENERAL"}</definedName>
    <definedName name="_______x5" localSheetId="27" hidden="1">{"TAB1",#N/A,TRUE,"GENERAL";"TAB2",#N/A,TRUE,"GENERAL";"TAB3",#N/A,TRUE,"GENERAL";"TAB4",#N/A,TRUE,"GENERAL";"TAB5",#N/A,TRUE,"GENERAL"}</definedName>
    <definedName name="_______x5" localSheetId="28" hidden="1">{"TAB1",#N/A,TRUE,"GENERAL";"TAB2",#N/A,TRUE,"GENERAL";"TAB3",#N/A,TRUE,"GENERAL";"TAB4",#N/A,TRUE,"GENERAL";"TAB5",#N/A,TRUE,"GENERAL"}</definedName>
    <definedName name="_______x5" localSheetId="29" hidden="1">{"TAB1",#N/A,TRUE,"GENERAL";"TAB2",#N/A,TRUE,"GENERAL";"TAB3",#N/A,TRUE,"GENERAL";"TAB4",#N/A,TRUE,"GENERAL";"TAB5",#N/A,TRUE,"GENERAL"}</definedName>
    <definedName name="_______x5" localSheetId="30" hidden="1">{"TAB1",#N/A,TRUE,"GENERAL";"TAB2",#N/A,TRUE,"GENERAL";"TAB3",#N/A,TRUE,"GENERAL";"TAB4",#N/A,TRUE,"GENERAL";"TAB5",#N/A,TRUE,"GENERAL"}</definedName>
    <definedName name="_______x5" localSheetId="31" hidden="1">{"TAB1",#N/A,TRUE,"GENERAL";"TAB2",#N/A,TRUE,"GENERAL";"TAB3",#N/A,TRUE,"GENERAL";"TAB4",#N/A,TRUE,"GENERAL";"TAB5",#N/A,TRUE,"GENERAL"}</definedName>
    <definedName name="_______x5" localSheetId="8" hidden="1">{"TAB1",#N/A,TRUE,"GENERAL";"TAB2",#N/A,TRUE,"GENERAL";"TAB3",#N/A,TRUE,"GENERAL";"TAB4",#N/A,TRUE,"GENERAL";"TAB5",#N/A,TRUE,"GENERAL"}</definedName>
    <definedName name="_______x5" localSheetId="9"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25" hidden="1">{"TAB1",#N/A,TRUE,"GENERAL";"TAB2",#N/A,TRUE,"GENERAL";"TAB3",#N/A,TRUE,"GENERAL";"TAB4",#N/A,TRUE,"GENERAL";"TAB5",#N/A,TRUE,"GENERAL"}</definedName>
    <definedName name="_______x6" localSheetId="26" hidden="1">{"TAB1",#N/A,TRUE,"GENERAL";"TAB2",#N/A,TRUE,"GENERAL";"TAB3",#N/A,TRUE,"GENERAL";"TAB4",#N/A,TRUE,"GENERAL";"TAB5",#N/A,TRUE,"GENERAL"}</definedName>
    <definedName name="_______x6" localSheetId="27" hidden="1">{"TAB1",#N/A,TRUE,"GENERAL";"TAB2",#N/A,TRUE,"GENERAL";"TAB3",#N/A,TRUE,"GENERAL";"TAB4",#N/A,TRUE,"GENERAL";"TAB5",#N/A,TRUE,"GENERAL"}</definedName>
    <definedName name="_______x6" localSheetId="28" hidden="1">{"TAB1",#N/A,TRUE,"GENERAL";"TAB2",#N/A,TRUE,"GENERAL";"TAB3",#N/A,TRUE,"GENERAL";"TAB4",#N/A,TRUE,"GENERAL";"TAB5",#N/A,TRUE,"GENERAL"}</definedName>
    <definedName name="_______x6" localSheetId="29" hidden="1">{"TAB1",#N/A,TRUE,"GENERAL";"TAB2",#N/A,TRUE,"GENERAL";"TAB3",#N/A,TRUE,"GENERAL";"TAB4",#N/A,TRUE,"GENERAL";"TAB5",#N/A,TRUE,"GENERAL"}</definedName>
    <definedName name="_______x6" localSheetId="30" hidden="1">{"TAB1",#N/A,TRUE,"GENERAL";"TAB2",#N/A,TRUE,"GENERAL";"TAB3",#N/A,TRUE,"GENERAL";"TAB4",#N/A,TRUE,"GENERAL";"TAB5",#N/A,TRUE,"GENERAL"}</definedName>
    <definedName name="_______x6" localSheetId="31" hidden="1">{"TAB1",#N/A,TRUE,"GENERAL";"TAB2",#N/A,TRUE,"GENERAL";"TAB3",#N/A,TRUE,"GENERAL";"TAB4",#N/A,TRUE,"GENERAL";"TAB5",#N/A,TRUE,"GENERAL"}</definedName>
    <definedName name="_______x6" localSheetId="8" hidden="1">{"TAB1",#N/A,TRUE,"GENERAL";"TAB2",#N/A,TRUE,"GENERAL";"TAB3",#N/A,TRUE,"GENERAL";"TAB4",#N/A,TRUE,"GENERAL";"TAB5",#N/A,TRUE,"GENERAL"}</definedName>
    <definedName name="_______x6" localSheetId="9"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25" hidden="1">{"TAB1",#N/A,TRUE,"GENERAL";"TAB2",#N/A,TRUE,"GENERAL";"TAB3",#N/A,TRUE,"GENERAL";"TAB4",#N/A,TRUE,"GENERAL";"TAB5",#N/A,TRUE,"GENERAL"}</definedName>
    <definedName name="_______x7" localSheetId="26" hidden="1">{"TAB1",#N/A,TRUE,"GENERAL";"TAB2",#N/A,TRUE,"GENERAL";"TAB3",#N/A,TRUE,"GENERAL";"TAB4",#N/A,TRUE,"GENERAL";"TAB5",#N/A,TRUE,"GENERAL"}</definedName>
    <definedName name="_______x7" localSheetId="27" hidden="1">{"TAB1",#N/A,TRUE,"GENERAL";"TAB2",#N/A,TRUE,"GENERAL";"TAB3",#N/A,TRUE,"GENERAL";"TAB4",#N/A,TRUE,"GENERAL";"TAB5",#N/A,TRUE,"GENERAL"}</definedName>
    <definedName name="_______x7" localSheetId="28" hidden="1">{"TAB1",#N/A,TRUE,"GENERAL";"TAB2",#N/A,TRUE,"GENERAL";"TAB3",#N/A,TRUE,"GENERAL";"TAB4",#N/A,TRUE,"GENERAL";"TAB5",#N/A,TRUE,"GENERAL"}</definedName>
    <definedName name="_______x7" localSheetId="29" hidden="1">{"TAB1",#N/A,TRUE,"GENERAL";"TAB2",#N/A,TRUE,"GENERAL";"TAB3",#N/A,TRUE,"GENERAL";"TAB4",#N/A,TRUE,"GENERAL";"TAB5",#N/A,TRUE,"GENERAL"}</definedName>
    <definedName name="_______x7" localSheetId="30" hidden="1">{"TAB1",#N/A,TRUE,"GENERAL";"TAB2",#N/A,TRUE,"GENERAL";"TAB3",#N/A,TRUE,"GENERAL";"TAB4",#N/A,TRUE,"GENERAL";"TAB5",#N/A,TRUE,"GENERAL"}</definedName>
    <definedName name="_______x7" localSheetId="31" hidden="1">{"TAB1",#N/A,TRUE,"GENERAL";"TAB2",#N/A,TRUE,"GENERAL";"TAB3",#N/A,TRUE,"GENERAL";"TAB4",#N/A,TRUE,"GENERAL";"TAB5",#N/A,TRUE,"GENERAL"}</definedName>
    <definedName name="_______x7" localSheetId="8" hidden="1">{"TAB1",#N/A,TRUE,"GENERAL";"TAB2",#N/A,TRUE,"GENERAL";"TAB3",#N/A,TRUE,"GENERAL";"TAB4",#N/A,TRUE,"GENERAL";"TAB5",#N/A,TRUE,"GENERAL"}</definedName>
    <definedName name="_______x7" localSheetId="9"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25" hidden="1">{"via1",#N/A,TRUE,"general";"via2",#N/A,TRUE,"general";"via3",#N/A,TRUE,"general"}</definedName>
    <definedName name="_______x8" localSheetId="26" hidden="1">{"via1",#N/A,TRUE,"general";"via2",#N/A,TRUE,"general";"via3",#N/A,TRUE,"general"}</definedName>
    <definedName name="_______x8" localSheetId="27" hidden="1">{"via1",#N/A,TRUE,"general";"via2",#N/A,TRUE,"general";"via3",#N/A,TRUE,"general"}</definedName>
    <definedName name="_______x8" localSheetId="28" hidden="1">{"via1",#N/A,TRUE,"general";"via2",#N/A,TRUE,"general";"via3",#N/A,TRUE,"general"}</definedName>
    <definedName name="_______x8" localSheetId="29" hidden="1">{"via1",#N/A,TRUE,"general";"via2",#N/A,TRUE,"general";"via3",#N/A,TRUE,"general"}</definedName>
    <definedName name="_______x8" localSheetId="30" hidden="1">{"via1",#N/A,TRUE,"general";"via2",#N/A,TRUE,"general";"via3",#N/A,TRUE,"general"}</definedName>
    <definedName name="_______x8" localSheetId="31" hidden="1">{"via1",#N/A,TRUE,"general";"via2",#N/A,TRUE,"general";"via3",#N/A,TRUE,"general"}</definedName>
    <definedName name="_______x8" localSheetId="8" hidden="1">{"via1",#N/A,TRUE,"general";"via2",#N/A,TRUE,"general";"via3",#N/A,TRUE,"general"}</definedName>
    <definedName name="_______x8" localSheetId="9"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25" hidden="1">{"TAB1",#N/A,TRUE,"GENERAL";"TAB2",#N/A,TRUE,"GENERAL";"TAB3",#N/A,TRUE,"GENERAL";"TAB4",#N/A,TRUE,"GENERAL";"TAB5",#N/A,TRUE,"GENERAL"}</definedName>
    <definedName name="_______x9" localSheetId="26" hidden="1">{"TAB1",#N/A,TRUE,"GENERAL";"TAB2",#N/A,TRUE,"GENERAL";"TAB3",#N/A,TRUE,"GENERAL";"TAB4",#N/A,TRUE,"GENERAL";"TAB5",#N/A,TRUE,"GENERAL"}</definedName>
    <definedName name="_______x9" localSheetId="27" hidden="1">{"TAB1",#N/A,TRUE,"GENERAL";"TAB2",#N/A,TRUE,"GENERAL";"TAB3",#N/A,TRUE,"GENERAL";"TAB4",#N/A,TRUE,"GENERAL";"TAB5",#N/A,TRUE,"GENERAL"}</definedName>
    <definedName name="_______x9" localSheetId="28" hidden="1">{"TAB1",#N/A,TRUE,"GENERAL";"TAB2",#N/A,TRUE,"GENERAL";"TAB3",#N/A,TRUE,"GENERAL";"TAB4",#N/A,TRUE,"GENERAL";"TAB5",#N/A,TRUE,"GENERAL"}</definedName>
    <definedName name="_______x9" localSheetId="29" hidden="1">{"TAB1",#N/A,TRUE,"GENERAL";"TAB2",#N/A,TRUE,"GENERAL";"TAB3",#N/A,TRUE,"GENERAL";"TAB4",#N/A,TRUE,"GENERAL";"TAB5",#N/A,TRUE,"GENERAL"}</definedName>
    <definedName name="_______x9" localSheetId="30" hidden="1">{"TAB1",#N/A,TRUE,"GENERAL";"TAB2",#N/A,TRUE,"GENERAL";"TAB3",#N/A,TRUE,"GENERAL";"TAB4",#N/A,TRUE,"GENERAL";"TAB5",#N/A,TRUE,"GENERAL"}</definedName>
    <definedName name="_______x9" localSheetId="31" hidden="1">{"TAB1",#N/A,TRUE,"GENERAL";"TAB2",#N/A,TRUE,"GENERAL";"TAB3",#N/A,TRUE,"GENERAL";"TAB4",#N/A,TRUE,"GENERAL";"TAB5",#N/A,TRUE,"GENERAL"}</definedName>
    <definedName name="_______x9" localSheetId="8" hidden="1">{"TAB1",#N/A,TRUE,"GENERAL";"TAB2",#N/A,TRUE,"GENERAL";"TAB3",#N/A,TRUE,"GENERAL";"TAB4",#N/A,TRUE,"GENERAL";"TAB5",#N/A,TRUE,"GENERAL"}</definedName>
    <definedName name="_______x9" localSheetId="9"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25" hidden="1">{"TAB1",#N/A,TRUE,"GENERAL";"TAB2",#N/A,TRUE,"GENERAL";"TAB3",#N/A,TRUE,"GENERAL";"TAB4",#N/A,TRUE,"GENERAL";"TAB5",#N/A,TRUE,"GENERAL"}</definedName>
    <definedName name="_______y2" localSheetId="26" hidden="1">{"TAB1",#N/A,TRUE,"GENERAL";"TAB2",#N/A,TRUE,"GENERAL";"TAB3",#N/A,TRUE,"GENERAL";"TAB4",#N/A,TRUE,"GENERAL";"TAB5",#N/A,TRUE,"GENERAL"}</definedName>
    <definedName name="_______y2" localSheetId="27" hidden="1">{"TAB1",#N/A,TRUE,"GENERAL";"TAB2",#N/A,TRUE,"GENERAL";"TAB3",#N/A,TRUE,"GENERAL";"TAB4",#N/A,TRUE,"GENERAL";"TAB5",#N/A,TRUE,"GENERAL"}</definedName>
    <definedName name="_______y2" localSheetId="28" hidden="1">{"TAB1",#N/A,TRUE,"GENERAL";"TAB2",#N/A,TRUE,"GENERAL";"TAB3",#N/A,TRUE,"GENERAL";"TAB4",#N/A,TRUE,"GENERAL";"TAB5",#N/A,TRUE,"GENERAL"}</definedName>
    <definedName name="_______y2" localSheetId="29" hidden="1">{"TAB1",#N/A,TRUE,"GENERAL";"TAB2",#N/A,TRUE,"GENERAL";"TAB3",#N/A,TRUE,"GENERAL";"TAB4",#N/A,TRUE,"GENERAL";"TAB5",#N/A,TRUE,"GENERAL"}</definedName>
    <definedName name="_______y2" localSheetId="30" hidden="1">{"TAB1",#N/A,TRUE,"GENERAL";"TAB2",#N/A,TRUE,"GENERAL";"TAB3",#N/A,TRUE,"GENERAL";"TAB4",#N/A,TRUE,"GENERAL";"TAB5",#N/A,TRUE,"GENERAL"}</definedName>
    <definedName name="_______y2" localSheetId="31" hidden="1">{"TAB1",#N/A,TRUE,"GENERAL";"TAB2",#N/A,TRUE,"GENERAL";"TAB3",#N/A,TRUE,"GENERAL";"TAB4",#N/A,TRUE,"GENERAL";"TAB5",#N/A,TRUE,"GENERAL"}</definedName>
    <definedName name="_______y2" localSheetId="8" hidden="1">{"TAB1",#N/A,TRUE,"GENERAL";"TAB2",#N/A,TRUE,"GENERAL";"TAB3",#N/A,TRUE,"GENERAL";"TAB4",#N/A,TRUE,"GENERAL";"TAB5",#N/A,TRUE,"GENERAL"}</definedName>
    <definedName name="_______y2" localSheetId="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25" hidden="1">{"via1",#N/A,TRUE,"general";"via2",#N/A,TRUE,"general";"via3",#N/A,TRUE,"general"}</definedName>
    <definedName name="_______y3" localSheetId="26" hidden="1">{"via1",#N/A,TRUE,"general";"via2",#N/A,TRUE,"general";"via3",#N/A,TRUE,"general"}</definedName>
    <definedName name="_______y3" localSheetId="27" hidden="1">{"via1",#N/A,TRUE,"general";"via2",#N/A,TRUE,"general";"via3",#N/A,TRUE,"general"}</definedName>
    <definedName name="_______y3" localSheetId="28" hidden="1">{"via1",#N/A,TRUE,"general";"via2",#N/A,TRUE,"general";"via3",#N/A,TRUE,"general"}</definedName>
    <definedName name="_______y3" localSheetId="29" hidden="1">{"via1",#N/A,TRUE,"general";"via2",#N/A,TRUE,"general";"via3",#N/A,TRUE,"general"}</definedName>
    <definedName name="_______y3" localSheetId="30" hidden="1">{"via1",#N/A,TRUE,"general";"via2",#N/A,TRUE,"general";"via3",#N/A,TRUE,"general"}</definedName>
    <definedName name="_______y3" localSheetId="31" hidden="1">{"via1",#N/A,TRUE,"general";"via2",#N/A,TRUE,"general";"via3",#N/A,TRUE,"general"}</definedName>
    <definedName name="_______y3" localSheetId="8" hidden="1">{"via1",#N/A,TRUE,"general";"via2",#N/A,TRUE,"general";"via3",#N/A,TRUE,"general"}</definedName>
    <definedName name="_______y3" localSheetId="9"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25" hidden="1">{"via1",#N/A,TRUE,"general";"via2",#N/A,TRUE,"general";"via3",#N/A,TRUE,"general"}</definedName>
    <definedName name="_______y4" localSheetId="26" hidden="1">{"via1",#N/A,TRUE,"general";"via2",#N/A,TRUE,"general";"via3",#N/A,TRUE,"general"}</definedName>
    <definedName name="_______y4" localSheetId="27" hidden="1">{"via1",#N/A,TRUE,"general";"via2",#N/A,TRUE,"general";"via3",#N/A,TRUE,"general"}</definedName>
    <definedName name="_______y4" localSheetId="28" hidden="1">{"via1",#N/A,TRUE,"general";"via2",#N/A,TRUE,"general";"via3",#N/A,TRUE,"general"}</definedName>
    <definedName name="_______y4" localSheetId="29" hidden="1">{"via1",#N/A,TRUE,"general";"via2",#N/A,TRUE,"general";"via3",#N/A,TRUE,"general"}</definedName>
    <definedName name="_______y4" localSheetId="30" hidden="1">{"via1",#N/A,TRUE,"general";"via2",#N/A,TRUE,"general";"via3",#N/A,TRUE,"general"}</definedName>
    <definedName name="_______y4" localSheetId="31" hidden="1">{"via1",#N/A,TRUE,"general";"via2",#N/A,TRUE,"general";"via3",#N/A,TRUE,"general"}</definedName>
    <definedName name="_______y4" localSheetId="8" hidden="1">{"via1",#N/A,TRUE,"general";"via2",#N/A,TRUE,"general";"via3",#N/A,TRUE,"general"}</definedName>
    <definedName name="_______y4" localSheetId="9"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25" hidden="1">{"TAB1",#N/A,TRUE,"GENERAL";"TAB2",#N/A,TRUE,"GENERAL";"TAB3",#N/A,TRUE,"GENERAL";"TAB4",#N/A,TRUE,"GENERAL";"TAB5",#N/A,TRUE,"GENERAL"}</definedName>
    <definedName name="_______y5" localSheetId="26" hidden="1">{"TAB1",#N/A,TRUE,"GENERAL";"TAB2",#N/A,TRUE,"GENERAL";"TAB3",#N/A,TRUE,"GENERAL";"TAB4",#N/A,TRUE,"GENERAL";"TAB5",#N/A,TRUE,"GENERAL"}</definedName>
    <definedName name="_______y5" localSheetId="27" hidden="1">{"TAB1",#N/A,TRUE,"GENERAL";"TAB2",#N/A,TRUE,"GENERAL";"TAB3",#N/A,TRUE,"GENERAL";"TAB4",#N/A,TRUE,"GENERAL";"TAB5",#N/A,TRUE,"GENERAL"}</definedName>
    <definedName name="_______y5" localSheetId="28" hidden="1">{"TAB1",#N/A,TRUE,"GENERAL";"TAB2",#N/A,TRUE,"GENERAL";"TAB3",#N/A,TRUE,"GENERAL";"TAB4",#N/A,TRUE,"GENERAL";"TAB5",#N/A,TRUE,"GENERAL"}</definedName>
    <definedName name="_______y5" localSheetId="29" hidden="1">{"TAB1",#N/A,TRUE,"GENERAL";"TAB2",#N/A,TRUE,"GENERAL";"TAB3",#N/A,TRUE,"GENERAL";"TAB4",#N/A,TRUE,"GENERAL";"TAB5",#N/A,TRUE,"GENERAL"}</definedName>
    <definedName name="_______y5" localSheetId="30" hidden="1">{"TAB1",#N/A,TRUE,"GENERAL";"TAB2",#N/A,TRUE,"GENERAL";"TAB3",#N/A,TRUE,"GENERAL";"TAB4",#N/A,TRUE,"GENERAL";"TAB5",#N/A,TRUE,"GENERAL"}</definedName>
    <definedName name="_______y5" localSheetId="31" hidden="1">{"TAB1",#N/A,TRUE,"GENERAL";"TAB2",#N/A,TRUE,"GENERAL";"TAB3",#N/A,TRUE,"GENERAL";"TAB4",#N/A,TRUE,"GENERAL";"TAB5",#N/A,TRUE,"GENERAL"}</definedName>
    <definedName name="_______y5" localSheetId="8" hidden="1">{"TAB1",#N/A,TRUE,"GENERAL";"TAB2",#N/A,TRUE,"GENERAL";"TAB3",#N/A,TRUE,"GENERAL";"TAB4",#N/A,TRUE,"GENERAL";"TAB5",#N/A,TRUE,"GENERAL"}</definedName>
    <definedName name="_______y5" localSheetId="9"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25" hidden="1">{"via1",#N/A,TRUE,"general";"via2",#N/A,TRUE,"general";"via3",#N/A,TRUE,"general"}</definedName>
    <definedName name="_______y6" localSheetId="26" hidden="1">{"via1",#N/A,TRUE,"general";"via2",#N/A,TRUE,"general";"via3",#N/A,TRUE,"general"}</definedName>
    <definedName name="_______y6" localSheetId="27" hidden="1">{"via1",#N/A,TRUE,"general";"via2",#N/A,TRUE,"general";"via3",#N/A,TRUE,"general"}</definedName>
    <definedName name="_______y6" localSheetId="28" hidden="1">{"via1",#N/A,TRUE,"general";"via2",#N/A,TRUE,"general";"via3",#N/A,TRUE,"general"}</definedName>
    <definedName name="_______y6" localSheetId="29" hidden="1">{"via1",#N/A,TRUE,"general";"via2",#N/A,TRUE,"general";"via3",#N/A,TRUE,"general"}</definedName>
    <definedName name="_______y6" localSheetId="30" hidden="1">{"via1",#N/A,TRUE,"general";"via2",#N/A,TRUE,"general";"via3",#N/A,TRUE,"general"}</definedName>
    <definedName name="_______y6" localSheetId="31" hidden="1">{"via1",#N/A,TRUE,"general";"via2",#N/A,TRUE,"general";"via3",#N/A,TRUE,"general"}</definedName>
    <definedName name="_______y6" localSheetId="8" hidden="1">{"via1",#N/A,TRUE,"general";"via2",#N/A,TRUE,"general";"via3",#N/A,TRUE,"general"}</definedName>
    <definedName name="_______y6" localSheetId="9"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25" hidden="1">{"via1",#N/A,TRUE,"general";"via2",#N/A,TRUE,"general";"via3",#N/A,TRUE,"general"}</definedName>
    <definedName name="_______y7" localSheetId="26" hidden="1">{"via1",#N/A,TRUE,"general";"via2",#N/A,TRUE,"general";"via3",#N/A,TRUE,"general"}</definedName>
    <definedName name="_______y7" localSheetId="27" hidden="1">{"via1",#N/A,TRUE,"general";"via2",#N/A,TRUE,"general";"via3",#N/A,TRUE,"general"}</definedName>
    <definedName name="_______y7" localSheetId="28" hidden="1">{"via1",#N/A,TRUE,"general";"via2",#N/A,TRUE,"general";"via3",#N/A,TRUE,"general"}</definedName>
    <definedName name="_______y7" localSheetId="29" hidden="1">{"via1",#N/A,TRUE,"general";"via2",#N/A,TRUE,"general";"via3",#N/A,TRUE,"general"}</definedName>
    <definedName name="_______y7" localSheetId="30" hidden="1">{"via1",#N/A,TRUE,"general";"via2",#N/A,TRUE,"general";"via3",#N/A,TRUE,"general"}</definedName>
    <definedName name="_______y7" localSheetId="31" hidden="1">{"via1",#N/A,TRUE,"general";"via2",#N/A,TRUE,"general";"via3",#N/A,TRUE,"general"}</definedName>
    <definedName name="_______y7" localSheetId="8" hidden="1">{"via1",#N/A,TRUE,"general";"via2",#N/A,TRUE,"general";"via3",#N/A,TRUE,"general"}</definedName>
    <definedName name="_______y7" localSheetId="9"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25" hidden="1">{"via1",#N/A,TRUE,"general";"via2",#N/A,TRUE,"general";"via3",#N/A,TRUE,"general"}</definedName>
    <definedName name="_______y8" localSheetId="26" hidden="1">{"via1",#N/A,TRUE,"general";"via2",#N/A,TRUE,"general";"via3",#N/A,TRUE,"general"}</definedName>
    <definedName name="_______y8" localSheetId="27" hidden="1">{"via1",#N/A,TRUE,"general";"via2",#N/A,TRUE,"general";"via3",#N/A,TRUE,"general"}</definedName>
    <definedName name="_______y8" localSheetId="28" hidden="1">{"via1",#N/A,TRUE,"general";"via2",#N/A,TRUE,"general";"via3",#N/A,TRUE,"general"}</definedName>
    <definedName name="_______y8" localSheetId="29" hidden="1">{"via1",#N/A,TRUE,"general";"via2",#N/A,TRUE,"general";"via3",#N/A,TRUE,"general"}</definedName>
    <definedName name="_______y8" localSheetId="30" hidden="1">{"via1",#N/A,TRUE,"general";"via2",#N/A,TRUE,"general";"via3",#N/A,TRUE,"general"}</definedName>
    <definedName name="_______y8" localSheetId="31" hidden="1">{"via1",#N/A,TRUE,"general";"via2",#N/A,TRUE,"general";"via3",#N/A,TRUE,"general"}</definedName>
    <definedName name="_______y8" localSheetId="8" hidden="1">{"via1",#N/A,TRUE,"general";"via2",#N/A,TRUE,"general";"via3",#N/A,TRUE,"general"}</definedName>
    <definedName name="_______y8" localSheetId="9"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25" hidden="1">{"TAB1",#N/A,TRUE,"GENERAL";"TAB2",#N/A,TRUE,"GENERAL";"TAB3",#N/A,TRUE,"GENERAL";"TAB4",#N/A,TRUE,"GENERAL";"TAB5",#N/A,TRUE,"GENERAL"}</definedName>
    <definedName name="_______y9" localSheetId="26" hidden="1">{"TAB1",#N/A,TRUE,"GENERAL";"TAB2",#N/A,TRUE,"GENERAL";"TAB3",#N/A,TRUE,"GENERAL";"TAB4",#N/A,TRUE,"GENERAL";"TAB5",#N/A,TRUE,"GENERAL"}</definedName>
    <definedName name="_______y9" localSheetId="27" hidden="1">{"TAB1",#N/A,TRUE,"GENERAL";"TAB2",#N/A,TRUE,"GENERAL";"TAB3",#N/A,TRUE,"GENERAL";"TAB4",#N/A,TRUE,"GENERAL";"TAB5",#N/A,TRUE,"GENERAL"}</definedName>
    <definedName name="_______y9" localSheetId="28" hidden="1">{"TAB1",#N/A,TRUE,"GENERAL";"TAB2",#N/A,TRUE,"GENERAL";"TAB3",#N/A,TRUE,"GENERAL";"TAB4",#N/A,TRUE,"GENERAL";"TAB5",#N/A,TRUE,"GENERAL"}</definedName>
    <definedName name="_______y9" localSheetId="29" hidden="1">{"TAB1",#N/A,TRUE,"GENERAL";"TAB2",#N/A,TRUE,"GENERAL";"TAB3",#N/A,TRUE,"GENERAL";"TAB4",#N/A,TRUE,"GENERAL";"TAB5",#N/A,TRUE,"GENERAL"}</definedName>
    <definedName name="_______y9" localSheetId="30" hidden="1">{"TAB1",#N/A,TRUE,"GENERAL";"TAB2",#N/A,TRUE,"GENERAL";"TAB3",#N/A,TRUE,"GENERAL";"TAB4",#N/A,TRUE,"GENERAL";"TAB5",#N/A,TRUE,"GENERAL"}</definedName>
    <definedName name="_______y9" localSheetId="31" hidden="1">{"TAB1",#N/A,TRUE,"GENERAL";"TAB2",#N/A,TRUE,"GENERAL";"TAB3",#N/A,TRUE,"GENERAL";"TAB4",#N/A,TRUE,"GENERAL";"TAB5",#N/A,TRUE,"GENERAL"}</definedName>
    <definedName name="_______y9" localSheetId="8" hidden="1">{"TAB1",#N/A,TRUE,"GENERAL";"TAB2",#N/A,TRUE,"GENERAL";"TAB3",#N/A,TRUE,"GENERAL";"TAB4",#N/A,TRUE,"GENERAL";"TAB5",#N/A,TRUE,"GENERAL"}</definedName>
    <definedName name="_______y9" localSheetId="9"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25" hidden="1">{"TAB1",#N/A,TRUE,"GENERAL";"TAB2",#N/A,TRUE,"GENERAL";"TAB3",#N/A,TRUE,"GENERAL";"TAB4",#N/A,TRUE,"GENERAL";"TAB5",#N/A,TRUE,"GENERAL"}</definedName>
    <definedName name="_______z1" localSheetId="26" hidden="1">{"TAB1",#N/A,TRUE,"GENERAL";"TAB2",#N/A,TRUE,"GENERAL";"TAB3",#N/A,TRUE,"GENERAL";"TAB4",#N/A,TRUE,"GENERAL";"TAB5",#N/A,TRUE,"GENERAL"}</definedName>
    <definedName name="_______z1" localSheetId="27" hidden="1">{"TAB1",#N/A,TRUE,"GENERAL";"TAB2",#N/A,TRUE,"GENERAL";"TAB3",#N/A,TRUE,"GENERAL";"TAB4",#N/A,TRUE,"GENERAL";"TAB5",#N/A,TRUE,"GENERAL"}</definedName>
    <definedName name="_______z1" localSheetId="28" hidden="1">{"TAB1",#N/A,TRUE,"GENERAL";"TAB2",#N/A,TRUE,"GENERAL";"TAB3",#N/A,TRUE,"GENERAL";"TAB4",#N/A,TRUE,"GENERAL";"TAB5",#N/A,TRUE,"GENERAL"}</definedName>
    <definedName name="_______z1" localSheetId="29" hidden="1">{"TAB1",#N/A,TRUE,"GENERAL";"TAB2",#N/A,TRUE,"GENERAL";"TAB3",#N/A,TRUE,"GENERAL";"TAB4",#N/A,TRUE,"GENERAL";"TAB5",#N/A,TRUE,"GENERAL"}</definedName>
    <definedName name="_______z1" localSheetId="30" hidden="1">{"TAB1",#N/A,TRUE,"GENERAL";"TAB2",#N/A,TRUE,"GENERAL";"TAB3",#N/A,TRUE,"GENERAL";"TAB4",#N/A,TRUE,"GENERAL";"TAB5",#N/A,TRUE,"GENERAL"}</definedName>
    <definedName name="_______z1" localSheetId="31" hidden="1">{"TAB1",#N/A,TRUE,"GENERAL";"TAB2",#N/A,TRUE,"GENERAL";"TAB3",#N/A,TRUE,"GENERAL";"TAB4",#N/A,TRUE,"GENERAL";"TAB5",#N/A,TRUE,"GENERAL"}</definedName>
    <definedName name="_______z1" localSheetId="8" hidden="1">{"TAB1",#N/A,TRUE,"GENERAL";"TAB2",#N/A,TRUE,"GENERAL";"TAB3",#N/A,TRUE,"GENERAL";"TAB4",#N/A,TRUE,"GENERAL";"TAB5",#N/A,TRUE,"GENERAL"}</definedName>
    <definedName name="_______z1" localSheetId="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25" hidden="1">{"via1",#N/A,TRUE,"general";"via2",#N/A,TRUE,"general";"via3",#N/A,TRUE,"general"}</definedName>
    <definedName name="_______z2" localSheetId="26" hidden="1">{"via1",#N/A,TRUE,"general";"via2",#N/A,TRUE,"general";"via3",#N/A,TRUE,"general"}</definedName>
    <definedName name="_______z2" localSheetId="27" hidden="1">{"via1",#N/A,TRUE,"general";"via2",#N/A,TRUE,"general";"via3",#N/A,TRUE,"general"}</definedName>
    <definedName name="_______z2" localSheetId="28" hidden="1">{"via1",#N/A,TRUE,"general";"via2",#N/A,TRUE,"general";"via3",#N/A,TRUE,"general"}</definedName>
    <definedName name="_______z2" localSheetId="29" hidden="1">{"via1",#N/A,TRUE,"general";"via2",#N/A,TRUE,"general";"via3",#N/A,TRUE,"general"}</definedName>
    <definedName name="_______z2" localSheetId="30" hidden="1">{"via1",#N/A,TRUE,"general";"via2",#N/A,TRUE,"general";"via3",#N/A,TRUE,"general"}</definedName>
    <definedName name="_______z2" localSheetId="31" hidden="1">{"via1",#N/A,TRUE,"general";"via2",#N/A,TRUE,"general";"via3",#N/A,TRUE,"general"}</definedName>
    <definedName name="_______z2" localSheetId="8" hidden="1">{"via1",#N/A,TRUE,"general";"via2",#N/A,TRUE,"general";"via3",#N/A,TRUE,"general"}</definedName>
    <definedName name="_______z2" localSheetId="9"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25" hidden="1">{"via1",#N/A,TRUE,"general";"via2",#N/A,TRUE,"general";"via3",#N/A,TRUE,"general"}</definedName>
    <definedName name="_______z3" localSheetId="26" hidden="1">{"via1",#N/A,TRUE,"general";"via2",#N/A,TRUE,"general";"via3",#N/A,TRUE,"general"}</definedName>
    <definedName name="_______z3" localSheetId="27" hidden="1">{"via1",#N/A,TRUE,"general";"via2",#N/A,TRUE,"general";"via3",#N/A,TRUE,"general"}</definedName>
    <definedName name="_______z3" localSheetId="28" hidden="1">{"via1",#N/A,TRUE,"general";"via2",#N/A,TRUE,"general";"via3",#N/A,TRUE,"general"}</definedName>
    <definedName name="_______z3" localSheetId="29" hidden="1">{"via1",#N/A,TRUE,"general";"via2",#N/A,TRUE,"general";"via3",#N/A,TRUE,"general"}</definedName>
    <definedName name="_______z3" localSheetId="30" hidden="1">{"via1",#N/A,TRUE,"general";"via2",#N/A,TRUE,"general";"via3",#N/A,TRUE,"general"}</definedName>
    <definedName name="_______z3" localSheetId="31" hidden="1">{"via1",#N/A,TRUE,"general";"via2",#N/A,TRUE,"general";"via3",#N/A,TRUE,"general"}</definedName>
    <definedName name="_______z3" localSheetId="8" hidden="1">{"via1",#N/A,TRUE,"general";"via2",#N/A,TRUE,"general";"via3",#N/A,TRUE,"general"}</definedName>
    <definedName name="_______z3" localSheetId="9"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25" hidden="1">{"TAB1",#N/A,TRUE,"GENERAL";"TAB2",#N/A,TRUE,"GENERAL";"TAB3",#N/A,TRUE,"GENERAL";"TAB4",#N/A,TRUE,"GENERAL";"TAB5",#N/A,TRUE,"GENERAL"}</definedName>
    <definedName name="_______z4" localSheetId="26" hidden="1">{"TAB1",#N/A,TRUE,"GENERAL";"TAB2",#N/A,TRUE,"GENERAL";"TAB3",#N/A,TRUE,"GENERAL";"TAB4",#N/A,TRUE,"GENERAL";"TAB5",#N/A,TRUE,"GENERAL"}</definedName>
    <definedName name="_______z4" localSheetId="27" hidden="1">{"TAB1",#N/A,TRUE,"GENERAL";"TAB2",#N/A,TRUE,"GENERAL";"TAB3",#N/A,TRUE,"GENERAL";"TAB4",#N/A,TRUE,"GENERAL";"TAB5",#N/A,TRUE,"GENERAL"}</definedName>
    <definedName name="_______z4" localSheetId="28" hidden="1">{"TAB1",#N/A,TRUE,"GENERAL";"TAB2",#N/A,TRUE,"GENERAL";"TAB3",#N/A,TRUE,"GENERAL";"TAB4",#N/A,TRUE,"GENERAL";"TAB5",#N/A,TRUE,"GENERAL"}</definedName>
    <definedName name="_______z4" localSheetId="29" hidden="1">{"TAB1",#N/A,TRUE,"GENERAL";"TAB2",#N/A,TRUE,"GENERAL";"TAB3",#N/A,TRUE,"GENERAL";"TAB4",#N/A,TRUE,"GENERAL";"TAB5",#N/A,TRUE,"GENERAL"}</definedName>
    <definedName name="_______z4" localSheetId="30" hidden="1">{"TAB1",#N/A,TRUE,"GENERAL";"TAB2",#N/A,TRUE,"GENERAL";"TAB3",#N/A,TRUE,"GENERAL";"TAB4",#N/A,TRUE,"GENERAL";"TAB5",#N/A,TRUE,"GENERAL"}</definedName>
    <definedName name="_______z4" localSheetId="31" hidden="1">{"TAB1",#N/A,TRUE,"GENERAL";"TAB2",#N/A,TRUE,"GENERAL";"TAB3",#N/A,TRUE,"GENERAL";"TAB4",#N/A,TRUE,"GENERAL";"TAB5",#N/A,TRUE,"GENERAL"}</definedName>
    <definedName name="_______z4" localSheetId="8" hidden="1">{"TAB1",#N/A,TRUE,"GENERAL";"TAB2",#N/A,TRUE,"GENERAL";"TAB3",#N/A,TRUE,"GENERAL";"TAB4",#N/A,TRUE,"GENERAL";"TAB5",#N/A,TRUE,"GENERAL"}</definedName>
    <definedName name="_______z4" localSheetId="9"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25" hidden="1">{"via1",#N/A,TRUE,"general";"via2",#N/A,TRUE,"general";"via3",#N/A,TRUE,"general"}</definedName>
    <definedName name="_______z5" localSheetId="26" hidden="1">{"via1",#N/A,TRUE,"general";"via2",#N/A,TRUE,"general";"via3",#N/A,TRUE,"general"}</definedName>
    <definedName name="_______z5" localSheetId="27" hidden="1">{"via1",#N/A,TRUE,"general";"via2",#N/A,TRUE,"general";"via3",#N/A,TRUE,"general"}</definedName>
    <definedName name="_______z5" localSheetId="28" hidden="1">{"via1",#N/A,TRUE,"general";"via2",#N/A,TRUE,"general";"via3",#N/A,TRUE,"general"}</definedName>
    <definedName name="_______z5" localSheetId="29" hidden="1">{"via1",#N/A,TRUE,"general";"via2",#N/A,TRUE,"general";"via3",#N/A,TRUE,"general"}</definedName>
    <definedName name="_______z5" localSheetId="30" hidden="1">{"via1",#N/A,TRUE,"general";"via2",#N/A,TRUE,"general";"via3",#N/A,TRUE,"general"}</definedName>
    <definedName name="_______z5" localSheetId="31" hidden="1">{"via1",#N/A,TRUE,"general";"via2",#N/A,TRUE,"general";"via3",#N/A,TRUE,"general"}</definedName>
    <definedName name="_______z5" localSheetId="8" hidden="1">{"via1",#N/A,TRUE,"general";"via2",#N/A,TRUE,"general";"via3",#N/A,TRUE,"general"}</definedName>
    <definedName name="_______z5" localSheetId="9"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25" hidden="1">{"TAB1",#N/A,TRUE,"GENERAL";"TAB2",#N/A,TRUE,"GENERAL";"TAB3",#N/A,TRUE,"GENERAL";"TAB4",#N/A,TRUE,"GENERAL";"TAB5",#N/A,TRUE,"GENERAL"}</definedName>
    <definedName name="_______z6" localSheetId="26" hidden="1">{"TAB1",#N/A,TRUE,"GENERAL";"TAB2",#N/A,TRUE,"GENERAL";"TAB3",#N/A,TRUE,"GENERAL";"TAB4",#N/A,TRUE,"GENERAL";"TAB5",#N/A,TRUE,"GENERAL"}</definedName>
    <definedName name="_______z6" localSheetId="27" hidden="1">{"TAB1",#N/A,TRUE,"GENERAL";"TAB2",#N/A,TRUE,"GENERAL";"TAB3",#N/A,TRUE,"GENERAL";"TAB4",#N/A,TRUE,"GENERAL";"TAB5",#N/A,TRUE,"GENERAL"}</definedName>
    <definedName name="_______z6" localSheetId="28" hidden="1">{"TAB1",#N/A,TRUE,"GENERAL";"TAB2",#N/A,TRUE,"GENERAL";"TAB3",#N/A,TRUE,"GENERAL";"TAB4",#N/A,TRUE,"GENERAL";"TAB5",#N/A,TRUE,"GENERAL"}</definedName>
    <definedName name="_______z6" localSheetId="29" hidden="1">{"TAB1",#N/A,TRUE,"GENERAL";"TAB2",#N/A,TRUE,"GENERAL";"TAB3",#N/A,TRUE,"GENERAL";"TAB4",#N/A,TRUE,"GENERAL";"TAB5",#N/A,TRUE,"GENERAL"}</definedName>
    <definedName name="_______z6" localSheetId="30" hidden="1">{"TAB1",#N/A,TRUE,"GENERAL";"TAB2",#N/A,TRUE,"GENERAL";"TAB3",#N/A,TRUE,"GENERAL";"TAB4",#N/A,TRUE,"GENERAL";"TAB5",#N/A,TRUE,"GENERAL"}</definedName>
    <definedName name="_______z6" localSheetId="31" hidden="1">{"TAB1",#N/A,TRUE,"GENERAL";"TAB2",#N/A,TRUE,"GENERAL";"TAB3",#N/A,TRUE,"GENERAL";"TAB4",#N/A,TRUE,"GENERAL";"TAB5",#N/A,TRUE,"GENERAL"}</definedName>
    <definedName name="_______z6" localSheetId="8" hidden="1">{"TAB1",#N/A,TRUE,"GENERAL";"TAB2",#N/A,TRUE,"GENERAL";"TAB3",#N/A,TRUE,"GENERAL";"TAB4",#N/A,TRUE,"GENERAL";"TAB5",#N/A,TRUE,"GENERAL"}</definedName>
    <definedName name="_______z6" localSheetId="9"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25" hidden="1">{"TAB1",#N/A,TRUE,"GENERAL";"TAB2",#N/A,TRUE,"GENERAL";"TAB3",#N/A,TRUE,"GENERAL";"TAB4",#N/A,TRUE,"GENERAL";"TAB5",#N/A,TRUE,"GENERAL"}</definedName>
    <definedName name="______a1" localSheetId="26" hidden="1">{"TAB1",#N/A,TRUE,"GENERAL";"TAB2",#N/A,TRUE,"GENERAL";"TAB3",#N/A,TRUE,"GENERAL";"TAB4",#N/A,TRUE,"GENERAL";"TAB5",#N/A,TRUE,"GENERAL"}</definedName>
    <definedName name="______a1" localSheetId="27" hidden="1">{"TAB1",#N/A,TRUE,"GENERAL";"TAB2",#N/A,TRUE,"GENERAL";"TAB3",#N/A,TRUE,"GENERAL";"TAB4",#N/A,TRUE,"GENERAL";"TAB5",#N/A,TRUE,"GENERAL"}</definedName>
    <definedName name="______a1" localSheetId="28" hidden="1">{"TAB1",#N/A,TRUE,"GENERAL";"TAB2",#N/A,TRUE,"GENERAL";"TAB3",#N/A,TRUE,"GENERAL";"TAB4",#N/A,TRUE,"GENERAL";"TAB5",#N/A,TRUE,"GENERAL"}</definedName>
    <definedName name="______a1" localSheetId="29" hidden="1">{"TAB1",#N/A,TRUE,"GENERAL";"TAB2",#N/A,TRUE,"GENERAL";"TAB3",#N/A,TRUE,"GENERAL";"TAB4",#N/A,TRUE,"GENERAL";"TAB5",#N/A,TRUE,"GENERAL"}</definedName>
    <definedName name="______a1" localSheetId="30" hidden="1">{"TAB1",#N/A,TRUE,"GENERAL";"TAB2",#N/A,TRUE,"GENERAL";"TAB3",#N/A,TRUE,"GENERAL";"TAB4",#N/A,TRUE,"GENERAL";"TAB5",#N/A,TRUE,"GENERAL"}</definedName>
    <definedName name="______a1" localSheetId="31" hidden="1">{"TAB1",#N/A,TRUE,"GENERAL";"TAB2",#N/A,TRUE,"GENERAL";"TAB3",#N/A,TRUE,"GENERAL";"TAB4",#N/A,TRUE,"GENERAL";"TAB5",#N/A,TRUE,"GENERAL"}</definedName>
    <definedName name="______a1" localSheetId="8" hidden="1">{"TAB1",#N/A,TRUE,"GENERAL";"TAB2",#N/A,TRUE,"GENERAL";"TAB3",#N/A,TRUE,"GENERAL";"TAB4",#N/A,TRUE,"GENERAL";"TAB5",#N/A,TRUE,"GENERAL"}</definedName>
    <definedName name="______a1" localSheetId="9"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25" hidden="1">{"TAB1",#N/A,TRUE,"GENERAL";"TAB2",#N/A,TRUE,"GENERAL";"TAB3",#N/A,TRUE,"GENERAL";"TAB4",#N/A,TRUE,"GENERAL";"TAB5",#N/A,TRUE,"GENERAL"}</definedName>
    <definedName name="______a3" localSheetId="26" hidden="1">{"TAB1",#N/A,TRUE,"GENERAL";"TAB2",#N/A,TRUE,"GENERAL";"TAB3",#N/A,TRUE,"GENERAL";"TAB4",#N/A,TRUE,"GENERAL";"TAB5",#N/A,TRUE,"GENERAL"}</definedName>
    <definedName name="______a3" localSheetId="27" hidden="1">{"TAB1",#N/A,TRUE,"GENERAL";"TAB2",#N/A,TRUE,"GENERAL";"TAB3",#N/A,TRUE,"GENERAL";"TAB4",#N/A,TRUE,"GENERAL";"TAB5",#N/A,TRUE,"GENERAL"}</definedName>
    <definedName name="______a3" localSheetId="28" hidden="1">{"TAB1",#N/A,TRUE,"GENERAL";"TAB2",#N/A,TRUE,"GENERAL";"TAB3",#N/A,TRUE,"GENERAL";"TAB4",#N/A,TRUE,"GENERAL";"TAB5",#N/A,TRUE,"GENERAL"}</definedName>
    <definedName name="______a3" localSheetId="29" hidden="1">{"TAB1",#N/A,TRUE,"GENERAL";"TAB2",#N/A,TRUE,"GENERAL";"TAB3",#N/A,TRUE,"GENERAL";"TAB4",#N/A,TRUE,"GENERAL";"TAB5",#N/A,TRUE,"GENERAL"}</definedName>
    <definedName name="______a3" localSheetId="30" hidden="1">{"TAB1",#N/A,TRUE,"GENERAL";"TAB2",#N/A,TRUE,"GENERAL";"TAB3",#N/A,TRUE,"GENERAL";"TAB4",#N/A,TRUE,"GENERAL";"TAB5",#N/A,TRUE,"GENERAL"}</definedName>
    <definedName name="______a3" localSheetId="31" hidden="1">{"TAB1",#N/A,TRUE,"GENERAL";"TAB2",#N/A,TRUE,"GENERAL";"TAB3",#N/A,TRUE,"GENERAL";"TAB4",#N/A,TRUE,"GENERAL";"TAB5",#N/A,TRUE,"GENERAL"}</definedName>
    <definedName name="______a3" localSheetId="8" hidden="1">{"TAB1",#N/A,TRUE,"GENERAL";"TAB2",#N/A,TRUE,"GENERAL";"TAB3",#N/A,TRUE,"GENERAL";"TAB4",#N/A,TRUE,"GENERAL";"TAB5",#N/A,TRUE,"GENERAL"}</definedName>
    <definedName name="______a3" localSheetId="9"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25" hidden="1">{"via1",#N/A,TRUE,"general";"via2",#N/A,TRUE,"general";"via3",#N/A,TRUE,"general"}</definedName>
    <definedName name="______a4" localSheetId="26" hidden="1">{"via1",#N/A,TRUE,"general";"via2",#N/A,TRUE,"general";"via3",#N/A,TRUE,"general"}</definedName>
    <definedName name="______a4" localSheetId="27" hidden="1">{"via1",#N/A,TRUE,"general";"via2",#N/A,TRUE,"general";"via3",#N/A,TRUE,"general"}</definedName>
    <definedName name="______a4" localSheetId="28" hidden="1">{"via1",#N/A,TRUE,"general";"via2",#N/A,TRUE,"general";"via3",#N/A,TRUE,"general"}</definedName>
    <definedName name="______a4" localSheetId="29" hidden="1">{"via1",#N/A,TRUE,"general";"via2",#N/A,TRUE,"general";"via3",#N/A,TRUE,"general"}</definedName>
    <definedName name="______a4" localSheetId="30" hidden="1">{"via1",#N/A,TRUE,"general";"via2",#N/A,TRUE,"general";"via3",#N/A,TRUE,"general"}</definedName>
    <definedName name="______a4" localSheetId="31" hidden="1">{"via1",#N/A,TRUE,"general";"via2",#N/A,TRUE,"general";"via3",#N/A,TRUE,"general"}</definedName>
    <definedName name="______a4" localSheetId="8" hidden="1">{"via1",#N/A,TRUE,"general";"via2",#N/A,TRUE,"general";"via3",#N/A,TRUE,"general"}</definedName>
    <definedName name="______a4" localSheetId="9"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25" hidden="1">{"TAB1",#N/A,TRUE,"GENERAL";"TAB2",#N/A,TRUE,"GENERAL";"TAB3",#N/A,TRUE,"GENERAL";"TAB4",#N/A,TRUE,"GENERAL";"TAB5",#N/A,TRUE,"GENERAL"}</definedName>
    <definedName name="______a5" localSheetId="26" hidden="1">{"TAB1",#N/A,TRUE,"GENERAL";"TAB2",#N/A,TRUE,"GENERAL";"TAB3",#N/A,TRUE,"GENERAL";"TAB4",#N/A,TRUE,"GENERAL";"TAB5",#N/A,TRUE,"GENERAL"}</definedName>
    <definedName name="______a5" localSheetId="27" hidden="1">{"TAB1",#N/A,TRUE,"GENERAL";"TAB2",#N/A,TRUE,"GENERAL";"TAB3",#N/A,TRUE,"GENERAL";"TAB4",#N/A,TRUE,"GENERAL";"TAB5",#N/A,TRUE,"GENERAL"}</definedName>
    <definedName name="______a5" localSheetId="28" hidden="1">{"TAB1",#N/A,TRUE,"GENERAL";"TAB2",#N/A,TRUE,"GENERAL";"TAB3",#N/A,TRUE,"GENERAL";"TAB4",#N/A,TRUE,"GENERAL";"TAB5",#N/A,TRUE,"GENERAL"}</definedName>
    <definedName name="______a5" localSheetId="29" hidden="1">{"TAB1",#N/A,TRUE,"GENERAL";"TAB2",#N/A,TRUE,"GENERAL";"TAB3",#N/A,TRUE,"GENERAL";"TAB4",#N/A,TRUE,"GENERAL";"TAB5",#N/A,TRUE,"GENERAL"}</definedName>
    <definedName name="______a5" localSheetId="30" hidden="1">{"TAB1",#N/A,TRUE,"GENERAL";"TAB2",#N/A,TRUE,"GENERAL";"TAB3",#N/A,TRUE,"GENERAL";"TAB4",#N/A,TRUE,"GENERAL";"TAB5",#N/A,TRUE,"GENERAL"}</definedName>
    <definedName name="______a5" localSheetId="31" hidden="1">{"TAB1",#N/A,TRUE,"GENERAL";"TAB2",#N/A,TRUE,"GENERAL";"TAB3",#N/A,TRUE,"GENERAL";"TAB4",#N/A,TRUE,"GENERAL";"TAB5",#N/A,TRUE,"GENERAL"}</definedName>
    <definedName name="______a5" localSheetId="8" hidden="1">{"TAB1",#N/A,TRUE,"GENERAL";"TAB2",#N/A,TRUE,"GENERAL";"TAB3",#N/A,TRUE,"GENERAL";"TAB4",#N/A,TRUE,"GENERAL";"TAB5",#N/A,TRUE,"GENERAL"}</definedName>
    <definedName name="______a5" localSheetId="9"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25" hidden="1">{"TAB1",#N/A,TRUE,"GENERAL";"TAB2",#N/A,TRUE,"GENERAL";"TAB3",#N/A,TRUE,"GENERAL";"TAB4",#N/A,TRUE,"GENERAL";"TAB5",#N/A,TRUE,"GENERAL"}</definedName>
    <definedName name="______a6" localSheetId="26" hidden="1">{"TAB1",#N/A,TRUE,"GENERAL";"TAB2",#N/A,TRUE,"GENERAL";"TAB3",#N/A,TRUE,"GENERAL";"TAB4",#N/A,TRUE,"GENERAL";"TAB5",#N/A,TRUE,"GENERAL"}</definedName>
    <definedName name="______a6" localSheetId="27" hidden="1">{"TAB1",#N/A,TRUE,"GENERAL";"TAB2",#N/A,TRUE,"GENERAL";"TAB3",#N/A,TRUE,"GENERAL";"TAB4",#N/A,TRUE,"GENERAL";"TAB5",#N/A,TRUE,"GENERAL"}</definedName>
    <definedName name="______a6" localSheetId="28" hidden="1">{"TAB1",#N/A,TRUE,"GENERAL";"TAB2",#N/A,TRUE,"GENERAL";"TAB3",#N/A,TRUE,"GENERAL";"TAB4",#N/A,TRUE,"GENERAL";"TAB5",#N/A,TRUE,"GENERAL"}</definedName>
    <definedName name="______a6" localSheetId="29" hidden="1">{"TAB1",#N/A,TRUE,"GENERAL";"TAB2",#N/A,TRUE,"GENERAL";"TAB3",#N/A,TRUE,"GENERAL";"TAB4",#N/A,TRUE,"GENERAL";"TAB5",#N/A,TRUE,"GENERAL"}</definedName>
    <definedName name="______a6" localSheetId="30" hidden="1">{"TAB1",#N/A,TRUE,"GENERAL";"TAB2",#N/A,TRUE,"GENERAL";"TAB3",#N/A,TRUE,"GENERAL";"TAB4",#N/A,TRUE,"GENERAL";"TAB5",#N/A,TRUE,"GENERAL"}</definedName>
    <definedName name="______a6" localSheetId="31" hidden="1">{"TAB1",#N/A,TRUE,"GENERAL";"TAB2",#N/A,TRUE,"GENERAL";"TAB3",#N/A,TRUE,"GENERAL";"TAB4",#N/A,TRUE,"GENERAL";"TAB5",#N/A,TRUE,"GENERAL"}</definedName>
    <definedName name="______a6" localSheetId="8" hidden="1">{"TAB1",#N/A,TRUE,"GENERAL";"TAB2",#N/A,TRUE,"GENERAL";"TAB3",#N/A,TRUE,"GENERAL";"TAB4",#N/A,TRUE,"GENERAL";"TAB5",#N/A,TRUE,"GENERAL"}</definedName>
    <definedName name="______a6" localSheetId="9"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25" hidden="1">{"TAB1",#N/A,TRUE,"GENERAL";"TAB2",#N/A,TRUE,"GENERAL";"TAB3",#N/A,TRUE,"GENERAL";"TAB4",#N/A,TRUE,"GENERAL";"TAB5",#N/A,TRUE,"GENERAL"}</definedName>
    <definedName name="______b2" localSheetId="26" hidden="1">{"TAB1",#N/A,TRUE,"GENERAL";"TAB2",#N/A,TRUE,"GENERAL";"TAB3",#N/A,TRUE,"GENERAL";"TAB4",#N/A,TRUE,"GENERAL";"TAB5",#N/A,TRUE,"GENERAL"}</definedName>
    <definedName name="______b2" localSheetId="27" hidden="1">{"TAB1",#N/A,TRUE,"GENERAL";"TAB2",#N/A,TRUE,"GENERAL";"TAB3",#N/A,TRUE,"GENERAL";"TAB4",#N/A,TRUE,"GENERAL";"TAB5",#N/A,TRUE,"GENERAL"}</definedName>
    <definedName name="______b2" localSheetId="28" hidden="1">{"TAB1",#N/A,TRUE,"GENERAL";"TAB2",#N/A,TRUE,"GENERAL";"TAB3",#N/A,TRUE,"GENERAL";"TAB4",#N/A,TRUE,"GENERAL";"TAB5",#N/A,TRUE,"GENERAL"}</definedName>
    <definedName name="______b2" localSheetId="29" hidden="1">{"TAB1",#N/A,TRUE,"GENERAL";"TAB2",#N/A,TRUE,"GENERAL";"TAB3",#N/A,TRUE,"GENERAL";"TAB4",#N/A,TRUE,"GENERAL";"TAB5",#N/A,TRUE,"GENERAL"}</definedName>
    <definedName name="______b2" localSheetId="30" hidden="1">{"TAB1",#N/A,TRUE,"GENERAL";"TAB2",#N/A,TRUE,"GENERAL";"TAB3",#N/A,TRUE,"GENERAL";"TAB4",#N/A,TRUE,"GENERAL";"TAB5",#N/A,TRUE,"GENERAL"}</definedName>
    <definedName name="______b2" localSheetId="31" hidden="1">{"TAB1",#N/A,TRUE,"GENERAL";"TAB2",#N/A,TRUE,"GENERAL";"TAB3",#N/A,TRUE,"GENERAL";"TAB4",#N/A,TRUE,"GENERAL";"TAB5",#N/A,TRUE,"GENERAL"}</definedName>
    <definedName name="______b2" localSheetId="8" hidden="1">{"TAB1",#N/A,TRUE,"GENERAL";"TAB2",#N/A,TRUE,"GENERAL";"TAB3",#N/A,TRUE,"GENERAL";"TAB4",#N/A,TRUE,"GENERAL";"TAB5",#N/A,TRUE,"GENERAL"}</definedName>
    <definedName name="______b2" localSheetId="9"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25" hidden="1">{"TAB1",#N/A,TRUE,"GENERAL";"TAB2",#N/A,TRUE,"GENERAL";"TAB3",#N/A,TRUE,"GENERAL";"TAB4",#N/A,TRUE,"GENERAL";"TAB5",#N/A,TRUE,"GENERAL"}</definedName>
    <definedName name="______b3" localSheetId="26" hidden="1">{"TAB1",#N/A,TRUE,"GENERAL";"TAB2",#N/A,TRUE,"GENERAL";"TAB3",#N/A,TRUE,"GENERAL";"TAB4",#N/A,TRUE,"GENERAL";"TAB5",#N/A,TRUE,"GENERAL"}</definedName>
    <definedName name="______b3" localSheetId="27" hidden="1">{"TAB1",#N/A,TRUE,"GENERAL";"TAB2",#N/A,TRUE,"GENERAL";"TAB3",#N/A,TRUE,"GENERAL";"TAB4",#N/A,TRUE,"GENERAL";"TAB5",#N/A,TRUE,"GENERAL"}</definedName>
    <definedName name="______b3" localSheetId="28" hidden="1">{"TAB1",#N/A,TRUE,"GENERAL";"TAB2",#N/A,TRUE,"GENERAL";"TAB3",#N/A,TRUE,"GENERAL";"TAB4",#N/A,TRUE,"GENERAL";"TAB5",#N/A,TRUE,"GENERAL"}</definedName>
    <definedName name="______b3" localSheetId="29" hidden="1">{"TAB1",#N/A,TRUE,"GENERAL";"TAB2",#N/A,TRUE,"GENERAL";"TAB3",#N/A,TRUE,"GENERAL";"TAB4",#N/A,TRUE,"GENERAL";"TAB5",#N/A,TRUE,"GENERAL"}</definedName>
    <definedName name="______b3" localSheetId="30" hidden="1">{"TAB1",#N/A,TRUE,"GENERAL";"TAB2",#N/A,TRUE,"GENERAL";"TAB3",#N/A,TRUE,"GENERAL";"TAB4",#N/A,TRUE,"GENERAL";"TAB5",#N/A,TRUE,"GENERAL"}</definedName>
    <definedName name="______b3" localSheetId="31" hidden="1">{"TAB1",#N/A,TRUE,"GENERAL";"TAB2",#N/A,TRUE,"GENERAL";"TAB3",#N/A,TRUE,"GENERAL";"TAB4",#N/A,TRUE,"GENERAL";"TAB5",#N/A,TRUE,"GENERAL"}</definedName>
    <definedName name="______b3" localSheetId="8" hidden="1">{"TAB1",#N/A,TRUE,"GENERAL";"TAB2",#N/A,TRUE,"GENERAL";"TAB3",#N/A,TRUE,"GENERAL";"TAB4",#N/A,TRUE,"GENERAL";"TAB5",#N/A,TRUE,"GENERAL"}</definedName>
    <definedName name="______b3" localSheetId="9"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25" hidden="1">{"TAB1",#N/A,TRUE,"GENERAL";"TAB2",#N/A,TRUE,"GENERAL";"TAB3",#N/A,TRUE,"GENERAL";"TAB4",#N/A,TRUE,"GENERAL";"TAB5",#N/A,TRUE,"GENERAL"}</definedName>
    <definedName name="______b4" localSheetId="26" hidden="1">{"TAB1",#N/A,TRUE,"GENERAL";"TAB2",#N/A,TRUE,"GENERAL";"TAB3",#N/A,TRUE,"GENERAL";"TAB4",#N/A,TRUE,"GENERAL";"TAB5",#N/A,TRUE,"GENERAL"}</definedName>
    <definedName name="______b4" localSheetId="27" hidden="1">{"TAB1",#N/A,TRUE,"GENERAL";"TAB2",#N/A,TRUE,"GENERAL";"TAB3",#N/A,TRUE,"GENERAL";"TAB4",#N/A,TRUE,"GENERAL";"TAB5",#N/A,TRUE,"GENERAL"}</definedName>
    <definedName name="______b4" localSheetId="28" hidden="1">{"TAB1",#N/A,TRUE,"GENERAL";"TAB2",#N/A,TRUE,"GENERAL";"TAB3",#N/A,TRUE,"GENERAL";"TAB4",#N/A,TRUE,"GENERAL";"TAB5",#N/A,TRUE,"GENERAL"}</definedName>
    <definedName name="______b4" localSheetId="29" hidden="1">{"TAB1",#N/A,TRUE,"GENERAL";"TAB2",#N/A,TRUE,"GENERAL";"TAB3",#N/A,TRUE,"GENERAL";"TAB4",#N/A,TRUE,"GENERAL";"TAB5",#N/A,TRUE,"GENERAL"}</definedName>
    <definedName name="______b4" localSheetId="30" hidden="1">{"TAB1",#N/A,TRUE,"GENERAL";"TAB2",#N/A,TRUE,"GENERAL";"TAB3",#N/A,TRUE,"GENERAL";"TAB4",#N/A,TRUE,"GENERAL";"TAB5",#N/A,TRUE,"GENERAL"}</definedName>
    <definedName name="______b4" localSheetId="31" hidden="1">{"TAB1",#N/A,TRUE,"GENERAL";"TAB2",#N/A,TRUE,"GENERAL";"TAB3",#N/A,TRUE,"GENERAL";"TAB4",#N/A,TRUE,"GENERAL";"TAB5",#N/A,TRUE,"GENERAL"}</definedName>
    <definedName name="______b4" localSheetId="8" hidden="1">{"TAB1",#N/A,TRUE,"GENERAL";"TAB2",#N/A,TRUE,"GENERAL";"TAB3",#N/A,TRUE,"GENERAL";"TAB4",#N/A,TRUE,"GENERAL";"TAB5",#N/A,TRUE,"GENERAL"}</definedName>
    <definedName name="______b4" localSheetId="9"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25" hidden="1">{"TAB1",#N/A,TRUE,"GENERAL";"TAB2",#N/A,TRUE,"GENERAL";"TAB3",#N/A,TRUE,"GENERAL";"TAB4",#N/A,TRUE,"GENERAL";"TAB5",#N/A,TRUE,"GENERAL"}</definedName>
    <definedName name="______b5" localSheetId="26" hidden="1">{"TAB1",#N/A,TRUE,"GENERAL";"TAB2",#N/A,TRUE,"GENERAL";"TAB3",#N/A,TRUE,"GENERAL";"TAB4",#N/A,TRUE,"GENERAL";"TAB5",#N/A,TRUE,"GENERAL"}</definedName>
    <definedName name="______b5" localSheetId="27" hidden="1">{"TAB1",#N/A,TRUE,"GENERAL";"TAB2",#N/A,TRUE,"GENERAL";"TAB3",#N/A,TRUE,"GENERAL";"TAB4",#N/A,TRUE,"GENERAL";"TAB5",#N/A,TRUE,"GENERAL"}</definedName>
    <definedName name="______b5" localSheetId="28" hidden="1">{"TAB1",#N/A,TRUE,"GENERAL";"TAB2",#N/A,TRUE,"GENERAL";"TAB3",#N/A,TRUE,"GENERAL";"TAB4",#N/A,TRUE,"GENERAL";"TAB5",#N/A,TRUE,"GENERAL"}</definedName>
    <definedName name="______b5" localSheetId="29" hidden="1">{"TAB1",#N/A,TRUE,"GENERAL";"TAB2",#N/A,TRUE,"GENERAL";"TAB3",#N/A,TRUE,"GENERAL";"TAB4",#N/A,TRUE,"GENERAL";"TAB5",#N/A,TRUE,"GENERAL"}</definedName>
    <definedName name="______b5" localSheetId="30" hidden="1">{"TAB1",#N/A,TRUE,"GENERAL";"TAB2",#N/A,TRUE,"GENERAL";"TAB3",#N/A,TRUE,"GENERAL";"TAB4",#N/A,TRUE,"GENERAL";"TAB5",#N/A,TRUE,"GENERAL"}</definedName>
    <definedName name="______b5" localSheetId="31" hidden="1">{"TAB1",#N/A,TRUE,"GENERAL";"TAB2",#N/A,TRUE,"GENERAL";"TAB3",#N/A,TRUE,"GENERAL";"TAB4",#N/A,TRUE,"GENERAL";"TAB5",#N/A,TRUE,"GENERAL"}</definedName>
    <definedName name="______b5" localSheetId="8" hidden="1">{"TAB1",#N/A,TRUE,"GENERAL";"TAB2",#N/A,TRUE,"GENERAL";"TAB3",#N/A,TRUE,"GENERAL";"TAB4",#N/A,TRUE,"GENERAL";"TAB5",#N/A,TRUE,"GENERAL"}</definedName>
    <definedName name="______b5" localSheetId="9"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25" hidden="1">{"TAB1",#N/A,TRUE,"GENERAL";"TAB2",#N/A,TRUE,"GENERAL";"TAB3",#N/A,TRUE,"GENERAL";"TAB4",#N/A,TRUE,"GENERAL";"TAB5",#N/A,TRUE,"GENERAL"}</definedName>
    <definedName name="______b6" localSheetId="26" hidden="1">{"TAB1",#N/A,TRUE,"GENERAL";"TAB2",#N/A,TRUE,"GENERAL";"TAB3",#N/A,TRUE,"GENERAL";"TAB4",#N/A,TRUE,"GENERAL";"TAB5",#N/A,TRUE,"GENERAL"}</definedName>
    <definedName name="______b6" localSheetId="27" hidden="1">{"TAB1",#N/A,TRUE,"GENERAL";"TAB2",#N/A,TRUE,"GENERAL";"TAB3",#N/A,TRUE,"GENERAL";"TAB4",#N/A,TRUE,"GENERAL";"TAB5",#N/A,TRUE,"GENERAL"}</definedName>
    <definedName name="______b6" localSheetId="28" hidden="1">{"TAB1",#N/A,TRUE,"GENERAL";"TAB2",#N/A,TRUE,"GENERAL";"TAB3",#N/A,TRUE,"GENERAL";"TAB4",#N/A,TRUE,"GENERAL";"TAB5",#N/A,TRUE,"GENERAL"}</definedName>
    <definedName name="______b6" localSheetId="29" hidden="1">{"TAB1",#N/A,TRUE,"GENERAL";"TAB2",#N/A,TRUE,"GENERAL";"TAB3",#N/A,TRUE,"GENERAL";"TAB4",#N/A,TRUE,"GENERAL";"TAB5",#N/A,TRUE,"GENERAL"}</definedName>
    <definedName name="______b6" localSheetId="30" hidden="1">{"TAB1",#N/A,TRUE,"GENERAL";"TAB2",#N/A,TRUE,"GENERAL";"TAB3",#N/A,TRUE,"GENERAL";"TAB4",#N/A,TRUE,"GENERAL";"TAB5",#N/A,TRUE,"GENERAL"}</definedName>
    <definedName name="______b6" localSheetId="31" hidden="1">{"TAB1",#N/A,TRUE,"GENERAL";"TAB2",#N/A,TRUE,"GENERAL";"TAB3",#N/A,TRUE,"GENERAL";"TAB4",#N/A,TRUE,"GENERAL";"TAB5",#N/A,TRUE,"GENERAL"}</definedName>
    <definedName name="______b6" localSheetId="8" hidden="1">{"TAB1",#N/A,TRUE,"GENERAL";"TAB2",#N/A,TRUE,"GENERAL";"TAB3",#N/A,TRUE,"GENERAL";"TAB4",#N/A,TRUE,"GENERAL";"TAB5",#N/A,TRUE,"GENERAL"}</definedName>
    <definedName name="______b6" localSheetId="9"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25" hidden="1">{"via1",#N/A,TRUE,"general";"via2",#N/A,TRUE,"general";"via3",#N/A,TRUE,"general"}</definedName>
    <definedName name="______b7" localSheetId="26" hidden="1">{"via1",#N/A,TRUE,"general";"via2",#N/A,TRUE,"general";"via3",#N/A,TRUE,"general"}</definedName>
    <definedName name="______b7" localSheetId="27" hidden="1">{"via1",#N/A,TRUE,"general";"via2",#N/A,TRUE,"general";"via3",#N/A,TRUE,"general"}</definedName>
    <definedName name="______b7" localSheetId="28" hidden="1">{"via1",#N/A,TRUE,"general";"via2",#N/A,TRUE,"general";"via3",#N/A,TRUE,"general"}</definedName>
    <definedName name="______b7" localSheetId="29" hidden="1">{"via1",#N/A,TRUE,"general";"via2",#N/A,TRUE,"general";"via3",#N/A,TRUE,"general"}</definedName>
    <definedName name="______b7" localSheetId="30" hidden="1">{"via1",#N/A,TRUE,"general";"via2",#N/A,TRUE,"general";"via3",#N/A,TRUE,"general"}</definedName>
    <definedName name="______b7" localSheetId="31" hidden="1">{"via1",#N/A,TRUE,"general";"via2",#N/A,TRUE,"general";"via3",#N/A,TRUE,"general"}</definedName>
    <definedName name="______b7" localSheetId="8" hidden="1">{"via1",#N/A,TRUE,"general";"via2",#N/A,TRUE,"general";"via3",#N/A,TRUE,"general"}</definedName>
    <definedName name="______b7" localSheetId="9"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25" hidden="1">{"via1",#N/A,TRUE,"general";"via2",#N/A,TRUE,"general";"via3",#N/A,TRUE,"general"}</definedName>
    <definedName name="______b8" localSheetId="26" hidden="1">{"via1",#N/A,TRUE,"general";"via2",#N/A,TRUE,"general";"via3",#N/A,TRUE,"general"}</definedName>
    <definedName name="______b8" localSheetId="27" hidden="1">{"via1",#N/A,TRUE,"general";"via2",#N/A,TRUE,"general";"via3",#N/A,TRUE,"general"}</definedName>
    <definedName name="______b8" localSheetId="28" hidden="1">{"via1",#N/A,TRUE,"general";"via2",#N/A,TRUE,"general";"via3",#N/A,TRUE,"general"}</definedName>
    <definedName name="______b8" localSheetId="29" hidden="1">{"via1",#N/A,TRUE,"general";"via2",#N/A,TRUE,"general";"via3",#N/A,TRUE,"general"}</definedName>
    <definedName name="______b8" localSheetId="30" hidden="1">{"via1",#N/A,TRUE,"general";"via2",#N/A,TRUE,"general";"via3",#N/A,TRUE,"general"}</definedName>
    <definedName name="______b8" localSheetId="31" hidden="1">{"via1",#N/A,TRUE,"general";"via2",#N/A,TRUE,"general";"via3",#N/A,TRUE,"general"}</definedName>
    <definedName name="______b8" localSheetId="8" hidden="1">{"via1",#N/A,TRUE,"general";"via2",#N/A,TRUE,"general";"via3",#N/A,TRUE,"general"}</definedName>
    <definedName name="______b8" localSheetId="9"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25" hidden="1">{"TAB1",#N/A,TRUE,"GENERAL";"TAB2",#N/A,TRUE,"GENERAL";"TAB3",#N/A,TRUE,"GENERAL";"TAB4",#N/A,TRUE,"GENERAL";"TAB5",#N/A,TRUE,"GENERAL"}</definedName>
    <definedName name="______bb9" localSheetId="26" hidden="1">{"TAB1",#N/A,TRUE,"GENERAL";"TAB2",#N/A,TRUE,"GENERAL";"TAB3",#N/A,TRUE,"GENERAL";"TAB4",#N/A,TRUE,"GENERAL";"TAB5",#N/A,TRUE,"GENERAL"}</definedName>
    <definedName name="______bb9" localSheetId="27" hidden="1">{"TAB1",#N/A,TRUE,"GENERAL";"TAB2",#N/A,TRUE,"GENERAL";"TAB3",#N/A,TRUE,"GENERAL";"TAB4",#N/A,TRUE,"GENERAL";"TAB5",#N/A,TRUE,"GENERAL"}</definedName>
    <definedName name="______bb9" localSheetId="28" hidden="1">{"TAB1",#N/A,TRUE,"GENERAL";"TAB2",#N/A,TRUE,"GENERAL";"TAB3",#N/A,TRUE,"GENERAL";"TAB4",#N/A,TRUE,"GENERAL";"TAB5",#N/A,TRUE,"GENERAL"}</definedName>
    <definedName name="______bb9" localSheetId="29" hidden="1">{"TAB1",#N/A,TRUE,"GENERAL";"TAB2",#N/A,TRUE,"GENERAL";"TAB3",#N/A,TRUE,"GENERAL";"TAB4",#N/A,TRUE,"GENERAL";"TAB5",#N/A,TRUE,"GENERAL"}</definedName>
    <definedName name="______bb9" localSheetId="30" hidden="1">{"TAB1",#N/A,TRUE,"GENERAL";"TAB2",#N/A,TRUE,"GENERAL";"TAB3",#N/A,TRUE,"GENERAL";"TAB4",#N/A,TRUE,"GENERAL";"TAB5",#N/A,TRUE,"GENERAL"}</definedName>
    <definedName name="______bb9" localSheetId="31" hidden="1">{"TAB1",#N/A,TRUE,"GENERAL";"TAB2",#N/A,TRUE,"GENERAL";"TAB3",#N/A,TRUE,"GENERAL";"TAB4",#N/A,TRUE,"GENERAL";"TAB5",#N/A,TRUE,"GENERAL"}</definedName>
    <definedName name="______bb9" localSheetId="8" hidden="1">{"TAB1",#N/A,TRUE,"GENERAL";"TAB2",#N/A,TRUE,"GENERAL";"TAB3",#N/A,TRUE,"GENERAL";"TAB4",#N/A,TRUE,"GENERAL";"TAB5",#N/A,TRUE,"GENERAL"}</definedName>
    <definedName name="______bb9" localSheetId="9"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25" hidden="1">{"TAB1",#N/A,TRUE,"GENERAL";"TAB2",#N/A,TRUE,"GENERAL";"TAB3",#N/A,TRUE,"GENERAL";"TAB4",#N/A,TRUE,"GENERAL";"TAB5",#N/A,TRUE,"GENERAL"}</definedName>
    <definedName name="______bgb5" localSheetId="26" hidden="1">{"TAB1",#N/A,TRUE,"GENERAL";"TAB2",#N/A,TRUE,"GENERAL";"TAB3",#N/A,TRUE,"GENERAL";"TAB4",#N/A,TRUE,"GENERAL";"TAB5",#N/A,TRUE,"GENERAL"}</definedName>
    <definedName name="______bgb5" localSheetId="27" hidden="1">{"TAB1",#N/A,TRUE,"GENERAL";"TAB2",#N/A,TRUE,"GENERAL";"TAB3",#N/A,TRUE,"GENERAL";"TAB4",#N/A,TRUE,"GENERAL";"TAB5",#N/A,TRUE,"GENERAL"}</definedName>
    <definedName name="______bgb5" localSheetId="28" hidden="1">{"TAB1",#N/A,TRUE,"GENERAL";"TAB2",#N/A,TRUE,"GENERAL";"TAB3",#N/A,TRUE,"GENERAL";"TAB4",#N/A,TRUE,"GENERAL";"TAB5",#N/A,TRUE,"GENERAL"}</definedName>
    <definedName name="______bgb5" localSheetId="29" hidden="1">{"TAB1",#N/A,TRUE,"GENERAL";"TAB2",#N/A,TRUE,"GENERAL";"TAB3",#N/A,TRUE,"GENERAL";"TAB4",#N/A,TRUE,"GENERAL";"TAB5",#N/A,TRUE,"GENERAL"}</definedName>
    <definedName name="______bgb5" localSheetId="30" hidden="1">{"TAB1",#N/A,TRUE,"GENERAL";"TAB2",#N/A,TRUE,"GENERAL";"TAB3",#N/A,TRUE,"GENERAL";"TAB4",#N/A,TRUE,"GENERAL";"TAB5",#N/A,TRUE,"GENERAL"}</definedName>
    <definedName name="______bgb5" localSheetId="31" hidden="1">{"TAB1",#N/A,TRUE,"GENERAL";"TAB2",#N/A,TRUE,"GENERAL";"TAB3",#N/A,TRUE,"GENERAL";"TAB4",#N/A,TRUE,"GENERAL";"TAB5",#N/A,TRUE,"GENERAL"}</definedName>
    <definedName name="______bgb5" localSheetId="8" hidden="1">{"TAB1",#N/A,TRUE,"GENERAL";"TAB2",#N/A,TRUE,"GENERAL";"TAB3",#N/A,TRUE,"GENERAL";"TAB4",#N/A,TRUE,"GENERAL";"TAB5",#N/A,TRUE,"GENERAL"}</definedName>
    <definedName name="______bgb5" localSheetId="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25" hidden="1">{"TAB1",#N/A,TRUE,"GENERAL";"TAB2",#N/A,TRUE,"GENERAL";"TAB3",#N/A,TRUE,"GENERAL";"TAB4",#N/A,TRUE,"GENERAL";"TAB5",#N/A,TRUE,"GENERAL"}</definedName>
    <definedName name="______g2" localSheetId="26" hidden="1">{"TAB1",#N/A,TRUE,"GENERAL";"TAB2",#N/A,TRUE,"GENERAL";"TAB3",#N/A,TRUE,"GENERAL";"TAB4",#N/A,TRUE,"GENERAL";"TAB5",#N/A,TRUE,"GENERAL"}</definedName>
    <definedName name="______g2" localSheetId="27" hidden="1">{"TAB1",#N/A,TRUE,"GENERAL";"TAB2",#N/A,TRUE,"GENERAL";"TAB3",#N/A,TRUE,"GENERAL";"TAB4",#N/A,TRUE,"GENERAL";"TAB5",#N/A,TRUE,"GENERAL"}</definedName>
    <definedName name="______g2" localSheetId="28" hidden="1">{"TAB1",#N/A,TRUE,"GENERAL";"TAB2",#N/A,TRUE,"GENERAL";"TAB3",#N/A,TRUE,"GENERAL";"TAB4",#N/A,TRUE,"GENERAL";"TAB5",#N/A,TRUE,"GENERAL"}</definedName>
    <definedName name="______g2" localSheetId="29" hidden="1">{"TAB1",#N/A,TRUE,"GENERAL";"TAB2",#N/A,TRUE,"GENERAL";"TAB3",#N/A,TRUE,"GENERAL";"TAB4",#N/A,TRUE,"GENERAL";"TAB5",#N/A,TRUE,"GENERAL"}</definedName>
    <definedName name="______g2" localSheetId="30" hidden="1">{"TAB1",#N/A,TRUE,"GENERAL";"TAB2",#N/A,TRUE,"GENERAL";"TAB3",#N/A,TRUE,"GENERAL";"TAB4",#N/A,TRUE,"GENERAL";"TAB5",#N/A,TRUE,"GENERAL"}</definedName>
    <definedName name="______g2" localSheetId="31" hidden="1">{"TAB1",#N/A,TRUE,"GENERAL";"TAB2",#N/A,TRUE,"GENERAL";"TAB3",#N/A,TRUE,"GENERAL";"TAB4",#N/A,TRUE,"GENERAL";"TAB5",#N/A,TRUE,"GENERAL"}</definedName>
    <definedName name="______g2" localSheetId="8" hidden="1">{"TAB1",#N/A,TRUE,"GENERAL";"TAB2",#N/A,TRUE,"GENERAL";"TAB3",#N/A,TRUE,"GENERAL";"TAB4",#N/A,TRUE,"GENERAL";"TAB5",#N/A,TRUE,"GENERAL"}</definedName>
    <definedName name="______g2" localSheetId="9"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25" hidden="1">{"via1",#N/A,TRUE,"general";"via2",#N/A,TRUE,"general";"via3",#N/A,TRUE,"general"}</definedName>
    <definedName name="______g3" localSheetId="26" hidden="1">{"via1",#N/A,TRUE,"general";"via2",#N/A,TRUE,"general";"via3",#N/A,TRUE,"general"}</definedName>
    <definedName name="______g3" localSheetId="27" hidden="1">{"via1",#N/A,TRUE,"general";"via2",#N/A,TRUE,"general";"via3",#N/A,TRUE,"general"}</definedName>
    <definedName name="______g3" localSheetId="28" hidden="1">{"via1",#N/A,TRUE,"general";"via2",#N/A,TRUE,"general";"via3",#N/A,TRUE,"general"}</definedName>
    <definedName name="______g3" localSheetId="29" hidden="1">{"via1",#N/A,TRUE,"general";"via2",#N/A,TRUE,"general";"via3",#N/A,TRUE,"general"}</definedName>
    <definedName name="______g3" localSheetId="30" hidden="1">{"via1",#N/A,TRUE,"general";"via2",#N/A,TRUE,"general";"via3",#N/A,TRUE,"general"}</definedName>
    <definedName name="______g3" localSheetId="31" hidden="1">{"via1",#N/A,TRUE,"general";"via2",#N/A,TRUE,"general";"via3",#N/A,TRUE,"general"}</definedName>
    <definedName name="______g3" localSheetId="8" hidden="1">{"via1",#N/A,TRUE,"general";"via2",#N/A,TRUE,"general";"via3",#N/A,TRUE,"general"}</definedName>
    <definedName name="______g3" localSheetId="9"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25" hidden="1">{"via1",#N/A,TRUE,"general";"via2",#N/A,TRUE,"general";"via3",#N/A,TRUE,"general"}</definedName>
    <definedName name="______g4" localSheetId="26" hidden="1">{"via1",#N/A,TRUE,"general";"via2",#N/A,TRUE,"general";"via3",#N/A,TRUE,"general"}</definedName>
    <definedName name="______g4" localSheetId="27" hidden="1">{"via1",#N/A,TRUE,"general";"via2",#N/A,TRUE,"general";"via3",#N/A,TRUE,"general"}</definedName>
    <definedName name="______g4" localSheetId="28" hidden="1">{"via1",#N/A,TRUE,"general";"via2",#N/A,TRUE,"general";"via3",#N/A,TRUE,"general"}</definedName>
    <definedName name="______g4" localSheetId="29" hidden="1">{"via1",#N/A,TRUE,"general";"via2",#N/A,TRUE,"general";"via3",#N/A,TRUE,"general"}</definedName>
    <definedName name="______g4" localSheetId="30" hidden="1">{"via1",#N/A,TRUE,"general";"via2",#N/A,TRUE,"general";"via3",#N/A,TRUE,"general"}</definedName>
    <definedName name="______g4" localSheetId="31" hidden="1">{"via1",#N/A,TRUE,"general";"via2",#N/A,TRUE,"general";"via3",#N/A,TRUE,"general"}</definedName>
    <definedName name="______g4" localSheetId="8" hidden="1">{"via1",#N/A,TRUE,"general";"via2",#N/A,TRUE,"general";"via3",#N/A,TRUE,"general"}</definedName>
    <definedName name="______g4" localSheetId="9"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25" hidden="1">{"via1",#N/A,TRUE,"general";"via2",#N/A,TRUE,"general";"via3",#N/A,TRUE,"general"}</definedName>
    <definedName name="______g5" localSheetId="26" hidden="1">{"via1",#N/A,TRUE,"general";"via2",#N/A,TRUE,"general";"via3",#N/A,TRUE,"general"}</definedName>
    <definedName name="______g5" localSheetId="27" hidden="1">{"via1",#N/A,TRUE,"general";"via2",#N/A,TRUE,"general";"via3",#N/A,TRUE,"general"}</definedName>
    <definedName name="______g5" localSheetId="28" hidden="1">{"via1",#N/A,TRUE,"general";"via2",#N/A,TRUE,"general";"via3",#N/A,TRUE,"general"}</definedName>
    <definedName name="______g5" localSheetId="29" hidden="1">{"via1",#N/A,TRUE,"general";"via2",#N/A,TRUE,"general";"via3",#N/A,TRUE,"general"}</definedName>
    <definedName name="______g5" localSheetId="30" hidden="1">{"via1",#N/A,TRUE,"general";"via2",#N/A,TRUE,"general";"via3",#N/A,TRUE,"general"}</definedName>
    <definedName name="______g5" localSheetId="31" hidden="1">{"via1",#N/A,TRUE,"general";"via2",#N/A,TRUE,"general";"via3",#N/A,TRUE,"general"}</definedName>
    <definedName name="______g5" localSheetId="8" hidden="1">{"via1",#N/A,TRUE,"general";"via2",#N/A,TRUE,"general";"via3",#N/A,TRUE,"general"}</definedName>
    <definedName name="______g5" localSheetId="9"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25" hidden="1">{"via1",#N/A,TRUE,"general";"via2",#N/A,TRUE,"general";"via3",#N/A,TRUE,"general"}</definedName>
    <definedName name="______g6" localSheetId="26" hidden="1">{"via1",#N/A,TRUE,"general";"via2",#N/A,TRUE,"general";"via3",#N/A,TRUE,"general"}</definedName>
    <definedName name="______g6" localSheetId="27" hidden="1">{"via1",#N/A,TRUE,"general";"via2",#N/A,TRUE,"general";"via3",#N/A,TRUE,"general"}</definedName>
    <definedName name="______g6" localSheetId="28" hidden="1">{"via1",#N/A,TRUE,"general";"via2",#N/A,TRUE,"general";"via3",#N/A,TRUE,"general"}</definedName>
    <definedName name="______g6" localSheetId="29" hidden="1">{"via1",#N/A,TRUE,"general";"via2",#N/A,TRUE,"general";"via3",#N/A,TRUE,"general"}</definedName>
    <definedName name="______g6" localSheetId="30" hidden="1">{"via1",#N/A,TRUE,"general";"via2",#N/A,TRUE,"general";"via3",#N/A,TRUE,"general"}</definedName>
    <definedName name="______g6" localSheetId="31" hidden="1">{"via1",#N/A,TRUE,"general";"via2",#N/A,TRUE,"general";"via3",#N/A,TRUE,"general"}</definedName>
    <definedName name="______g6" localSheetId="8" hidden="1">{"via1",#N/A,TRUE,"general";"via2",#N/A,TRUE,"general";"via3",#N/A,TRUE,"general"}</definedName>
    <definedName name="______g6" localSheetId="9"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25" hidden="1">{"TAB1",#N/A,TRUE,"GENERAL";"TAB2",#N/A,TRUE,"GENERAL";"TAB3",#N/A,TRUE,"GENERAL";"TAB4",#N/A,TRUE,"GENERAL";"TAB5",#N/A,TRUE,"GENERAL"}</definedName>
    <definedName name="______g7" localSheetId="26" hidden="1">{"TAB1",#N/A,TRUE,"GENERAL";"TAB2",#N/A,TRUE,"GENERAL";"TAB3",#N/A,TRUE,"GENERAL";"TAB4",#N/A,TRUE,"GENERAL";"TAB5",#N/A,TRUE,"GENERAL"}</definedName>
    <definedName name="______g7" localSheetId="27" hidden="1">{"TAB1",#N/A,TRUE,"GENERAL";"TAB2",#N/A,TRUE,"GENERAL";"TAB3",#N/A,TRUE,"GENERAL";"TAB4",#N/A,TRUE,"GENERAL";"TAB5",#N/A,TRUE,"GENERAL"}</definedName>
    <definedName name="______g7" localSheetId="28" hidden="1">{"TAB1",#N/A,TRUE,"GENERAL";"TAB2",#N/A,TRUE,"GENERAL";"TAB3",#N/A,TRUE,"GENERAL";"TAB4",#N/A,TRUE,"GENERAL";"TAB5",#N/A,TRUE,"GENERAL"}</definedName>
    <definedName name="______g7" localSheetId="29" hidden="1">{"TAB1",#N/A,TRUE,"GENERAL";"TAB2",#N/A,TRUE,"GENERAL";"TAB3",#N/A,TRUE,"GENERAL";"TAB4",#N/A,TRUE,"GENERAL";"TAB5",#N/A,TRUE,"GENERAL"}</definedName>
    <definedName name="______g7" localSheetId="30" hidden="1">{"TAB1",#N/A,TRUE,"GENERAL";"TAB2",#N/A,TRUE,"GENERAL";"TAB3",#N/A,TRUE,"GENERAL";"TAB4",#N/A,TRUE,"GENERAL";"TAB5",#N/A,TRUE,"GENERAL"}</definedName>
    <definedName name="______g7" localSheetId="31" hidden="1">{"TAB1",#N/A,TRUE,"GENERAL";"TAB2",#N/A,TRUE,"GENERAL";"TAB3",#N/A,TRUE,"GENERAL";"TAB4",#N/A,TRUE,"GENERAL";"TAB5",#N/A,TRUE,"GENERAL"}</definedName>
    <definedName name="______g7" localSheetId="8" hidden="1">{"TAB1",#N/A,TRUE,"GENERAL";"TAB2",#N/A,TRUE,"GENERAL";"TAB3",#N/A,TRUE,"GENERAL";"TAB4",#N/A,TRUE,"GENERAL";"TAB5",#N/A,TRUE,"GENERAL"}</definedName>
    <definedName name="______g7" localSheetId="9"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25" hidden="1">{"TAB1",#N/A,TRUE,"GENERAL";"TAB2",#N/A,TRUE,"GENERAL";"TAB3",#N/A,TRUE,"GENERAL";"TAB4",#N/A,TRUE,"GENERAL";"TAB5",#N/A,TRUE,"GENERAL"}</definedName>
    <definedName name="______GR1" localSheetId="26" hidden="1">{"TAB1",#N/A,TRUE,"GENERAL";"TAB2",#N/A,TRUE,"GENERAL";"TAB3",#N/A,TRUE,"GENERAL";"TAB4",#N/A,TRUE,"GENERAL";"TAB5",#N/A,TRUE,"GENERAL"}</definedName>
    <definedName name="______GR1" localSheetId="27" hidden="1">{"TAB1",#N/A,TRUE,"GENERAL";"TAB2",#N/A,TRUE,"GENERAL";"TAB3",#N/A,TRUE,"GENERAL";"TAB4",#N/A,TRUE,"GENERAL";"TAB5",#N/A,TRUE,"GENERAL"}</definedName>
    <definedName name="______GR1" localSheetId="28" hidden="1">{"TAB1",#N/A,TRUE,"GENERAL";"TAB2",#N/A,TRUE,"GENERAL";"TAB3",#N/A,TRUE,"GENERAL";"TAB4",#N/A,TRUE,"GENERAL";"TAB5",#N/A,TRUE,"GENERAL"}</definedName>
    <definedName name="______GR1" localSheetId="29" hidden="1">{"TAB1",#N/A,TRUE,"GENERAL";"TAB2",#N/A,TRUE,"GENERAL";"TAB3",#N/A,TRUE,"GENERAL";"TAB4",#N/A,TRUE,"GENERAL";"TAB5",#N/A,TRUE,"GENERAL"}</definedName>
    <definedName name="______GR1" localSheetId="30" hidden="1">{"TAB1",#N/A,TRUE,"GENERAL";"TAB2",#N/A,TRUE,"GENERAL";"TAB3",#N/A,TRUE,"GENERAL";"TAB4",#N/A,TRUE,"GENERAL";"TAB5",#N/A,TRUE,"GENERAL"}</definedName>
    <definedName name="______GR1" localSheetId="31" hidden="1">{"TAB1",#N/A,TRUE,"GENERAL";"TAB2",#N/A,TRUE,"GENERAL";"TAB3",#N/A,TRUE,"GENERAL";"TAB4",#N/A,TRUE,"GENERAL";"TAB5",#N/A,TRUE,"GENERAL"}</definedName>
    <definedName name="______GR1" localSheetId="8" hidden="1">{"TAB1",#N/A,TRUE,"GENERAL";"TAB2",#N/A,TRUE,"GENERAL";"TAB3",#N/A,TRUE,"GENERAL";"TAB4",#N/A,TRUE,"GENERAL";"TAB5",#N/A,TRUE,"GENERAL"}</definedName>
    <definedName name="______GR1" localSheetId="9"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25" hidden="1">{"via1",#N/A,TRUE,"general";"via2",#N/A,TRUE,"general";"via3",#N/A,TRUE,"general"}</definedName>
    <definedName name="______gtr4" localSheetId="26" hidden="1">{"via1",#N/A,TRUE,"general";"via2",#N/A,TRUE,"general";"via3",#N/A,TRUE,"general"}</definedName>
    <definedName name="______gtr4" localSheetId="27" hidden="1">{"via1",#N/A,TRUE,"general";"via2",#N/A,TRUE,"general";"via3",#N/A,TRUE,"general"}</definedName>
    <definedName name="______gtr4" localSheetId="28" hidden="1">{"via1",#N/A,TRUE,"general";"via2",#N/A,TRUE,"general";"via3",#N/A,TRUE,"general"}</definedName>
    <definedName name="______gtr4" localSheetId="29" hidden="1">{"via1",#N/A,TRUE,"general";"via2",#N/A,TRUE,"general";"via3",#N/A,TRUE,"general"}</definedName>
    <definedName name="______gtr4" localSheetId="30" hidden="1">{"via1",#N/A,TRUE,"general";"via2",#N/A,TRUE,"general";"via3",#N/A,TRUE,"general"}</definedName>
    <definedName name="______gtr4" localSheetId="31" hidden="1">{"via1",#N/A,TRUE,"general";"via2",#N/A,TRUE,"general";"via3",#N/A,TRUE,"general"}</definedName>
    <definedName name="______gtr4" localSheetId="8" hidden="1">{"via1",#N/A,TRUE,"general";"via2",#N/A,TRUE,"general";"via3",#N/A,TRUE,"general"}</definedName>
    <definedName name="______gtr4" localSheetId="9"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25" hidden="1">{"via1",#N/A,TRUE,"general";"via2",#N/A,TRUE,"general";"via3",#N/A,TRUE,"general"}</definedName>
    <definedName name="______h2" localSheetId="26" hidden="1">{"via1",#N/A,TRUE,"general";"via2",#N/A,TRUE,"general";"via3",#N/A,TRUE,"general"}</definedName>
    <definedName name="______h2" localSheetId="27" hidden="1">{"via1",#N/A,TRUE,"general";"via2",#N/A,TRUE,"general";"via3",#N/A,TRUE,"general"}</definedName>
    <definedName name="______h2" localSheetId="28" hidden="1">{"via1",#N/A,TRUE,"general";"via2",#N/A,TRUE,"general";"via3",#N/A,TRUE,"general"}</definedName>
    <definedName name="______h2" localSheetId="29" hidden="1">{"via1",#N/A,TRUE,"general";"via2",#N/A,TRUE,"general";"via3",#N/A,TRUE,"general"}</definedName>
    <definedName name="______h2" localSheetId="30" hidden="1">{"via1",#N/A,TRUE,"general";"via2",#N/A,TRUE,"general";"via3",#N/A,TRUE,"general"}</definedName>
    <definedName name="______h2" localSheetId="31" hidden="1">{"via1",#N/A,TRUE,"general";"via2",#N/A,TRUE,"general";"via3",#N/A,TRUE,"general"}</definedName>
    <definedName name="______h2" localSheetId="8" hidden="1">{"via1",#N/A,TRUE,"general";"via2",#N/A,TRUE,"general";"via3",#N/A,TRUE,"general"}</definedName>
    <definedName name="______h2" localSheetId="9"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25" hidden="1">{"via1",#N/A,TRUE,"general";"via2",#N/A,TRUE,"general";"via3",#N/A,TRUE,"general"}</definedName>
    <definedName name="______h3" localSheetId="26" hidden="1">{"via1",#N/A,TRUE,"general";"via2",#N/A,TRUE,"general";"via3",#N/A,TRUE,"general"}</definedName>
    <definedName name="______h3" localSheetId="27" hidden="1">{"via1",#N/A,TRUE,"general";"via2",#N/A,TRUE,"general";"via3",#N/A,TRUE,"general"}</definedName>
    <definedName name="______h3" localSheetId="28" hidden="1">{"via1",#N/A,TRUE,"general";"via2",#N/A,TRUE,"general";"via3",#N/A,TRUE,"general"}</definedName>
    <definedName name="______h3" localSheetId="29" hidden="1">{"via1",#N/A,TRUE,"general";"via2",#N/A,TRUE,"general";"via3",#N/A,TRUE,"general"}</definedName>
    <definedName name="______h3" localSheetId="30" hidden="1">{"via1",#N/A,TRUE,"general";"via2",#N/A,TRUE,"general";"via3",#N/A,TRUE,"general"}</definedName>
    <definedName name="______h3" localSheetId="31" hidden="1">{"via1",#N/A,TRUE,"general";"via2",#N/A,TRUE,"general";"via3",#N/A,TRUE,"general"}</definedName>
    <definedName name="______h3" localSheetId="8" hidden="1">{"via1",#N/A,TRUE,"general";"via2",#N/A,TRUE,"general";"via3",#N/A,TRUE,"general"}</definedName>
    <definedName name="______h3" localSheetId="9"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25" hidden="1">{"TAB1",#N/A,TRUE,"GENERAL";"TAB2",#N/A,TRUE,"GENERAL";"TAB3",#N/A,TRUE,"GENERAL";"TAB4",#N/A,TRUE,"GENERAL";"TAB5",#N/A,TRUE,"GENERAL"}</definedName>
    <definedName name="______h4" localSheetId="26" hidden="1">{"TAB1",#N/A,TRUE,"GENERAL";"TAB2",#N/A,TRUE,"GENERAL";"TAB3",#N/A,TRUE,"GENERAL";"TAB4",#N/A,TRUE,"GENERAL";"TAB5",#N/A,TRUE,"GENERAL"}</definedName>
    <definedName name="______h4" localSheetId="27" hidden="1">{"TAB1",#N/A,TRUE,"GENERAL";"TAB2",#N/A,TRUE,"GENERAL";"TAB3",#N/A,TRUE,"GENERAL";"TAB4",#N/A,TRUE,"GENERAL";"TAB5",#N/A,TRUE,"GENERAL"}</definedName>
    <definedName name="______h4" localSheetId="28" hidden="1">{"TAB1",#N/A,TRUE,"GENERAL";"TAB2",#N/A,TRUE,"GENERAL";"TAB3",#N/A,TRUE,"GENERAL";"TAB4",#N/A,TRUE,"GENERAL";"TAB5",#N/A,TRUE,"GENERAL"}</definedName>
    <definedName name="______h4" localSheetId="29" hidden="1">{"TAB1",#N/A,TRUE,"GENERAL";"TAB2",#N/A,TRUE,"GENERAL";"TAB3",#N/A,TRUE,"GENERAL";"TAB4",#N/A,TRUE,"GENERAL";"TAB5",#N/A,TRUE,"GENERAL"}</definedName>
    <definedName name="______h4" localSheetId="30" hidden="1">{"TAB1",#N/A,TRUE,"GENERAL";"TAB2",#N/A,TRUE,"GENERAL";"TAB3",#N/A,TRUE,"GENERAL";"TAB4",#N/A,TRUE,"GENERAL";"TAB5",#N/A,TRUE,"GENERAL"}</definedName>
    <definedName name="______h4" localSheetId="31" hidden="1">{"TAB1",#N/A,TRUE,"GENERAL";"TAB2",#N/A,TRUE,"GENERAL";"TAB3",#N/A,TRUE,"GENERAL";"TAB4",#N/A,TRUE,"GENERAL";"TAB5",#N/A,TRUE,"GENERAL"}</definedName>
    <definedName name="______h4" localSheetId="8" hidden="1">{"TAB1",#N/A,TRUE,"GENERAL";"TAB2",#N/A,TRUE,"GENERAL";"TAB3",#N/A,TRUE,"GENERAL";"TAB4",#N/A,TRUE,"GENERAL";"TAB5",#N/A,TRUE,"GENERAL"}</definedName>
    <definedName name="______h4" localSheetId="9"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25" hidden="1">{"TAB1",#N/A,TRUE,"GENERAL";"TAB2",#N/A,TRUE,"GENERAL";"TAB3",#N/A,TRUE,"GENERAL";"TAB4",#N/A,TRUE,"GENERAL";"TAB5",#N/A,TRUE,"GENERAL"}</definedName>
    <definedName name="______h5" localSheetId="26" hidden="1">{"TAB1",#N/A,TRUE,"GENERAL";"TAB2",#N/A,TRUE,"GENERAL";"TAB3",#N/A,TRUE,"GENERAL";"TAB4",#N/A,TRUE,"GENERAL";"TAB5",#N/A,TRUE,"GENERAL"}</definedName>
    <definedName name="______h5" localSheetId="27" hidden="1">{"TAB1",#N/A,TRUE,"GENERAL";"TAB2",#N/A,TRUE,"GENERAL";"TAB3",#N/A,TRUE,"GENERAL";"TAB4",#N/A,TRUE,"GENERAL";"TAB5",#N/A,TRUE,"GENERAL"}</definedName>
    <definedName name="______h5" localSheetId="28" hidden="1">{"TAB1",#N/A,TRUE,"GENERAL";"TAB2",#N/A,TRUE,"GENERAL";"TAB3",#N/A,TRUE,"GENERAL";"TAB4",#N/A,TRUE,"GENERAL";"TAB5",#N/A,TRUE,"GENERAL"}</definedName>
    <definedName name="______h5" localSheetId="29" hidden="1">{"TAB1",#N/A,TRUE,"GENERAL";"TAB2",#N/A,TRUE,"GENERAL";"TAB3",#N/A,TRUE,"GENERAL";"TAB4",#N/A,TRUE,"GENERAL";"TAB5",#N/A,TRUE,"GENERAL"}</definedName>
    <definedName name="______h5" localSheetId="30" hidden="1">{"TAB1",#N/A,TRUE,"GENERAL";"TAB2",#N/A,TRUE,"GENERAL";"TAB3",#N/A,TRUE,"GENERAL";"TAB4",#N/A,TRUE,"GENERAL";"TAB5",#N/A,TRUE,"GENERAL"}</definedName>
    <definedName name="______h5" localSheetId="31" hidden="1">{"TAB1",#N/A,TRUE,"GENERAL";"TAB2",#N/A,TRUE,"GENERAL";"TAB3",#N/A,TRUE,"GENERAL";"TAB4",#N/A,TRUE,"GENERAL";"TAB5",#N/A,TRUE,"GENERAL"}</definedName>
    <definedName name="______h5" localSheetId="8" hidden="1">{"TAB1",#N/A,TRUE,"GENERAL";"TAB2",#N/A,TRUE,"GENERAL";"TAB3",#N/A,TRUE,"GENERAL";"TAB4",#N/A,TRUE,"GENERAL";"TAB5",#N/A,TRUE,"GENERAL"}</definedName>
    <definedName name="______h5" localSheetId="9"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25" hidden="1">{"via1",#N/A,TRUE,"general";"via2",#N/A,TRUE,"general";"via3",#N/A,TRUE,"general"}</definedName>
    <definedName name="______h6" localSheetId="26" hidden="1">{"via1",#N/A,TRUE,"general";"via2",#N/A,TRUE,"general";"via3",#N/A,TRUE,"general"}</definedName>
    <definedName name="______h6" localSheetId="27" hidden="1">{"via1",#N/A,TRUE,"general";"via2",#N/A,TRUE,"general";"via3",#N/A,TRUE,"general"}</definedName>
    <definedName name="______h6" localSheetId="28" hidden="1">{"via1",#N/A,TRUE,"general";"via2",#N/A,TRUE,"general";"via3",#N/A,TRUE,"general"}</definedName>
    <definedName name="______h6" localSheetId="29" hidden="1">{"via1",#N/A,TRUE,"general";"via2",#N/A,TRUE,"general";"via3",#N/A,TRUE,"general"}</definedName>
    <definedName name="______h6" localSheetId="30" hidden="1">{"via1",#N/A,TRUE,"general";"via2",#N/A,TRUE,"general";"via3",#N/A,TRUE,"general"}</definedName>
    <definedName name="______h6" localSheetId="31" hidden="1">{"via1",#N/A,TRUE,"general";"via2",#N/A,TRUE,"general";"via3",#N/A,TRUE,"general"}</definedName>
    <definedName name="______h6" localSheetId="8" hidden="1">{"via1",#N/A,TRUE,"general";"via2",#N/A,TRUE,"general";"via3",#N/A,TRUE,"general"}</definedName>
    <definedName name="______h6" localSheetId="9"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25" hidden="1">{"TAB1",#N/A,TRUE,"GENERAL";"TAB2",#N/A,TRUE,"GENERAL";"TAB3",#N/A,TRUE,"GENERAL";"TAB4",#N/A,TRUE,"GENERAL";"TAB5",#N/A,TRUE,"GENERAL"}</definedName>
    <definedName name="______h7" localSheetId="26" hidden="1">{"TAB1",#N/A,TRUE,"GENERAL";"TAB2",#N/A,TRUE,"GENERAL";"TAB3",#N/A,TRUE,"GENERAL";"TAB4",#N/A,TRUE,"GENERAL";"TAB5",#N/A,TRUE,"GENERAL"}</definedName>
    <definedName name="______h7" localSheetId="27" hidden="1">{"TAB1",#N/A,TRUE,"GENERAL";"TAB2",#N/A,TRUE,"GENERAL";"TAB3",#N/A,TRUE,"GENERAL";"TAB4",#N/A,TRUE,"GENERAL";"TAB5",#N/A,TRUE,"GENERAL"}</definedName>
    <definedName name="______h7" localSheetId="28" hidden="1">{"TAB1",#N/A,TRUE,"GENERAL";"TAB2",#N/A,TRUE,"GENERAL";"TAB3",#N/A,TRUE,"GENERAL";"TAB4",#N/A,TRUE,"GENERAL";"TAB5",#N/A,TRUE,"GENERAL"}</definedName>
    <definedName name="______h7" localSheetId="29" hidden="1">{"TAB1",#N/A,TRUE,"GENERAL";"TAB2",#N/A,TRUE,"GENERAL";"TAB3",#N/A,TRUE,"GENERAL";"TAB4",#N/A,TRUE,"GENERAL";"TAB5",#N/A,TRUE,"GENERAL"}</definedName>
    <definedName name="______h7" localSheetId="30" hidden="1">{"TAB1",#N/A,TRUE,"GENERAL";"TAB2",#N/A,TRUE,"GENERAL";"TAB3",#N/A,TRUE,"GENERAL";"TAB4",#N/A,TRUE,"GENERAL";"TAB5",#N/A,TRUE,"GENERAL"}</definedName>
    <definedName name="______h7" localSheetId="31" hidden="1">{"TAB1",#N/A,TRUE,"GENERAL";"TAB2",#N/A,TRUE,"GENERAL";"TAB3",#N/A,TRUE,"GENERAL";"TAB4",#N/A,TRUE,"GENERAL";"TAB5",#N/A,TRUE,"GENERAL"}</definedName>
    <definedName name="______h7" localSheetId="8" hidden="1">{"TAB1",#N/A,TRUE,"GENERAL";"TAB2",#N/A,TRUE,"GENERAL";"TAB3",#N/A,TRUE,"GENERAL";"TAB4",#N/A,TRUE,"GENERAL";"TAB5",#N/A,TRUE,"GENERAL"}</definedName>
    <definedName name="______h7" localSheetId="9"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25" hidden="1">{"via1",#N/A,TRUE,"general";"via2",#N/A,TRUE,"general";"via3",#N/A,TRUE,"general"}</definedName>
    <definedName name="______h8" localSheetId="26" hidden="1">{"via1",#N/A,TRUE,"general";"via2",#N/A,TRUE,"general";"via3",#N/A,TRUE,"general"}</definedName>
    <definedName name="______h8" localSheetId="27" hidden="1">{"via1",#N/A,TRUE,"general";"via2",#N/A,TRUE,"general";"via3",#N/A,TRUE,"general"}</definedName>
    <definedName name="______h8" localSheetId="28" hidden="1">{"via1",#N/A,TRUE,"general";"via2",#N/A,TRUE,"general";"via3",#N/A,TRUE,"general"}</definedName>
    <definedName name="______h8" localSheetId="29" hidden="1">{"via1",#N/A,TRUE,"general";"via2",#N/A,TRUE,"general";"via3",#N/A,TRUE,"general"}</definedName>
    <definedName name="______h8" localSheetId="30" hidden="1">{"via1",#N/A,TRUE,"general";"via2",#N/A,TRUE,"general";"via3",#N/A,TRUE,"general"}</definedName>
    <definedName name="______h8" localSheetId="31" hidden="1">{"via1",#N/A,TRUE,"general";"via2",#N/A,TRUE,"general";"via3",#N/A,TRUE,"general"}</definedName>
    <definedName name="______h8" localSheetId="8" hidden="1">{"via1",#N/A,TRUE,"general";"via2",#N/A,TRUE,"general";"via3",#N/A,TRUE,"general"}</definedName>
    <definedName name="______h8" localSheetId="9"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25" hidden="1">{"via1",#N/A,TRUE,"general";"via2",#N/A,TRUE,"general";"via3",#N/A,TRUE,"general"}</definedName>
    <definedName name="______hfh7" localSheetId="26" hidden="1">{"via1",#N/A,TRUE,"general";"via2",#N/A,TRUE,"general";"via3",#N/A,TRUE,"general"}</definedName>
    <definedName name="______hfh7" localSheetId="27" hidden="1">{"via1",#N/A,TRUE,"general";"via2",#N/A,TRUE,"general";"via3",#N/A,TRUE,"general"}</definedName>
    <definedName name="______hfh7" localSheetId="28" hidden="1">{"via1",#N/A,TRUE,"general";"via2",#N/A,TRUE,"general";"via3",#N/A,TRUE,"general"}</definedName>
    <definedName name="______hfh7" localSheetId="29" hidden="1">{"via1",#N/A,TRUE,"general";"via2",#N/A,TRUE,"general";"via3",#N/A,TRUE,"general"}</definedName>
    <definedName name="______hfh7" localSheetId="30" hidden="1">{"via1",#N/A,TRUE,"general";"via2",#N/A,TRUE,"general";"via3",#N/A,TRUE,"general"}</definedName>
    <definedName name="______hfh7" localSheetId="31" hidden="1">{"via1",#N/A,TRUE,"general";"via2",#N/A,TRUE,"general";"via3",#N/A,TRUE,"general"}</definedName>
    <definedName name="______hfh7" localSheetId="8" hidden="1">{"via1",#N/A,TRUE,"general";"via2",#N/A,TRUE,"general";"via3",#N/A,TRUE,"general"}</definedName>
    <definedName name="______hfh7" localSheetId="9"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25" hidden="1">{"via1",#N/A,TRUE,"general";"via2",#N/A,TRUE,"general";"via3",#N/A,TRUE,"general"}</definedName>
    <definedName name="______i4" localSheetId="26" hidden="1">{"via1",#N/A,TRUE,"general";"via2",#N/A,TRUE,"general";"via3",#N/A,TRUE,"general"}</definedName>
    <definedName name="______i4" localSheetId="27" hidden="1">{"via1",#N/A,TRUE,"general";"via2",#N/A,TRUE,"general";"via3",#N/A,TRUE,"general"}</definedName>
    <definedName name="______i4" localSheetId="28" hidden="1">{"via1",#N/A,TRUE,"general";"via2",#N/A,TRUE,"general";"via3",#N/A,TRUE,"general"}</definedName>
    <definedName name="______i4" localSheetId="29" hidden="1">{"via1",#N/A,TRUE,"general";"via2",#N/A,TRUE,"general";"via3",#N/A,TRUE,"general"}</definedName>
    <definedName name="______i4" localSheetId="30" hidden="1">{"via1",#N/A,TRUE,"general";"via2",#N/A,TRUE,"general";"via3",#N/A,TRUE,"general"}</definedName>
    <definedName name="______i4" localSheetId="31" hidden="1">{"via1",#N/A,TRUE,"general";"via2",#N/A,TRUE,"general";"via3",#N/A,TRUE,"general"}</definedName>
    <definedName name="______i4" localSheetId="8" hidden="1">{"via1",#N/A,TRUE,"general";"via2",#N/A,TRUE,"general";"via3",#N/A,TRUE,"general"}</definedName>
    <definedName name="______i4" localSheetId="9"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25" hidden="1">{"TAB1",#N/A,TRUE,"GENERAL";"TAB2",#N/A,TRUE,"GENERAL";"TAB3",#N/A,TRUE,"GENERAL";"TAB4",#N/A,TRUE,"GENERAL";"TAB5",#N/A,TRUE,"GENERAL"}</definedName>
    <definedName name="______i5" localSheetId="26" hidden="1">{"TAB1",#N/A,TRUE,"GENERAL";"TAB2",#N/A,TRUE,"GENERAL";"TAB3",#N/A,TRUE,"GENERAL";"TAB4",#N/A,TRUE,"GENERAL";"TAB5",#N/A,TRUE,"GENERAL"}</definedName>
    <definedName name="______i5" localSheetId="27" hidden="1">{"TAB1",#N/A,TRUE,"GENERAL";"TAB2",#N/A,TRUE,"GENERAL";"TAB3",#N/A,TRUE,"GENERAL";"TAB4",#N/A,TRUE,"GENERAL";"TAB5",#N/A,TRUE,"GENERAL"}</definedName>
    <definedName name="______i5" localSheetId="28" hidden="1">{"TAB1",#N/A,TRUE,"GENERAL";"TAB2",#N/A,TRUE,"GENERAL";"TAB3",#N/A,TRUE,"GENERAL";"TAB4",#N/A,TRUE,"GENERAL";"TAB5",#N/A,TRUE,"GENERAL"}</definedName>
    <definedName name="______i5" localSheetId="29" hidden="1">{"TAB1",#N/A,TRUE,"GENERAL";"TAB2",#N/A,TRUE,"GENERAL";"TAB3",#N/A,TRUE,"GENERAL";"TAB4",#N/A,TRUE,"GENERAL";"TAB5",#N/A,TRUE,"GENERAL"}</definedName>
    <definedName name="______i5" localSheetId="30" hidden="1">{"TAB1",#N/A,TRUE,"GENERAL";"TAB2",#N/A,TRUE,"GENERAL";"TAB3",#N/A,TRUE,"GENERAL";"TAB4",#N/A,TRUE,"GENERAL";"TAB5",#N/A,TRUE,"GENERAL"}</definedName>
    <definedName name="______i5" localSheetId="31" hidden="1">{"TAB1",#N/A,TRUE,"GENERAL";"TAB2",#N/A,TRUE,"GENERAL";"TAB3",#N/A,TRUE,"GENERAL";"TAB4",#N/A,TRUE,"GENERAL";"TAB5",#N/A,TRUE,"GENERAL"}</definedName>
    <definedName name="______i5" localSheetId="8" hidden="1">{"TAB1",#N/A,TRUE,"GENERAL";"TAB2",#N/A,TRUE,"GENERAL";"TAB3",#N/A,TRUE,"GENERAL";"TAB4",#N/A,TRUE,"GENERAL";"TAB5",#N/A,TRUE,"GENERAL"}</definedName>
    <definedName name="______i5" localSheetId="9"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25" hidden="1">{"TAB1",#N/A,TRUE,"GENERAL";"TAB2",#N/A,TRUE,"GENERAL";"TAB3",#N/A,TRUE,"GENERAL";"TAB4",#N/A,TRUE,"GENERAL";"TAB5",#N/A,TRUE,"GENERAL"}</definedName>
    <definedName name="______i6" localSheetId="26" hidden="1">{"TAB1",#N/A,TRUE,"GENERAL";"TAB2",#N/A,TRUE,"GENERAL";"TAB3",#N/A,TRUE,"GENERAL";"TAB4",#N/A,TRUE,"GENERAL";"TAB5",#N/A,TRUE,"GENERAL"}</definedName>
    <definedName name="______i6" localSheetId="27" hidden="1">{"TAB1",#N/A,TRUE,"GENERAL";"TAB2",#N/A,TRUE,"GENERAL";"TAB3",#N/A,TRUE,"GENERAL";"TAB4",#N/A,TRUE,"GENERAL";"TAB5",#N/A,TRUE,"GENERAL"}</definedName>
    <definedName name="______i6" localSheetId="28" hidden="1">{"TAB1",#N/A,TRUE,"GENERAL";"TAB2",#N/A,TRUE,"GENERAL";"TAB3",#N/A,TRUE,"GENERAL";"TAB4",#N/A,TRUE,"GENERAL";"TAB5",#N/A,TRUE,"GENERAL"}</definedName>
    <definedName name="______i6" localSheetId="29" hidden="1">{"TAB1",#N/A,TRUE,"GENERAL";"TAB2",#N/A,TRUE,"GENERAL";"TAB3",#N/A,TRUE,"GENERAL";"TAB4",#N/A,TRUE,"GENERAL";"TAB5",#N/A,TRUE,"GENERAL"}</definedName>
    <definedName name="______i6" localSheetId="30" hidden="1">{"TAB1",#N/A,TRUE,"GENERAL";"TAB2",#N/A,TRUE,"GENERAL";"TAB3",#N/A,TRUE,"GENERAL";"TAB4",#N/A,TRUE,"GENERAL";"TAB5",#N/A,TRUE,"GENERAL"}</definedName>
    <definedName name="______i6" localSheetId="31" hidden="1">{"TAB1",#N/A,TRUE,"GENERAL";"TAB2",#N/A,TRUE,"GENERAL";"TAB3",#N/A,TRUE,"GENERAL";"TAB4",#N/A,TRUE,"GENERAL";"TAB5",#N/A,TRUE,"GENERAL"}</definedName>
    <definedName name="______i6" localSheetId="8" hidden="1">{"TAB1",#N/A,TRUE,"GENERAL";"TAB2",#N/A,TRUE,"GENERAL";"TAB3",#N/A,TRUE,"GENERAL";"TAB4",#N/A,TRUE,"GENERAL";"TAB5",#N/A,TRUE,"GENERAL"}</definedName>
    <definedName name="______i6" localSheetId="9"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25" hidden="1">{"via1",#N/A,TRUE,"general";"via2",#N/A,TRUE,"general";"via3",#N/A,TRUE,"general"}</definedName>
    <definedName name="______i7" localSheetId="26" hidden="1">{"via1",#N/A,TRUE,"general";"via2",#N/A,TRUE,"general";"via3",#N/A,TRUE,"general"}</definedName>
    <definedName name="______i7" localSheetId="27" hidden="1">{"via1",#N/A,TRUE,"general";"via2",#N/A,TRUE,"general";"via3",#N/A,TRUE,"general"}</definedName>
    <definedName name="______i7" localSheetId="28" hidden="1">{"via1",#N/A,TRUE,"general";"via2",#N/A,TRUE,"general";"via3",#N/A,TRUE,"general"}</definedName>
    <definedName name="______i7" localSheetId="29" hidden="1">{"via1",#N/A,TRUE,"general";"via2",#N/A,TRUE,"general";"via3",#N/A,TRUE,"general"}</definedName>
    <definedName name="______i7" localSheetId="30" hidden="1">{"via1",#N/A,TRUE,"general";"via2",#N/A,TRUE,"general";"via3",#N/A,TRUE,"general"}</definedName>
    <definedName name="______i7" localSheetId="31" hidden="1">{"via1",#N/A,TRUE,"general";"via2",#N/A,TRUE,"general";"via3",#N/A,TRUE,"general"}</definedName>
    <definedName name="______i7" localSheetId="8" hidden="1">{"via1",#N/A,TRUE,"general";"via2",#N/A,TRUE,"general";"via3",#N/A,TRUE,"general"}</definedName>
    <definedName name="______i7" localSheetId="9"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25" hidden="1">{"TAB1",#N/A,TRUE,"GENERAL";"TAB2",#N/A,TRUE,"GENERAL";"TAB3",#N/A,TRUE,"GENERAL";"TAB4",#N/A,TRUE,"GENERAL";"TAB5",#N/A,TRUE,"GENERAL"}</definedName>
    <definedName name="______i77" localSheetId="26" hidden="1">{"TAB1",#N/A,TRUE,"GENERAL";"TAB2",#N/A,TRUE,"GENERAL";"TAB3",#N/A,TRUE,"GENERAL";"TAB4",#N/A,TRUE,"GENERAL";"TAB5",#N/A,TRUE,"GENERAL"}</definedName>
    <definedName name="______i77" localSheetId="27" hidden="1">{"TAB1",#N/A,TRUE,"GENERAL";"TAB2",#N/A,TRUE,"GENERAL";"TAB3",#N/A,TRUE,"GENERAL";"TAB4",#N/A,TRUE,"GENERAL";"TAB5",#N/A,TRUE,"GENERAL"}</definedName>
    <definedName name="______i77" localSheetId="28" hidden="1">{"TAB1",#N/A,TRUE,"GENERAL";"TAB2",#N/A,TRUE,"GENERAL";"TAB3",#N/A,TRUE,"GENERAL";"TAB4",#N/A,TRUE,"GENERAL";"TAB5",#N/A,TRUE,"GENERAL"}</definedName>
    <definedName name="______i77" localSheetId="29" hidden="1">{"TAB1",#N/A,TRUE,"GENERAL";"TAB2",#N/A,TRUE,"GENERAL";"TAB3",#N/A,TRUE,"GENERAL";"TAB4",#N/A,TRUE,"GENERAL";"TAB5",#N/A,TRUE,"GENERAL"}</definedName>
    <definedName name="______i77" localSheetId="30" hidden="1">{"TAB1",#N/A,TRUE,"GENERAL";"TAB2",#N/A,TRUE,"GENERAL";"TAB3",#N/A,TRUE,"GENERAL";"TAB4",#N/A,TRUE,"GENERAL";"TAB5",#N/A,TRUE,"GENERAL"}</definedName>
    <definedName name="______i77" localSheetId="31" hidden="1">{"TAB1",#N/A,TRUE,"GENERAL";"TAB2",#N/A,TRUE,"GENERAL";"TAB3",#N/A,TRUE,"GENERAL";"TAB4",#N/A,TRUE,"GENERAL";"TAB5",#N/A,TRUE,"GENERAL"}</definedName>
    <definedName name="______i77" localSheetId="8" hidden="1">{"TAB1",#N/A,TRUE,"GENERAL";"TAB2",#N/A,TRUE,"GENERAL";"TAB3",#N/A,TRUE,"GENERAL";"TAB4",#N/A,TRUE,"GENERAL";"TAB5",#N/A,TRUE,"GENERAL"}</definedName>
    <definedName name="______i77" localSheetId="9"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25" hidden="1">{"via1",#N/A,TRUE,"general";"via2",#N/A,TRUE,"general";"via3",#N/A,TRUE,"general"}</definedName>
    <definedName name="______i8" localSheetId="26" hidden="1">{"via1",#N/A,TRUE,"general";"via2",#N/A,TRUE,"general";"via3",#N/A,TRUE,"general"}</definedName>
    <definedName name="______i8" localSheetId="27" hidden="1">{"via1",#N/A,TRUE,"general";"via2",#N/A,TRUE,"general";"via3",#N/A,TRUE,"general"}</definedName>
    <definedName name="______i8" localSheetId="28" hidden="1">{"via1",#N/A,TRUE,"general";"via2",#N/A,TRUE,"general";"via3",#N/A,TRUE,"general"}</definedName>
    <definedName name="______i8" localSheetId="29" hidden="1">{"via1",#N/A,TRUE,"general";"via2",#N/A,TRUE,"general";"via3",#N/A,TRUE,"general"}</definedName>
    <definedName name="______i8" localSheetId="30" hidden="1">{"via1",#N/A,TRUE,"general";"via2",#N/A,TRUE,"general";"via3",#N/A,TRUE,"general"}</definedName>
    <definedName name="______i8" localSheetId="31" hidden="1">{"via1",#N/A,TRUE,"general";"via2",#N/A,TRUE,"general";"via3",#N/A,TRUE,"general"}</definedName>
    <definedName name="______i8" localSheetId="8" hidden="1">{"via1",#N/A,TRUE,"general";"via2",#N/A,TRUE,"general";"via3",#N/A,TRUE,"general"}</definedName>
    <definedName name="______i8" localSheetId="9"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25" hidden="1">{"TAB1",#N/A,TRUE,"GENERAL";"TAB2",#N/A,TRUE,"GENERAL";"TAB3",#N/A,TRUE,"GENERAL";"TAB4",#N/A,TRUE,"GENERAL";"TAB5",#N/A,TRUE,"GENERAL"}</definedName>
    <definedName name="______i9" localSheetId="26" hidden="1">{"TAB1",#N/A,TRUE,"GENERAL";"TAB2",#N/A,TRUE,"GENERAL";"TAB3",#N/A,TRUE,"GENERAL";"TAB4",#N/A,TRUE,"GENERAL";"TAB5",#N/A,TRUE,"GENERAL"}</definedName>
    <definedName name="______i9" localSheetId="27" hidden="1">{"TAB1",#N/A,TRUE,"GENERAL";"TAB2",#N/A,TRUE,"GENERAL";"TAB3",#N/A,TRUE,"GENERAL";"TAB4",#N/A,TRUE,"GENERAL";"TAB5",#N/A,TRUE,"GENERAL"}</definedName>
    <definedName name="______i9" localSheetId="28" hidden="1">{"TAB1",#N/A,TRUE,"GENERAL";"TAB2",#N/A,TRUE,"GENERAL";"TAB3",#N/A,TRUE,"GENERAL";"TAB4",#N/A,TRUE,"GENERAL";"TAB5",#N/A,TRUE,"GENERAL"}</definedName>
    <definedName name="______i9" localSheetId="29" hidden="1">{"TAB1",#N/A,TRUE,"GENERAL";"TAB2",#N/A,TRUE,"GENERAL";"TAB3",#N/A,TRUE,"GENERAL";"TAB4",#N/A,TRUE,"GENERAL";"TAB5",#N/A,TRUE,"GENERAL"}</definedName>
    <definedName name="______i9" localSheetId="30" hidden="1">{"TAB1",#N/A,TRUE,"GENERAL";"TAB2",#N/A,TRUE,"GENERAL";"TAB3",#N/A,TRUE,"GENERAL";"TAB4",#N/A,TRUE,"GENERAL";"TAB5",#N/A,TRUE,"GENERAL"}</definedName>
    <definedName name="______i9" localSheetId="31" hidden="1">{"TAB1",#N/A,TRUE,"GENERAL";"TAB2",#N/A,TRUE,"GENERAL";"TAB3",#N/A,TRUE,"GENERAL";"TAB4",#N/A,TRUE,"GENERAL";"TAB5",#N/A,TRUE,"GENERAL"}</definedName>
    <definedName name="______i9" localSheetId="8" hidden="1">{"TAB1",#N/A,TRUE,"GENERAL";"TAB2",#N/A,TRUE,"GENERAL";"TAB3",#N/A,TRUE,"GENERAL";"TAB4",#N/A,TRUE,"GENERAL";"TAB5",#N/A,TRUE,"GENERAL"}</definedName>
    <definedName name="______i9" localSheetId="9"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25" hidden="1">{"TAB1",#N/A,TRUE,"GENERAL";"TAB2",#N/A,TRUE,"GENERAL";"TAB3",#N/A,TRUE,"GENERAL";"TAB4",#N/A,TRUE,"GENERAL";"TAB5",#N/A,TRUE,"GENERAL"}</definedName>
    <definedName name="______k3" localSheetId="26" hidden="1">{"TAB1",#N/A,TRUE,"GENERAL";"TAB2",#N/A,TRUE,"GENERAL";"TAB3",#N/A,TRUE,"GENERAL";"TAB4",#N/A,TRUE,"GENERAL";"TAB5",#N/A,TRUE,"GENERAL"}</definedName>
    <definedName name="______k3" localSheetId="27" hidden="1">{"TAB1",#N/A,TRUE,"GENERAL";"TAB2",#N/A,TRUE,"GENERAL";"TAB3",#N/A,TRUE,"GENERAL";"TAB4",#N/A,TRUE,"GENERAL";"TAB5",#N/A,TRUE,"GENERAL"}</definedName>
    <definedName name="______k3" localSheetId="28" hidden="1">{"TAB1",#N/A,TRUE,"GENERAL";"TAB2",#N/A,TRUE,"GENERAL";"TAB3",#N/A,TRUE,"GENERAL";"TAB4",#N/A,TRUE,"GENERAL";"TAB5",#N/A,TRUE,"GENERAL"}</definedName>
    <definedName name="______k3" localSheetId="29" hidden="1">{"TAB1",#N/A,TRUE,"GENERAL";"TAB2",#N/A,TRUE,"GENERAL";"TAB3",#N/A,TRUE,"GENERAL";"TAB4",#N/A,TRUE,"GENERAL";"TAB5",#N/A,TRUE,"GENERAL"}</definedName>
    <definedName name="______k3" localSheetId="30" hidden="1">{"TAB1",#N/A,TRUE,"GENERAL";"TAB2",#N/A,TRUE,"GENERAL";"TAB3",#N/A,TRUE,"GENERAL";"TAB4",#N/A,TRUE,"GENERAL";"TAB5",#N/A,TRUE,"GENERAL"}</definedName>
    <definedName name="______k3" localSheetId="31" hidden="1">{"TAB1",#N/A,TRUE,"GENERAL";"TAB2",#N/A,TRUE,"GENERAL";"TAB3",#N/A,TRUE,"GENERAL";"TAB4",#N/A,TRUE,"GENERAL";"TAB5",#N/A,TRUE,"GENERAL"}</definedName>
    <definedName name="______k3" localSheetId="8" hidden="1">{"TAB1",#N/A,TRUE,"GENERAL";"TAB2",#N/A,TRUE,"GENERAL";"TAB3",#N/A,TRUE,"GENERAL";"TAB4",#N/A,TRUE,"GENERAL";"TAB5",#N/A,TRUE,"GENERAL"}</definedName>
    <definedName name="______k3" localSheetId="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25" hidden="1">{"via1",#N/A,TRUE,"general";"via2",#N/A,TRUE,"general";"via3",#N/A,TRUE,"general"}</definedName>
    <definedName name="______k4" localSheetId="26" hidden="1">{"via1",#N/A,TRUE,"general";"via2",#N/A,TRUE,"general";"via3",#N/A,TRUE,"general"}</definedName>
    <definedName name="______k4" localSheetId="27" hidden="1">{"via1",#N/A,TRUE,"general";"via2",#N/A,TRUE,"general";"via3",#N/A,TRUE,"general"}</definedName>
    <definedName name="______k4" localSheetId="28" hidden="1">{"via1",#N/A,TRUE,"general";"via2",#N/A,TRUE,"general";"via3",#N/A,TRUE,"general"}</definedName>
    <definedName name="______k4" localSheetId="29" hidden="1">{"via1",#N/A,TRUE,"general";"via2",#N/A,TRUE,"general";"via3",#N/A,TRUE,"general"}</definedName>
    <definedName name="______k4" localSheetId="30" hidden="1">{"via1",#N/A,TRUE,"general";"via2",#N/A,TRUE,"general";"via3",#N/A,TRUE,"general"}</definedName>
    <definedName name="______k4" localSheetId="31" hidden="1">{"via1",#N/A,TRUE,"general";"via2",#N/A,TRUE,"general";"via3",#N/A,TRUE,"general"}</definedName>
    <definedName name="______k4" localSheetId="8" hidden="1">{"via1",#N/A,TRUE,"general";"via2",#N/A,TRUE,"general";"via3",#N/A,TRUE,"general"}</definedName>
    <definedName name="______k4" localSheetId="9"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25" hidden="1">{"via1",#N/A,TRUE,"general";"via2",#N/A,TRUE,"general";"via3",#N/A,TRUE,"general"}</definedName>
    <definedName name="______k5" localSheetId="26" hidden="1">{"via1",#N/A,TRUE,"general";"via2",#N/A,TRUE,"general";"via3",#N/A,TRUE,"general"}</definedName>
    <definedName name="______k5" localSheetId="27" hidden="1">{"via1",#N/A,TRUE,"general";"via2",#N/A,TRUE,"general";"via3",#N/A,TRUE,"general"}</definedName>
    <definedName name="______k5" localSheetId="28" hidden="1">{"via1",#N/A,TRUE,"general";"via2",#N/A,TRUE,"general";"via3",#N/A,TRUE,"general"}</definedName>
    <definedName name="______k5" localSheetId="29" hidden="1">{"via1",#N/A,TRUE,"general";"via2",#N/A,TRUE,"general";"via3",#N/A,TRUE,"general"}</definedName>
    <definedName name="______k5" localSheetId="30" hidden="1">{"via1",#N/A,TRUE,"general";"via2",#N/A,TRUE,"general";"via3",#N/A,TRUE,"general"}</definedName>
    <definedName name="______k5" localSheetId="31" hidden="1">{"via1",#N/A,TRUE,"general";"via2",#N/A,TRUE,"general";"via3",#N/A,TRUE,"general"}</definedName>
    <definedName name="______k5" localSheetId="8" hidden="1">{"via1",#N/A,TRUE,"general";"via2",#N/A,TRUE,"general";"via3",#N/A,TRUE,"general"}</definedName>
    <definedName name="______k5" localSheetId="9"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25" hidden="1">{"TAB1",#N/A,TRUE,"GENERAL";"TAB2",#N/A,TRUE,"GENERAL";"TAB3",#N/A,TRUE,"GENERAL";"TAB4",#N/A,TRUE,"GENERAL";"TAB5",#N/A,TRUE,"GENERAL"}</definedName>
    <definedName name="______k6" localSheetId="26" hidden="1">{"TAB1",#N/A,TRUE,"GENERAL";"TAB2",#N/A,TRUE,"GENERAL";"TAB3",#N/A,TRUE,"GENERAL";"TAB4",#N/A,TRUE,"GENERAL";"TAB5",#N/A,TRUE,"GENERAL"}</definedName>
    <definedName name="______k6" localSheetId="27" hidden="1">{"TAB1",#N/A,TRUE,"GENERAL";"TAB2",#N/A,TRUE,"GENERAL";"TAB3",#N/A,TRUE,"GENERAL";"TAB4",#N/A,TRUE,"GENERAL";"TAB5",#N/A,TRUE,"GENERAL"}</definedName>
    <definedName name="______k6" localSheetId="28" hidden="1">{"TAB1",#N/A,TRUE,"GENERAL";"TAB2",#N/A,TRUE,"GENERAL";"TAB3",#N/A,TRUE,"GENERAL";"TAB4",#N/A,TRUE,"GENERAL";"TAB5",#N/A,TRUE,"GENERAL"}</definedName>
    <definedName name="______k6" localSheetId="29" hidden="1">{"TAB1",#N/A,TRUE,"GENERAL";"TAB2",#N/A,TRUE,"GENERAL";"TAB3",#N/A,TRUE,"GENERAL";"TAB4",#N/A,TRUE,"GENERAL";"TAB5",#N/A,TRUE,"GENERAL"}</definedName>
    <definedName name="______k6" localSheetId="30" hidden="1">{"TAB1",#N/A,TRUE,"GENERAL";"TAB2",#N/A,TRUE,"GENERAL";"TAB3",#N/A,TRUE,"GENERAL";"TAB4",#N/A,TRUE,"GENERAL";"TAB5",#N/A,TRUE,"GENERAL"}</definedName>
    <definedName name="______k6" localSheetId="31" hidden="1">{"TAB1",#N/A,TRUE,"GENERAL";"TAB2",#N/A,TRUE,"GENERAL";"TAB3",#N/A,TRUE,"GENERAL";"TAB4",#N/A,TRUE,"GENERAL";"TAB5",#N/A,TRUE,"GENERAL"}</definedName>
    <definedName name="______k6" localSheetId="8" hidden="1">{"TAB1",#N/A,TRUE,"GENERAL";"TAB2",#N/A,TRUE,"GENERAL";"TAB3",#N/A,TRUE,"GENERAL";"TAB4",#N/A,TRUE,"GENERAL";"TAB5",#N/A,TRUE,"GENERAL"}</definedName>
    <definedName name="______k6" localSheetId="9"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25" hidden="1">{"via1",#N/A,TRUE,"general";"via2",#N/A,TRUE,"general";"via3",#N/A,TRUE,"general"}</definedName>
    <definedName name="______k7" localSheetId="26" hidden="1">{"via1",#N/A,TRUE,"general";"via2",#N/A,TRUE,"general";"via3",#N/A,TRUE,"general"}</definedName>
    <definedName name="______k7" localSheetId="27" hidden="1">{"via1",#N/A,TRUE,"general";"via2",#N/A,TRUE,"general";"via3",#N/A,TRUE,"general"}</definedName>
    <definedName name="______k7" localSheetId="28" hidden="1">{"via1",#N/A,TRUE,"general";"via2",#N/A,TRUE,"general";"via3",#N/A,TRUE,"general"}</definedName>
    <definedName name="______k7" localSheetId="29" hidden="1">{"via1",#N/A,TRUE,"general";"via2",#N/A,TRUE,"general";"via3",#N/A,TRUE,"general"}</definedName>
    <definedName name="______k7" localSheetId="30" hidden="1">{"via1",#N/A,TRUE,"general";"via2",#N/A,TRUE,"general";"via3",#N/A,TRUE,"general"}</definedName>
    <definedName name="______k7" localSheetId="31" hidden="1">{"via1",#N/A,TRUE,"general";"via2",#N/A,TRUE,"general";"via3",#N/A,TRUE,"general"}</definedName>
    <definedName name="______k7" localSheetId="8" hidden="1">{"via1",#N/A,TRUE,"general";"via2",#N/A,TRUE,"general";"via3",#N/A,TRUE,"general"}</definedName>
    <definedName name="______k7" localSheetId="9"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25" hidden="1">{"via1",#N/A,TRUE,"general";"via2",#N/A,TRUE,"general";"via3",#N/A,TRUE,"general"}</definedName>
    <definedName name="______k8" localSheetId="26" hidden="1">{"via1",#N/A,TRUE,"general";"via2",#N/A,TRUE,"general";"via3",#N/A,TRUE,"general"}</definedName>
    <definedName name="______k8" localSheetId="27" hidden="1">{"via1",#N/A,TRUE,"general";"via2",#N/A,TRUE,"general";"via3",#N/A,TRUE,"general"}</definedName>
    <definedName name="______k8" localSheetId="28" hidden="1">{"via1",#N/A,TRUE,"general";"via2",#N/A,TRUE,"general";"via3",#N/A,TRUE,"general"}</definedName>
    <definedName name="______k8" localSheetId="29" hidden="1">{"via1",#N/A,TRUE,"general";"via2",#N/A,TRUE,"general";"via3",#N/A,TRUE,"general"}</definedName>
    <definedName name="______k8" localSheetId="30" hidden="1">{"via1",#N/A,TRUE,"general";"via2",#N/A,TRUE,"general";"via3",#N/A,TRUE,"general"}</definedName>
    <definedName name="______k8" localSheetId="31" hidden="1">{"via1",#N/A,TRUE,"general";"via2",#N/A,TRUE,"general";"via3",#N/A,TRUE,"general"}</definedName>
    <definedName name="______k8" localSheetId="8" hidden="1">{"via1",#N/A,TRUE,"general";"via2",#N/A,TRUE,"general";"via3",#N/A,TRUE,"general"}</definedName>
    <definedName name="______k8" localSheetId="9"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25" hidden="1">{"TAB1",#N/A,TRUE,"GENERAL";"TAB2",#N/A,TRUE,"GENERAL";"TAB3",#N/A,TRUE,"GENERAL";"TAB4",#N/A,TRUE,"GENERAL";"TAB5",#N/A,TRUE,"GENERAL"}</definedName>
    <definedName name="______k9" localSheetId="26" hidden="1">{"TAB1",#N/A,TRUE,"GENERAL";"TAB2",#N/A,TRUE,"GENERAL";"TAB3",#N/A,TRUE,"GENERAL";"TAB4",#N/A,TRUE,"GENERAL";"TAB5",#N/A,TRUE,"GENERAL"}</definedName>
    <definedName name="______k9" localSheetId="27" hidden="1">{"TAB1",#N/A,TRUE,"GENERAL";"TAB2",#N/A,TRUE,"GENERAL";"TAB3",#N/A,TRUE,"GENERAL";"TAB4",#N/A,TRUE,"GENERAL";"TAB5",#N/A,TRUE,"GENERAL"}</definedName>
    <definedName name="______k9" localSheetId="28" hidden="1">{"TAB1",#N/A,TRUE,"GENERAL";"TAB2",#N/A,TRUE,"GENERAL";"TAB3",#N/A,TRUE,"GENERAL";"TAB4",#N/A,TRUE,"GENERAL";"TAB5",#N/A,TRUE,"GENERAL"}</definedName>
    <definedName name="______k9" localSheetId="29" hidden="1">{"TAB1",#N/A,TRUE,"GENERAL";"TAB2",#N/A,TRUE,"GENERAL";"TAB3",#N/A,TRUE,"GENERAL";"TAB4",#N/A,TRUE,"GENERAL";"TAB5",#N/A,TRUE,"GENERAL"}</definedName>
    <definedName name="______k9" localSheetId="30" hidden="1">{"TAB1",#N/A,TRUE,"GENERAL";"TAB2",#N/A,TRUE,"GENERAL";"TAB3",#N/A,TRUE,"GENERAL";"TAB4",#N/A,TRUE,"GENERAL";"TAB5",#N/A,TRUE,"GENERAL"}</definedName>
    <definedName name="______k9" localSheetId="31" hidden="1">{"TAB1",#N/A,TRUE,"GENERAL";"TAB2",#N/A,TRUE,"GENERAL";"TAB3",#N/A,TRUE,"GENERAL";"TAB4",#N/A,TRUE,"GENERAL";"TAB5",#N/A,TRUE,"GENERAL"}</definedName>
    <definedName name="______k9" localSheetId="8" hidden="1">{"TAB1",#N/A,TRUE,"GENERAL";"TAB2",#N/A,TRUE,"GENERAL";"TAB3",#N/A,TRUE,"GENERAL";"TAB4",#N/A,TRUE,"GENERAL";"TAB5",#N/A,TRUE,"GENERAL"}</definedName>
    <definedName name="______k9" localSheetId="9"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25" hidden="1">{"TAB1",#N/A,TRUE,"GENERAL";"TAB2",#N/A,TRUE,"GENERAL";"TAB3",#N/A,TRUE,"GENERAL";"TAB4",#N/A,TRUE,"GENERAL";"TAB5",#N/A,TRUE,"GENERAL"}</definedName>
    <definedName name="______kjk6" localSheetId="26" hidden="1">{"TAB1",#N/A,TRUE,"GENERAL";"TAB2",#N/A,TRUE,"GENERAL";"TAB3",#N/A,TRUE,"GENERAL";"TAB4",#N/A,TRUE,"GENERAL";"TAB5",#N/A,TRUE,"GENERAL"}</definedName>
    <definedName name="______kjk6" localSheetId="27" hidden="1">{"TAB1",#N/A,TRUE,"GENERAL";"TAB2",#N/A,TRUE,"GENERAL";"TAB3",#N/A,TRUE,"GENERAL";"TAB4",#N/A,TRUE,"GENERAL";"TAB5",#N/A,TRUE,"GENERAL"}</definedName>
    <definedName name="______kjk6" localSheetId="28" hidden="1">{"TAB1",#N/A,TRUE,"GENERAL";"TAB2",#N/A,TRUE,"GENERAL";"TAB3",#N/A,TRUE,"GENERAL";"TAB4",#N/A,TRUE,"GENERAL";"TAB5",#N/A,TRUE,"GENERAL"}</definedName>
    <definedName name="______kjk6" localSheetId="29" hidden="1">{"TAB1",#N/A,TRUE,"GENERAL";"TAB2",#N/A,TRUE,"GENERAL";"TAB3",#N/A,TRUE,"GENERAL";"TAB4",#N/A,TRUE,"GENERAL";"TAB5",#N/A,TRUE,"GENERAL"}</definedName>
    <definedName name="______kjk6" localSheetId="30" hidden="1">{"TAB1",#N/A,TRUE,"GENERAL";"TAB2",#N/A,TRUE,"GENERAL";"TAB3",#N/A,TRUE,"GENERAL";"TAB4",#N/A,TRUE,"GENERAL";"TAB5",#N/A,TRUE,"GENERAL"}</definedName>
    <definedName name="______kjk6" localSheetId="31" hidden="1">{"TAB1",#N/A,TRUE,"GENERAL";"TAB2",#N/A,TRUE,"GENERAL";"TAB3",#N/A,TRUE,"GENERAL";"TAB4",#N/A,TRUE,"GENERAL";"TAB5",#N/A,TRUE,"GENERAL"}</definedName>
    <definedName name="______kjk6" localSheetId="8" hidden="1">{"TAB1",#N/A,TRUE,"GENERAL";"TAB2",#N/A,TRUE,"GENERAL";"TAB3",#N/A,TRUE,"GENERAL";"TAB4",#N/A,TRUE,"GENERAL";"TAB5",#N/A,TRUE,"GENERAL"}</definedName>
    <definedName name="______kjk6" localSheetId="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25" hidden="1">{"via1",#N/A,TRUE,"general";"via2",#N/A,TRUE,"general";"via3",#N/A,TRUE,"general"}</definedName>
    <definedName name="______m3" localSheetId="26" hidden="1">{"via1",#N/A,TRUE,"general";"via2",#N/A,TRUE,"general";"via3",#N/A,TRUE,"general"}</definedName>
    <definedName name="______m3" localSheetId="27" hidden="1">{"via1",#N/A,TRUE,"general";"via2",#N/A,TRUE,"general";"via3",#N/A,TRUE,"general"}</definedName>
    <definedName name="______m3" localSheetId="28" hidden="1">{"via1",#N/A,TRUE,"general";"via2",#N/A,TRUE,"general";"via3",#N/A,TRUE,"general"}</definedName>
    <definedName name="______m3" localSheetId="29" hidden="1">{"via1",#N/A,TRUE,"general";"via2",#N/A,TRUE,"general";"via3",#N/A,TRUE,"general"}</definedName>
    <definedName name="______m3" localSheetId="30" hidden="1">{"via1",#N/A,TRUE,"general";"via2",#N/A,TRUE,"general";"via3",#N/A,TRUE,"general"}</definedName>
    <definedName name="______m3" localSheetId="31" hidden="1">{"via1",#N/A,TRUE,"general";"via2",#N/A,TRUE,"general";"via3",#N/A,TRUE,"general"}</definedName>
    <definedName name="______m3" localSheetId="8" hidden="1">{"via1",#N/A,TRUE,"general";"via2",#N/A,TRUE,"general";"via3",#N/A,TRUE,"general"}</definedName>
    <definedName name="______m3" localSheetId="9"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25" hidden="1">{"TAB1",#N/A,TRUE,"GENERAL";"TAB2",#N/A,TRUE,"GENERAL";"TAB3",#N/A,TRUE,"GENERAL";"TAB4",#N/A,TRUE,"GENERAL";"TAB5",#N/A,TRUE,"GENERAL"}</definedName>
    <definedName name="______m4" localSheetId="26" hidden="1">{"TAB1",#N/A,TRUE,"GENERAL";"TAB2",#N/A,TRUE,"GENERAL";"TAB3",#N/A,TRUE,"GENERAL";"TAB4",#N/A,TRUE,"GENERAL";"TAB5",#N/A,TRUE,"GENERAL"}</definedName>
    <definedName name="______m4" localSheetId="27" hidden="1">{"TAB1",#N/A,TRUE,"GENERAL";"TAB2",#N/A,TRUE,"GENERAL";"TAB3",#N/A,TRUE,"GENERAL";"TAB4",#N/A,TRUE,"GENERAL";"TAB5",#N/A,TRUE,"GENERAL"}</definedName>
    <definedName name="______m4" localSheetId="28" hidden="1">{"TAB1",#N/A,TRUE,"GENERAL";"TAB2",#N/A,TRUE,"GENERAL";"TAB3",#N/A,TRUE,"GENERAL";"TAB4",#N/A,TRUE,"GENERAL";"TAB5",#N/A,TRUE,"GENERAL"}</definedName>
    <definedName name="______m4" localSheetId="29" hidden="1">{"TAB1",#N/A,TRUE,"GENERAL";"TAB2",#N/A,TRUE,"GENERAL";"TAB3",#N/A,TRUE,"GENERAL";"TAB4",#N/A,TRUE,"GENERAL";"TAB5",#N/A,TRUE,"GENERAL"}</definedName>
    <definedName name="______m4" localSheetId="30" hidden="1">{"TAB1",#N/A,TRUE,"GENERAL";"TAB2",#N/A,TRUE,"GENERAL";"TAB3",#N/A,TRUE,"GENERAL";"TAB4",#N/A,TRUE,"GENERAL";"TAB5",#N/A,TRUE,"GENERAL"}</definedName>
    <definedName name="______m4" localSheetId="31" hidden="1">{"TAB1",#N/A,TRUE,"GENERAL";"TAB2",#N/A,TRUE,"GENERAL";"TAB3",#N/A,TRUE,"GENERAL";"TAB4",#N/A,TRUE,"GENERAL";"TAB5",#N/A,TRUE,"GENERAL"}</definedName>
    <definedName name="______m4" localSheetId="8" hidden="1">{"TAB1",#N/A,TRUE,"GENERAL";"TAB2",#N/A,TRUE,"GENERAL";"TAB3",#N/A,TRUE,"GENERAL";"TAB4",#N/A,TRUE,"GENERAL";"TAB5",#N/A,TRUE,"GENERAL"}</definedName>
    <definedName name="______m4" localSheetId="9"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25" hidden="1">{"via1",#N/A,TRUE,"general";"via2",#N/A,TRUE,"general";"via3",#N/A,TRUE,"general"}</definedName>
    <definedName name="______m5" localSheetId="26" hidden="1">{"via1",#N/A,TRUE,"general";"via2",#N/A,TRUE,"general";"via3",#N/A,TRUE,"general"}</definedName>
    <definedName name="______m5" localSheetId="27" hidden="1">{"via1",#N/A,TRUE,"general";"via2",#N/A,TRUE,"general";"via3",#N/A,TRUE,"general"}</definedName>
    <definedName name="______m5" localSheetId="28" hidden="1">{"via1",#N/A,TRUE,"general";"via2",#N/A,TRUE,"general";"via3",#N/A,TRUE,"general"}</definedName>
    <definedName name="______m5" localSheetId="29" hidden="1">{"via1",#N/A,TRUE,"general";"via2",#N/A,TRUE,"general";"via3",#N/A,TRUE,"general"}</definedName>
    <definedName name="______m5" localSheetId="30" hidden="1">{"via1",#N/A,TRUE,"general";"via2",#N/A,TRUE,"general";"via3",#N/A,TRUE,"general"}</definedName>
    <definedName name="______m5" localSheetId="31" hidden="1">{"via1",#N/A,TRUE,"general";"via2",#N/A,TRUE,"general";"via3",#N/A,TRUE,"general"}</definedName>
    <definedName name="______m5" localSheetId="8" hidden="1">{"via1",#N/A,TRUE,"general";"via2",#N/A,TRUE,"general";"via3",#N/A,TRUE,"general"}</definedName>
    <definedName name="______m5" localSheetId="9"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25" hidden="1">{"TAB1",#N/A,TRUE,"GENERAL";"TAB2",#N/A,TRUE,"GENERAL";"TAB3",#N/A,TRUE,"GENERAL";"TAB4",#N/A,TRUE,"GENERAL";"TAB5",#N/A,TRUE,"GENERAL"}</definedName>
    <definedName name="______m6" localSheetId="26" hidden="1">{"TAB1",#N/A,TRUE,"GENERAL";"TAB2",#N/A,TRUE,"GENERAL";"TAB3",#N/A,TRUE,"GENERAL";"TAB4",#N/A,TRUE,"GENERAL";"TAB5",#N/A,TRUE,"GENERAL"}</definedName>
    <definedName name="______m6" localSheetId="27" hidden="1">{"TAB1",#N/A,TRUE,"GENERAL";"TAB2",#N/A,TRUE,"GENERAL";"TAB3",#N/A,TRUE,"GENERAL";"TAB4",#N/A,TRUE,"GENERAL";"TAB5",#N/A,TRUE,"GENERAL"}</definedName>
    <definedName name="______m6" localSheetId="28" hidden="1">{"TAB1",#N/A,TRUE,"GENERAL";"TAB2",#N/A,TRUE,"GENERAL";"TAB3",#N/A,TRUE,"GENERAL";"TAB4",#N/A,TRUE,"GENERAL";"TAB5",#N/A,TRUE,"GENERAL"}</definedName>
    <definedName name="______m6" localSheetId="29" hidden="1">{"TAB1",#N/A,TRUE,"GENERAL";"TAB2",#N/A,TRUE,"GENERAL";"TAB3",#N/A,TRUE,"GENERAL";"TAB4",#N/A,TRUE,"GENERAL";"TAB5",#N/A,TRUE,"GENERAL"}</definedName>
    <definedName name="______m6" localSheetId="30" hidden="1">{"TAB1",#N/A,TRUE,"GENERAL";"TAB2",#N/A,TRUE,"GENERAL";"TAB3",#N/A,TRUE,"GENERAL";"TAB4",#N/A,TRUE,"GENERAL";"TAB5",#N/A,TRUE,"GENERAL"}</definedName>
    <definedName name="______m6" localSheetId="31" hidden="1">{"TAB1",#N/A,TRUE,"GENERAL";"TAB2",#N/A,TRUE,"GENERAL";"TAB3",#N/A,TRUE,"GENERAL";"TAB4",#N/A,TRUE,"GENERAL";"TAB5",#N/A,TRUE,"GENERAL"}</definedName>
    <definedName name="______m6" localSheetId="8" hidden="1">{"TAB1",#N/A,TRUE,"GENERAL";"TAB2",#N/A,TRUE,"GENERAL";"TAB3",#N/A,TRUE,"GENERAL";"TAB4",#N/A,TRUE,"GENERAL";"TAB5",#N/A,TRUE,"GENERAL"}</definedName>
    <definedName name="______m6" localSheetId="9"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25" hidden="1">{"TAB1",#N/A,TRUE,"GENERAL";"TAB2",#N/A,TRUE,"GENERAL";"TAB3",#N/A,TRUE,"GENERAL";"TAB4",#N/A,TRUE,"GENERAL";"TAB5",#N/A,TRUE,"GENERAL"}</definedName>
    <definedName name="______m7" localSheetId="26" hidden="1">{"TAB1",#N/A,TRUE,"GENERAL";"TAB2",#N/A,TRUE,"GENERAL";"TAB3",#N/A,TRUE,"GENERAL";"TAB4",#N/A,TRUE,"GENERAL";"TAB5",#N/A,TRUE,"GENERAL"}</definedName>
    <definedName name="______m7" localSheetId="27" hidden="1">{"TAB1",#N/A,TRUE,"GENERAL";"TAB2",#N/A,TRUE,"GENERAL";"TAB3",#N/A,TRUE,"GENERAL";"TAB4",#N/A,TRUE,"GENERAL";"TAB5",#N/A,TRUE,"GENERAL"}</definedName>
    <definedName name="______m7" localSheetId="28" hidden="1">{"TAB1",#N/A,TRUE,"GENERAL";"TAB2",#N/A,TRUE,"GENERAL";"TAB3",#N/A,TRUE,"GENERAL";"TAB4",#N/A,TRUE,"GENERAL";"TAB5",#N/A,TRUE,"GENERAL"}</definedName>
    <definedName name="______m7" localSheetId="29" hidden="1">{"TAB1",#N/A,TRUE,"GENERAL";"TAB2",#N/A,TRUE,"GENERAL";"TAB3",#N/A,TRUE,"GENERAL";"TAB4",#N/A,TRUE,"GENERAL";"TAB5",#N/A,TRUE,"GENERAL"}</definedName>
    <definedName name="______m7" localSheetId="30" hidden="1">{"TAB1",#N/A,TRUE,"GENERAL";"TAB2",#N/A,TRUE,"GENERAL";"TAB3",#N/A,TRUE,"GENERAL";"TAB4",#N/A,TRUE,"GENERAL";"TAB5",#N/A,TRUE,"GENERAL"}</definedName>
    <definedName name="______m7" localSheetId="31" hidden="1">{"TAB1",#N/A,TRUE,"GENERAL";"TAB2",#N/A,TRUE,"GENERAL";"TAB3",#N/A,TRUE,"GENERAL";"TAB4",#N/A,TRUE,"GENERAL";"TAB5",#N/A,TRUE,"GENERAL"}</definedName>
    <definedName name="______m7" localSheetId="8" hidden="1">{"TAB1",#N/A,TRUE,"GENERAL";"TAB2",#N/A,TRUE,"GENERAL";"TAB3",#N/A,TRUE,"GENERAL";"TAB4",#N/A,TRUE,"GENERAL";"TAB5",#N/A,TRUE,"GENERAL"}</definedName>
    <definedName name="______m7" localSheetId="9"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25" hidden="1">{"via1",#N/A,TRUE,"general";"via2",#N/A,TRUE,"general";"via3",#N/A,TRUE,"general"}</definedName>
    <definedName name="______m8" localSheetId="26" hidden="1">{"via1",#N/A,TRUE,"general";"via2",#N/A,TRUE,"general";"via3",#N/A,TRUE,"general"}</definedName>
    <definedName name="______m8" localSheetId="27" hidden="1">{"via1",#N/A,TRUE,"general";"via2",#N/A,TRUE,"general";"via3",#N/A,TRUE,"general"}</definedName>
    <definedName name="______m8" localSheetId="28" hidden="1">{"via1",#N/A,TRUE,"general";"via2",#N/A,TRUE,"general";"via3",#N/A,TRUE,"general"}</definedName>
    <definedName name="______m8" localSheetId="29" hidden="1">{"via1",#N/A,TRUE,"general";"via2",#N/A,TRUE,"general";"via3",#N/A,TRUE,"general"}</definedName>
    <definedName name="______m8" localSheetId="30" hidden="1">{"via1",#N/A,TRUE,"general";"via2",#N/A,TRUE,"general";"via3",#N/A,TRUE,"general"}</definedName>
    <definedName name="______m8" localSheetId="31" hidden="1">{"via1",#N/A,TRUE,"general";"via2",#N/A,TRUE,"general";"via3",#N/A,TRUE,"general"}</definedName>
    <definedName name="______m8" localSheetId="8" hidden="1">{"via1",#N/A,TRUE,"general";"via2",#N/A,TRUE,"general";"via3",#N/A,TRUE,"general"}</definedName>
    <definedName name="______m8" localSheetId="9"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25" hidden="1">{"via1",#N/A,TRUE,"general";"via2",#N/A,TRUE,"general";"via3",#N/A,TRUE,"general"}</definedName>
    <definedName name="______m9" localSheetId="26" hidden="1">{"via1",#N/A,TRUE,"general";"via2",#N/A,TRUE,"general";"via3",#N/A,TRUE,"general"}</definedName>
    <definedName name="______m9" localSheetId="27" hidden="1">{"via1",#N/A,TRUE,"general";"via2",#N/A,TRUE,"general";"via3",#N/A,TRUE,"general"}</definedName>
    <definedName name="______m9" localSheetId="28" hidden="1">{"via1",#N/A,TRUE,"general";"via2",#N/A,TRUE,"general";"via3",#N/A,TRUE,"general"}</definedName>
    <definedName name="______m9" localSheetId="29" hidden="1">{"via1",#N/A,TRUE,"general";"via2",#N/A,TRUE,"general";"via3",#N/A,TRUE,"general"}</definedName>
    <definedName name="______m9" localSheetId="30" hidden="1">{"via1",#N/A,TRUE,"general";"via2",#N/A,TRUE,"general";"via3",#N/A,TRUE,"general"}</definedName>
    <definedName name="______m9" localSheetId="31" hidden="1">{"via1",#N/A,TRUE,"general";"via2",#N/A,TRUE,"general";"via3",#N/A,TRUE,"general"}</definedName>
    <definedName name="______m9" localSheetId="8" hidden="1">{"via1",#N/A,TRUE,"general";"via2",#N/A,TRUE,"general";"via3",#N/A,TRUE,"general"}</definedName>
    <definedName name="______m9" localSheetId="9"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25" hidden="1">{"TAB1",#N/A,TRUE,"GENERAL";"TAB2",#N/A,TRUE,"GENERAL";"TAB3",#N/A,TRUE,"GENERAL";"TAB4",#N/A,TRUE,"GENERAL";"TAB5",#N/A,TRUE,"GENERAL"}</definedName>
    <definedName name="______n3" localSheetId="26" hidden="1">{"TAB1",#N/A,TRUE,"GENERAL";"TAB2",#N/A,TRUE,"GENERAL";"TAB3",#N/A,TRUE,"GENERAL";"TAB4",#N/A,TRUE,"GENERAL";"TAB5",#N/A,TRUE,"GENERAL"}</definedName>
    <definedName name="______n3" localSheetId="27" hidden="1">{"TAB1",#N/A,TRUE,"GENERAL";"TAB2",#N/A,TRUE,"GENERAL";"TAB3",#N/A,TRUE,"GENERAL";"TAB4",#N/A,TRUE,"GENERAL";"TAB5",#N/A,TRUE,"GENERAL"}</definedName>
    <definedName name="______n3" localSheetId="28" hidden="1">{"TAB1",#N/A,TRUE,"GENERAL";"TAB2",#N/A,TRUE,"GENERAL";"TAB3",#N/A,TRUE,"GENERAL";"TAB4",#N/A,TRUE,"GENERAL";"TAB5",#N/A,TRUE,"GENERAL"}</definedName>
    <definedName name="______n3" localSheetId="29" hidden="1">{"TAB1",#N/A,TRUE,"GENERAL";"TAB2",#N/A,TRUE,"GENERAL";"TAB3",#N/A,TRUE,"GENERAL";"TAB4",#N/A,TRUE,"GENERAL";"TAB5",#N/A,TRUE,"GENERAL"}</definedName>
    <definedName name="______n3" localSheetId="30" hidden="1">{"TAB1",#N/A,TRUE,"GENERAL";"TAB2",#N/A,TRUE,"GENERAL";"TAB3",#N/A,TRUE,"GENERAL";"TAB4",#N/A,TRUE,"GENERAL";"TAB5",#N/A,TRUE,"GENERAL"}</definedName>
    <definedName name="______n3" localSheetId="31" hidden="1">{"TAB1",#N/A,TRUE,"GENERAL";"TAB2",#N/A,TRUE,"GENERAL";"TAB3",#N/A,TRUE,"GENERAL";"TAB4",#N/A,TRUE,"GENERAL";"TAB5",#N/A,TRUE,"GENERAL"}</definedName>
    <definedName name="______n3" localSheetId="8" hidden="1">{"TAB1",#N/A,TRUE,"GENERAL";"TAB2",#N/A,TRUE,"GENERAL";"TAB3",#N/A,TRUE,"GENERAL";"TAB4",#N/A,TRUE,"GENERAL";"TAB5",#N/A,TRUE,"GENERAL"}</definedName>
    <definedName name="______n3" localSheetId="9"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25" hidden="1">{"via1",#N/A,TRUE,"general";"via2",#N/A,TRUE,"general";"via3",#N/A,TRUE,"general"}</definedName>
    <definedName name="______n4" localSheetId="26" hidden="1">{"via1",#N/A,TRUE,"general";"via2",#N/A,TRUE,"general";"via3",#N/A,TRUE,"general"}</definedName>
    <definedName name="______n4" localSheetId="27" hidden="1">{"via1",#N/A,TRUE,"general";"via2",#N/A,TRUE,"general";"via3",#N/A,TRUE,"general"}</definedName>
    <definedName name="______n4" localSheetId="28" hidden="1">{"via1",#N/A,TRUE,"general";"via2",#N/A,TRUE,"general";"via3",#N/A,TRUE,"general"}</definedName>
    <definedName name="______n4" localSheetId="29" hidden="1">{"via1",#N/A,TRUE,"general";"via2",#N/A,TRUE,"general";"via3",#N/A,TRUE,"general"}</definedName>
    <definedName name="______n4" localSheetId="30" hidden="1">{"via1",#N/A,TRUE,"general";"via2",#N/A,TRUE,"general";"via3",#N/A,TRUE,"general"}</definedName>
    <definedName name="______n4" localSheetId="31" hidden="1">{"via1",#N/A,TRUE,"general";"via2",#N/A,TRUE,"general";"via3",#N/A,TRUE,"general"}</definedName>
    <definedName name="______n4" localSheetId="8" hidden="1">{"via1",#N/A,TRUE,"general";"via2",#N/A,TRUE,"general";"via3",#N/A,TRUE,"general"}</definedName>
    <definedName name="______n4" localSheetId="9"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25" hidden="1">{"TAB1",#N/A,TRUE,"GENERAL";"TAB2",#N/A,TRUE,"GENERAL";"TAB3",#N/A,TRUE,"GENERAL";"TAB4",#N/A,TRUE,"GENERAL";"TAB5",#N/A,TRUE,"GENERAL"}</definedName>
    <definedName name="______n5" localSheetId="26" hidden="1">{"TAB1",#N/A,TRUE,"GENERAL";"TAB2",#N/A,TRUE,"GENERAL";"TAB3",#N/A,TRUE,"GENERAL";"TAB4",#N/A,TRUE,"GENERAL";"TAB5",#N/A,TRUE,"GENERAL"}</definedName>
    <definedName name="______n5" localSheetId="27" hidden="1">{"TAB1",#N/A,TRUE,"GENERAL";"TAB2",#N/A,TRUE,"GENERAL";"TAB3",#N/A,TRUE,"GENERAL";"TAB4",#N/A,TRUE,"GENERAL";"TAB5",#N/A,TRUE,"GENERAL"}</definedName>
    <definedName name="______n5" localSheetId="28" hidden="1">{"TAB1",#N/A,TRUE,"GENERAL";"TAB2",#N/A,TRUE,"GENERAL";"TAB3",#N/A,TRUE,"GENERAL";"TAB4",#N/A,TRUE,"GENERAL";"TAB5",#N/A,TRUE,"GENERAL"}</definedName>
    <definedName name="______n5" localSheetId="29" hidden="1">{"TAB1",#N/A,TRUE,"GENERAL";"TAB2",#N/A,TRUE,"GENERAL";"TAB3",#N/A,TRUE,"GENERAL";"TAB4",#N/A,TRUE,"GENERAL";"TAB5",#N/A,TRUE,"GENERAL"}</definedName>
    <definedName name="______n5" localSheetId="30" hidden="1">{"TAB1",#N/A,TRUE,"GENERAL";"TAB2",#N/A,TRUE,"GENERAL";"TAB3",#N/A,TRUE,"GENERAL";"TAB4",#N/A,TRUE,"GENERAL";"TAB5",#N/A,TRUE,"GENERAL"}</definedName>
    <definedName name="______n5" localSheetId="31" hidden="1">{"TAB1",#N/A,TRUE,"GENERAL";"TAB2",#N/A,TRUE,"GENERAL";"TAB3",#N/A,TRUE,"GENERAL";"TAB4",#N/A,TRUE,"GENERAL";"TAB5",#N/A,TRUE,"GENERAL"}</definedName>
    <definedName name="______n5" localSheetId="8" hidden="1">{"TAB1",#N/A,TRUE,"GENERAL";"TAB2",#N/A,TRUE,"GENERAL";"TAB3",#N/A,TRUE,"GENERAL";"TAB4",#N/A,TRUE,"GENERAL";"TAB5",#N/A,TRUE,"GENERAL"}</definedName>
    <definedName name="______n5" localSheetId="9"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25" hidden="1">{"via1",#N/A,TRUE,"general";"via2",#N/A,TRUE,"general";"via3",#N/A,TRUE,"general"}</definedName>
    <definedName name="______nyn7" localSheetId="26" hidden="1">{"via1",#N/A,TRUE,"general";"via2",#N/A,TRUE,"general";"via3",#N/A,TRUE,"general"}</definedName>
    <definedName name="______nyn7" localSheetId="27" hidden="1">{"via1",#N/A,TRUE,"general";"via2",#N/A,TRUE,"general";"via3",#N/A,TRUE,"general"}</definedName>
    <definedName name="______nyn7" localSheetId="28" hidden="1">{"via1",#N/A,TRUE,"general";"via2",#N/A,TRUE,"general";"via3",#N/A,TRUE,"general"}</definedName>
    <definedName name="______nyn7" localSheetId="29" hidden="1">{"via1",#N/A,TRUE,"general";"via2",#N/A,TRUE,"general";"via3",#N/A,TRUE,"general"}</definedName>
    <definedName name="______nyn7" localSheetId="30" hidden="1">{"via1",#N/A,TRUE,"general";"via2",#N/A,TRUE,"general";"via3",#N/A,TRUE,"general"}</definedName>
    <definedName name="______nyn7" localSheetId="31" hidden="1">{"via1",#N/A,TRUE,"general";"via2",#N/A,TRUE,"general";"via3",#N/A,TRUE,"general"}</definedName>
    <definedName name="______nyn7" localSheetId="8" hidden="1">{"via1",#N/A,TRUE,"general";"via2",#N/A,TRUE,"general";"via3",#N/A,TRUE,"general"}</definedName>
    <definedName name="______nyn7" localSheetId="9"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25" hidden="1">{"via1",#N/A,TRUE,"general";"via2",#N/A,TRUE,"general";"via3",#N/A,TRUE,"general"}</definedName>
    <definedName name="______o4" localSheetId="26" hidden="1">{"via1",#N/A,TRUE,"general";"via2",#N/A,TRUE,"general";"via3",#N/A,TRUE,"general"}</definedName>
    <definedName name="______o4" localSheetId="27" hidden="1">{"via1",#N/A,TRUE,"general";"via2",#N/A,TRUE,"general";"via3",#N/A,TRUE,"general"}</definedName>
    <definedName name="______o4" localSheetId="28" hidden="1">{"via1",#N/A,TRUE,"general";"via2",#N/A,TRUE,"general";"via3",#N/A,TRUE,"general"}</definedName>
    <definedName name="______o4" localSheetId="29" hidden="1">{"via1",#N/A,TRUE,"general";"via2",#N/A,TRUE,"general";"via3",#N/A,TRUE,"general"}</definedName>
    <definedName name="______o4" localSheetId="30" hidden="1">{"via1",#N/A,TRUE,"general";"via2",#N/A,TRUE,"general";"via3",#N/A,TRUE,"general"}</definedName>
    <definedName name="______o4" localSheetId="31" hidden="1">{"via1",#N/A,TRUE,"general";"via2",#N/A,TRUE,"general";"via3",#N/A,TRUE,"general"}</definedName>
    <definedName name="______o4" localSheetId="8" hidden="1">{"via1",#N/A,TRUE,"general";"via2",#N/A,TRUE,"general";"via3",#N/A,TRUE,"general"}</definedName>
    <definedName name="______o4" localSheetId="9"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25" hidden="1">{"TAB1",#N/A,TRUE,"GENERAL";"TAB2",#N/A,TRUE,"GENERAL";"TAB3",#N/A,TRUE,"GENERAL";"TAB4",#N/A,TRUE,"GENERAL";"TAB5",#N/A,TRUE,"GENERAL"}</definedName>
    <definedName name="______o5" localSheetId="26" hidden="1">{"TAB1",#N/A,TRUE,"GENERAL";"TAB2",#N/A,TRUE,"GENERAL";"TAB3",#N/A,TRUE,"GENERAL";"TAB4",#N/A,TRUE,"GENERAL";"TAB5",#N/A,TRUE,"GENERAL"}</definedName>
    <definedName name="______o5" localSheetId="27" hidden="1">{"TAB1",#N/A,TRUE,"GENERAL";"TAB2",#N/A,TRUE,"GENERAL";"TAB3",#N/A,TRUE,"GENERAL";"TAB4",#N/A,TRUE,"GENERAL";"TAB5",#N/A,TRUE,"GENERAL"}</definedName>
    <definedName name="______o5" localSheetId="28" hidden="1">{"TAB1",#N/A,TRUE,"GENERAL";"TAB2",#N/A,TRUE,"GENERAL";"TAB3",#N/A,TRUE,"GENERAL";"TAB4",#N/A,TRUE,"GENERAL";"TAB5",#N/A,TRUE,"GENERAL"}</definedName>
    <definedName name="______o5" localSheetId="29" hidden="1">{"TAB1",#N/A,TRUE,"GENERAL";"TAB2",#N/A,TRUE,"GENERAL";"TAB3",#N/A,TRUE,"GENERAL";"TAB4",#N/A,TRUE,"GENERAL";"TAB5",#N/A,TRUE,"GENERAL"}</definedName>
    <definedName name="______o5" localSheetId="30" hidden="1">{"TAB1",#N/A,TRUE,"GENERAL";"TAB2",#N/A,TRUE,"GENERAL";"TAB3",#N/A,TRUE,"GENERAL";"TAB4",#N/A,TRUE,"GENERAL";"TAB5",#N/A,TRUE,"GENERAL"}</definedName>
    <definedName name="______o5" localSheetId="31" hidden="1">{"TAB1",#N/A,TRUE,"GENERAL";"TAB2",#N/A,TRUE,"GENERAL";"TAB3",#N/A,TRUE,"GENERAL";"TAB4",#N/A,TRUE,"GENERAL";"TAB5",#N/A,TRUE,"GENERAL"}</definedName>
    <definedName name="______o5" localSheetId="8" hidden="1">{"TAB1",#N/A,TRUE,"GENERAL";"TAB2",#N/A,TRUE,"GENERAL";"TAB3",#N/A,TRUE,"GENERAL";"TAB4",#N/A,TRUE,"GENERAL";"TAB5",#N/A,TRUE,"GENERAL"}</definedName>
    <definedName name="______o5" localSheetId="9"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25" hidden="1">{"TAB1",#N/A,TRUE,"GENERAL";"TAB2",#N/A,TRUE,"GENERAL";"TAB3",#N/A,TRUE,"GENERAL";"TAB4",#N/A,TRUE,"GENERAL";"TAB5",#N/A,TRUE,"GENERAL"}</definedName>
    <definedName name="______o6" localSheetId="26" hidden="1">{"TAB1",#N/A,TRUE,"GENERAL";"TAB2",#N/A,TRUE,"GENERAL";"TAB3",#N/A,TRUE,"GENERAL";"TAB4",#N/A,TRUE,"GENERAL";"TAB5",#N/A,TRUE,"GENERAL"}</definedName>
    <definedName name="______o6" localSheetId="27" hidden="1">{"TAB1",#N/A,TRUE,"GENERAL";"TAB2",#N/A,TRUE,"GENERAL";"TAB3",#N/A,TRUE,"GENERAL";"TAB4",#N/A,TRUE,"GENERAL";"TAB5",#N/A,TRUE,"GENERAL"}</definedName>
    <definedName name="______o6" localSheetId="28" hidden="1">{"TAB1",#N/A,TRUE,"GENERAL";"TAB2",#N/A,TRUE,"GENERAL";"TAB3",#N/A,TRUE,"GENERAL";"TAB4",#N/A,TRUE,"GENERAL";"TAB5",#N/A,TRUE,"GENERAL"}</definedName>
    <definedName name="______o6" localSheetId="29" hidden="1">{"TAB1",#N/A,TRUE,"GENERAL";"TAB2",#N/A,TRUE,"GENERAL";"TAB3",#N/A,TRUE,"GENERAL";"TAB4",#N/A,TRUE,"GENERAL";"TAB5",#N/A,TRUE,"GENERAL"}</definedName>
    <definedName name="______o6" localSheetId="30" hidden="1">{"TAB1",#N/A,TRUE,"GENERAL";"TAB2",#N/A,TRUE,"GENERAL";"TAB3",#N/A,TRUE,"GENERAL";"TAB4",#N/A,TRUE,"GENERAL";"TAB5",#N/A,TRUE,"GENERAL"}</definedName>
    <definedName name="______o6" localSheetId="31" hidden="1">{"TAB1",#N/A,TRUE,"GENERAL";"TAB2",#N/A,TRUE,"GENERAL";"TAB3",#N/A,TRUE,"GENERAL";"TAB4",#N/A,TRUE,"GENERAL";"TAB5",#N/A,TRUE,"GENERAL"}</definedName>
    <definedName name="______o6" localSheetId="8" hidden="1">{"TAB1",#N/A,TRUE,"GENERAL";"TAB2",#N/A,TRUE,"GENERAL";"TAB3",#N/A,TRUE,"GENERAL";"TAB4",#N/A,TRUE,"GENERAL";"TAB5",#N/A,TRUE,"GENERAL"}</definedName>
    <definedName name="______o6" localSheetId="9"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25" hidden="1">{"TAB1",#N/A,TRUE,"GENERAL";"TAB2",#N/A,TRUE,"GENERAL";"TAB3",#N/A,TRUE,"GENERAL";"TAB4",#N/A,TRUE,"GENERAL";"TAB5",#N/A,TRUE,"GENERAL"}</definedName>
    <definedName name="______o7" localSheetId="26" hidden="1">{"TAB1",#N/A,TRUE,"GENERAL";"TAB2",#N/A,TRUE,"GENERAL";"TAB3",#N/A,TRUE,"GENERAL";"TAB4",#N/A,TRUE,"GENERAL";"TAB5",#N/A,TRUE,"GENERAL"}</definedName>
    <definedName name="______o7" localSheetId="27" hidden="1">{"TAB1",#N/A,TRUE,"GENERAL";"TAB2",#N/A,TRUE,"GENERAL";"TAB3",#N/A,TRUE,"GENERAL";"TAB4",#N/A,TRUE,"GENERAL";"TAB5",#N/A,TRUE,"GENERAL"}</definedName>
    <definedName name="______o7" localSheetId="28" hidden="1">{"TAB1",#N/A,TRUE,"GENERAL";"TAB2",#N/A,TRUE,"GENERAL";"TAB3",#N/A,TRUE,"GENERAL";"TAB4",#N/A,TRUE,"GENERAL";"TAB5",#N/A,TRUE,"GENERAL"}</definedName>
    <definedName name="______o7" localSheetId="29" hidden="1">{"TAB1",#N/A,TRUE,"GENERAL";"TAB2",#N/A,TRUE,"GENERAL";"TAB3",#N/A,TRUE,"GENERAL";"TAB4",#N/A,TRUE,"GENERAL";"TAB5",#N/A,TRUE,"GENERAL"}</definedName>
    <definedName name="______o7" localSheetId="30" hidden="1">{"TAB1",#N/A,TRUE,"GENERAL";"TAB2",#N/A,TRUE,"GENERAL";"TAB3",#N/A,TRUE,"GENERAL";"TAB4",#N/A,TRUE,"GENERAL";"TAB5",#N/A,TRUE,"GENERAL"}</definedName>
    <definedName name="______o7" localSheetId="31" hidden="1">{"TAB1",#N/A,TRUE,"GENERAL";"TAB2",#N/A,TRUE,"GENERAL";"TAB3",#N/A,TRUE,"GENERAL";"TAB4",#N/A,TRUE,"GENERAL";"TAB5",#N/A,TRUE,"GENERAL"}</definedName>
    <definedName name="______o7" localSheetId="8" hidden="1">{"TAB1",#N/A,TRUE,"GENERAL";"TAB2",#N/A,TRUE,"GENERAL";"TAB3",#N/A,TRUE,"GENERAL";"TAB4",#N/A,TRUE,"GENERAL";"TAB5",#N/A,TRUE,"GENERAL"}</definedName>
    <definedName name="______o7" localSheetId="9"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25" hidden="1">{"via1",#N/A,TRUE,"general";"via2",#N/A,TRUE,"general";"via3",#N/A,TRUE,"general"}</definedName>
    <definedName name="______o8" localSheetId="26" hidden="1">{"via1",#N/A,TRUE,"general";"via2",#N/A,TRUE,"general";"via3",#N/A,TRUE,"general"}</definedName>
    <definedName name="______o8" localSheetId="27" hidden="1">{"via1",#N/A,TRUE,"general";"via2",#N/A,TRUE,"general";"via3",#N/A,TRUE,"general"}</definedName>
    <definedName name="______o8" localSheetId="28" hidden="1">{"via1",#N/A,TRUE,"general";"via2",#N/A,TRUE,"general";"via3",#N/A,TRUE,"general"}</definedName>
    <definedName name="______o8" localSheetId="29" hidden="1">{"via1",#N/A,TRUE,"general";"via2",#N/A,TRUE,"general";"via3",#N/A,TRUE,"general"}</definedName>
    <definedName name="______o8" localSheetId="30" hidden="1">{"via1",#N/A,TRUE,"general";"via2",#N/A,TRUE,"general";"via3",#N/A,TRUE,"general"}</definedName>
    <definedName name="______o8" localSheetId="31" hidden="1">{"via1",#N/A,TRUE,"general";"via2",#N/A,TRUE,"general";"via3",#N/A,TRUE,"general"}</definedName>
    <definedName name="______o8" localSheetId="8" hidden="1">{"via1",#N/A,TRUE,"general";"via2",#N/A,TRUE,"general";"via3",#N/A,TRUE,"general"}</definedName>
    <definedName name="______o8" localSheetId="9"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25" hidden="1">{"TAB1",#N/A,TRUE,"GENERAL";"TAB2",#N/A,TRUE,"GENERAL";"TAB3",#N/A,TRUE,"GENERAL";"TAB4",#N/A,TRUE,"GENERAL";"TAB5",#N/A,TRUE,"GENERAL"}</definedName>
    <definedName name="______o9" localSheetId="26" hidden="1">{"TAB1",#N/A,TRUE,"GENERAL";"TAB2",#N/A,TRUE,"GENERAL";"TAB3",#N/A,TRUE,"GENERAL";"TAB4",#N/A,TRUE,"GENERAL";"TAB5",#N/A,TRUE,"GENERAL"}</definedName>
    <definedName name="______o9" localSheetId="27" hidden="1">{"TAB1",#N/A,TRUE,"GENERAL";"TAB2",#N/A,TRUE,"GENERAL";"TAB3",#N/A,TRUE,"GENERAL";"TAB4",#N/A,TRUE,"GENERAL";"TAB5",#N/A,TRUE,"GENERAL"}</definedName>
    <definedName name="______o9" localSheetId="28" hidden="1">{"TAB1",#N/A,TRUE,"GENERAL";"TAB2",#N/A,TRUE,"GENERAL";"TAB3",#N/A,TRUE,"GENERAL";"TAB4",#N/A,TRUE,"GENERAL";"TAB5",#N/A,TRUE,"GENERAL"}</definedName>
    <definedName name="______o9" localSheetId="29" hidden="1">{"TAB1",#N/A,TRUE,"GENERAL";"TAB2",#N/A,TRUE,"GENERAL";"TAB3",#N/A,TRUE,"GENERAL";"TAB4",#N/A,TRUE,"GENERAL";"TAB5",#N/A,TRUE,"GENERAL"}</definedName>
    <definedName name="______o9" localSheetId="30" hidden="1">{"TAB1",#N/A,TRUE,"GENERAL";"TAB2",#N/A,TRUE,"GENERAL";"TAB3",#N/A,TRUE,"GENERAL";"TAB4",#N/A,TRUE,"GENERAL";"TAB5",#N/A,TRUE,"GENERAL"}</definedName>
    <definedName name="______o9" localSheetId="31" hidden="1">{"TAB1",#N/A,TRUE,"GENERAL";"TAB2",#N/A,TRUE,"GENERAL";"TAB3",#N/A,TRUE,"GENERAL";"TAB4",#N/A,TRUE,"GENERAL";"TAB5",#N/A,TRUE,"GENERAL"}</definedName>
    <definedName name="______o9" localSheetId="8" hidden="1">{"TAB1",#N/A,TRUE,"GENERAL";"TAB2",#N/A,TRUE,"GENERAL";"TAB3",#N/A,TRUE,"GENERAL";"TAB4",#N/A,TRUE,"GENERAL";"TAB5",#N/A,TRUE,"GENERAL"}</definedName>
    <definedName name="______o9" localSheetId="9"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25" hidden="1">{"via1",#N/A,TRUE,"general";"via2",#N/A,TRUE,"general";"via3",#N/A,TRUE,"general"}</definedName>
    <definedName name="______p6" localSheetId="26" hidden="1">{"via1",#N/A,TRUE,"general";"via2",#N/A,TRUE,"general";"via3",#N/A,TRUE,"general"}</definedName>
    <definedName name="______p6" localSheetId="27" hidden="1">{"via1",#N/A,TRUE,"general";"via2",#N/A,TRUE,"general";"via3",#N/A,TRUE,"general"}</definedName>
    <definedName name="______p6" localSheetId="28" hidden="1">{"via1",#N/A,TRUE,"general";"via2",#N/A,TRUE,"general";"via3",#N/A,TRUE,"general"}</definedName>
    <definedName name="______p6" localSheetId="29" hidden="1">{"via1",#N/A,TRUE,"general";"via2",#N/A,TRUE,"general";"via3",#N/A,TRUE,"general"}</definedName>
    <definedName name="______p6" localSheetId="30" hidden="1">{"via1",#N/A,TRUE,"general";"via2",#N/A,TRUE,"general";"via3",#N/A,TRUE,"general"}</definedName>
    <definedName name="______p6" localSheetId="31" hidden="1">{"via1",#N/A,TRUE,"general";"via2",#N/A,TRUE,"general";"via3",#N/A,TRUE,"general"}</definedName>
    <definedName name="______p6" localSheetId="8" hidden="1">{"via1",#N/A,TRUE,"general";"via2",#N/A,TRUE,"general";"via3",#N/A,TRUE,"general"}</definedName>
    <definedName name="______p6" localSheetId="9"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25" hidden="1">{"via1",#N/A,TRUE,"general";"via2",#N/A,TRUE,"general";"via3",#N/A,TRUE,"general"}</definedName>
    <definedName name="______p7" localSheetId="26" hidden="1">{"via1",#N/A,TRUE,"general";"via2",#N/A,TRUE,"general";"via3",#N/A,TRUE,"general"}</definedName>
    <definedName name="______p7" localSheetId="27" hidden="1">{"via1",#N/A,TRUE,"general";"via2",#N/A,TRUE,"general";"via3",#N/A,TRUE,"general"}</definedName>
    <definedName name="______p7" localSheetId="28" hidden="1">{"via1",#N/A,TRUE,"general";"via2",#N/A,TRUE,"general";"via3",#N/A,TRUE,"general"}</definedName>
    <definedName name="______p7" localSheetId="29" hidden="1">{"via1",#N/A,TRUE,"general";"via2",#N/A,TRUE,"general";"via3",#N/A,TRUE,"general"}</definedName>
    <definedName name="______p7" localSheetId="30" hidden="1">{"via1",#N/A,TRUE,"general";"via2",#N/A,TRUE,"general";"via3",#N/A,TRUE,"general"}</definedName>
    <definedName name="______p7" localSheetId="31" hidden="1">{"via1",#N/A,TRUE,"general";"via2",#N/A,TRUE,"general";"via3",#N/A,TRUE,"general"}</definedName>
    <definedName name="______p7" localSheetId="8" hidden="1">{"via1",#N/A,TRUE,"general";"via2",#N/A,TRUE,"general";"via3",#N/A,TRUE,"general"}</definedName>
    <definedName name="______p7" localSheetId="9"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25" hidden="1">{"TAB1",#N/A,TRUE,"GENERAL";"TAB2",#N/A,TRUE,"GENERAL";"TAB3",#N/A,TRUE,"GENERAL";"TAB4",#N/A,TRUE,"GENERAL";"TAB5",#N/A,TRUE,"GENERAL"}</definedName>
    <definedName name="______p8" localSheetId="26" hidden="1">{"TAB1",#N/A,TRUE,"GENERAL";"TAB2",#N/A,TRUE,"GENERAL";"TAB3",#N/A,TRUE,"GENERAL";"TAB4",#N/A,TRUE,"GENERAL";"TAB5",#N/A,TRUE,"GENERAL"}</definedName>
    <definedName name="______p8" localSheetId="27" hidden="1">{"TAB1",#N/A,TRUE,"GENERAL";"TAB2",#N/A,TRUE,"GENERAL";"TAB3",#N/A,TRUE,"GENERAL";"TAB4",#N/A,TRUE,"GENERAL";"TAB5",#N/A,TRUE,"GENERAL"}</definedName>
    <definedName name="______p8" localSheetId="28" hidden="1">{"TAB1",#N/A,TRUE,"GENERAL";"TAB2",#N/A,TRUE,"GENERAL";"TAB3",#N/A,TRUE,"GENERAL";"TAB4",#N/A,TRUE,"GENERAL";"TAB5",#N/A,TRUE,"GENERAL"}</definedName>
    <definedName name="______p8" localSheetId="29" hidden="1">{"TAB1",#N/A,TRUE,"GENERAL";"TAB2",#N/A,TRUE,"GENERAL";"TAB3",#N/A,TRUE,"GENERAL";"TAB4",#N/A,TRUE,"GENERAL";"TAB5",#N/A,TRUE,"GENERAL"}</definedName>
    <definedName name="______p8" localSheetId="30" hidden="1">{"TAB1",#N/A,TRUE,"GENERAL";"TAB2",#N/A,TRUE,"GENERAL";"TAB3",#N/A,TRUE,"GENERAL";"TAB4",#N/A,TRUE,"GENERAL";"TAB5",#N/A,TRUE,"GENERAL"}</definedName>
    <definedName name="______p8" localSheetId="31" hidden="1">{"TAB1",#N/A,TRUE,"GENERAL";"TAB2",#N/A,TRUE,"GENERAL";"TAB3",#N/A,TRUE,"GENERAL";"TAB4",#N/A,TRUE,"GENERAL";"TAB5",#N/A,TRUE,"GENERAL"}</definedName>
    <definedName name="______p8" localSheetId="8" hidden="1">{"TAB1",#N/A,TRUE,"GENERAL";"TAB2",#N/A,TRUE,"GENERAL";"TAB3",#N/A,TRUE,"GENERAL";"TAB4",#N/A,TRUE,"GENERAL";"TAB5",#N/A,TRUE,"GENERAL"}</definedName>
    <definedName name="______p8" localSheetId="9"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25" hidden="1">{"TAB1",#N/A,TRUE,"GENERAL";"TAB2",#N/A,TRUE,"GENERAL";"TAB3",#N/A,TRUE,"GENERAL";"TAB4",#N/A,TRUE,"GENERAL";"TAB5",#N/A,TRUE,"GENERAL"}</definedName>
    <definedName name="______r" localSheetId="26" hidden="1">{"TAB1",#N/A,TRUE,"GENERAL";"TAB2",#N/A,TRUE,"GENERAL";"TAB3",#N/A,TRUE,"GENERAL";"TAB4",#N/A,TRUE,"GENERAL";"TAB5",#N/A,TRUE,"GENERAL"}</definedName>
    <definedName name="______r" localSheetId="27" hidden="1">{"TAB1",#N/A,TRUE,"GENERAL";"TAB2",#N/A,TRUE,"GENERAL";"TAB3",#N/A,TRUE,"GENERAL";"TAB4",#N/A,TRUE,"GENERAL";"TAB5",#N/A,TRUE,"GENERAL"}</definedName>
    <definedName name="______r" localSheetId="28" hidden="1">{"TAB1",#N/A,TRUE,"GENERAL";"TAB2",#N/A,TRUE,"GENERAL";"TAB3",#N/A,TRUE,"GENERAL";"TAB4",#N/A,TRUE,"GENERAL";"TAB5",#N/A,TRUE,"GENERAL"}</definedName>
    <definedName name="______r" localSheetId="29" hidden="1">{"TAB1",#N/A,TRUE,"GENERAL";"TAB2",#N/A,TRUE,"GENERAL";"TAB3",#N/A,TRUE,"GENERAL";"TAB4",#N/A,TRUE,"GENERAL";"TAB5",#N/A,TRUE,"GENERAL"}</definedName>
    <definedName name="______r" localSheetId="30" hidden="1">{"TAB1",#N/A,TRUE,"GENERAL";"TAB2",#N/A,TRUE,"GENERAL";"TAB3",#N/A,TRUE,"GENERAL";"TAB4",#N/A,TRUE,"GENERAL";"TAB5",#N/A,TRUE,"GENERAL"}</definedName>
    <definedName name="______r" localSheetId="31" hidden="1">{"TAB1",#N/A,TRUE,"GENERAL";"TAB2",#N/A,TRUE,"GENERAL";"TAB3",#N/A,TRUE,"GENERAL";"TAB4",#N/A,TRUE,"GENERAL";"TAB5",#N/A,TRUE,"GENERAL"}</definedName>
    <definedName name="______r" localSheetId="8" hidden="1">{"TAB1",#N/A,TRUE,"GENERAL";"TAB2",#N/A,TRUE,"GENERAL";"TAB3",#N/A,TRUE,"GENERAL";"TAB4",#N/A,TRUE,"GENERAL";"TAB5",#N/A,TRUE,"GENERAL"}</definedName>
    <definedName name="______r" localSheetId="9"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25" hidden="1">{"via1",#N/A,TRUE,"general";"via2",#N/A,TRUE,"general";"via3",#N/A,TRUE,"general"}</definedName>
    <definedName name="______r4r" localSheetId="26" hidden="1">{"via1",#N/A,TRUE,"general";"via2",#N/A,TRUE,"general";"via3",#N/A,TRUE,"general"}</definedName>
    <definedName name="______r4r" localSheetId="27" hidden="1">{"via1",#N/A,TRUE,"general";"via2",#N/A,TRUE,"general";"via3",#N/A,TRUE,"general"}</definedName>
    <definedName name="______r4r" localSheetId="28" hidden="1">{"via1",#N/A,TRUE,"general";"via2",#N/A,TRUE,"general";"via3",#N/A,TRUE,"general"}</definedName>
    <definedName name="______r4r" localSheetId="29" hidden="1">{"via1",#N/A,TRUE,"general";"via2",#N/A,TRUE,"general";"via3",#N/A,TRUE,"general"}</definedName>
    <definedName name="______r4r" localSheetId="30" hidden="1">{"via1",#N/A,TRUE,"general";"via2",#N/A,TRUE,"general";"via3",#N/A,TRUE,"general"}</definedName>
    <definedName name="______r4r" localSheetId="31" hidden="1">{"via1",#N/A,TRUE,"general";"via2",#N/A,TRUE,"general";"via3",#N/A,TRUE,"general"}</definedName>
    <definedName name="______r4r" localSheetId="8" hidden="1">{"via1",#N/A,TRUE,"general";"via2",#N/A,TRUE,"general";"via3",#N/A,TRUE,"general"}</definedName>
    <definedName name="______r4r" localSheetId="9"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25" hidden="1">{"via1",#N/A,TRUE,"general";"via2",#N/A,TRUE,"general";"via3",#N/A,TRUE,"general"}</definedName>
    <definedName name="______rtu6" localSheetId="26" hidden="1">{"via1",#N/A,TRUE,"general";"via2",#N/A,TRUE,"general";"via3",#N/A,TRUE,"general"}</definedName>
    <definedName name="______rtu6" localSheetId="27" hidden="1">{"via1",#N/A,TRUE,"general";"via2",#N/A,TRUE,"general";"via3",#N/A,TRUE,"general"}</definedName>
    <definedName name="______rtu6" localSheetId="28" hidden="1">{"via1",#N/A,TRUE,"general";"via2",#N/A,TRUE,"general";"via3",#N/A,TRUE,"general"}</definedName>
    <definedName name="______rtu6" localSheetId="29" hidden="1">{"via1",#N/A,TRUE,"general";"via2",#N/A,TRUE,"general";"via3",#N/A,TRUE,"general"}</definedName>
    <definedName name="______rtu6" localSheetId="30" hidden="1">{"via1",#N/A,TRUE,"general";"via2",#N/A,TRUE,"general";"via3",#N/A,TRUE,"general"}</definedName>
    <definedName name="______rtu6" localSheetId="31" hidden="1">{"via1",#N/A,TRUE,"general";"via2",#N/A,TRUE,"general";"via3",#N/A,TRUE,"general"}</definedName>
    <definedName name="______rtu6" localSheetId="8" hidden="1">{"via1",#N/A,TRUE,"general";"via2",#N/A,TRUE,"general";"via3",#N/A,TRUE,"general"}</definedName>
    <definedName name="______rtu6" localSheetId="9"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25" hidden="1">{"via1",#N/A,TRUE,"general";"via2",#N/A,TRUE,"general";"via3",#N/A,TRUE,"general"}</definedName>
    <definedName name="______s1" localSheetId="26" hidden="1">{"via1",#N/A,TRUE,"general";"via2",#N/A,TRUE,"general";"via3",#N/A,TRUE,"general"}</definedName>
    <definedName name="______s1" localSheetId="27" hidden="1">{"via1",#N/A,TRUE,"general";"via2",#N/A,TRUE,"general";"via3",#N/A,TRUE,"general"}</definedName>
    <definedName name="______s1" localSheetId="28" hidden="1">{"via1",#N/A,TRUE,"general";"via2",#N/A,TRUE,"general";"via3",#N/A,TRUE,"general"}</definedName>
    <definedName name="______s1" localSheetId="29" hidden="1">{"via1",#N/A,TRUE,"general";"via2",#N/A,TRUE,"general";"via3",#N/A,TRUE,"general"}</definedName>
    <definedName name="______s1" localSheetId="30" hidden="1">{"via1",#N/A,TRUE,"general";"via2",#N/A,TRUE,"general";"via3",#N/A,TRUE,"general"}</definedName>
    <definedName name="______s1" localSheetId="31" hidden="1">{"via1",#N/A,TRUE,"general";"via2",#N/A,TRUE,"general";"via3",#N/A,TRUE,"general"}</definedName>
    <definedName name="______s1" localSheetId="8" hidden="1">{"via1",#N/A,TRUE,"general";"via2",#N/A,TRUE,"general";"via3",#N/A,TRUE,"general"}</definedName>
    <definedName name="______s1" localSheetId="9"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25" hidden="1">{"TAB1",#N/A,TRUE,"GENERAL";"TAB2",#N/A,TRUE,"GENERAL";"TAB3",#N/A,TRUE,"GENERAL";"TAB4",#N/A,TRUE,"GENERAL";"TAB5",#N/A,TRUE,"GENERAL"}</definedName>
    <definedName name="______s2" localSheetId="26" hidden="1">{"TAB1",#N/A,TRUE,"GENERAL";"TAB2",#N/A,TRUE,"GENERAL";"TAB3",#N/A,TRUE,"GENERAL";"TAB4",#N/A,TRUE,"GENERAL";"TAB5",#N/A,TRUE,"GENERAL"}</definedName>
    <definedName name="______s2" localSheetId="27" hidden="1">{"TAB1",#N/A,TRUE,"GENERAL";"TAB2",#N/A,TRUE,"GENERAL";"TAB3",#N/A,TRUE,"GENERAL";"TAB4",#N/A,TRUE,"GENERAL";"TAB5",#N/A,TRUE,"GENERAL"}</definedName>
    <definedName name="______s2" localSheetId="28" hidden="1">{"TAB1",#N/A,TRUE,"GENERAL";"TAB2",#N/A,TRUE,"GENERAL";"TAB3",#N/A,TRUE,"GENERAL";"TAB4",#N/A,TRUE,"GENERAL";"TAB5",#N/A,TRUE,"GENERAL"}</definedName>
    <definedName name="______s2" localSheetId="29" hidden="1">{"TAB1",#N/A,TRUE,"GENERAL";"TAB2",#N/A,TRUE,"GENERAL";"TAB3",#N/A,TRUE,"GENERAL";"TAB4",#N/A,TRUE,"GENERAL";"TAB5",#N/A,TRUE,"GENERAL"}</definedName>
    <definedName name="______s2" localSheetId="30" hidden="1">{"TAB1",#N/A,TRUE,"GENERAL";"TAB2",#N/A,TRUE,"GENERAL";"TAB3",#N/A,TRUE,"GENERAL";"TAB4",#N/A,TRUE,"GENERAL";"TAB5",#N/A,TRUE,"GENERAL"}</definedName>
    <definedName name="______s2" localSheetId="31" hidden="1">{"TAB1",#N/A,TRUE,"GENERAL";"TAB2",#N/A,TRUE,"GENERAL";"TAB3",#N/A,TRUE,"GENERAL";"TAB4",#N/A,TRUE,"GENERAL";"TAB5",#N/A,TRUE,"GENERAL"}</definedName>
    <definedName name="______s2" localSheetId="8" hidden="1">{"TAB1",#N/A,TRUE,"GENERAL";"TAB2",#N/A,TRUE,"GENERAL";"TAB3",#N/A,TRUE,"GENERAL";"TAB4",#N/A,TRUE,"GENERAL";"TAB5",#N/A,TRUE,"GENERAL"}</definedName>
    <definedName name="______s2" localSheetId="9"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25" hidden="1">{"TAB1",#N/A,TRUE,"GENERAL";"TAB2",#N/A,TRUE,"GENERAL";"TAB3",#N/A,TRUE,"GENERAL";"TAB4",#N/A,TRUE,"GENERAL";"TAB5",#N/A,TRUE,"GENERAL"}</definedName>
    <definedName name="______s3" localSheetId="26" hidden="1">{"TAB1",#N/A,TRUE,"GENERAL";"TAB2",#N/A,TRUE,"GENERAL";"TAB3",#N/A,TRUE,"GENERAL";"TAB4",#N/A,TRUE,"GENERAL";"TAB5",#N/A,TRUE,"GENERAL"}</definedName>
    <definedName name="______s3" localSheetId="27" hidden="1">{"TAB1",#N/A,TRUE,"GENERAL";"TAB2",#N/A,TRUE,"GENERAL";"TAB3",#N/A,TRUE,"GENERAL";"TAB4",#N/A,TRUE,"GENERAL";"TAB5",#N/A,TRUE,"GENERAL"}</definedName>
    <definedName name="______s3" localSheetId="28" hidden="1">{"TAB1",#N/A,TRUE,"GENERAL";"TAB2",#N/A,TRUE,"GENERAL";"TAB3",#N/A,TRUE,"GENERAL";"TAB4",#N/A,TRUE,"GENERAL";"TAB5",#N/A,TRUE,"GENERAL"}</definedName>
    <definedName name="______s3" localSheetId="29" hidden="1">{"TAB1",#N/A,TRUE,"GENERAL";"TAB2",#N/A,TRUE,"GENERAL";"TAB3",#N/A,TRUE,"GENERAL";"TAB4",#N/A,TRUE,"GENERAL";"TAB5",#N/A,TRUE,"GENERAL"}</definedName>
    <definedName name="______s3" localSheetId="30" hidden="1">{"TAB1",#N/A,TRUE,"GENERAL";"TAB2",#N/A,TRUE,"GENERAL";"TAB3",#N/A,TRUE,"GENERAL";"TAB4",#N/A,TRUE,"GENERAL";"TAB5",#N/A,TRUE,"GENERAL"}</definedName>
    <definedName name="______s3" localSheetId="31" hidden="1">{"TAB1",#N/A,TRUE,"GENERAL";"TAB2",#N/A,TRUE,"GENERAL";"TAB3",#N/A,TRUE,"GENERAL";"TAB4",#N/A,TRUE,"GENERAL";"TAB5",#N/A,TRUE,"GENERAL"}</definedName>
    <definedName name="______s3" localSheetId="8" hidden="1">{"TAB1",#N/A,TRUE,"GENERAL";"TAB2",#N/A,TRUE,"GENERAL";"TAB3",#N/A,TRUE,"GENERAL";"TAB4",#N/A,TRUE,"GENERAL";"TAB5",#N/A,TRUE,"GENERAL"}</definedName>
    <definedName name="______s3" localSheetId="9"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25" hidden="1">{"via1",#N/A,TRUE,"general";"via2",#N/A,TRUE,"general";"via3",#N/A,TRUE,"general"}</definedName>
    <definedName name="______s4" localSheetId="26" hidden="1">{"via1",#N/A,TRUE,"general";"via2",#N/A,TRUE,"general";"via3",#N/A,TRUE,"general"}</definedName>
    <definedName name="______s4" localSheetId="27" hidden="1">{"via1",#N/A,TRUE,"general";"via2",#N/A,TRUE,"general";"via3",#N/A,TRUE,"general"}</definedName>
    <definedName name="______s4" localSheetId="28" hidden="1">{"via1",#N/A,TRUE,"general";"via2",#N/A,TRUE,"general";"via3",#N/A,TRUE,"general"}</definedName>
    <definedName name="______s4" localSheetId="29" hidden="1">{"via1",#N/A,TRUE,"general";"via2",#N/A,TRUE,"general";"via3",#N/A,TRUE,"general"}</definedName>
    <definedName name="______s4" localSheetId="30" hidden="1">{"via1",#N/A,TRUE,"general";"via2",#N/A,TRUE,"general";"via3",#N/A,TRUE,"general"}</definedName>
    <definedName name="______s4" localSheetId="31" hidden="1">{"via1",#N/A,TRUE,"general";"via2",#N/A,TRUE,"general";"via3",#N/A,TRUE,"general"}</definedName>
    <definedName name="______s4" localSheetId="8" hidden="1">{"via1",#N/A,TRUE,"general";"via2",#N/A,TRUE,"general";"via3",#N/A,TRUE,"general"}</definedName>
    <definedName name="______s4" localSheetId="9"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25" hidden="1">{"via1",#N/A,TRUE,"general";"via2",#N/A,TRUE,"general";"via3",#N/A,TRUE,"general"}</definedName>
    <definedName name="______s5" localSheetId="26" hidden="1">{"via1",#N/A,TRUE,"general";"via2",#N/A,TRUE,"general";"via3",#N/A,TRUE,"general"}</definedName>
    <definedName name="______s5" localSheetId="27" hidden="1">{"via1",#N/A,TRUE,"general";"via2",#N/A,TRUE,"general";"via3",#N/A,TRUE,"general"}</definedName>
    <definedName name="______s5" localSheetId="28" hidden="1">{"via1",#N/A,TRUE,"general";"via2",#N/A,TRUE,"general";"via3",#N/A,TRUE,"general"}</definedName>
    <definedName name="______s5" localSheetId="29" hidden="1">{"via1",#N/A,TRUE,"general";"via2",#N/A,TRUE,"general";"via3",#N/A,TRUE,"general"}</definedName>
    <definedName name="______s5" localSheetId="30" hidden="1">{"via1",#N/A,TRUE,"general";"via2",#N/A,TRUE,"general";"via3",#N/A,TRUE,"general"}</definedName>
    <definedName name="______s5" localSheetId="31" hidden="1">{"via1",#N/A,TRUE,"general";"via2",#N/A,TRUE,"general";"via3",#N/A,TRUE,"general"}</definedName>
    <definedName name="______s5" localSheetId="8" hidden="1">{"via1",#N/A,TRUE,"general";"via2",#N/A,TRUE,"general";"via3",#N/A,TRUE,"general"}</definedName>
    <definedName name="______s5" localSheetId="9"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25" hidden="1">{"TAB1",#N/A,TRUE,"GENERAL";"TAB2",#N/A,TRUE,"GENERAL";"TAB3",#N/A,TRUE,"GENERAL";"TAB4",#N/A,TRUE,"GENERAL";"TAB5",#N/A,TRUE,"GENERAL"}</definedName>
    <definedName name="______s6" localSheetId="26" hidden="1">{"TAB1",#N/A,TRUE,"GENERAL";"TAB2",#N/A,TRUE,"GENERAL";"TAB3",#N/A,TRUE,"GENERAL";"TAB4",#N/A,TRUE,"GENERAL";"TAB5",#N/A,TRUE,"GENERAL"}</definedName>
    <definedName name="______s6" localSheetId="27" hidden="1">{"TAB1",#N/A,TRUE,"GENERAL";"TAB2",#N/A,TRUE,"GENERAL";"TAB3",#N/A,TRUE,"GENERAL";"TAB4",#N/A,TRUE,"GENERAL";"TAB5",#N/A,TRUE,"GENERAL"}</definedName>
    <definedName name="______s6" localSheetId="28" hidden="1">{"TAB1",#N/A,TRUE,"GENERAL";"TAB2",#N/A,TRUE,"GENERAL";"TAB3",#N/A,TRUE,"GENERAL";"TAB4",#N/A,TRUE,"GENERAL";"TAB5",#N/A,TRUE,"GENERAL"}</definedName>
    <definedName name="______s6" localSheetId="29" hidden="1">{"TAB1",#N/A,TRUE,"GENERAL";"TAB2",#N/A,TRUE,"GENERAL";"TAB3",#N/A,TRUE,"GENERAL";"TAB4",#N/A,TRUE,"GENERAL";"TAB5",#N/A,TRUE,"GENERAL"}</definedName>
    <definedName name="______s6" localSheetId="30" hidden="1">{"TAB1",#N/A,TRUE,"GENERAL";"TAB2",#N/A,TRUE,"GENERAL";"TAB3",#N/A,TRUE,"GENERAL";"TAB4",#N/A,TRUE,"GENERAL";"TAB5",#N/A,TRUE,"GENERAL"}</definedName>
    <definedName name="______s6" localSheetId="31" hidden="1">{"TAB1",#N/A,TRUE,"GENERAL";"TAB2",#N/A,TRUE,"GENERAL";"TAB3",#N/A,TRUE,"GENERAL";"TAB4",#N/A,TRUE,"GENERAL";"TAB5",#N/A,TRUE,"GENERAL"}</definedName>
    <definedName name="______s6" localSheetId="8" hidden="1">{"TAB1",#N/A,TRUE,"GENERAL";"TAB2",#N/A,TRUE,"GENERAL";"TAB3",#N/A,TRUE,"GENERAL";"TAB4",#N/A,TRUE,"GENERAL";"TAB5",#N/A,TRUE,"GENERAL"}</definedName>
    <definedName name="______s6" localSheetId="9"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25" hidden="1">{"via1",#N/A,TRUE,"general";"via2",#N/A,TRUE,"general";"via3",#N/A,TRUE,"general"}</definedName>
    <definedName name="______s7" localSheetId="26" hidden="1">{"via1",#N/A,TRUE,"general";"via2",#N/A,TRUE,"general";"via3",#N/A,TRUE,"general"}</definedName>
    <definedName name="______s7" localSheetId="27" hidden="1">{"via1",#N/A,TRUE,"general";"via2",#N/A,TRUE,"general";"via3",#N/A,TRUE,"general"}</definedName>
    <definedName name="______s7" localSheetId="28" hidden="1">{"via1",#N/A,TRUE,"general";"via2",#N/A,TRUE,"general";"via3",#N/A,TRUE,"general"}</definedName>
    <definedName name="______s7" localSheetId="29" hidden="1">{"via1",#N/A,TRUE,"general";"via2",#N/A,TRUE,"general";"via3",#N/A,TRUE,"general"}</definedName>
    <definedName name="______s7" localSheetId="30" hidden="1">{"via1",#N/A,TRUE,"general";"via2",#N/A,TRUE,"general";"via3",#N/A,TRUE,"general"}</definedName>
    <definedName name="______s7" localSheetId="31" hidden="1">{"via1",#N/A,TRUE,"general";"via2",#N/A,TRUE,"general";"via3",#N/A,TRUE,"general"}</definedName>
    <definedName name="______s7" localSheetId="8" hidden="1">{"via1",#N/A,TRUE,"general";"via2",#N/A,TRUE,"general";"via3",#N/A,TRUE,"general"}</definedName>
    <definedName name="______s7" localSheetId="9"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25" hidden="1">{"TAB1",#N/A,TRUE,"GENERAL";"TAB2",#N/A,TRUE,"GENERAL";"TAB3",#N/A,TRUE,"GENERAL";"TAB4",#N/A,TRUE,"GENERAL";"TAB5",#N/A,TRUE,"GENERAL"}</definedName>
    <definedName name="______t3" localSheetId="26" hidden="1">{"TAB1",#N/A,TRUE,"GENERAL";"TAB2",#N/A,TRUE,"GENERAL";"TAB3",#N/A,TRUE,"GENERAL";"TAB4",#N/A,TRUE,"GENERAL";"TAB5",#N/A,TRUE,"GENERAL"}</definedName>
    <definedName name="______t3" localSheetId="27" hidden="1">{"TAB1",#N/A,TRUE,"GENERAL";"TAB2",#N/A,TRUE,"GENERAL";"TAB3",#N/A,TRUE,"GENERAL";"TAB4",#N/A,TRUE,"GENERAL";"TAB5",#N/A,TRUE,"GENERAL"}</definedName>
    <definedName name="______t3" localSheetId="28" hidden="1">{"TAB1",#N/A,TRUE,"GENERAL";"TAB2",#N/A,TRUE,"GENERAL";"TAB3",#N/A,TRUE,"GENERAL";"TAB4",#N/A,TRUE,"GENERAL";"TAB5",#N/A,TRUE,"GENERAL"}</definedName>
    <definedName name="______t3" localSheetId="29" hidden="1">{"TAB1",#N/A,TRUE,"GENERAL";"TAB2",#N/A,TRUE,"GENERAL";"TAB3",#N/A,TRUE,"GENERAL";"TAB4",#N/A,TRUE,"GENERAL";"TAB5",#N/A,TRUE,"GENERAL"}</definedName>
    <definedName name="______t3" localSheetId="30" hidden="1">{"TAB1",#N/A,TRUE,"GENERAL";"TAB2",#N/A,TRUE,"GENERAL";"TAB3",#N/A,TRUE,"GENERAL";"TAB4",#N/A,TRUE,"GENERAL";"TAB5",#N/A,TRUE,"GENERAL"}</definedName>
    <definedName name="______t3" localSheetId="31" hidden="1">{"TAB1",#N/A,TRUE,"GENERAL";"TAB2",#N/A,TRUE,"GENERAL";"TAB3",#N/A,TRUE,"GENERAL";"TAB4",#N/A,TRUE,"GENERAL";"TAB5",#N/A,TRUE,"GENERAL"}</definedName>
    <definedName name="______t3" localSheetId="8" hidden="1">{"TAB1",#N/A,TRUE,"GENERAL";"TAB2",#N/A,TRUE,"GENERAL";"TAB3",#N/A,TRUE,"GENERAL";"TAB4",#N/A,TRUE,"GENERAL";"TAB5",#N/A,TRUE,"GENERAL"}</definedName>
    <definedName name="______t3" localSheetId="9"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25" hidden="1">{"via1",#N/A,TRUE,"general";"via2",#N/A,TRUE,"general";"via3",#N/A,TRUE,"general"}</definedName>
    <definedName name="______t4" localSheetId="26" hidden="1">{"via1",#N/A,TRUE,"general";"via2",#N/A,TRUE,"general";"via3",#N/A,TRUE,"general"}</definedName>
    <definedName name="______t4" localSheetId="27" hidden="1">{"via1",#N/A,TRUE,"general";"via2",#N/A,TRUE,"general";"via3",#N/A,TRUE,"general"}</definedName>
    <definedName name="______t4" localSheetId="28" hidden="1">{"via1",#N/A,TRUE,"general";"via2",#N/A,TRUE,"general";"via3",#N/A,TRUE,"general"}</definedName>
    <definedName name="______t4" localSheetId="29" hidden="1">{"via1",#N/A,TRUE,"general";"via2",#N/A,TRUE,"general";"via3",#N/A,TRUE,"general"}</definedName>
    <definedName name="______t4" localSheetId="30" hidden="1">{"via1",#N/A,TRUE,"general";"via2",#N/A,TRUE,"general";"via3",#N/A,TRUE,"general"}</definedName>
    <definedName name="______t4" localSheetId="31" hidden="1">{"via1",#N/A,TRUE,"general";"via2",#N/A,TRUE,"general";"via3",#N/A,TRUE,"general"}</definedName>
    <definedName name="______t4" localSheetId="8" hidden="1">{"via1",#N/A,TRUE,"general";"via2",#N/A,TRUE,"general";"via3",#N/A,TRUE,"general"}</definedName>
    <definedName name="______t4" localSheetId="9"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25" hidden="1">{"TAB1",#N/A,TRUE,"GENERAL";"TAB2",#N/A,TRUE,"GENERAL";"TAB3",#N/A,TRUE,"GENERAL";"TAB4",#N/A,TRUE,"GENERAL";"TAB5",#N/A,TRUE,"GENERAL"}</definedName>
    <definedName name="______t5" localSheetId="26" hidden="1">{"TAB1",#N/A,TRUE,"GENERAL";"TAB2",#N/A,TRUE,"GENERAL";"TAB3",#N/A,TRUE,"GENERAL";"TAB4",#N/A,TRUE,"GENERAL";"TAB5",#N/A,TRUE,"GENERAL"}</definedName>
    <definedName name="______t5" localSheetId="27" hidden="1">{"TAB1",#N/A,TRUE,"GENERAL";"TAB2",#N/A,TRUE,"GENERAL";"TAB3",#N/A,TRUE,"GENERAL";"TAB4",#N/A,TRUE,"GENERAL";"TAB5",#N/A,TRUE,"GENERAL"}</definedName>
    <definedName name="______t5" localSheetId="28" hidden="1">{"TAB1",#N/A,TRUE,"GENERAL";"TAB2",#N/A,TRUE,"GENERAL";"TAB3",#N/A,TRUE,"GENERAL";"TAB4",#N/A,TRUE,"GENERAL";"TAB5",#N/A,TRUE,"GENERAL"}</definedName>
    <definedName name="______t5" localSheetId="29" hidden="1">{"TAB1",#N/A,TRUE,"GENERAL";"TAB2",#N/A,TRUE,"GENERAL";"TAB3",#N/A,TRUE,"GENERAL";"TAB4",#N/A,TRUE,"GENERAL";"TAB5",#N/A,TRUE,"GENERAL"}</definedName>
    <definedName name="______t5" localSheetId="30" hidden="1">{"TAB1",#N/A,TRUE,"GENERAL";"TAB2",#N/A,TRUE,"GENERAL";"TAB3",#N/A,TRUE,"GENERAL";"TAB4",#N/A,TRUE,"GENERAL";"TAB5",#N/A,TRUE,"GENERAL"}</definedName>
    <definedName name="______t5" localSheetId="31" hidden="1">{"TAB1",#N/A,TRUE,"GENERAL";"TAB2",#N/A,TRUE,"GENERAL";"TAB3",#N/A,TRUE,"GENERAL";"TAB4",#N/A,TRUE,"GENERAL";"TAB5",#N/A,TRUE,"GENERAL"}</definedName>
    <definedName name="______t5" localSheetId="8" hidden="1">{"TAB1",#N/A,TRUE,"GENERAL";"TAB2",#N/A,TRUE,"GENERAL";"TAB3",#N/A,TRUE,"GENERAL";"TAB4",#N/A,TRUE,"GENERAL";"TAB5",#N/A,TRUE,"GENERAL"}</definedName>
    <definedName name="______t5" localSheetId="9"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25" hidden="1">{"via1",#N/A,TRUE,"general";"via2",#N/A,TRUE,"general";"via3",#N/A,TRUE,"general"}</definedName>
    <definedName name="______t6" localSheetId="26" hidden="1">{"via1",#N/A,TRUE,"general";"via2",#N/A,TRUE,"general";"via3",#N/A,TRUE,"general"}</definedName>
    <definedName name="______t6" localSheetId="27" hidden="1">{"via1",#N/A,TRUE,"general";"via2",#N/A,TRUE,"general";"via3",#N/A,TRUE,"general"}</definedName>
    <definedName name="______t6" localSheetId="28" hidden="1">{"via1",#N/A,TRUE,"general";"via2",#N/A,TRUE,"general";"via3",#N/A,TRUE,"general"}</definedName>
    <definedName name="______t6" localSheetId="29" hidden="1">{"via1",#N/A,TRUE,"general";"via2",#N/A,TRUE,"general";"via3",#N/A,TRUE,"general"}</definedName>
    <definedName name="______t6" localSheetId="30" hidden="1">{"via1",#N/A,TRUE,"general";"via2",#N/A,TRUE,"general";"via3",#N/A,TRUE,"general"}</definedName>
    <definedName name="______t6" localSheetId="31" hidden="1">{"via1",#N/A,TRUE,"general";"via2",#N/A,TRUE,"general";"via3",#N/A,TRUE,"general"}</definedName>
    <definedName name="______t6" localSheetId="8" hidden="1">{"via1",#N/A,TRUE,"general";"via2",#N/A,TRUE,"general";"via3",#N/A,TRUE,"general"}</definedName>
    <definedName name="______t6" localSheetId="9"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25" hidden="1">{"TAB1",#N/A,TRUE,"GENERAL";"TAB2",#N/A,TRUE,"GENERAL";"TAB3",#N/A,TRUE,"GENERAL";"TAB4",#N/A,TRUE,"GENERAL";"TAB5",#N/A,TRUE,"GENERAL"}</definedName>
    <definedName name="______t66" localSheetId="26" hidden="1">{"TAB1",#N/A,TRUE,"GENERAL";"TAB2",#N/A,TRUE,"GENERAL";"TAB3",#N/A,TRUE,"GENERAL";"TAB4",#N/A,TRUE,"GENERAL";"TAB5",#N/A,TRUE,"GENERAL"}</definedName>
    <definedName name="______t66" localSheetId="27" hidden="1">{"TAB1",#N/A,TRUE,"GENERAL";"TAB2",#N/A,TRUE,"GENERAL";"TAB3",#N/A,TRUE,"GENERAL";"TAB4",#N/A,TRUE,"GENERAL";"TAB5",#N/A,TRUE,"GENERAL"}</definedName>
    <definedName name="______t66" localSheetId="28" hidden="1">{"TAB1",#N/A,TRUE,"GENERAL";"TAB2",#N/A,TRUE,"GENERAL";"TAB3",#N/A,TRUE,"GENERAL";"TAB4",#N/A,TRUE,"GENERAL";"TAB5",#N/A,TRUE,"GENERAL"}</definedName>
    <definedName name="______t66" localSheetId="29" hidden="1">{"TAB1",#N/A,TRUE,"GENERAL";"TAB2",#N/A,TRUE,"GENERAL";"TAB3",#N/A,TRUE,"GENERAL";"TAB4",#N/A,TRUE,"GENERAL";"TAB5",#N/A,TRUE,"GENERAL"}</definedName>
    <definedName name="______t66" localSheetId="30" hidden="1">{"TAB1",#N/A,TRUE,"GENERAL";"TAB2",#N/A,TRUE,"GENERAL";"TAB3",#N/A,TRUE,"GENERAL";"TAB4",#N/A,TRUE,"GENERAL";"TAB5",#N/A,TRUE,"GENERAL"}</definedName>
    <definedName name="______t66" localSheetId="31" hidden="1">{"TAB1",#N/A,TRUE,"GENERAL";"TAB2",#N/A,TRUE,"GENERAL";"TAB3",#N/A,TRUE,"GENERAL";"TAB4",#N/A,TRUE,"GENERAL";"TAB5",#N/A,TRUE,"GENERAL"}</definedName>
    <definedName name="______t66" localSheetId="8" hidden="1">{"TAB1",#N/A,TRUE,"GENERAL";"TAB2",#N/A,TRUE,"GENERAL";"TAB3",#N/A,TRUE,"GENERAL";"TAB4",#N/A,TRUE,"GENERAL";"TAB5",#N/A,TRUE,"GENERAL"}</definedName>
    <definedName name="______t66" localSheetId="9"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25" hidden="1">{"via1",#N/A,TRUE,"general";"via2",#N/A,TRUE,"general";"via3",#N/A,TRUE,"general"}</definedName>
    <definedName name="______t7" localSheetId="26" hidden="1">{"via1",#N/A,TRUE,"general";"via2",#N/A,TRUE,"general";"via3",#N/A,TRUE,"general"}</definedName>
    <definedName name="______t7" localSheetId="27" hidden="1">{"via1",#N/A,TRUE,"general";"via2",#N/A,TRUE,"general";"via3",#N/A,TRUE,"general"}</definedName>
    <definedName name="______t7" localSheetId="28" hidden="1">{"via1",#N/A,TRUE,"general";"via2",#N/A,TRUE,"general";"via3",#N/A,TRUE,"general"}</definedName>
    <definedName name="______t7" localSheetId="29" hidden="1">{"via1",#N/A,TRUE,"general";"via2",#N/A,TRUE,"general";"via3",#N/A,TRUE,"general"}</definedName>
    <definedName name="______t7" localSheetId="30" hidden="1">{"via1",#N/A,TRUE,"general";"via2",#N/A,TRUE,"general";"via3",#N/A,TRUE,"general"}</definedName>
    <definedName name="______t7" localSheetId="31" hidden="1">{"via1",#N/A,TRUE,"general";"via2",#N/A,TRUE,"general";"via3",#N/A,TRUE,"general"}</definedName>
    <definedName name="______t7" localSheetId="8" hidden="1">{"via1",#N/A,TRUE,"general";"via2",#N/A,TRUE,"general";"via3",#N/A,TRUE,"general"}</definedName>
    <definedName name="______t7" localSheetId="9"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25" hidden="1">{"TAB1",#N/A,TRUE,"GENERAL";"TAB2",#N/A,TRUE,"GENERAL";"TAB3",#N/A,TRUE,"GENERAL";"TAB4",#N/A,TRUE,"GENERAL";"TAB5",#N/A,TRUE,"GENERAL"}</definedName>
    <definedName name="______t77" localSheetId="26" hidden="1">{"TAB1",#N/A,TRUE,"GENERAL";"TAB2",#N/A,TRUE,"GENERAL";"TAB3",#N/A,TRUE,"GENERAL";"TAB4",#N/A,TRUE,"GENERAL";"TAB5",#N/A,TRUE,"GENERAL"}</definedName>
    <definedName name="______t77" localSheetId="27" hidden="1">{"TAB1",#N/A,TRUE,"GENERAL";"TAB2",#N/A,TRUE,"GENERAL";"TAB3",#N/A,TRUE,"GENERAL";"TAB4",#N/A,TRUE,"GENERAL";"TAB5",#N/A,TRUE,"GENERAL"}</definedName>
    <definedName name="______t77" localSheetId="28" hidden="1">{"TAB1",#N/A,TRUE,"GENERAL";"TAB2",#N/A,TRUE,"GENERAL";"TAB3",#N/A,TRUE,"GENERAL";"TAB4",#N/A,TRUE,"GENERAL";"TAB5",#N/A,TRUE,"GENERAL"}</definedName>
    <definedName name="______t77" localSheetId="29" hidden="1">{"TAB1",#N/A,TRUE,"GENERAL";"TAB2",#N/A,TRUE,"GENERAL";"TAB3",#N/A,TRUE,"GENERAL";"TAB4",#N/A,TRUE,"GENERAL";"TAB5",#N/A,TRUE,"GENERAL"}</definedName>
    <definedName name="______t77" localSheetId="30" hidden="1">{"TAB1",#N/A,TRUE,"GENERAL";"TAB2",#N/A,TRUE,"GENERAL";"TAB3",#N/A,TRUE,"GENERAL";"TAB4",#N/A,TRUE,"GENERAL";"TAB5",#N/A,TRUE,"GENERAL"}</definedName>
    <definedName name="______t77" localSheetId="31" hidden="1">{"TAB1",#N/A,TRUE,"GENERAL";"TAB2",#N/A,TRUE,"GENERAL";"TAB3",#N/A,TRUE,"GENERAL";"TAB4",#N/A,TRUE,"GENERAL";"TAB5",#N/A,TRUE,"GENERAL"}</definedName>
    <definedName name="______t77" localSheetId="8" hidden="1">{"TAB1",#N/A,TRUE,"GENERAL";"TAB2",#N/A,TRUE,"GENERAL";"TAB3",#N/A,TRUE,"GENERAL";"TAB4",#N/A,TRUE,"GENERAL";"TAB5",#N/A,TRUE,"GENERAL"}</definedName>
    <definedName name="______t77" localSheetId="9"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25" hidden="1">{"TAB1",#N/A,TRUE,"GENERAL";"TAB2",#N/A,TRUE,"GENERAL";"TAB3",#N/A,TRUE,"GENERAL";"TAB4",#N/A,TRUE,"GENERAL";"TAB5",#N/A,TRUE,"GENERAL"}</definedName>
    <definedName name="______t8" localSheetId="26" hidden="1">{"TAB1",#N/A,TRUE,"GENERAL";"TAB2",#N/A,TRUE,"GENERAL";"TAB3",#N/A,TRUE,"GENERAL";"TAB4",#N/A,TRUE,"GENERAL";"TAB5",#N/A,TRUE,"GENERAL"}</definedName>
    <definedName name="______t8" localSheetId="27" hidden="1">{"TAB1",#N/A,TRUE,"GENERAL";"TAB2",#N/A,TRUE,"GENERAL";"TAB3",#N/A,TRUE,"GENERAL";"TAB4",#N/A,TRUE,"GENERAL";"TAB5",#N/A,TRUE,"GENERAL"}</definedName>
    <definedName name="______t8" localSheetId="28" hidden="1">{"TAB1",#N/A,TRUE,"GENERAL";"TAB2",#N/A,TRUE,"GENERAL";"TAB3",#N/A,TRUE,"GENERAL";"TAB4",#N/A,TRUE,"GENERAL";"TAB5",#N/A,TRUE,"GENERAL"}</definedName>
    <definedName name="______t8" localSheetId="29" hidden="1">{"TAB1",#N/A,TRUE,"GENERAL";"TAB2",#N/A,TRUE,"GENERAL";"TAB3",#N/A,TRUE,"GENERAL";"TAB4",#N/A,TRUE,"GENERAL";"TAB5",#N/A,TRUE,"GENERAL"}</definedName>
    <definedName name="______t8" localSheetId="30" hidden="1">{"TAB1",#N/A,TRUE,"GENERAL";"TAB2",#N/A,TRUE,"GENERAL";"TAB3",#N/A,TRUE,"GENERAL";"TAB4",#N/A,TRUE,"GENERAL";"TAB5",#N/A,TRUE,"GENERAL"}</definedName>
    <definedName name="______t8" localSheetId="31" hidden="1">{"TAB1",#N/A,TRUE,"GENERAL";"TAB2",#N/A,TRUE,"GENERAL";"TAB3",#N/A,TRUE,"GENERAL";"TAB4",#N/A,TRUE,"GENERAL";"TAB5",#N/A,TRUE,"GENERAL"}</definedName>
    <definedName name="______t8" localSheetId="8" hidden="1">{"TAB1",#N/A,TRUE,"GENERAL";"TAB2",#N/A,TRUE,"GENERAL";"TAB3",#N/A,TRUE,"GENERAL";"TAB4",#N/A,TRUE,"GENERAL";"TAB5",#N/A,TRUE,"GENERAL"}</definedName>
    <definedName name="______t8" localSheetId="9"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25" hidden="1">{"via1",#N/A,TRUE,"general";"via2",#N/A,TRUE,"general";"via3",#N/A,TRUE,"general"}</definedName>
    <definedName name="______t88" localSheetId="26" hidden="1">{"via1",#N/A,TRUE,"general";"via2",#N/A,TRUE,"general";"via3",#N/A,TRUE,"general"}</definedName>
    <definedName name="______t88" localSheetId="27" hidden="1">{"via1",#N/A,TRUE,"general";"via2",#N/A,TRUE,"general";"via3",#N/A,TRUE,"general"}</definedName>
    <definedName name="______t88" localSheetId="28" hidden="1">{"via1",#N/A,TRUE,"general";"via2",#N/A,TRUE,"general";"via3",#N/A,TRUE,"general"}</definedName>
    <definedName name="______t88" localSheetId="29" hidden="1">{"via1",#N/A,TRUE,"general";"via2",#N/A,TRUE,"general";"via3",#N/A,TRUE,"general"}</definedName>
    <definedName name="______t88" localSheetId="30" hidden="1">{"via1",#N/A,TRUE,"general";"via2",#N/A,TRUE,"general";"via3",#N/A,TRUE,"general"}</definedName>
    <definedName name="______t88" localSheetId="31" hidden="1">{"via1",#N/A,TRUE,"general";"via2",#N/A,TRUE,"general";"via3",#N/A,TRUE,"general"}</definedName>
    <definedName name="______t88" localSheetId="8" hidden="1">{"via1",#N/A,TRUE,"general";"via2",#N/A,TRUE,"general";"via3",#N/A,TRUE,"general"}</definedName>
    <definedName name="______t88" localSheetId="9"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25" hidden="1">{"TAB1",#N/A,TRUE,"GENERAL";"TAB2",#N/A,TRUE,"GENERAL";"TAB3",#N/A,TRUE,"GENERAL";"TAB4",#N/A,TRUE,"GENERAL";"TAB5",#N/A,TRUE,"GENERAL"}</definedName>
    <definedName name="______t9" localSheetId="26" hidden="1">{"TAB1",#N/A,TRUE,"GENERAL";"TAB2",#N/A,TRUE,"GENERAL";"TAB3",#N/A,TRUE,"GENERAL";"TAB4",#N/A,TRUE,"GENERAL";"TAB5",#N/A,TRUE,"GENERAL"}</definedName>
    <definedName name="______t9" localSheetId="27" hidden="1">{"TAB1",#N/A,TRUE,"GENERAL";"TAB2",#N/A,TRUE,"GENERAL";"TAB3",#N/A,TRUE,"GENERAL";"TAB4",#N/A,TRUE,"GENERAL";"TAB5",#N/A,TRUE,"GENERAL"}</definedName>
    <definedName name="______t9" localSheetId="28" hidden="1">{"TAB1",#N/A,TRUE,"GENERAL";"TAB2",#N/A,TRUE,"GENERAL";"TAB3",#N/A,TRUE,"GENERAL";"TAB4",#N/A,TRUE,"GENERAL";"TAB5",#N/A,TRUE,"GENERAL"}</definedName>
    <definedName name="______t9" localSheetId="29" hidden="1">{"TAB1",#N/A,TRUE,"GENERAL";"TAB2",#N/A,TRUE,"GENERAL";"TAB3",#N/A,TRUE,"GENERAL";"TAB4",#N/A,TRUE,"GENERAL";"TAB5",#N/A,TRUE,"GENERAL"}</definedName>
    <definedName name="______t9" localSheetId="30" hidden="1">{"TAB1",#N/A,TRUE,"GENERAL";"TAB2",#N/A,TRUE,"GENERAL";"TAB3",#N/A,TRUE,"GENERAL";"TAB4",#N/A,TRUE,"GENERAL";"TAB5",#N/A,TRUE,"GENERAL"}</definedName>
    <definedName name="______t9" localSheetId="31" hidden="1">{"TAB1",#N/A,TRUE,"GENERAL";"TAB2",#N/A,TRUE,"GENERAL";"TAB3",#N/A,TRUE,"GENERAL";"TAB4",#N/A,TRUE,"GENERAL";"TAB5",#N/A,TRUE,"GENERAL"}</definedName>
    <definedName name="______t9" localSheetId="8" hidden="1">{"TAB1",#N/A,TRUE,"GENERAL";"TAB2",#N/A,TRUE,"GENERAL";"TAB3",#N/A,TRUE,"GENERAL";"TAB4",#N/A,TRUE,"GENERAL";"TAB5",#N/A,TRUE,"GENERAL"}</definedName>
    <definedName name="______t9" localSheetId="9"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25" hidden="1">{"via1",#N/A,TRUE,"general";"via2",#N/A,TRUE,"general";"via3",#N/A,TRUE,"general"}</definedName>
    <definedName name="______t99" localSheetId="26" hidden="1">{"via1",#N/A,TRUE,"general";"via2",#N/A,TRUE,"general";"via3",#N/A,TRUE,"general"}</definedName>
    <definedName name="______t99" localSheetId="27" hidden="1">{"via1",#N/A,TRUE,"general";"via2",#N/A,TRUE,"general";"via3",#N/A,TRUE,"general"}</definedName>
    <definedName name="______t99" localSheetId="28" hidden="1">{"via1",#N/A,TRUE,"general";"via2",#N/A,TRUE,"general";"via3",#N/A,TRUE,"general"}</definedName>
    <definedName name="______t99" localSheetId="29" hidden="1">{"via1",#N/A,TRUE,"general";"via2",#N/A,TRUE,"general";"via3",#N/A,TRUE,"general"}</definedName>
    <definedName name="______t99" localSheetId="30" hidden="1">{"via1",#N/A,TRUE,"general";"via2",#N/A,TRUE,"general";"via3",#N/A,TRUE,"general"}</definedName>
    <definedName name="______t99" localSheetId="31" hidden="1">{"via1",#N/A,TRUE,"general";"via2",#N/A,TRUE,"general";"via3",#N/A,TRUE,"general"}</definedName>
    <definedName name="______t99" localSheetId="8" hidden="1">{"via1",#N/A,TRUE,"general";"via2",#N/A,TRUE,"general";"via3",#N/A,TRUE,"general"}</definedName>
    <definedName name="______t99" localSheetId="9"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25" hidden="1">{"TAB1",#N/A,TRUE,"GENERAL";"TAB2",#N/A,TRUE,"GENERAL";"TAB3",#N/A,TRUE,"GENERAL";"TAB4",#N/A,TRUE,"GENERAL";"TAB5",#N/A,TRUE,"GENERAL"}</definedName>
    <definedName name="______u4" localSheetId="26" hidden="1">{"TAB1",#N/A,TRUE,"GENERAL";"TAB2",#N/A,TRUE,"GENERAL";"TAB3",#N/A,TRUE,"GENERAL";"TAB4",#N/A,TRUE,"GENERAL";"TAB5",#N/A,TRUE,"GENERAL"}</definedName>
    <definedName name="______u4" localSheetId="27" hidden="1">{"TAB1",#N/A,TRUE,"GENERAL";"TAB2",#N/A,TRUE,"GENERAL";"TAB3",#N/A,TRUE,"GENERAL";"TAB4",#N/A,TRUE,"GENERAL";"TAB5",#N/A,TRUE,"GENERAL"}</definedName>
    <definedName name="______u4" localSheetId="28" hidden="1">{"TAB1",#N/A,TRUE,"GENERAL";"TAB2",#N/A,TRUE,"GENERAL";"TAB3",#N/A,TRUE,"GENERAL";"TAB4",#N/A,TRUE,"GENERAL";"TAB5",#N/A,TRUE,"GENERAL"}</definedName>
    <definedName name="______u4" localSheetId="29" hidden="1">{"TAB1",#N/A,TRUE,"GENERAL";"TAB2",#N/A,TRUE,"GENERAL";"TAB3",#N/A,TRUE,"GENERAL";"TAB4",#N/A,TRUE,"GENERAL";"TAB5",#N/A,TRUE,"GENERAL"}</definedName>
    <definedName name="______u4" localSheetId="30" hidden="1">{"TAB1",#N/A,TRUE,"GENERAL";"TAB2",#N/A,TRUE,"GENERAL";"TAB3",#N/A,TRUE,"GENERAL";"TAB4",#N/A,TRUE,"GENERAL";"TAB5",#N/A,TRUE,"GENERAL"}</definedName>
    <definedName name="______u4" localSheetId="31" hidden="1">{"TAB1",#N/A,TRUE,"GENERAL";"TAB2",#N/A,TRUE,"GENERAL";"TAB3",#N/A,TRUE,"GENERAL";"TAB4",#N/A,TRUE,"GENERAL";"TAB5",#N/A,TRUE,"GENERAL"}</definedName>
    <definedName name="______u4" localSheetId="8" hidden="1">{"TAB1",#N/A,TRUE,"GENERAL";"TAB2",#N/A,TRUE,"GENERAL";"TAB3",#N/A,TRUE,"GENERAL";"TAB4",#N/A,TRUE,"GENERAL";"TAB5",#N/A,TRUE,"GENERAL"}</definedName>
    <definedName name="______u4" localSheetId="9"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25" hidden="1">{"TAB1",#N/A,TRUE,"GENERAL";"TAB2",#N/A,TRUE,"GENERAL";"TAB3",#N/A,TRUE,"GENERAL";"TAB4",#N/A,TRUE,"GENERAL";"TAB5",#N/A,TRUE,"GENERAL"}</definedName>
    <definedName name="______u5" localSheetId="26" hidden="1">{"TAB1",#N/A,TRUE,"GENERAL";"TAB2",#N/A,TRUE,"GENERAL";"TAB3",#N/A,TRUE,"GENERAL";"TAB4",#N/A,TRUE,"GENERAL";"TAB5",#N/A,TRUE,"GENERAL"}</definedName>
    <definedName name="______u5" localSheetId="27" hidden="1">{"TAB1",#N/A,TRUE,"GENERAL";"TAB2",#N/A,TRUE,"GENERAL";"TAB3",#N/A,TRUE,"GENERAL";"TAB4",#N/A,TRUE,"GENERAL";"TAB5",#N/A,TRUE,"GENERAL"}</definedName>
    <definedName name="______u5" localSheetId="28" hidden="1">{"TAB1",#N/A,TRUE,"GENERAL";"TAB2",#N/A,TRUE,"GENERAL";"TAB3",#N/A,TRUE,"GENERAL";"TAB4",#N/A,TRUE,"GENERAL";"TAB5",#N/A,TRUE,"GENERAL"}</definedName>
    <definedName name="______u5" localSheetId="29" hidden="1">{"TAB1",#N/A,TRUE,"GENERAL";"TAB2",#N/A,TRUE,"GENERAL";"TAB3",#N/A,TRUE,"GENERAL";"TAB4",#N/A,TRUE,"GENERAL";"TAB5",#N/A,TRUE,"GENERAL"}</definedName>
    <definedName name="______u5" localSheetId="30" hidden="1">{"TAB1",#N/A,TRUE,"GENERAL";"TAB2",#N/A,TRUE,"GENERAL";"TAB3",#N/A,TRUE,"GENERAL";"TAB4",#N/A,TRUE,"GENERAL";"TAB5",#N/A,TRUE,"GENERAL"}</definedName>
    <definedName name="______u5" localSheetId="31" hidden="1">{"TAB1",#N/A,TRUE,"GENERAL";"TAB2",#N/A,TRUE,"GENERAL";"TAB3",#N/A,TRUE,"GENERAL";"TAB4",#N/A,TRUE,"GENERAL";"TAB5",#N/A,TRUE,"GENERAL"}</definedName>
    <definedName name="______u5" localSheetId="8" hidden="1">{"TAB1",#N/A,TRUE,"GENERAL";"TAB2",#N/A,TRUE,"GENERAL";"TAB3",#N/A,TRUE,"GENERAL";"TAB4",#N/A,TRUE,"GENERAL";"TAB5",#N/A,TRUE,"GENERAL"}</definedName>
    <definedName name="______u5" localSheetId="9"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25" hidden="1">{"TAB1",#N/A,TRUE,"GENERAL";"TAB2",#N/A,TRUE,"GENERAL";"TAB3",#N/A,TRUE,"GENERAL";"TAB4",#N/A,TRUE,"GENERAL";"TAB5",#N/A,TRUE,"GENERAL"}</definedName>
    <definedName name="______u6" localSheetId="26" hidden="1">{"TAB1",#N/A,TRUE,"GENERAL";"TAB2",#N/A,TRUE,"GENERAL";"TAB3",#N/A,TRUE,"GENERAL";"TAB4",#N/A,TRUE,"GENERAL";"TAB5",#N/A,TRUE,"GENERAL"}</definedName>
    <definedName name="______u6" localSheetId="27" hidden="1">{"TAB1",#N/A,TRUE,"GENERAL";"TAB2",#N/A,TRUE,"GENERAL";"TAB3",#N/A,TRUE,"GENERAL";"TAB4",#N/A,TRUE,"GENERAL";"TAB5",#N/A,TRUE,"GENERAL"}</definedName>
    <definedName name="______u6" localSheetId="28" hidden="1">{"TAB1",#N/A,TRUE,"GENERAL";"TAB2",#N/A,TRUE,"GENERAL";"TAB3",#N/A,TRUE,"GENERAL";"TAB4",#N/A,TRUE,"GENERAL";"TAB5",#N/A,TRUE,"GENERAL"}</definedName>
    <definedName name="______u6" localSheetId="29" hidden="1">{"TAB1",#N/A,TRUE,"GENERAL";"TAB2",#N/A,TRUE,"GENERAL";"TAB3",#N/A,TRUE,"GENERAL";"TAB4",#N/A,TRUE,"GENERAL";"TAB5",#N/A,TRUE,"GENERAL"}</definedName>
    <definedName name="______u6" localSheetId="30" hidden="1">{"TAB1",#N/A,TRUE,"GENERAL";"TAB2",#N/A,TRUE,"GENERAL";"TAB3",#N/A,TRUE,"GENERAL";"TAB4",#N/A,TRUE,"GENERAL";"TAB5",#N/A,TRUE,"GENERAL"}</definedName>
    <definedName name="______u6" localSheetId="31" hidden="1">{"TAB1",#N/A,TRUE,"GENERAL";"TAB2",#N/A,TRUE,"GENERAL";"TAB3",#N/A,TRUE,"GENERAL";"TAB4",#N/A,TRUE,"GENERAL";"TAB5",#N/A,TRUE,"GENERAL"}</definedName>
    <definedName name="______u6" localSheetId="8" hidden="1">{"TAB1",#N/A,TRUE,"GENERAL";"TAB2",#N/A,TRUE,"GENERAL";"TAB3",#N/A,TRUE,"GENERAL";"TAB4",#N/A,TRUE,"GENERAL";"TAB5",#N/A,TRUE,"GENERAL"}</definedName>
    <definedName name="______u6" localSheetId="9"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25" hidden="1">{"via1",#N/A,TRUE,"general";"via2",#N/A,TRUE,"general";"via3",#N/A,TRUE,"general"}</definedName>
    <definedName name="______u7" localSheetId="26" hidden="1">{"via1",#N/A,TRUE,"general";"via2",#N/A,TRUE,"general";"via3",#N/A,TRUE,"general"}</definedName>
    <definedName name="______u7" localSheetId="27" hidden="1">{"via1",#N/A,TRUE,"general";"via2",#N/A,TRUE,"general";"via3",#N/A,TRUE,"general"}</definedName>
    <definedName name="______u7" localSheetId="28" hidden="1">{"via1",#N/A,TRUE,"general";"via2",#N/A,TRUE,"general";"via3",#N/A,TRUE,"general"}</definedName>
    <definedName name="______u7" localSheetId="29" hidden="1">{"via1",#N/A,TRUE,"general";"via2",#N/A,TRUE,"general";"via3",#N/A,TRUE,"general"}</definedName>
    <definedName name="______u7" localSheetId="30" hidden="1">{"via1",#N/A,TRUE,"general";"via2",#N/A,TRUE,"general";"via3",#N/A,TRUE,"general"}</definedName>
    <definedName name="______u7" localSheetId="31" hidden="1">{"via1",#N/A,TRUE,"general";"via2",#N/A,TRUE,"general";"via3",#N/A,TRUE,"general"}</definedName>
    <definedName name="______u7" localSheetId="8" hidden="1">{"via1",#N/A,TRUE,"general";"via2",#N/A,TRUE,"general";"via3",#N/A,TRUE,"general"}</definedName>
    <definedName name="______u7" localSheetId="9"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25" hidden="1">{"TAB1",#N/A,TRUE,"GENERAL";"TAB2",#N/A,TRUE,"GENERAL";"TAB3",#N/A,TRUE,"GENERAL";"TAB4",#N/A,TRUE,"GENERAL";"TAB5",#N/A,TRUE,"GENERAL"}</definedName>
    <definedName name="______u8" localSheetId="26" hidden="1">{"TAB1",#N/A,TRUE,"GENERAL";"TAB2",#N/A,TRUE,"GENERAL";"TAB3",#N/A,TRUE,"GENERAL";"TAB4",#N/A,TRUE,"GENERAL";"TAB5",#N/A,TRUE,"GENERAL"}</definedName>
    <definedName name="______u8" localSheetId="27" hidden="1">{"TAB1",#N/A,TRUE,"GENERAL";"TAB2",#N/A,TRUE,"GENERAL";"TAB3",#N/A,TRUE,"GENERAL";"TAB4",#N/A,TRUE,"GENERAL";"TAB5",#N/A,TRUE,"GENERAL"}</definedName>
    <definedName name="______u8" localSheetId="28" hidden="1">{"TAB1",#N/A,TRUE,"GENERAL";"TAB2",#N/A,TRUE,"GENERAL";"TAB3",#N/A,TRUE,"GENERAL";"TAB4",#N/A,TRUE,"GENERAL";"TAB5",#N/A,TRUE,"GENERAL"}</definedName>
    <definedName name="______u8" localSheetId="29" hidden="1">{"TAB1",#N/A,TRUE,"GENERAL";"TAB2",#N/A,TRUE,"GENERAL";"TAB3",#N/A,TRUE,"GENERAL";"TAB4",#N/A,TRUE,"GENERAL";"TAB5",#N/A,TRUE,"GENERAL"}</definedName>
    <definedName name="______u8" localSheetId="30" hidden="1">{"TAB1",#N/A,TRUE,"GENERAL";"TAB2",#N/A,TRUE,"GENERAL";"TAB3",#N/A,TRUE,"GENERAL";"TAB4",#N/A,TRUE,"GENERAL";"TAB5",#N/A,TRUE,"GENERAL"}</definedName>
    <definedName name="______u8" localSheetId="31" hidden="1">{"TAB1",#N/A,TRUE,"GENERAL";"TAB2",#N/A,TRUE,"GENERAL";"TAB3",#N/A,TRUE,"GENERAL";"TAB4",#N/A,TRUE,"GENERAL";"TAB5",#N/A,TRUE,"GENERAL"}</definedName>
    <definedName name="______u8" localSheetId="8" hidden="1">{"TAB1",#N/A,TRUE,"GENERAL";"TAB2",#N/A,TRUE,"GENERAL";"TAB3",#N/A,TRUE,"GENERAL";"TAB4",#N/A,TRUE,"GENERAL";"TAB5",#N/A,TRUE,"GENERAL"}</definedName>
    <definedName name="______u8" localSheetId="9"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25" hidden="1">{"TAB1",#N/A,TRUE,"GENERAL";"TAB2",#N/A,TRUE,"GENERAL";"TAB3",#N/A,TRUE,"GENERAL";"TAB4",#N/A,TRUE,"GENERAL";"TAB5",#N/A,TRUE,"GENERAL"}</definedName>
    <definedName name="______u9" localSheetId="26" hidden="1">{"TAB1",#N/A,TRUE,"GENERAL";"TAB2",#N/A,TRUE,"GENERAL";"TAB3",#N/A,TRUE,"GENERAL";"TAB4",#N/A,TRUE,"GENERAL";"TAB5",#N/A,TRUE,"GENERAL"}</definedName>
    <definedName name="______u9" localSheetId="27" hidden="1">{"TAB1",#N/A,TRUE,"GENERAL";"TAB2",#N/A,TRUE,"GENERAL";"TAB3",#N/A,TRUE,"GENERAL";"TAB4",#N/A,TRUE,"GENERAL";"TAB5",#N/A,TRUE,"GENERAL"}</definedName>
    <definedName name="______u9" localSheetId="28" hidden="1">{"TAB1",#N/A,TRUE,"GENERAL";"TAB2",#N/A,TRUE,"GENERAL";"TAB3",#N/A,TRUE,"GENERAL";"TAB4",#N/A,TRUE,"GENERAL";"TAB5",#N/A,TRUE,"GENERAL"}</definedName>
    <definedName name="______u9" localSheetId="29" hidden="1">{"TAB1",#N/A,TRUE,"GENERAL";"TAB2",#N/A,TRUE,"GENERAL";"TAB3",#N/A,TRUE,"GENERAL";"TAB4",#N/A,TRUE,"GENERAL";"TAB5",#N/A,TRUE,"GENERAL"}</definedName>
    <definedName name="______u9" localSheetId="30" hidden="1">{"TAB1",#N/A,TRUE,"GENERAL";"TAB2",#N/A,TRUE,"GENERAL";"TAB3",#N/A,TRUE,"GENERAL";"TAB4",#N/A,TRUE,"GENERAL";"TAB5",#N/A,TRUE,"GENERAL"}</definedName>
    <definedName name="______u9" localSheetId="31" hidden="1">{"TAB1",#N/A,TRUE,"GENERAL";"TAB2",#N/A,TRUE,"GENERAL";"TAB3",#N/A,TRUE,"GENERAL";"TAB4",#N/A,TRUE,"GENERAL";"TAB5",#N/A,TRUE,"GENERAL"}</definedName>
    <definedName name="______u9" localSheetId="8" hidden="1">{"TAB1",#N/A,TRUE,"GENERAL";"TAB2",#N/A,TRUE,"GENERAL";"TAB3",#N/A,TRUE,"GENERAL";"TAB4",#N/A,TRUE,"GENERAL";"TAB5",#N/A,TRUE,"GENERAL"}</definedName>
    <definedName name="______u9" localSheetId="9"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25" hidden="1">{"TAB1",#N/A,TRUE,"GENERAL";"TAB2",#N/A,TRUE,"GENERAL";"TAB3",#N/A,TRUE,"GENERAL";"TAB4",#N/A,TRUE,"GENERAL";"TAB5",#N/A,TRUE,"GENERAL"}</definedName>
    <definedName name="______ur7" localSheetId="26" hidden="1">{"TAB1",#N/A,TRUE,"GENERAL";"TAB2",#N/A,TRUE,"GENERAL";"TAB3",#N/A,TRUE,"GENERAL";"TAB4",#N/A,TRUE,"GENERAL";"TAB5",#N/A,TRUE,"GENERAL"}</definedName>
    <definedName name="______ur7" localSheetId="27" hidden="1">{"TAB1",#N/A,TRUE,"GENERAL";"TAB2",#N/A,TRUE,"GENERAL";"TAB3",#N/A,TRUE,"GENERAL";"TAB4",#N/A,TRUE,"GENERAL";"TAB5",#N/A,TRUE,"GENERAL"}</definedName>
    <definedName name="______ur7" localSheetId="28" hidden="1">{"TAB1",#N/A,TRUE,"GENERAL";"TAB2",#N/A,TRUE,"GENERAL";"TAB3",#N/A,TRUE,"GENERAL";"TAB4",#N/A,TRUE,"GENERAL";"TAB5",#N/A,TRUE,"GENERAL"}</definedName>
    <definedName name="______ur7" localSheetId="29" hidden="1">{"TAB1",#N/A,TRUE,"GENERAL";"TAB2",#N/A,TRUE,"GENERAL";"TAB3",#N/A,TRUE,"GENERAL";"TAB4",#N/A,TRUE,"GENERAL";"TAB5",#N/A,TRUE,"GENERAL"}</definedName>
    <definedName name="______ur7" localSheetId="30" hidden="1">{"TAB1",#N/A,TRUE,"GENERAL";"TAB2",#N/A,TRUE,"GENERAL";"TAB3",#N/A,TRUE,"GENERAL";"TAB4",#N/A,TRUE,"GENERAL";"TAB5",#N/A,TRUE,"GENERAL"}</definedName>
    <definedName name="______ur7" localSheetId="31" hidden="1">{"TAB1",#N/A,TRUE,"GENERAL";"TAB2",#N/A,TRUE,"GENERAL";"TAB3",#N/A,TRUE,"GENERAL";"TAB4",#N/A,TRUE,"GENERAL";"TAB5",#N/A,TRUE,"GENERAL"}</definedName>
    <definedName name="______ur7" localSheetId="8" hidden="1">{"TAB1",#N/A,TRUE,"GENERAL";"TAB2",#N/A,TRUE,"GENERAL";"TAB3",#N/A,TRUE,"GENERAL";"TAB4",#N/A,TRUE,"GENERAL";"TAB5",#N/A,TRUE,"GENERAL"}</definedName>
    <definedName name="______ur7" localSheetId="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25" hidden="1">{"via1",#N/A,TRUE,"general";"via2",#N/A,TRUE,"general";"via3",#N/A,TRUE,"general"}</definedName>
    <definedName name="______v2" localSheetId="26" hidden="1">{"via1",#N/A,TRUE,"general";"via2",#N/A,TRUE,"general";"via3",#N/A,TRUE,"general"}</definedName>
    <definedName name="______v2" localSheetId="27" hidden="1">{"via1",#N/A,TRUE,"general";"via2",#N/A,TRUE,"general";"via3",#N/A,TRUE,"general"}</definedName>
    <definedName name="______v2" localSheetId="28" hidden="1">{"via1",#N/A,TRUE,"general";"via2",#N/A,TRUE,"general";"via3",#N/A,TRUE,"general"}</definedName>
    <definedName name="______v2" localSheetId="29" hidden="1">{"via1",#N/A,TRUE,"general";"via2",#N/A,TRUE,"general";"via3",#N/A,TRUE,"general"}</definedName>
    <definedName name="______v2" localSheetId="30" hidden="1">{"via1",#N/A,TRUE,"general";"via2",#N/A,TRUE,"general";"via3",#N/A,TRUE,"general"}</definedName>
    <definedName name="______v2" localSheetId="31" hidden="1">{"via1",#N/A,TRUE,"general";"via2",#N/A,TRUE,"general";"via3",#N/A,TRUE,"general"}</definedName>
    <definedName name="______v2" localSheetId="8" hidden="1">{"via1",#N/A,TRUE,"general";"via2",#N/A,TRUE,"general";"via3",#N/A,TRUE,"general"}</definedName>
    <definedName name="______v2" localSheetId="9"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25" hidden="1">{"TAB1",#N/A,TRUE,"GENERAL";"TAB2",#N/A,TRUE,"GENERAL";"TAB3",#N/A,TRUE,"GENERAL";"TAB4",#N/A,TRUE,"GENERAL";"TAB5",#N/A,TRUE,"GENERAL"}</definedName>
    <definedName name="______v3" localSheetId="26" hidden="1">{"TAB1",#N/A,TRUE,"GENERAL";"TAB2",#N/A,TRUE,"GENERAL";"TAB3",#N/A,TRUE,"GENERAL";"TAB4",#N/A,TRUE,"GENERAL";"TAB5",#N/A,TRUE,"GENERAL"}</definedName>
    <definedName name="______v3" localSheetId="27" hidden="1">{"TAB1",#N/A,TRUE,"GENERAL";"TAB2",#N/A,TRUE,"GENERAL";"TAB3",#N/A,TRUE,"GENERAL";"TAB4",#N/A,TRUE,"GENERAL";"TAB5",#N/A,TRUE,"GENERAL"}</definedName>
    <definedName name="______v3" localSheetId="28" hidden="1">{"TAB1",#N/A,TRUE,"GENERAL";"TAB2",#N/A,TRUE,"GENERAL";"TAB3",#N/A,TRUE,"GENERAL";"TAB4",#N/A,TRUE,"GENERAL";"TAB5",#N/A,TRUE,"GENERAL"}</definedName>
    <definedName name="______v3" localSheetId="29" hidden="1">{"TAB1",#N/A,TRUE,"GENERAL";"TAB2",#N/A,TRUE,"GENERAL";"TAB3",#N/A,TRUE,"GENERAL";"TAB4",#N/A,TRUE,"GENERAL";"TAB5",#N/A,TRUE,"GENERAL"}</definedName>
    <definedName name="______v3" localSheetId="30" hidden="1">{"TAB1",#N/A,TRUE,"GENERAL";"TAB2",#N/A,TRUE,"GENERAL";"TAB3",#N/A,TRUE,"GENERAL";"TAB4",#N/A,TRUE,"GENERAL";"TAB5",#N/A,TRUE,"GENERAL"}</definedName>
    <definedName name="______v3" localSheetId="31" hidden="1">{"TAB1",#N/A,TRUE,"GENERAL";"TAB2",#N/A,TRUE,"GENERAL";"TAB3",#N/A,TRUE,"GENERAL";"TAB4",#N/A,TRUE,"GENERAL";"TAB5",#N/A,TRUE,"GENERAL"}</definedName>
    <definedName name="______v3" localSheetId="8" hidden="1">{"TAB1",#N/A,TRUE,"GENERAL";"TAB2",#N/A,TRUE,"GENERAL";"TAB3",#N/A,TRUE,"GENERAL";"TAB4",#N/A,TRUE,"GENERAL";"TAB5",#N/A,TRUE,"GENERAL"}</definedName>
    <definedName name="______v3" localSheetId="9"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25" hidden="1">{"TAB1",#N/A,TRUE,"GENERAL";"TAB2",#N/A,TRUE,"GENERAL";"TAB3",#N/A,TRUE,"GENERAL";"TAB4",#N/A,TRUE,"GENERAL";"TAB5",#N/A,TRUE,"GENERAL"}</definedName>
    <definedName name="______v4" localSheetId="26" hidden="1">{"TAB1",#N/A,TRUE,"GENERAL";"TAB2",#N/A,TRUE,"GENERAL";"TAB3",#N/A,TRUE,"GENERAL";"TAB4",#N/A,TRUE,"GENERAL";"TAB5",#N/A,TRUE,"GENERAL"}</definedName>
    <definedName name="______v4" localSheetId="27" hidden="1">{"TAB1",#N/A,TRUE,"GENERAL";"TAB2",#N/A,TRUE,"GENERAL";"TAB3",#N/A,TRUE,"GENERAL";"TAB4",#N/A,TRUE,"GENERAL";"TAB5",#N/A,TRUE,"GENERAL"}</definedName>
    <definedName name="______v4" localSheetId="28" hidden="1">{"TAB1",#N/A,TRUE,"GENERAL";"TAB2",#N/A,TRUE,"GENERAL";"TAB3",#N/A,TRUE,"GENERAL";"TAB4",#N/A,TRUE,"GENERAL";"TAB5",#N/A,TRUE,"GENERAL"}</definedName>
    <definedName name="______v4" localSheetId="29" hidden="1">{"TAB1",#N/A,TRUE,"GENERAL";"TAB2",#N/A,TRUE,"GENERAL";"TAB3",#N/A,TRUE,"GENERAL";"TAB4",#N/A,TRUE,"GENERAL";"TAB5",#N/A,TRUE,"GENERAL"}</definedName>
    <definedName name="______v4" localSheetId="30" hidden="1">{"TAB1",#N/A,TRUE,"GENERAL";"TAB2",#N/A,TRUE,"GENERAL";"TAB3",#N/A,TRUE,"GENERAL";"TAB4",#N/A,TRUE,"GENERAL";"TAB5",#N/A,TRUE,"GENERAL"}</definedName>
    <definedName name="______v4" localSheetId="31" hidden="1">{"TAB1",#N/A,TRUE,"GENERAL";"TAB2",#N/A,TRUE,"GENERAL";"TAB3",#N/A,TRUE,"GENERAL";"TAB4",#N/A,TRUE,"GENERAL";"TAB5",#N/A,TRUE,"GENERAL"}</definedName>
    <definedName name="______v4" localSheetId="8" hidden="1">{"TAB1",#N/A,TRUE,"GENERAL";"TAB2",#N/A,TRUE,"GENERAL";"TAB3",#N/A,TRUE,"GENERAL";"TAB4",#N/A,TRUE,"GENERAL";"TAB5",#N/A,TRUE,"GENERAL"}</definedName>
    <definedName name="______v4" localSheetId="9"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25" hidden="1">{"TAB1",#N/A,TRUE,"GENERAL";"TAB2",#N/A,TRUE,"GENERAL";"TAB3",#N/A,TRUE,"GENERAL";"TAB4",#N/A,TRUE,"GENERAL";"TAB5",#N/A,TRUE,"GENERAL"}</definedName>
    <definedName name="______v5" localSheetId="26" hidden="1">{"TAB1",#N/A,TRUE,"GENERAL";"TAB2",#N/A,TRUE,"GENERAL";"TAB3",#N/A,TRUE,"GENERAL";"TAB4",#N/A,TRUE,"GENERAL";"TAB5",#N/A,TRUE,"GENERAL"}</definedName>
    <definedName name="______v5" localSheetId="27" hidden="1">{"TAB1",#N/A,TRUE,"GENERAL";"TAB2",#N/A,TRUE,"GENERAL";"TAB3",#N/A,TRUE,"GENERAL";"TAB4",#N/A,TRUE,"GENERAL";"TAB5",#N/A,TRUE,"GENERAL"}</definedName>
    <definedName name="______v5" localSheetId="28" hidden="1">{"TAB1",#N/A,TRUE,"GENERAL";"TAB2",#N/A,TRUE,"GENERAL";"TAB3",#N/A,TRUE,"GENERAL";"TAB4",#N/A,TRUE,"GENERAL";"TAB5",#N/A,TRUE,"GENERAL"}</definedName>
    <definedName name="______v5" localSheetId="29" hidden="1">{"TAB1",#N/A,TRUE,"GENERAL";"TAB2",#N/A,TRUE,"GENERAL";"TAB3",#N/A,TRUE,"GENERAL";"TAB4",#N/A,TRUE,"GENERAL";"TAB5",#N/A,TRUE,"GENERAL"}</definedName>
    <definedName name="______v5" localSheetId="30" hidden="1">{"TAB1",#N/A,TRUE,"GENERAL";"TAB2",#N/A,TRUE,"GENERAL";"TAB3",#N/A,TRUE,"GENERAL";"TAB4",#N/A,TRUE,"GENERAL";"TAB5",#N/A,TRUE,"GENERAL"}</definedName>
    <definedName name="______v5" localSheetId="31" hidden="1">{"TAB1",#N/A,TRUE,"GENERAL";"TAB2",#N/A,TRUE,"GENERAL";"TAB3",#N/A,TRUE,"GENERAL";"TAB4",#N/A,TRUE,"GENERAL";"TAB5",#N/A,TRUE,"GENERAL"}</definedName>
    <definedName name="______v5" localSheetId="8" hidden="1">{"TAB1",#N/A,TRUE,"GENERAL";"TAB2",#N/A,TRUE,"GENERAL";"TAB3",#N/A,TRUE,"GENERAL";"TAB4",#N/A,TRUE,"GENERAL";"TAB5",#N/A,TRUE,"GENERAL"}</definedName>
    <definedName name="______v5" localSheetId="9"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25" hidden="1">{"TAB1",#N/A,TRUE,"GENERAL";"TAB2",#N/A,TRUE,"GENERAL";"TAB3",#N/A,TRUE,"GENERAL";"TAB4",#N/A,TRUE,"GENERAL";"TAB5",#N/A,TRUE,"GENERAL"}</definedName>
    <definedName name="______v6" localSheetId="26" hidden="1">{"TAB1",#N/A,TRUE,"GENERAL";"TAB2",#N/A,TRUE,"GENERAL";"TAB3",#N/A,TRUE,"GENERAL";"TAB4",#N/A,TRUE,"GENERAL";"TAB5",#N/A,TRUE,"GENERAL"}</definedName>
    <definedName name="______v6" localSheetId="27" hidden="1">{"TAB1",#N/A,TRUE,"GENERAL";"TAB2",#N/A,TRUE,"GENERAL";"TAB3",#N/A,TRUE,"GENERAL";"TAB4",#N/A,TRUE,"GENERAL";"TAB5",#N/A,TRUE,"GENERAL"}</definedName>
    <definedName name="______v6" localSheetId="28" hidden="1">{"TAB1",#N/A,TRUE,"GENERAL";"TAB2",#N/A,TRUE,"GENERAL";"TAB3",#N/A,TRUE,"GENERAL";"TAB4",#N/A,TRUE,"GENERAL";"TAB5",#N/A,TRUE,"GENERAL"}</definedName>
    <definedName name="______v6" localSheetId="29" hidden="1">{"TAB1",#N/A,TRUE,"GENERAL";"TAB2",#N/A,TRUE,"GENERAL";"TAB3",#N/A,TRUE,"GENERAL";"TAB4",#N/A,TRUE,"GENERAL";"TAB5",#N/A,TRUE,"GENERAL"}</definedName>
    <definedName name="______v6" localSheetId="30" hidden="1">{"TAB1",#N/A,TRUE,"GENERAL";"TAB2",#N/A,TRUE,"GENERAL";"TAB3",#N/A,TRUE,"GENERAL";"TAB4",#N/A,TRUE,"GENERAL";"TAB5",#N/A,TRUE,"GENERAL"}</definedName>
    <definedName name="______v6" localSheetId="31" hidden="1">{"TAB1",#N/A,TRUE,"GENERAL";"TAB2",#N/A,TRUE,"GENERAL";"TAB3",#N/A,TRUE,"GENERAL";"TAB4",#N/A,TRUE,"GENERAL";"TAB5",#N/A,TRUE,"GENERAL"}</definedName>
    <definedName name="______v6" localSheetId="8" hidden="1">{"TAB1",#N/A,TRUE,"GENERAL";"TAB2",#N/A,TRUE,"GENERAL";"TAB3",#N/A,TRUE,"GENERAL";"TAB4",#N/A,TRUE,"GENERAL";"TAB5",#N/A,TRUE,"GENERAL"}</definedName>
    <definedName name="______v6" localSheetId="9"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25" hidden="1">{"via1",#N/A,TRUE,"general";"via2",#N/A,TRUE,"general";"via3",#N/A,TRUE,"general"}</definedName>
    <definedName name="______v7" localSheetId="26" hidden="1">{"via1",#N/A,TRUE,"general";"via2",#N/A,TRUE,"general";"via3",#N/A,TRUE,"general"}</definedName>
    <definedName name="______v7" localSheetId="27" hidden="1">{"via1",#N/A,TRUE,"general";"via2",#N/A,TRUE,"general";"via3",#N/A,TRUE,"general"}</definedName>
    <definedName name="______v7" localSheetId="28" hidden="1">{"via1",#N/A,TRUE,"general";"via2",#N/A,TRUE,"general";"via3",#N/A,TRUE,"general"}</definedName>
    <definedName name="______v7" localSheetId="29" hidden="1">{"via1",#N/A,TRUE,"general";"via2",#N/A,TRUE,"general";"via3",#N/A,TRUE,"general"}</definedName>
    <definedName name="______v7" localSheetId="30" hidden="1">{"via1",#N/A,TRUE,"general";"via2",#N/A,TRUE,"general";"via3",#N/A,TRUE,"general"}</definedName>
    <definedName name="______v7" localSheetId="31" hidden="1">{"via1",#N/A,TRUE,"general";"via2",#N/A,TRUE,"general";"via3",#N/A,TRUE,"general"}</definedName>
    <definedName name="______v7" localSheetId="8" hidden="1">{"via1",#N/A,TRUE,"general";"via2",#N/A,TRUE,"general";"via3",#N/A,TRUE,"general"}</definedName>
    <definedName name="______v7" localSheetId="9"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25" hidden="1">{"TAB1",#N/A,TRUE,"GENERAL";"TAB2",#N/A,TRUE,"GENERAL";"TAB3",#N/A,TRUE,"GENERAL";"TAB4",#N/A,TRUE,"GENERAL";"TAB5",#N/A,TRUE,"GENERAL"}</definedName>
    <definedName name="______v8" localSheetId="26" hidden="1">{"TAB1",#N/A,TRUE,"GENERAL";"TAB2",#N/A,TRUE,"GENERAL";"TAB3",#N/A,TRUE,"GENERAL";"TAB4",#N/A,TRUE,"GENERAL";"TAB5",#N/A,TRUE,"GENERAL"}</definedName>
    <definedName name="______v8" localSheetId="27" hidden="1">{"TAB1",#N/A,TRUE,"GENERAL";"TAB2",#N/A,TRUE,"GENERAL";"TAB3",#N/A,TRUE,"GENERAL";"TAB4",#N/A,TRUE,"GENERAL";"TAB5",#N/A,TRUE,"GENERAL"}</definedName>
    <definedName name="______v8" localSheetId="28" hidden="1">{"TAB1",#N/A,TRUE,"GENERAL";"TAB2",#N/A,TRUE,"GENERAL";"TAB3",#N/A,TRUE,"GENERAL";"TAB4",#N/A,TRUE,"GENERAL";"TAB5",#N/A,TRUE,"GENERAL"}</definedName>
    <definedName name="______v8" localSheetId="29" hidden="1">{"TAB1",#N/A,TRUE,"GENERAL";"TAB2",#N/A,TRUE,"GENERAL";"TAB3",#N/A,TRUE,"GENERAL";"TAB4",#N/A,TRUE,"GENERAL";"TAB5",#N/A,TRUE,"GENERAL"}</definedName>
    <definedName name="______v8" localSheetId="30" hidden="1">{"TAB1",#N/A,TRUE,"GENERAL";"TAB2",#N/A,TRUE,"GENERAL";"TAB3",#N/A,TRUE,"GENERAL";"TAB4",#N/A,TRUE,"GENERAL";"TAB5",#N/A,TRUE,"GENERAL"}</definedName>
    <definedName name="______v8" localSheetId="31" hidden="1">{"TAB1",#N/A,TRUE,"GENERAL";"TAB2",#N/A,TRUE,"GENERAL";"TAB3",#N/A,TRUE,"GENERAL";"TAB4",#N/A,TRUE,"GENERAL";"TAB5",#N/A,TRUE,"GENERAL"}</definedName>
    <definedName name="______v8" localSheetId="8" hidden="1">{"TAB1",#N/A,TRUE,"GENERAL";"TAB2",#N/A,TRUE,"GENERAL";"TAB3",#N/A,TRUE,"GENERAL";"TAB4",#N/A,TRUE,"GENERAL";"TAB5",#N/A,TRUE,"GENERAL"}</definedName>
    <definedName name="______v8" localSheetId="9"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25" hidden="1">{"TAB1",#N/A,TRUE,"GENERAL";"TAB2",#N/A,TRUE,"GENERAL";"TAB3",#N/A,TRUE,"GENERAL";"TAB4",#N/A,TRUE,"GENERAL";"TAB5",#N/A,TRUE,"GENERAL"}</definedName>
    <definedName name="______v9" localSheetId="26" hidden="1">{"TAB1",#N/A,TRUE,"GENERAL";"TAB2",#N/A,TRUE,"GENERAL";"TAB3",#N/A,TRUE,"GENERAL";"TAB4",#N/A,TRUE,"GENERAL";"TAB5",#N/A,TRUE,"GENERAL"}</definedName>
    <definedName name="______v9" localSheetId="27" hidden="1">{"TAB1",#N/A,TRUE,"GENERAL";"TAB2",#N/A,TRUE,"GENERAL";"TAB3",#N/A,TRUE,"GENERAL";"TAB4",#N/A,TRUE,"GENERAL";"TAB5",#N/A,TRUE,"GENERAL"}</definedName>
    <definedName name="______v9" localSheetId="28" hidden="1">{"TAB1",#N/A,TRUE,"GENERAL";"TAB2",#N/A,TRUE,"GENERAL";"TAB3",#N/A,TRUE,"GENERAL";"TAB4",#N/A,TRUE,"GENERAL";"TAB5",#N/A,TRUE,"GENERAL"}</definedName>
    <definedName name="______v9" localSheetId="29" hidden="1">{"TAB1",#N/A,TRUE,"GENERAL";"TAB2",#N/A,TRUE,"GENERAL";"TAB3",#N/A,TRUE,"GENERAL";"TAB4",#N/A,TRUE,"GENERAL";"TAB5",#N/A,TRUE,"GENERAL"}</definedName>
    <definedName name="______v9" localSheetId="30" hidden="1">{"TAB1",#N/A,TRUE,"GENERAL";"TAB2",#N/A,TRUE,"GENERAL";"TAB3",#N/A,TRUE,"GENERAL";"TAB4",#N/A,TRUE,"GENERAL";"TAB5",#N/A,TRUE,"GENERAL"}</definedName>
    <definedName name="______v9" localSheetId="31" hidden="1">{"TAB1",#N/A,TRUE,"GENERAL";"TAB2",#N/A,TRUE,"GENERAL";"TAB3",#N/A,TRUE,"GENERAL";"TAB4",#N/A,TRUE,"GENERAL";"TAB5",#N/A,TRUE,"GENERAL"}</definedName>
    <definedName name="______v9" localSheetId="8" hidden="1">{"TAB1",#N/A,TRUE,"GENERAL";"TAB2",#N/A,TRUE,"GENERAL";"TAB3",#N/A,TRUE,"GENERAL";"TAB4",#N/A,TRUE,"GENERAL";"TAB5",#N/A,TRUE,"GENERAL"}</definedName>
    <definedName name="______v9" localSheetId="9"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25" hidden="1">{"via1",#N/A,TRUE,"general";"via2",#N/A,TRUE,"general";"via3",#N/A,TRUE,"general"}</definedName>
    <definedName name="______vfv4" localSheetId="26" hidden="1">{"via1",#N/A,TRUE,"general";"via2",#N/A,TRUE,"general";"via3",#N/A,TRUE,"general"}</definedName>
    <definedName name="______vfv4" localSheetId="27" hidden="1">{"via1",#N/A,TRUE,"general";"via2",#N/A,TRUE,"general";"via3",#N/A,TRUE,"general"}</definedName>
    <definedName name="______vfv4" localSheetId="28" hidden="1">{"via1",#N/A,TRUE,"general";"via2",#N/A,TRUE,"general";"via3",#N/A,TRUE,"general"}</definedName>
    <definedName name="______vfv4" localSheetId="29" hidden="1">{"via1",#N/A,TRUE,"general";"via2",#N/A,TRUE,"general";"via3",#N/A,TRUE,"general"}</definedName>
    <definedName name="______vfv4" localSheetId="30" hidden="1">{"via1",#N/A,TRUE,"general";"via2",#N/A,TRUE,"general";"via3",#N/A,TRUE,"general"}</definedName>
    <definedName name="______vfv4" localSheetId="31" hidden="1">{"via1",#N/A,TRUE,"general";"via2",#N/A,TRUE,"general";"via3",#N/A,TRUE,"general"}</definedName>
    <definedName name="______vfv4" localSheetId="8" hidden="1">{"via1",#N/A,TRUE,"general";"via2",#N/A,TRUE,"general";"via3",#N/A,TRUE,"general"}</definedName>
    <definedName name="______vfv4" localSheetId="9"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25" hidden="1">{"TAB1",#N/A,TRUE,"GENERAL";"TAB2",#N/A,TRUE,"GENERAL";"TAB3",#N/A,TRUE,"GENERAL";"TAB4",#N/A,TRUE,"GENERAL";"TAB5",#N/A,TRUE,"GENERAL"}</definedName>
    <definedName name="______x1" localSheetId="26" hidden="1">{"TAB1",#N/A,TRUE,"GENERAL";"TAB2",#N/A,TRUE,"GENERAL";"TAB3",#N/A,TRUE,"GENERAL";"TAB4",#N/A,TRUE,"GENERAL";"TAB5",#N/A,TRUE,"GENERAL"}</definedName>
    <definedName name="______x1" localSheetId="27" hidden="1">{"TAB1",#N/A,TRUE,"GENERAL";"TAB2",#N/A,TRUE,"GENERAL";"TAB3",#N/A,TRUE,"GENERAL";"TAB4",#N/A,TRUE,"GENERAL";"TAB5",#N/A,TRUE,"GENERAL"}</definedName>
    <definedName name="______x1" localSheetId="28" hidden="1">{"TAB1",#N/A,TRUE,"GENERAL";"TAB2",#N/A,TRUE,"GENERAL";"TAB3",#N/A,TRUE,"GENERAL";"TAB4",#N/A,TRUE,"GENERAL";"TAB5",#N/A,TRUE,"GENERAL"}</definedName>
    <definedName name="______x1" localSheetId="29" hidden="1">{"TAB1",#N/A,TRUE,"GENERAL";"TAB2",#N/A,TRUE,"GENERAL";"TAB3",#N/A,TRUE,"GENERAL";"TAB4",#N/A,TRUE,"GENERAL";"TAB5",#N/A,TRUE,"GENERAL"}</definedName>
    <definedName name="______x1" localSheetId="30" hidden="1">{"TAB1",#N/A,TRUE,"GENERAL";"TAB2",#N/A,TRUE,"GENERAL";"TAB3",#N/A,TRUE,"GENERAL";"TAB4",#N/A,TRUE,"GENERAL";"TAB5",#N/A,TRUE,"GENERAL"}</definedName>
    <definedName name="______x1" localSheetId="31" hidden="1">{"TAB1",#N/A,TRUE,"GENERAL";"TAB2",#N/A,TRUE,"GENERAL";"TAB3",#N/A,TRUE,"GENERAL";"TAB4",#N/A,TRUE,"GENERAL";"TAB5",#N/A,TRUE,"GENERAL"}</definedName>
    <definedName name="______x1" localSheetId="8" hidden="1">{"TAB1",#N/A,TRUE,"GENERAL";"TAB2",#N/A,TRUE,"GENERAL";"TAB3",#N/A,TRUE,"GENERAL";"TAB4",#N/A,TRUE,"GENERAL";"TAB5",#N/A,TRUE,"GENERAL"}</definedName>
    <definedName name="______x1" localSheetId="9"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25" hidden="1">{"via1",#N/A,TRUE,"general";"via2",#N/A,TRUE,"general";"via3",#N/A,TRUE,"general"}</definedName>
    <definedName name="______x2" localSheetId="26" hidden="1">{"via1",#N/A,TRUE,"general";"via2",#N/A,TRUE,"general";"via3",#N/A,TRUE,"general"}</definedName>
    <definedName name="______x2" localSheetId="27" hidden="1">{"via1",#N/A,TRUE,"general";"via2",#N/A,TRUE,"general";"via3",#N/A,TRUE,"general"}</definedName>
    <definedName name="______x2" localSheetId="28" hidden="1">{"via1",#N/A,TRUE,"general";"via2",#N/A,TRUE,"general";"via3",#N/A,TRUE,"general"}</definedName>
    <definedName name="______x2" localSheetId="29" hidden="1">{"via1",#N/A,TRUE,"general";"via2",#N/A,TRUE,"general";"via3",#N/A,TRUE,"general"}</definedName>
    <definedName name="______x2" localSheetId="30" hidden="1">{"via1",#N/A,TRUE,"general";"via2",#N/A,TRUE,"general";"via3",#N/A,TRUE,"general"}</definedName>
    <definedName name="______x2" localSheetId="31" hidden="1">{"via1",#N/A,TRUE,"general";"via2",#N/A,TRUE,"general";"via3",#N/A,TRUE,"general"}</definedName>
    <definedName name="______x2" localSheetId="8" hidden="1">{"via1",#N/A,TRUE,"general";"via2",#N/A,TRUE,"general";"via3",#N/A,TRUE,"general"}</definedName>
    <definedName name="______x2" localSheetId="9"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25" hidden="1">{"via1",#N/A,TRUE,"general";"via2",#N/A,TRUE,"general";"via3",#N/A,TRUE,"general"}</definedName>
    <definedName name="______x3" localSheetId="26" hidden="1">{"via1",#N/A,TRUE,"general";"via2",#N/A,TRUE,"general";"via3",#N/A,TRUE,"general"}</definedName>
    <definedName name="______x3" localSheetId="27" hidden="1">{"via1",#N/A,TRUE,"general";"via2",#N/A,TRUE,"general";"via3",#N/A,TRUE,"general"}</definedName>
    <definedName name="______x3" localSheetId="28" hidden="1">{"via1",#N/A,TRUE,"general";"via2",#N/A,TRUE,"general";"via3",#N/A,TRUE,"general"}</definedName>
    <definedName name="______x3" localSheetId="29" hidden="1">{"via1",#N/A,TRUE,"general";"via2",#N/A,TRUE,"general";"via3",#N/A,TRUE,"general"}</definedName>
    <definedName name="______x3" localSheetId="30" hidden="1">{"via1",#N/A,TRUE,"general";"via2",#N/A,TRUE,"general";"via3",#N/A,TRUE,"general"}</definedName>
    <definedName name="______x3" localSheetId="31" hidden="1">{"via1",#N/A,TRUE,"general";"via2",#N/A,TRUE,"general";"via3",#N/A,TRUE,"general"}</definedName>
    <definedName name="______x3" localSheetId="8" hidden="1">{"via1",#N/A,TRUE,"general";"via2",#N/A,TRUE,"general";"via3",#N/A,TRUE,"general"}</definedName>
    <definedName name="______x3" localSheetId="9"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25" hidden="1">{"via1",#N/A,TRUE,"general";"via2",#N/A,TRUE,"general";"via3",#N/A,TRUE,"general"}</definedName>
    <definedName name="______x4" localSheetId="26" hidden="1">{"via1",#N/A,TRUE,"general";"via2",#N/A,TRUE,"general";"via3",#N/A,TRUE,"general"}</definedName>
    <definedName name="______x4" localSheetId="27" hidden="1">{"via1",#N/A,TRUE,"general";"via2",#N/A,TRUE,"general";"via3",#N/A,TRUE,"general"}</definedName>
    <definedName name="______x4" localSheetId="28" hidden="1">{"via1",#N/A,TRUE,"general";"via2",#N/A,TRUE,"general";"via3",#N/A,TRUE,"general"}</definedName>
    <definedName name="______x4" localSheetId="29" hidden="1">{"via1",#N/A,TRUE,"general";"via2",#N/A,TRUE,"general";"via3",#N/A,TRUE,"general"}</definedName>
    <definedName name="______x4" localSheetId="30" hidden="1">{"via1",#N/A,TRUE,"general";"via2",#N/A,TRUE,"general";"via3",#N/A,TRUE,"general"}</definedName>
    <definedName name="______x4" localSheetId="31" hidden="1">{"via1",#N/A,TRUE,"general";"via2",#N/A,TRUE,"general";"via3",#N/A,TRUE,"general"}</definedName>
    <definedName name="______x4" localSheetId="8" hidden="1">{"via1",#N/A,TRUE,"general";"via2",#N/A,TRUE,"general";"via3",#N/A,TRUE,"general"}</definedName>
    <definedName name="______x4" localSheetId="9"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25" hidden="1">{"TAB1",#N/A,TRUE,"GENERAL";"TAB2",#N/A,TRUE,"GENERAL";"TAB3",#N/A,TRUE,"GENERAL";"TAB4",#N/A,TRUE,"GENERAL";"TAB5",#N/A,TRUE,"GENERAL"}</definedName>
    <definedName name="______x5" localSheetId="26" hidden="1">{"TAB1",#N/A,TRUE,"GENERAL";"TAB2",#N/A,TRUE,"GENERAL";"TAB3",#N/A,TRUE,"GENERAL";"TAB4",#N/A,TRUE,"GENERAL";"TAB5",#N/A,TRUE,"GENERAL"}</definedName>
    <definedName name="______x5" localSheetId="27" hidden="1">{"TAB1",#N/A,TRUE,"GENERAL";"TAB2",#N/A,TRUE,"GENERAL";"TAB3",#N/A,TRUE,"GENERAL";"TAB4",#N/A,TRUE,"GENERAL";"TAB5",#N/A,TRUE,"GENERAL"}</definedName>
    <definedName name="______x5" localSheetId="28" hidden="1">{"TAB1",#N/A,TRUE,"GENERAL";"TAB2",#N/A,TRUE,"GENERAL";"TAB3",#N/A,TRUE,"GENERAL";"TAB4",#N/A,TRUE,"GENERAL";"TAB5",#N/A,TRUE,"GENERAL"}</definedName>
    <definedName name="______x5" localSheetId="29" hidden="1">{"TAB1",#N/A,TRUE,"GENERAL";"TAB2",#N/A,TRUE,"GENERAL";"TAB3",#N/A,TRUE,"GENERAL";"TAB4",#N/A,TRUE,"GENERAL";"TAB5",#N/A,TRUE,"GENERAL"}</definedName>
    <definedName name="______x5" localSheetId="30" hidden="1">{"TAB1",#N/A,TRUE,"GENERAL";"TAB2",#N/A,TRUE,"GENERAL";"TAB3",#N/A,TRUE,"GENERAL";"TAB4",#N/A,TRUE,"GENERAL";"TAB5",#N/A,TRUE,"GENERAL"}</definedName>
    <definedName name="______x5" localSheetId="31" hidden="1">{"TAB1",#N/A,TRUE,"GENERAL";"TAB2",#N/A,TRUE,"GENERAL";"TAB3",#N/A,TRUE,"GENERAL";"TAB4",#N/A,TRUE,"GENERAL";"TAB5",#N/A,TRUE,"GENERAL"}</definedName>
    <definedName name="______x5" localSheetId="8" hidden="1">{"TAB1",#N/A,TRUE,"GENERAL";"TAB2",#N/A,TRUE,"GENERAL";"TAB3",#N/A,TRUE,"GENERAL";"TAB4",#N/A,TRUE,"GENERAL";"TAB5",#N/A,TRUE,"GENERAL"}</definedName>
    <definedName name="______x5" localSheetId="9"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25" hidden="1">{"TAB1",#N/A,TRUE,"GENERAL";"TAB2",#N/A,TRUE,"GENERAL";"TAB3",#N/A,TRUE,"GENERAL";"TAB4",#N/A,TRUE,"GENERAL";"TAB5",#N/A,TRUE,"GENERAL"}</definedName>
    <definedName name="______x6" localSheetId="26" hidden="1">{"TAB1",#N/A,TRUE,"GENERAL";"TAB2",#N/A,TRUE,"GENERAL";"TAB3",#N/A,TRUE,"GENERAL";"TAB4",#N/A,TRUE,"GENERAL";"TAB5",#N/A,TRUE,"GENERAL"}</definedName>
    <definedName name="______x6" localSheetId="27" hidden="1">{"TAB1",#N/A,TRUE,"GENERAL";"TAB2",#N/A,TRUE,"GENERAL";"TAB3",#N/A,TRUE,"GENERAL";"TAB4",#N/A,TRUE,"GENERAL";"TAB5",#N/A,TRUE,"GENERAL"}</definedName>
    <definedName name="______x6" localSheetId="28" hidden="1">{"TAB1",#N/A,TRUE,"GENERAL";"TAB2",#N/A,TRUE,"GENERAL";"TAB3",#N/A,TRUE,"GENERAL";"TAB4",#N/A,TRUE,"GENERAL";"TAB5",#N/A,TRUE,"GENERAL"}</definedName>
    <definedName name="______x6" localSheetId="29" hidden="1">{"TAB1",#N/A,TRUE,"GENERAL";"TAB2",#N/A,TRUE,"GENERAL";"TAB3",#N/A,TRUE,"GENERAL";"TAB4",#N/A,TRUE,"GENERAL";"TAB5",#N/A,TRUE,"GENERAL"}</definedName>
    <definedName name="______x6" localSheetId="30" hidden="1">{"TAB1",#N/A,TRUE,"GENERAL";"TAB2",#N/A,TRUE,"GENERAL";"TAB3",#N/A,TRUE,"GENERAL";"TAB4",#N/A,TRUE,"GENERAL";"TAB5",#N/A,TRUE,"GENERAL"}</definedName>
    <definedName name="______x6" localSheetId="31" hidden="1">{"TAB1",#N/A,TRUE,"GENERAL";"TAB2",#N/A,TRUE,"GENERAL";"TAB3",#N/A,TRUE,"GENERAL";"TAB4",#N/A,TRUE,"GENERAL";"TAB5",#N/A,TRUE,"GENERAL"}</definedName>
    <definedName name="______x6" localSheetId="8" hidden="1">{"TAB1",#N/A,TRUE,"GENERAL";"TAB2",#N/A,TRUE,"GENERAL";"TAB3",#N/A,TRUE,"GENERAL";"TAB4",#N/A,TRUE,"GENERAL";"TAB5",#N/A,TRUE,"GENERAL"}</definedName>
    <definedName name="______x6" localSheetId="9"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25" hidden="1">{"TAB1",#N/A,TRUE,"GENERAL";"TAB2",#N/A,TRUE,"GENERAL";"TAB3",#N/A,TRUE,"GENERAL";"TAB4",#N/A,TRUE,"GENERAL";"TAB5",#N/A,TRUE,"GENERAL"}</definedName>
    <definedName name="______x7" localSheetId="26" hidden="1">{"TAB1",#N/A,TRUE,"GENERAL";"TAB2",#N/A,TRUE,"GENERAL";"TAB3",#N/A,TRUE,"GENERAL";"TAB4",#N/A,TRUE,"GENERAL";"TAB5",#N/A,TRUE,"GENERAL"}</definedName>
    <definedName name="______x7" localSheetId="27" hidden="1">{"TAB1",#N/A,TRUE,"GENERAL";"TAB2",#N/A,TRUE,"GENERAL";"TAB3",#N/A,TRUE,"GENERAL";"TAB4",#N/A,TRUE,"GENERAL";"TAB5",#N/A,TRUE,"GENERAL"}</definedName>
    <definedName name="______x7" localSheetId="28" hidden="1">{"TAB1",#N/A,TRUE,"GENERAL";"TAB2",#N/A,TRUE,"GENERAL";"TAB3",#N/A,TRUE,"GENERAL";"TAB4",#N/A,TRUE,"GENERAL";"TAB5",#N/A,TRUE,"GENERAL"}</definedName>
    <definedName name="______x7" localSheetId="29" hidden="1">{"TAB1",#N/A,TRUE,"GENERAL";"TAB2",#N/A,TRUE,"GENERAL";"TAB3",#N/A,TRUE,"GENERAL";"TAB4",#N/A,TRUE,"GENERAL";"TAB5",#N/A,TRUE,"GENERAL"}</definedName>
    <definedName name="______x7" localSheetId="30" hidden="1">{"TAB1",#N/A,TRUE,"GENERAL";"TAB2",#N/A,TRUE,"GENERAL";"TAB3",#N/A,TRUE,"GENERAL";"TAB4",#N/A,TRUE,"GENERAL";"TAB5",#N/A,TRUE,"GENERAL"}</definedName>
    <definedName name="______x7" localSheetId="31" hidden="1">{"TAB1",#N/A,TRUE,"GENERAL";"TAB2",#N/A,TRUE,"GENERAL";"TAB3",#N/A,TRUE,"GENERAL";"TAB4",#N/A,TRUE,"GENERAL";"TAB5",#N/A,TRUE,"GENERAL"}</definedName>
    <definedName name="______x7" localSheetId="8" hidden="1">{"TAB1",#N/A,TRUE,"GENERAL";"TAB2",#N/A,TRUE,"GENERAL";"TAB3",#N/A,TRUE,"GENERAL";"TAB4",#N/A,TRUE,"GENERAL";"TAB5",#N/A,TRUE,"GENERAL"}</definedName>
    <definedName name="______x7" localSheetId="9"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25" hidden="1">{"via1",#N/A,TRUE,"general";"via2",#N/A,TRUE,"general";"via3",#N/A,TRUE,"general"}</definedName>
    <definedName name="______x8" localSheetId="26" hidden="1">{"via1",#N/A,TRUE,"general";"via2",#N/A,TRUE,"general";"via3",#N/A,TRUE,"general"}</definedName>
    <definedName name="______x8" localSheetId="27" hidden="1">{"via1",#N/A,TRUE,"general";"via2",#N/A,TRUE,"general";"via3",#N/A,TRUE,"general"}</definedName>
    <definedName name="______x8" localSheetId="28" hidden="1">{"via1",#N/A,TRUE,"general";"via2",#N/A,TRUE,"general";"via3",#N/A,TRUE,"general"}</definedName>
    <definedName name="______x8" localSheetId="29" hidden="1">{"via1",#N/A,TRUE,"general";"via2",#N/A,TRUE,"general";"via3",#N/A,TRUE,"general"}</definedName>
    <definedName name="______x8" localSheetId="30" hidden="1">{"via1",#N/A,TRUE,"general";"via2",#N/A,TRUE,"general";"via3",#N/A,TRUE,"general"}</definedName>
    <definedName name="______x8" localSheetId="31" hidden="1">{"via1",#N/A,TRUE,"general";"via2",#N/A,TRUE,"general";"via3",#N/A,TRUE,"general"}</definedName>
    <definedName name="______x8" localSheetId="8" hidden="1">{"via1",#N/A,TRUE,"general";"via2",#N/A,TRUE,"general";"via3",#N/A,TRUE,"general"}</definedName>
    <definedName name="______x8" localSheetId="9"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25" hidden="1">{"TAB1",#N/A,TRUE,"GENERAL";"TAB2",#N/A,TRUE,"GENERAL";"TAB3",#N/A,TRUE,"GENERAL";"TAB4",#N/A,TRUE,"GENERAL";"TAB5",#N/A,TRUE,"GENERAL"}</definedName>
    <definedName name="______x9" localSheetId="26" hidden="1">{"TAB1",#N/A,TRUE,"GENERAL";"TAB2",#N/A,TRUE,"GENERAL";"TAB3",#N/A,TRUE,"GENERAL";"TAB4",#N/A,TRUE,"GENERAL";"TAB5",#N/A,TRUE,"GENERAL"}</definedName>
    <definedName name="______x9" localSheetId="27" hidden="1">{"TAB1",#N/A,TRUE,"GENERAL";"TAB2",#N/A,TRUE,"GENERAL";"TAB3",#N/A,TRUE,"GENERAL";"TAB4",#N/A,TRUE,"GENERAL";"TAB5",#N/A,TRUE,"GENERAL"}</definedName>
    <definedName name="______x9" localSheetId="28" hidden="1">{"TAB1",#N/A,TRUE,"GENERAL";"TAB2",#N/A,TRUE,"GENERAL";"TAB3",#N/A,TRUE,"GENERAL";"TAB4",#N/A,TRUE,"GENERAL";"TAB5",#N/A,TRUE,"GENERAL"}</definedName>
    <definedName name="______x9" localSheetId="29" hidden="1">{"TAB1",#N/A,TRUE,"GENERAL";"TAB2",#N/A,TRUE,"GENERAL";"TAB3",#N/A,TRUE,"GENERAL";"TAB4",#N/A,TRUE,"GENERAL";"TAB5",#N/A,TRUE,"GENERAL"}</definedName>
    <definedName name="______x9" localSheetId="30" hidden="1">{"TAB1",#N/A,TRUE,"GENERAL";"TAB2",#N/A,TRUE,"GENERAL";"TAB3",#N/A,TRUE,"GENERAL";"TAB4",#N/A,TRUE,"GENERAL";"TAB5",#N/A,TRUE,"GENERAL"}</definedName>
    <definedName name="______x9" localSheetId="31" hidden="1">{"TAB1",#N/A,TRUE,"GENERAL";"TAB2",#N/A,TRUE,"GENERAL";"TAB3",#N/A,TRUE,"GENERAL";"TAB4",#N/A,TRUE,"GENERAL";"TAB5",#N/A,TRUE,"GENERAL"}</definedName>
    <definedName name="______x9" localSheetId="8" hidden="1">{"TAB1",#N/A,TRUE,"GENERAL";"TAB2",#N/A,TRUE,"GENERAL";"TAB3",#N/A,TRUE,"GENERAL";"TAB4",#N/A,TRUE,"GENERAL";"TAB5",#N/A,TRUE,"GENERAL"}</definedName>
    <definedName name="______x9" localSheetId="9"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25" hidden="1">{"TAB1",#N/A,TRUE,"GENERAL";"TAB2",#N/A,TRUE,"GENERAL";"TAB3",#N/A,TRUE,"GENERAL";"TAB4",#N/A,TRUE,"GENERAL";"TAB5",#N/A,TRUE,"GENERAL"}</definedName>
    <definedName name="______y2" localSheetId="26" hidden="1">{"TAB1",#N/A,TRUE,"GENERAL";"TAB2",#N/A,TRUE,"GENERAL";"TAB3",#N/A,TRUE,"GENERAL";"TAB4",#N/A,TRUE,"GENERAL";"TAB5",#N/A,TRUE,"GENERAL"}</definedName>
    <definedName name="______y2" localSheetId="27" hidden="1">{"TAB1",#N/A,TRUE,"GENERAL";"TAB2",#N/A,TRUE,"GENERAL";"TAB3",#N/A,TRUE,"GENERAL";"TAB4",#N/A,TRUE,"GENERAL";"TAB5",#N/A,TRUE,"GENERAL"}</definedName>
    <definedName name="______y2" localSheetId="28" hidden="1">{"TAB1",#N/A,TRUE,"GENERAL";"TAB2",#N/A,TRUE,"GENERAL";"TAB3",#N/A,TRUE,"GENERAL";"TAB4",#N/A,TRUE,"GENERAL";"TAB5",#N/A,TRUE,"GENERAL"}</definedName>
    <definedName name="______y2" localSheetId="29" hidden="1">{"TAB1",#N/A,TRUE,"GENERAL";"TAB2",#N/A,TRUE,"GENERAL";"TAB3",#N/A,TRUE,"GENERAL";"TAB4",#N/A,TRUE,"GENERAL";"TAB5",#N/A,TRUE,"GENERAL"}</definedName>
    <definedName name="______y2" localSheetId="30" hidden="1">{"TAB1",#N/A,TRUE,"GENERAL";"TAB2",#N/A,TRUE,"GENERAL";"TAB3",#N/A,TRUE,"GENERAL";"TAB4",#N/A,TRUE,"GENERAL";"TAB5",#N/A,TRUE,"GENERAL"}</definedName>
    <definedName name="______y2" localSheetId="31" hidden="1">{"TAB1",#N/A,TRUE,"GENERAL";"TAB2",#N/A,TRUE,"GENERAL";"TAB3",#N/A,TRUE,"GENERAL";"TAB4",#N/A,TRUE,"GENERAL";"TAB5",#N/A,TRUE,"GENERAL"}</definedName>
    <definedName name="______y2" localSheetId="8" hidden="1">{"TAB1",#N/A,TRUE,"GENERAL";"TAB2",#N/A,TRUE,"GENERAL";"TAB3",#N/A,TRUE,"GENERAL";"TAB4",#N/A,TRUE,"GENERAL";"TAB5",#N/A,TRUE,"GENERAL"}</definedName>
    <definedName name="______y2" localSheetId="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25" hidden="1">{"via1",#N/A,TRUE,"general";"via2",#N/A,TRUE,"general";"via3",#N/A,TRUE,"general"}</definedName>
    <definedName name="______y3" localSheetId="26" hidden="1">{"via1",#N/A,TRUE,"general";"via2",#N/A,TRUE,"general";"via3",#N/A,TRUE,"general"}</definedName>
    <definedName name="______y3" localSheetId="27" hidden="1">{"via1",#N/A,TRUE,"general";"via2",#N/A,TRUE,"general";"via3",#N/A,TRUE,"general"}</definedName>
    <definedName name="______y3" localSheetId="28" hidden="1">{"via1",#N/A,TRUE,"general";"via2",#N/A,TRUE,"general";"via3",#N/A,TRUE,"general"}</definedName>
    <definedName name="______y3" localSheetId="29" hidden="1">{"via1",#N/A,TRUE,"general";"via2",#N/A,TRUE,"general";"via3",#N/A,TRUE,"general"}</definedName>
    <definedName name="______y3" localSheetId="30" hidden="1">{"via1",#N/A,TRUE,"general";"via2",#N/A,TRUE,"general";"via3",#N/A,TRUE,"general"}</definedName>
    <definedName name="______y3" localSheetId="31" hidden="1">{"via1",#N/A,TRUE,"general";"via2",#N/A,TRUE,"general";"via3",#N/A,TRUE,"general"}</definedName>
    <definedName name="______y3" localSheetId="8" hidden="1">{"via1",#N/A,TRUE,"general";"via2",#N/A,TRUE,"general";"via3",#N/A,TRUE,"general"}</definedName>
    <definedName name="______y3" localSheetId="9"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25" hidden="1">{"via1",#N/A,TRUE,"general";"via2",#N/A,TRUE,"general";"via3",#N/A,TRUE,"general"}</definedName>
    <definedName name="______y4" localSheetId="26" hidden="1">{"via1",#N/A,TRUE,"general";"via2",#N/A,TRUE,"general";"via3",#N/A,TRUE,"general"}</definedName>
    <definedName name="______y4" localSheetId="27" hidden="1">{"via1",#N/A,TRUE,"general";"via2",#N/A,TRUE,"general";"via3",#N/A,TRUE,"general"}</definedName>
    <definedName name="______y4" localSheetId="28" hidden="1">{"via1",#N/A,TRUE,"general";"via2",#N/A,TRUE,"general";"via3",#N/A,TRUE,"general"}</definedName>
    <definedName name="______y4" localSheetId="29" hidden="1">{"via1",#N/A,TRUE,"general";"via2",#N/A,TRUE,"general";"via3",#N/A,TRUE,"general"}</definedName>
    <definedName name="______y4" localSheetId="30" hidden="1">{"via1",#N/A,TRUE,"general";"via2",#N/A,TRUE,"general";"via3",#N/A,TRUE,"general"}</definedName>
    <definedName name="______y4" localSheetId="31" hidden="1">{"via1",#N/A,TRUE,"general";"via2",#N/A,TRUE,"general";"via3",#N/A,TRUE,"general"}</definedName>
    <definedName name="______y4" localSheetId="8" hidden="1">{"via1",#N/A,TRUE,"general";"via2",#N/A,TRUE,"general";"via3",#N/A,TRUE,"general"}</definedName>
    <definedName name="______y4" localSheetId="9"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25" hidden="1">{"TAB1",#N/A,TRUE,"GENERAL";"TAB2",#N/A,TRUE,"GENERAL";"TAB3",#N/A,TRUE,"GENERAL";"TAB4",#N/A,TRUE,"GENERAL";"TAB5",#N/A,TRUE,"GENERAL"}</definedName>
    <definedName name="______y5" localSheetId="26" hidden="1">{"TAB1",#N/A,TRUE,"GENERAL";"TAB2",#N/A,TRUE,"GENERAL";"TAB3",#N/A,TRUE,"GENERAL";"TAB4",#N/A,TRUE,"GENERAL";"TAB5",#N/A,TRUE,"GENERAL"}</definedName>
    <definedName name="______y5" localSheetId="27" hidden="1">{"TAB1",#N/A,TRUE,"GENERAL";"TAB2",#N/A,TRUE,"GENERAL";"TAB3",#N/A,TRUE,"GENERAL";"TAB4",#N/A,TRUE,"GENERAL";"TAB5",#N/A,TRUE,"GENERAL"}</definedName>
    <definedName name="______y5" localSheetId="28" hidden="1">{"TAB1",#N/A,TRUE,"GENERAL";"TAB2",#N/A,TRUE,"GENERAL";"TAB3",#N/A,TRUE,"GENERAL";"TAB4",#N/A,TRUE,"GENERAL";"TAB5",#N/A,TRUE,"GENERAL"}</definedName>
    <definedName name="______y5" localSheetId="29" hidden="1">{"TAB1",#N/A,TRUE,"GENERAL";"TAB2",#N/A,TRUE,"GENERAL";"TAB3",#N/A,TRUE,"GENERAL";"TAB4",#N/A,TRUE,"GENERAL";"TAB5",#N/A,TRUE,"GENERAL"}</definedName>
    <definedName name="______y5" localSheetId="30" hidden="1">{"TAB1",#N/A,TRUE,"GENERAL";"TAB2",#N/A,TRUE,"GENERAL";"TAB3",#N/A,TRUE,"GENERAL";"TAB4",#N/A,TRUE,"GENERAL";"TAB5",#N/A,TRUE,"GENERAL"}</definedName>
    <definedName name="______y5" localSheetId="31" hidden="1">{"TAB1",#N/A,TRUE,"GENERAL";"TAB2",#N/A,TRUE,"GENERAL";"TAB3",#N/A,TRUE,"GENERAL";"TAB4",#N/A,TRUE,"GENERAL";"TAB5",#N/A,TRUE,"GENERAL"}</definedName>
    <definedName name="______y5" localSheetId="8" hidden="1">{"TAB1",#N/A,TRUE,"GENERAL";"TAB2",#N/A,TRUE,"GENERAL";"TAB3",#N/A,TRUE,"GENERAL";"TAB4",#N/A,TRUE,"GENERAL";"TAB5",#N/A,TRUE,"GENERAL"}</definedName>
    <definedName name="______y5" localSheetId="9"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25" hidden="1">{"via1",#N/A,TRUE,"general";"via2",#N/A,TRUE,"general";"via3",#N/A,TRUE,"general"}</definedName>
    <definedName name="______y6" localSheetId="26" hidden="1">{"via1",#N/A,TRUE,"general";"via2",#N/A,TRUE,"general";"via3",#N/A,TRUE,"general"}</definedName>
    <definedName name="______y6" localSheetId="27" hidden="1">{"via1",#N/A,TRUE,"general";"via2",#N/A,TRUE,"general";"via3",#N/A,TRUE,"general"}</definedName>
    <definedName name="______y6" localSheetId="28" hidden="1">{"via1",#N/A,TRUE,"general";"via2",#N/A,TRUE,"general";"via3",#N/A,TRUE,"general"}</definedName>
    <definedName name="______y6" localSheetId="29" hidden="1">{"via1",#N/A,TRUE,"general";"via2",#N/A,TRUE,"general";"via3",#N/A,TRUE,"general"}</definedName>
    <definedName name="______y6" localSheetId="30" hidden="1">{"via1",#N/A,TRUE,"general";"via2",#N/A,TRUE,"general";"via3",#N/A,TRUE,"general"}</definedName>
    <definedName name="______y6" localSheetId="31" hidden="1">{"via1",#N/A,TRUE,"general";"via2",#N/A,TRUE,"general";"via3",#N/A,TRUE,"general"}</definedName>
    <definedName name="______y6" localSheetId="8" hidden="1">{"via1",#N/A,TRUE,"general";"via2",#N/A,TRUE,"general";"via3",#N/A,TRUE,"general"}</definedName>
    <definedName name="______y6" localSheetId="9"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25" hidden="1">{"via1",#N/A,TRUE,"general";"via2",#N/A,TRUE,"general";"via3",#N/A,TRUE,"general"}</definedName>
    <definedName name="______y7" localSheetId="26" hidden="1">{"via1",#N/A,TRUE,"general";"via2",#N/A,TRUE,"general";"via3",#N/A,TRUE,"general"}</definedName>
    <definedName name="______y7" localSheetId="27" hidden="1">{"via1",#N/A,TRUE,"general";"via2",#N/A,TRUE,"general";"via3",#N/A,TRUE,"general"}</definedName>
    <definedName name="______y7" localSheetId="28" hidden="1">{"via1",#N/A,TRUE,"general";"via2",#N/A,TRUE,"general";"via3",#N/A,TRUE,"general"}</definedName>
    <definedName name="______y7" localSheetId="29" hidden="1">{"via1",#N/A,TRUE,"general";"via2",#N/A,TRUE,"general";"via3",#N/A,TRUE,"general"}</definedName>
    <definedName name="______y7" localSheetId="30" hidden="1">{"via1",#N/A,TRUE,"general";"via2",#N/A,TRUE,"general";"via3",#N/A,TRUE,"general"}</definedName>
    <definedName name="______y7" localSheetId="31" hidden="1">{"via1",#N/A,TRUE,"general";"via2",#N/A,TRUE,"general";"via3",#N/A,TRUE,"general"}</definedName>
    <definedName name="______y7" localSheetId="8" hidden="1">{"via1",#N/A,TRUE,"general";"via2",#N/A,TRUE,"general";"via3",#N/A,TRUE,"general"}</definedName>
    <definedName name="______y7" localSheetId="9"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25" hidden="1">{"via1",#N/A,TRUE,"general";"via2",#N/A,TRUE,"general";"via3",#N/A,TRUE,"general"}</definedName>
    <definedName name="______y8" localSheetId="26" hidden="1">{"via1",#N/A,TRUE,"general";"via2",#N/A,TRUE,"general";"via3",#N/A,TRUE,"general"}</definedName>
    <definedName name="______y8" localSheetId="27" hidden="1">{"via1",#N/A,TRUE,"general";"via2",#N/A,TRUE,"general";"via3",#N/A,TRUE,"general"}</definedName>
    <definedName name="______y8" localSheetId="28" hidden="1">{"via1",#N/A,TRUE,"general";"via2",#N/A,TRUE,"general";"via3",#N/A,TRUE,"general"}</definedName>
    <definedName name="______y8" localSheetId="29" hidden="1">{"via1",#N/A,TRUE,"general";"via2",#N/A,TRUE,"general";"via3",#N/A,TRUE,"general"}</definedName>
    <definedName name="______y8" localSheetId="30" hidden="1">{"via1",#N/A,TRUE,"general";"via2",#N/A,TRUE,"general";"via3",#N/A,TRUE,"general"}</definedName>
    <definedName name="______y8" localSheetId="31" hidden="1">{"via1",#N/A,TRUE,"general";"via2",#N/A,TRUE,"general";"via3",#N/A,TRUE,"general"}</definedName>
    <definedName name="______y8" localSheetId="8" hidden="1">{"via1",#N/A,TRUE,"general";"via2",#N/A,TRUE,"general";"via3",#N/A,TRUE,"general"}</definedName>
    <definedName name="______y8" localSheetId="9"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25" hidden="1">{"TAB1",#N/A,TRUE,"GENERAL";"TAB2",#N/A,TRUE,"GENERAL";"TAB3",#N/A,TRUE,"GENERAL";"TAB4",#N/A,TRUE,"GENERAL";"TAB5",#N/A,TRUE,"GENERAL"}</definedName>
    <definedName name="______y9" localSheetId="26" hidden="1">{"TAB1",#N/A,TRUE,"GENERAL";"TAB2",#N/A,TRUE,"GENERAL";"TAB3",#N/A,TRUE,"GENERAL";"TAB4",#N/A,TRUE,"GENERAL";"TAB5",#N/A,TRUE,"GENERAL"}</definedName>
    <definedName name="______y9" localSheetId="27" hidden="1">{"TAB1",#N/A,TRUE,"GENERAL";"TAB2",#N/A,TRUE,"GENERAL";"TAB3",#N/A,TRUE,"GENERAL";"TAB4",#N/A,TRUE,"GENERAL";"TAB5",#N/A,TRUE,"GENERAL"}</definedName>
    <definedName name="______y9" localSheetId="28" hidden="1">{"TAB1",#N/A,TRUE,"GENERAL";"TAB2",#N/A,TRUE,"GENERAL";"TAB3",#N/A,TRUE,"GENERAL";"TAB4",#N/A,TRUE,"GENERAL";"TAB5",#N/A,TRUE,"GENERAL"}</definedName>
    <definedName name="______y9" localSheetId="29" hidden="1">{"TAB1",#N/A,TRUE,"GENERAL";"TAB2",#N/A,TRUE,"GENERAL";"TAB3",#N/A,TRUE,"GENERAL";"TAB4",#N/A,TRUE,"GENERAL";"TAB5",#N/A,TRUE,"GENERAL"}</definedName>
    <definedName name="______y9" localSheetId="30" hidden="1">{"TAB1",#N/A,TRUE,"GENERAL";"TAB2",#N/A,TRUE,"GENERAL";"TAB3",#N/A,TRUE,"GENERAL";"TAB4",#N/A,TRUE,"GENERAL";"TAB5",#N/A,TRUE,"GENERAL"}</definedName>
    <definedName name="______y9" localSheetId="31" hidden="1">{"TAB1",#N/A,TRUE,"GENERAL";"TAB2",#N/A,TRUE,"GENERAL";"TAB3",#N/A,TRUE,"GENERAL";"TAB4",#N/A,TRUE,"GENERAL";"TAB5",#N/A,TRUE,"GENERAL"}</definedName>
    <definedName name="______y9" localSheetId="8" hidden="1">{"TAB1",#N/A,TRUE,"GENERAL";"TAB2",#N/A,TRUE,"GENERAL";"TAB3",#N/A,TRUE,"GENERAL";"TAB4",#N/A,TRUE,"GENERAL";"TAB5",#N/A,TRUE,"GENERAL"}</definedName>
    <definedName name="______y9" localSheetId="9"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25" hidden="1">{"TAB1",#N/A,TRUE,"GENERAL";"TAB2",#N/A,TRUE,"GENERAL";"TAB3",#N/A,TRUE,"GENERAL";"TAB4",#N/A,TRUE,"GENERAL";"TAB5",#N/A,TRUE,"GENERAL"}</definedName>
    <definedName name="______z1" localSheetId="26" hidden="1">{"TAB1",#N/A,TRUE,"GENERAL";"TAB2",#N/A,TRUE,"GENERAL";"TAB3",#N/A,TRUE,"GENERAL";"TAB4",#N/A,TRUE,"GENERAL";"TAB5",#N/A,TRUE,"GENERAL"}</definedName>
    <definedName name="______z1" localSheetId="27" hidden="1">{"TAB1",#N/A,TRUE,"GENERAL";"TAB2",#N/A,TRUE,"GENERAL";"TAB3",#N/A,TRUE,"GENERAL";"TAB4",#N/A,TRUE,"GENERAL";"TAB5",#N/A,TRUE,"GENERAL"}</definedName>
    <definedName name="______z1" localSheetId="28" hidden="1">{"TAB1",#N/A,TRUE,"GENERAL";"TAB2",#N/A,TRUE,"GENERAL";"TAB3",#N/A,TRUE,"GENERAL";"TAB4",#N/A,TRUE,"GENERAL";"TAB5",#N/A,TRUE,"GENERAL"}</definedName>
    <definedName name="______z1" localSheetId="29" hidden="1">{"TAB1",#N/A,TRUE,"GENERAL";"TAB2",#N/A,TRUE,"GENERAL";"TAB3",#N/A,TRUE,"GENERAL";"TAB4",#N/A,TRUE,"GENERAL";"TAB5",#N/A,TRUE,"GENERAL"}</definedName>
    <definedName name="______z1" localSheetId="30" hidden="1">{"TAB1",#N/A,TRUE,"GENERAL";"TAB2",#N/A,TRUE,"GENERAL";"TAB3",#N/A,TRUE,"GENERAL";"TAB4",#N/A,TRUE,"GENERAL";"TAB5",#N/A,TRUE,"GENERAL"}</definedName>
    <definedName name="______z1" localSheetId="31" hidden="1">{"TAB1",#N/A,TRUE,"GENERAL";"TAB2",#N/A,TRUE,"GENERAL";"TAB3",#N/A,TRUE,"GENERAL";"TAB4",#N/A,TRUE,"GENERAL";"TAB5",#N/A,TRUE,"GENERAL"}</definedName>
    <definedName name="______z1" localSheetId="8" hidden="1">{"TAB1",#N/A,TRUE,"GENERAL";"TAB2",#N/A,TRUE,"GENERAL";"TAB3",#N/A,TRUE,"GENERAL";"TAB4",#N/A,TRUE,"GENERAL";"TAB5",#N/A,TRUE,"GENERAL"}</definedName>
    <definedName name="______z1" localSheetId="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25" hidden="1">{"via1",#N/A,TRUE,"general";"via2",#N/A,TRUE,"general";"via3",#N/A,TRUE,"general"}</definedName>
    <definedName name="______z2" localSheetId="26" hidden="1">{"via1",#N/A,TRUE,"general";"via2",#N/A,TRUE,"general";"via3",#N/A,TRUE,"general"}</definedName>
    <definedName name="______z2" localSheetId="27" hidden="1">{"via1",#N/A,TRUE,"general";"via2",#N/A,TRUE,"general";"via3",#N/A,TRUE,"general"}</definedName>
    <definedName name="______z2" localSheetId="28" hidden="1">{"via1",#N/A,TRUE,"general";"via2",#N/A,TRUE,"general";"via3",#N/A,TRUE,"general"}</definedName>
    <definedName name="______z2" localSheetId="29" hidden="1">{"via1",#N/A,TRUE,"general";"via2",#N/A,TRUE,"general";"via3",#N/A,TRUE,"general"}</definedName>
    <definedName name="______z2" localSheetId="30" hidden="1">{"via1",#N/A,TRUE,"general";"via2",#N/A,TRUE,"general";"via3",#N/A,TRUE,"general"}</definedName>
    <definedName name="______z2" localSheetId="31" hidden="1">{"via1",#N/A,TRUE,"general";"via2",#N/A,TRUE,"general";"via3",#N/A,TRUE,"general"}</definedName>
    <definedName name="______z2" localSheetId="8" hidden="1">{"via1",#N/A,TRUE,"general";"via2",#N/A,TRUE,"general";"via3",#N/A,TRUE,"general"}</definedName>
    <definedName name="______z2" localSheetId="9"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25" hidden="1">{"via1",#N/A,TRUE,"general";"via2",#N/A,TRUE,"general";"via3",#N/A,TRUE,"general"}</definedName>
    <definedName name="______z3" localSheetId="26" hidden="1">{"via1",#N/A,TRUE,"general";"via2",#N/A,TRUE,"general";"via3",#N/A,TRUE,"general"}</definedName>
    <definedName name="______z3" localSheetId="27" hidden="1">{"via1",#N/A,TRUE,"general";"via2",#N/A,TRUE,"general";"via3",#N/A,TRUE,"general"}</definedName>
    <definedName name="______z3" localSheetId="28" hidden="1">{"via1",#N/A,TRUE,"general";"via2",#N/A,TRUE,"general";"via3",#N/A,TRUE,"general"}</definedName>
    <definedName name="______z3" localSheetId="29" hidden="1">{"via1",#N/A,TRUE,"general";"via2",#N/A,TRUE,"general";"via3",#N/A,TRUE,"general"}</definedName>
    <definedName name="______z3" localSheetId="30" hidden="1">{"via1",#N/A,TRUE,"general";"via2",#N/A,TRUE,"general";"via3",#N/A,TRUE,"general"}</definedName>
    <definedName name="______z3" localSheetId="31" hidden="1">{"via1",#N/A,TRUE,"general";"via2",#N/A,TRUE,"general";"via3",#N/A,TRUE,"general"}</definedName>
    <definedName name="______z3" localSheetId="8" hidden="1">{"via1",#N/A,TRUE,"general";"via2",#N/A,TRUE,"general";"via3",#N/A,TRUE,"general"}</definedName>
    <definedName name="______z3" localSheetId="9"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25" hidden="1">{"TAB1",#N/A,TRUE,"GENERAL";"TAB2",#N/A,TRUE,"GENERAL";"TAB3",#N/A,TRUE,"GENERAL";"TAB4",#N/A,TRUE,"GENERAL";"TAB5",#N/A,TRUE,"GENERAL"}</definedName>
    <definedName name="______z4" localSheetId="26" hidden="1">{"TAB1",#N/A,TRUE,"GENERAL";"TAB2",#N/A,TRUE,"GENERAL";"TAB3",#N/A,TRUE,"GENERAL";"TAB4",#N/A,TRUE,"GENERAL";"TAB5",#N/A,TRUE,"GENERAL"}</definedName>
    <definedName name="______z4" localSheetId="27" hidden="1">{"TAB1",#N/A,TRUE,"GENERAL";"TAB2",#N/A,TRUE,"GENERAL";"TAB3",#N/A,TRUE,"GENERAL";"TAB4",#N/A,TRUE,"GENERAL";"TAB5",#N/A,TRUE,"GENERAL"}</definedName>
    <definedName name="______z4" localSheetId="28" hidden="1">{"TAB1",#N/A,TRUE,"GENERAL";"TAB2",#N/A,TRUE,"GENERAL";"TAB3",#N/A,TRUE,"GENERAL";"TAB4",#N/A,TRUE,"GENERAL";"TAB5",#N/A,TRUE,"GENERAL"}</definedName>
    <definedName name="______z4" localSheetId="29" hidden="1">{"TAB1",#N/A,TRUE,"GENERAL";"TAB2",#N/A,TRUE,"GENERAL";"TAB3",#N/A,TRUE,"GENERAL";"TAB4",#N/A,TRUE,"GENERAL";"TAB5",#N/A,TRUE,"GENERAL"}</definedName>
    <definedName name="______z4" localSheetId="30" hidden="1">{"TAB1",#N/A,TRUE,"GENERAL";"TAB2",#N/A,TRUE,"GENERAL";"TAB3",#N/A,TRUE,"GENERAL";"TAB4",#N/A,TRUE,"GENERAL";"TAB5",#N/A,TRUE,"GENERAL"}</definedName>
    <definedName name="______z4" localSheetId="31" hidden="1">{"TAB1",#N/A,TRUE,"GENERAL";"TAB2",#N/A,TRUE,"GENERAL";"TAB3",#N/A,TRUE,"GENERAL";"TAB4",#N/A,TRUE,"GENERAL";"TAB5",#N/A,TRUE,"GENERAL"}</definedName>
    <definedName name="______z4" localSheetId="8" hidden="1">{"TAB1",#N/A,TRUE,"GENERAL";"TAB2",#N/A,TRUE,"GENERAL";"TAB3",#N/A,TRUE,"GENERAL";"TAB4",#N/A,TRUE,"GENERAL";"TAB5",#N/A,TRUE,"GENERAL"}</definedName>
    <definedName name="______z4" localSheetId="9"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25" hidden="1">{"via1",#N/A,TRUE,"general";"via2",#N/A,TRUE,"general";"via3",#N/A,TRUE,"general"}</definedName>
    <definedName name="______z5" localSheetId="26" hidden="1">{"via1",#N/A,TRUE,"general";"via2",#N/A,TRUE,"general";"via3",#N/A,TRUE,"general"}</definedName>
    <definedName name="______z5" localSheetId="27" hidden="1">{"via1",#N/A,TRUE,"general";"via2",#N/A,TRUE,"general";"via3",#N/A,TRUE,"general"}</definedName>
    <definedName name="______z5" localSheetId="28" hidden="1">{"via1",#N/A,TRUE,"general";"via2",#N/A,TRUE,"general";"via3",#N/A,TRUE,"general"}</definedName>
    <definedName name="______z5" localSheetId="29" hidden="1">{"via1",#N/A,TRUE,"general";"via2",#N/A,TRUE,"general";"via3",#N/A,TRUE,"general"}</definedName>
    <definedName name="______z5" localSheetId="30" hidden="1">{"via1",#N/A,TRUE,"general";"via2",#N/A,TRUE,"general";"via3",#N/A,TRUE,"general"}</definedName>
    <definedName name="______z5" localSheetId="31" hidden="1">{"via1",#N/A,TRUE,"general";"via2",#N/A,TRUE,"general";"via3",#N/A,TRUE,"general"}</definedName>
    <definedName name="______z5" localSheetId="8" hidden="1">{"via1",#N/A,TRUE,"general";"via2",#N/A,TRUE,"general";"via3",#N/A,TRUE,"general"}</definedName>
    <definedName name="______z5" localSheetId="9"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25" hidden="1">{"TAB1",#N/A,TRUE,"GENERAL";"TAB2",#N/A,TRUE,"GENERAL";"TAB3",#N/A,TRUE,"GENERAL";"TAB4",#N/A,TRUE,"GENERAL";"TAB5",#N/A,TRUE,"GENERAL"}</definedName>
    <definedName name="______z6" localSheetId="26" hidden="1">{"TAB1",#N/A,TRUE,"GENERAL";"TAB2",#N/A,TRUE,"GENERAL";"TAB3",#N/A,TRUE,"GENERAL";"TAB4",#N/A,TRUE,"GENERAL";"TAB5",#N/A,TRUE,"GENERAL"}</definedName>
    <definedName name="______z6" localSheetId="27" hidden="1">{"TAB1",#N/A,TRUE,"GENERAL";"TAB2",#N/A,TRUE,"GENERAL";"TAB3",#N/A,TRUE,"GENERAL";"TAB4",#N/A,TRUE,"GENERAL";"TAB5",#N/A,TRUE,"GENERAL"}</definedName>
    <definedName name="______z6" localSheetId="28" hidden="1">{"TAB1",#N/A,TRUE,"GENERAL";"TAB2",#N/A,TRUE,"GENERAL";"TAB3",#N/A,TRUE,"GENERAL";"TAB4",#N/A,TRUE,"GENERAL";"TAB5",#N/A,TRUE,"GENERAL"}</definedName>
    <definedName name="______z6" localSheetId="29" hidden="1">{"TAB1",#N/A,TRUE,"GENERAL";"TAB2",#N/A,TRUE,"GENERAL";"TAB3",#N/A,TRUE,"GENERAL";"TAB4",#N/A,TRUE,"GENERAL";"TAB5",#N/A,TRUE,"GENERAL"}</definedName>
    <definedName name="______z6" localSheetId="30" hidden="1">{"TAB1",#N/A,TRUE,"GENERAL";"TAB2",#N/A,TRUE,"GENERAL";"TAB3",#N/A,TRUE,"GENERAL";"TAB4",#N/A,TRUE,"GENERAL";"TAB5",#N/A,TRUE,"GENERAL"}</definedName>
    <definedName name="______z6" localSheetId="31" hidden="1">{"TAB1",#N/A,TRUE,"GENERAL";"TAB2",#N/A,TRUE,"GENERAL";"TAB3",#N/A,TRUE,"GENERAL";"TAB4",#N/A,TRUE,"GENERAL";"TAB5",#N/A,TRUE,"GENERAL"}</definedName>
    <definedName name="______z6" localSheetId="8" hidden="1">{"TAB1",#N/A,TRUE,"GENERAL";"TAB2",#N/A,TRUE,"GENERAL";"TAB3",#N/A,TRUE,"GENERAL";"TAB4",#N/A,TRUE,"GENERAL";"TAB5",#N/A,TRUE,"GENERAL"}</definedName>
    <definedName name="______z6" localSheetId="9"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25" hidden="1">{"TAB1",#N/A,TRUE,"GENERAL";"TAB2",#N/A,TRUE,"GENERAL";"TAB3",#N/A,TRUE,"GENERAL";"TAB4",#N/A,TRUE,"GENERAL";"TAB5",#N/A,TRUE,"GENERAL"}</definedName>
    <definedName name="_____a1" localSheetId="26" hidden="1">{"TAB1",#N/A,TRUE,"GENERAL";"TAB2",#N/A,TRUE,"GENERAL";"TAB3",#N/A,TRUE,"GENERAL";"TAB4",#N/A,TRUE,"GENERAL";"TAB5",#N/A,TRUE,"GENERAL"}</definedName>
    <definedName name="_____a1" localSheetId="27" hidden="1">{"TAB1",#N/A,TRUE,"GENERAL";"TAB2",#N/A,TRUE,"GENERAL";"TAB3",#N/A,TRUE,"GENERAL";"TAB4",#N/A,TRUE,"GENERAL";"TAB5",#N/A,TRUE,"GENERAL"}</definedName>
    <definedName name="_____a1" localSheetId="28" hidden="1">{"TAB1",#N/A,TRUE,"GENERAL";"TAB2",#N/A,TRUE,"GENERAL";"TAB3",#N/A,TRUE,"GENERAL";"TAB4",#N/A,TRUE,"GENERAL";"TAB5",#N/A,TRUE,"GENERAL"}</definedName>
    <definedName name="_____a1" localSheetId="29" hidden="1">{"TAB1",#N/A,TRUE,"GENERAL";"TAB2",#N/A,TRUE,"GENERAL";"TAB3",#N/A,TRUE,"GENERAL";"TAB4",#N/A,TRUE,"GENERAL";"TAB5",#N/A,TRUE,"GENERAL"}</definedName>
    <definedName name="_____a1" localSheetId="30" hidden="1">{"TAB1",#N/A,TRUE,"GENERAL";"TAB2",#N/A,TRUE,"GENERAL";"TAB3",#N/A,TRUE,"GENERAL";"TAB4",#N/A,TRUE,"GENERAL";"TAB5",#N/A,TRUE,"GENERAL"}</definedName>
    <definedName name="_____a1" localSheetId="31" hidden="1">{"TAB1",#N/A,TRUE,"GENERAL";"TAB2",#N/A,TRUE,"GENERAL";"TAB3",#N/A,TRUE,"GENERAL";"TAB4",#N/A,TRUE,"GENERAL";"TAB5",#N/A,TRUE,"GENERAL"}</definedName>
    <definedName name="_____a1" localSheetId="8" hidden="1">{"TAB1",#N/A,TRUE,"GENERAL";"TAB2",#N/A,TRUE,"GENERAL";"TAB3",#N/A,TRUE,"GENERAL";"TAB4",#N/A,TRUE,"GENERAL";"TAB5",#N/A,TRUE,"GENERAL"}</definedName>
    <definedName name="_____a1" localSheetId="9"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25" hidden="1">{"TAB1",#N/A,TRUE,"GENERAL";"TAB2",#N/A,TRUE,"GENERAL";"TAB3",#N/A,TRUE,"GENERAL";"TAB4",#N/A,TRUE,"GENERAL";"TAB5",#N/A,TRUE,"GENERAL"}</definedName>
    <definedName name="_____a3" localSheetId="26" hidden="1">{"TAB1",#N/A,TRUE,"GENERAL";"TAB2",#N/A,TRUE,"GENERAL";"TAB3",#N/A,TRUE,"GENERAL";"TAB4",#N/A,TRUE,"GENERAL";"TAB5",#N/A,TRUE,"GENERAL"}</definedName>
    <definedName name="_____a3" localSheetId="27" hidden="1">{"TAB1",#N/A,TRUE,"GENERAL";"TAB2",#N/A,TRUE,"GENERAL";"TAB3",#N/A,TRUE,"GENERAL";"TAB4",#N/A,TRUE,"GENERAL";"TAB5",#N/A,TRUE,"GENERAL"}</definedName>
    <definedName name="_____a3" localSheetId="28" hidden="1">{"TAB1",#N/A,TRUE,"GENERAL";"TAB2",#N/A,TRUE,"GENERAL";"TAB3",#N/A,TRUE,"GENERAL";"TAB4",#N/A,TRUE,"GENERAL";"TAB5",#N/A,TRUE,"GENERAL"}</definedName>
    <definedName name="_____a3" localSheetId="29" hidden="1">{"TAB1",#N/A,TRUE,"GENERAL";"TAB2",#N/A,TRUE,"GENERAL";"TAB3",#N/A,TRUE,"GENERAL";"TAB4",#N/A,TRUE,"GENERAL";"TAB5",#N/A,TRUE,"GENERAL"}</definedName>
    <definedName name="_____a3" localSheetId="30" hidden="1">{"TAB1",#N/A,TRUE,"GENERAL";"TAB2",#N/A,TRUE,"GENERAL";"TAB3",#N/A,TRUE,"GENERAL";"TAB4",#N/A,TRUE,"GENERAL";"TAB5",#N/A,TRUE,"GENERAL"}</definedName>
    <definedName name="_____a3" localSheetId="31" hidden="1">{"TAB1",#N/A,TRUE,"GENERAL";"TAB2",#N/A,TRUE,"GENERAL";"TAB3",#N/A,TRUE,"GENERAL";"TAB4",#N/A,TRUE,"GENERAL";"TAB5",#N/A,TRUE,"GENERAL"}</definedName>
    <definedName name="_____a3" localSheetId="8" hidden="1">{"TAB1",#N/A,TRUE,"GENERAL";"TAB2",#N/A,TRUE,"GENERAL";"TAB3",#N/A,TRUE,"GENERAL";"TAB4",#N/A,TRUE,"GENERAL";"TAB5",#N/A,TRUE,"GENERAL"}</definedName>
    <definedName name="_____a3" localSheetId="9"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25" hidden="1">{"via1",#N/A,TRUE,"general";"via2",#N/A,TRUE,"general";"via3",#N/A,TRUE,"general"}</definedName>
    <definedName name="_____a4" localSheetId="26" hidden="1">{"via1",#N/A,TRUE,"general";"via2",#N/A,TRUE,"general";"via3",#N/A,TRUE,"general"}</definedName>
    <definedName name="_____a4" localSheetId="27" hidden="1">{"via1",#N/A,TRUE,"general";"via2",#N/A,TRUE,"general";"via3",#N/A,TRUE,"general"}</definedName>
    <definedName name="_____a4" localSheetId="28" hidden="1">{"via1",#N/A,TRUE,"general";"via2",#N/A,TRUE,"general";"via3",#N/A,TRUE,"general"}</definedName>
    <definedName name="_____a4" localSheetId="29" hidden="1">{"via1",#N/A,TRUE,"general";"via2",#N/A,TRUE,"general";"via3",#N/A,TRUE,"general"}</definedName>
    <definedName name="_____a4" localSheetId="30" hidden="1">{"via1",#N/A,TRUE,"general";"via2",#N/A,TRUE,"general";"via3",#N/A,TRUE,"general"}</definedName>
    <definedName name="_____a4" localSheetId="31" hidden="1">{"via1",#N/A,TRUE,"general";"via2",#N/A,TRUE,"general";"via3",#N/A,TRUE,"general"}</definedName>
    <definedName name="_____a4" localSheetId="8" hidden="1">{"via1",#N/A,TRUE,"general";"via2",#N/A,TRUE,"general";"via3",#N/A,TRUE,"general"}</definedName>
    <definedName name="_____a4" localSheetId="9"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25" hidden="1">{"TAB1",#N/A,TRUE,"GENERAL";"TAB2",#N/A,TRUE,"GENERAL";"TAB3",#N/A,TRUE,"GENERAL";"TAB4",#N/A,TRUE,"GENERAL";"TAB5",#N/A,TRUE,"GENERAL"}</definedName>
    <definedName name="_____a5" localSheetId="26" hidden="1">{"TAB1",#N/A,TRUE,"GENERAL";"TAB2",#N/A,TRUE,"GENERAL";"TAB3",#N/A,TRUE,"GENERAL";"TAB4",#N/A,TRUE,"GENERAL";"TAB5",#N/A,TRUE,"GENERAL"}</definedName>
    <definedName name="_____a5" localSheetId="27" hidden="1">{"TAB1",#N/A,TRUE,"GENERAL";"TAB2",#N/A,TRUE,"GENERAL";"TAB3",#N/A,TRUE,"GENERAL";"TAB4",#N/A,TRUE,"GENERAL";"TAB5",#N/A,TRUE,"GENERAL"}</definedName>
    <definedName name="_____a5" localSheetId="28" hidden="1">{"TAB1",#N/A,TRUE,"GENERAL";"TAB2",#N/A,TRUE,"GENERAL";"TAB3",#N/A,TRUE,"GENERAL";"TAB4",#N/A,TRUE,"GENERAL";"TAB5",#N/A,TRUE,"GENERAL"}</definedName>
    <definedName name="_____a5" localSheetId="29" hidden="1">{"TAB1",#N/A,TRUE,"GENERAL";"TAB2",#N/A,TRUE,"GENERAL";"TAB3",#N/A,TRUE,"GENERAL";"TAB4",#N/A,TRUE,"GENERAL";"TAB5",#N/A,TRUE,"GENERAL"}</definedName>
    <definedName name="_____a5" localSheetId="30" hidden="1">{"TAB1",#N/A,TRUE,"GENERAL";"TAB2",#N/A,TRUE,"GENERAL";"TAB3",#N/A,TRUE,"GENERAL";"TAB4",#N/A,TRUE,"GENERAL";"TAB5",#N/A,TRUE,"GENERAL"}</definedName>
    <definedName name="_____a5" localSheetId="31" hidden="1">{"TAB1",#N/A,TRUE,"GENERAL";"TAB2",#N/A,TRUE,"GENERAL";"TAB3",#N/A,TRUE,"GENERAL";"TAB4",#N/A,TRUE,"GENERAL";"TAB5",#N/A,TRUE,"GENERAL"}</definedName>
    <definedName name="_____a5" localSheetId="8" hidden="1">{"TAB1",#N/A,TRUE,"GENERAL";"TAB2",#N/A,TRUE,"GENERAL";"TAB3",#N/A,TRUE,"GENERAL";"TAB4",#N/A,TRUE,"GENERAL";"TAB5",#N/A,TRUE,"GENERAL"}</definedName>
    <definedName name="_____a5" localSheetId="9"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25" hidden="1">{"TAB1",#N/A,TRUE,"GENERAL";"TAB2",#N/A,TRUE,"GENERAL";"TAB3",#N/A,TRUE,"GENERAL";"TAB4",#N/A,TRUE,"GENERAL";"TAB5",#N/A,TRUE,"GENERAL"}</definedName>
    <definedName name="_____a6" localSheetId="26" hidden="1">{"TAB1",#N/A,TRUE,"GENERAL";"TAB2",#N/A,TRUE,"GENERAL";"TAB3",#N/A,TRUE,"GENERAL";"TAB4",#N/A,TRUE,"GENERAL";"TAB5",#N/A,TRUE,"GENERAL"}</definedName>
    <definedName name="_____a6" localSheetId="27" hidden="1">{"TAB1",#N/A,TRUE,"GENERAL";"TAB2",#N/A,TRUE,"GENERAL";"TAB3",#N/A,TRUE,"GENERAL";"TAB4",#N/A,TRUE,"GENERAL";"TAB5",#N/A,TRUE,"GENERAL"}</definedName>
    <definedName name="_____a6" localSheetId="28" hidden="1">{"TAB1",#N/A,TRUE,"GENERAL";"TAB2",#N/A,TRUE,"GENERAL";"TAB3",#N/A,TRUE,"GENERAL";"TAB4",#N/A,TRUE,"GENERAL";"TAB5",#N/A,TRUE,"GENERAL"}</definedName>
    <definedName name="_____a6" localSheetId="29" hidden="1">{"TAB1",#N/A,TRUE,"GENERAL";"TAB2",#N/A,TRUE,"GENERAL";"TAB3",#N/A,TRUE,"GENERAL";"TAB4",#N/A,TRUE,"GENERAL";"TAB5",#N/A,TRUE,"GENERAL"}</definedName>
    <definedName name="_____a6" localSheetId="30" hidden="1">{"TAB1",#N/A,TRUE,"GENERAL";"TAB2",#N/A,TRUE,"GENERAL";"TAB3",#N/A,TRUE,"GENERAL";"TAB4",#N/A,TRUE,"GENERAL";"TAB5",#N/A,TRUE,"GENERAL"}</definedName>
    <definedName name="_____a6" localSheetId="31" hidden="1">{"TAB1",#N/A,TRUE,"GENERAL";"TAB2",#N/A,TRUE,"GENERAL";"TAB3",#N/A,TRUE,"GENERAL";"TAB4",#N/A,TRUE,"GENERAL";"TAB5",#N/A,TRUE,"GENERAL"}</definedName>
    <definedName name="_____a6" localSheetId="8" hidden="1">{"TAB1",#N/A,TRUE,"GENERAL";"TAB2",#N/A,TRUE,"GENERAL";"TAB3",#N/A,TRUE,"GENERAL";"TAB4",#N/A,TRUE,"GENERAL";"TAB5",#N/A,TRUE,"GENERAL"}</definedName>
    <definedName name="_____a6" localSheetId="9"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25" hidden="1">{"TAB1",#N/A,TRUE,"GENERAL";"TAB2",#N/A,TRUE,"GENERAL";"TAB3",#N/A,TRUE,"GENERAL";"TAB4",#N/A,TRUE,"GENERAL";"TAB5",#N/A,TRUE,"GENERAL"}</definedName>
    <definedName name="_____b2" localSheetId="26" hidden="1">{"TAB1",#N/A,TRUE,"GENERAL";"TAB2",#N/A,TRUE,"GENERAL";"TAB3",#N/A,TRUE,"GENERAL";"TAB4",#N/A,TRUE,"GENERAL";"TAB5",#N/A,TRUE,"GENERAL"}</definedName>
    <definedName name="_____b2" localSheetId="27" hidden="1">{"TAB1",#N/A,TRUE,"GENERAL";"TAB2",#N/A,TRUE,"GENERAL";"TAB3",#N/A,TRUE,"GENERAL";"TAB4",#N/A,TRUE,"GENERAL";"TAB5",#N/A,TRUE,"GENERAL"}</definedName>
    <definedName name="_____b2" localSheetId="28" hidden="1">{"TAB1",#N/A,TRUE,"GENERAL";"TAB2",#N/A,TRUE,"GENERAL";"TAB3",#N/A,TRUE,"GENERAL";"TAB4",#N/A,TRUE,"GENERAL";"TAB5",#N/A,TRUE,"GENERAL"}</definedName>
    <definedName name="_____b2" localSheetId="29" hidden="1">{"TAB1",#N/A,TRUE,"GENERAL";"TAB2",#N/A,TRUE,"GENERAL";"TAB3",#N/A,TRUE,"GENERAL";"TAB4",#N/A,TRUE,"GENERAL";"TAB5",#N/A,TRUE,"GENERAL"}</definedName>
    <definedName name="_____b2" localSheetId="30" hidden="1">{"TAB1",#N/A,TRUE,"GENERAL";"TAB2",#N/A,TRUE,"GENERAL";"TAB3",#N/A,TRUE,"GENERAL";"TAB4",#N/A,TRUE,"GENERAL";"TAB5",#N/A,TRUE,"GENERAL"}</definedName>
    <definedName name="_____b2" localSheetId="31" hidden="1">{"TAB1",#N/A,TRUE,"GENERAL";"TAB2",#N/A,TRUE,"GENERAL";"TAB3",#N/A,TRUE,"GENERAL";"TAB4",#N/A,TRUE,"GENERAL";"TAB5",#N/A,TRUE,"GENERAL"}</definedName>
    <definedName name="_____b2" localSheetId="8" hidden="1">{"TAB1",#N/A,TRUE,"GENERAL";"TAB2",#N/A,TRUE,"GENERAL";"TAB3",#N/A,TRUE,"GENERAL";"TAB4",#N/A,TRUE,"GENERAL";"TAB5",#N/A,TRUE,"GENERAL"}</definedName>
    <definedName name="_____b2" localSheetId="9"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25" hidden="1">{"TAB1",#N/A,TRUE,"GENERAL";"TAB2",#N/A,TRUE,"GENERAL";"TAB3",#N/A,TRUE,"GENERAL";"TAB4",#N/A,TRUE,"GENERAL";"TAB5",#N/A,TRUE,"GENERAL"}</definedName>
    <definedName name="_____b3" localSheetId="26" hidden="1">{"TAB1",#N/A,TRUE,"GENERAL";"TAB2",#N/A,TRUE,"GENERAL";"TAB3",#N/A,TRUE,"GENERAL";"TAB4",#N/A,TRUE,"GENERAL";"TAB5",#N/A,TRUE,"GENERAL"}</definedName>
    <definedName name="_____b3" localSheetId="27" hidden="1">{"TAB1",#N/A,TRUE,"GENERAL";"TAB2",#N/A,TRUE,"GENERAL";"TAB3",#N/A,TRUE,"GENERAL";"TAB4",#N/A,TRUE,"GENERAL";"TAB5",#N/A,TRUE,"GENERAL"}</definedName>
    <definedName name="_____b3" localSheetId="28" hidden="1">{"TAB1",#N/A,TRUE,"GENERAL";"TAB2",#N/A,TRUE,"GENERAL";"TAB3",#N/A,TRUE,"GENERAL";"TAB4",#N/A,TRUE,"GENERAL";"TAB5",#N/A,TRUE,"GENERAL"}</definedName>
    <definedName name="_____b3" localSheetId="29" hidden="1">{"TAB1",#N/A,TRUE,"GENERAL";"TAB2",#N/A,TRUE,"GENERAL";"TAB3",#N/A,TRUE,"GENERAL";"TAB4",#N/A,TRUE,"GENERAL";"TAB5",#N/A,TRUE,"GENERAL"}</definedName>
    <definedName name="_____b3" localSheetId="30" hidden="1">{"TAB1",#N/A,TRUE,"GENERAL";"TAB2",#N/A,TRUE,"GENERAL";"TAB3",#N/A,TRUE,"GENERAL";"TAB4",#N/A,TRUE,"GENERAL";"TAB5",#N/A,TRUE,"GENERAL"}</definedName>
    <definedName name="_____b3" localSheetId="31" hidden="1">{"TAB1",#N/A,TRUE,"GENERAL";"TAB2",#N/A,TRUE,"GENERAL";"TAB3",#N/A,TRUE,"GENERAL";"TAB4",#N/A,TRUE,"GENERAL";"TAB5",#N/A,TRUE,"GENERAL"}</definedName>
    <definedName name="_____b3" localSheetId="8" hidden="1">{"TAB1",#N/A,TRUE,"GENERAL";"TAB2",#N/A,TRUE,"GENERAL";"TAB3",#N/A,TRUE,"GENERAL";"TAB4",#N/A,TRUE,"GENERAL";"TAB5",#N/A,TRUE,"GENERAL"}</definedName>
    <definedName name="_____b3" localSheetId="9"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25" hidden="1">{"TAB1",#N/A,TRUE,"GENERAL";"TAB2",#N/A,TRUE,"GENERAL";"TAB3",#N/A,TRUE,"GENERAL";"TAB4",#N/A,TRUE,"GENERAL";"TAB5",#N/A,TRUE,"GENERAL"}</definedName>
    <definedName name="_____b4" localSheetId="26" hidden="1">{"TAB1",#N/A,TRUE,"GENERAL";"TAB2",#N/A,TRUE,"GENERAL";"TAB3",#N/A,TRUE,"GENERAL";"TAB4",#N/A,TRUE,"GENERAL";"TAB5",#N/A,TRUE,"GENERAL"}</definedName>
    <definedName name="_____b4" localSheetId="27" hidden="1">{"TAB1",#N/A,TRUE,"GENERAL";"TAB2",#N/A,TRUE,"GENERAL";"TAB3",#N/A,TRUE,"GENERAL";"TAB4",#N/A,TRUE,"GENERAL";"TAB5",#N/A,TRUE,"GENERAL"}</definedName>
    <definedName name="_____b4" localSheetId="28" hidden="1">{"TAB1",#N/A,TRUE,"GENERAL";"TAB2",#N/A,TRUE,"GENERAL";"TAB3",#N/A,TRUE,"GENERAL";"TAB4",#N/A,TRUE,"GENERAL";"TAB5",#N/A,TRUE,"GENERAL"}</definedName>
    <definedName name="_____b4" localSheetId="29" hidden="1">{"TAB1",#N/A,TRUE,"GENERAL";"TAB2",#N/A,TRUE,"GENERAL";"TAB3",#N/A,TRUE,"GENERAL";"TAB4",#N/A,TRUE,"GENERAL";"TAB5",#N/A,TRUE,"GENERAL"}</definedName>
    <definedName name="_____b4" localSheetId="30" hidden="1">{"TAB1",#N/A,TRUE,"GENERAL";"TAB2",#N/A,TRUE,"GENERAL";"TAB3",#N/A,TRUE,"GENERAL";"TAB4",#N/A,TRUE,"GENERAL";"TAB5",#N/A,TRUE,"GENERAL"}</definedName>
    <definedName name="_____b4" localSheetId="31" hidden="1">{"TAB1",#N/A,TRUE,"GENERAL";"TAB2",#N/A,TRUE,"GENERAL";"TAB3",#N/A,TRUE,"GENERAL";"TAB4",#N/A,TRUE,"GENERAL";"TAB5",#N/A,TRUE,"GENERAL"}</definedName>
    <definedName name="_____b4" localSheetId="8" hidden="1">{"TAB1",#N/A,TRUE,"GENERAL";"TAB2",#N/A,TRUE,"GENERAL";"TAB3",#N/A,TRUE,"GENERAL";"TAB4",#N/A,TRUE,"GENERAL";"TAB5",#N/A,TRUE,"GENERAL"}</definedName>
    <definedName name="_____b4" localSheetId="9"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25" hidden="1">{"TAB1",#N/A,TRUE,"GENERAL";"TAB2",#N/A,TRUE,"GENERAL";"TAB3",#N/A,TRUE,"GENERAL";"TAB4",#N/A,TRUE,"GENERAL";"TAB5",#N/A,TRUE,"GENERAL"}</definedName>
    <definedName name="_____b5" localSheetId="26" hidden="1">{"TAB1",#N/A,TRUE,"GENERAL";"TAB2",#N/A,TRUE,"GENERAL";"TAB3",#N/A,TRUE,"GENERAL";"TAB4",#N/A,TRUE,"GENERAL";"TAB5",#N/A,TRUE,"GENERAL"}</definedName>
    <definedName name="_____b5" localSheetId="27" hidden="1">{"TAB1",#N/A,TRUE,"GENERAL";"TAB2",#N/A,TRUE,"GENERAL";"TAB3",#N/A,TRUE,"GENERAL";"TAB4",#N/A,TRUE,"GENERAL";"TAB5",#N/A,TRUE,"GENERAL"}</definedName>
    <definedName name="_____b5" localSheetId="28" hidden="1">{"TAB1",#N/A,TRUE,"GENERAL";"TAB2",#N/A,TRUE,"GENERAL";"TAB3",#N/A,TRUE,"GENERAL";"TAB4",#N/A,TRUE,"GENERAL";"TAB5",#N/A,TRUE,"GENERAL"}</definedName>
    <definedName name="_____b5" localSheetId="29" hidden="1">{"TAB1",#N/A,TRUE,"GENERAL";"TAB2",#N/A,TRUE,"GENERAL";"TAB3",#N/A,TRUE,"GENERAL";"TAB4",#N/A,TRUE,"GENERAL";"TAB5",#N/A,TRUE,"GENERAL"}</definedName>
    <definedName name="_____b5" localSheetId="30" hidden="1">{"TAB1",#N/A,TRUE,"GENERAL";"TAB2",#N/A,TRUE,"GENERAL";"TAB3",#N/A,TRUE,"GENERAL";"TAB4",#N/A,TRUE,"GENERAL";"TAB5",#N/A,TRUE,"GENERAL"}</definedName>
    <definedName name="_____b5" localSheetId="31" hidden="1">{"TAB1",#N/A,TRUE,"GENERAL";"TAB2",#N/A,TRUE,"GENERAL";"TAB3",#N/A,TRUE,"GENERAL";"TAB4",#N/A,TRUE,"GENERAL";"TAB5",#N/A,TRUE,"GENERAL"}</definedName>
    <definedName name="_____b5" localSheetId="8" hidden="1">{"TAB1",#N/A,TRUE,"GENERAL";"TAB2",#N/A,TRUE,"GENERAL";"TAB3",#N/A,TRUE,"GENERAL";"TAB4",#N/A,TRUE,"GENERAL";"TAB5",#N/A,TRUE,"GENERAL"}</definedName>
    <definedName name="_____b5" localSheetId="9"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25" hidden="1">{"TAB1",#N/A,TRUE,"GENERAL";"TAB2",#N/A,TRUE,"GENERAL";"TAB3",#N/A,TRUE,"GENERAL";"TAB4",#N/A,TRUE,"GENERAL";"TAB5",#N/A,TRUE,"GENERAL"}</definedName>
    <definedName name="_____b6" localSheetId="26" hidden="1">{"TAB1",#N/A,TRUE,"GENERAL";"TAB2",#N/A,TRUE,"GENERAL";"TAB3",#N/A,TRUE,"GENERAL";"TAB4",#N/A,TRUE,"GENERAL";"TAB5",#N/A,TRUE,"GENERAL"}</definedName>
    <definedName name="_____b6" localSheetId="27" hidden="1">{"TAB1",#N/A,TRUE,"GENERAL";"TAB2",#N/A,TRUE,"GENERAL";"TAB3",#N/A,TRUE,"GENERAL";"TAB4",#N/A,TRUE,"GENERAL";"TAB5",#N/A,TRUE,"GENERAL"}</definedName>
    <definedName name="_____b6" localSheetId="28" hidden="1">{"TAB1",#N/A,TRUE,"GENERAL";"TAB2",#N/A,TRUE,"GENERAL";"TAB3",#N/A,TRUE,"GENERAL";"TAB4",#N/A,TRUE,"GENERAL";"TAB5",#N/A,TRUE,"GENERAL"}</definedName>
    <definedName name="_____b6" localSheetId="29" hidden="1">{"TAB1",#N/A,TRUE,"GENERAL";"TAB2",#N/A,TRUE,"GENERAL";"TAB3",#N/A,TRUE,"GENERAL";"TAB4",#N/A,TRUE,"GENERAL";"TAB5",#N/A,TRUE,"GENERAL"}</definedName>
    <definedName name="_____b6" localSheetId="30" hidden="1">{"TAB1",#N/A,TRUE,"GENERAL";"TAB2",#N/A,TRUE,"GENERAL";"TAB3",#N/A,TRUE,"GENERAL";"TAB4",#N/A,TRUE,"GENERAL";"TAB5",#N/A,TRUE,"GENERAL"}</definedName>
    <definedName name="_____b6" localSheetId="31" hidden="1">{"TAB1",#N/A,TRUE,"GENERAL";"TAB2",#N/A,TRUE,"GENERAL";"TAB3",#N/A,TRUE,"GENERAL";"TAB4",#N/A,TRUE,"GENERAL";"TAB5",#N/A,TRUE,"GENERAL"}</definedName>
    <definedName name="_____b6" localSheetId="8" hidden="1">{"TAB1",#N/A,TRUE,"GENERAL";"TAB2",#N/A,TRUE,"GENERAL";"TAB3",#N/A,TRUE,"GENERAL";"TAB4",#N/A,TRUE,"GENERAL";"TAB5",#N/A,TRUE,"GENERAL"}</definedName>
    <definedName name="_____b6" localSheetId="9"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25" hidden="1">{"via1",#N/A,TRUE,"general";"via2",#N/A,TRUE,"general";"via3",#N/A,TRUE,"general"}</definedName>
    <definedName name="_____b7" localSheetId="26" hidden="1">{"via1",#N/A,TRUE,"general";"via2",#N/A,TRUE,"general";"via3",#N/A,TRUE,"general"}</definedName>
    <definedName name="_____b7" localSheetId="27" hidden="1">{"via1",#N/A,TRUE,"general";"via2",#N/A,TRUE,"general";"via3",#N/A,TRUE,"general"}</definedName>
    <definedName name="_____b7" localSheetId="28" hidden="1">{"via1",#N/A,TRUE,"general";"via2",#N/A,TRUE,"general";"via3",#N/A,TRUE,"general"}</definedName>
    <definedName name="_____b7" localSheetId="29" hidden="1">{"via1",#N/A,TRUE,"general";"via2",#N/A,TRUE,"general";"via3",#N/A,TRUE,"general"}</definedName>
    <definedName name="_____b7" localSheetId="30" hidden="1">{"via1",#N/A,TRUE,"general";"via2",#N/A,TRUE,"general";"via3",#N/A,TRUE,"general"}</definedName>
    <definedName name="_____b7" localSheetId="31" hidden="1">{"via1",#N/A,TRUE,"general";"via2",#N/A,TRUE,"general";"via3",#N/A,TRUE,"general"}</definedName>
    <definedName name="_____b7" localSheetId="8" hidden="1">{"via1",#N/A,TRUE,"general";"via2",#N/A,TRUE,"general";"via3",#N/A,TRUE,"general"}</definedName>
    <definedName name="_____b7" localSheetId="9"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25" hidden="1">{"via1",#N/A,TRUE,"general";"via2",#N/A,TRUE,"general";"via3",#N/A,TRUE,"general"}</definedName>
    <definedName name="_____b8" localSheetId="26" hidden="1">{"via1",#N/A,TRUE,"general";"via2",#N/A,TRUE,"general";"via3",#N/A,TRUE,"general"}</definedName>
    <definedName name="_____b8" localSheetId="27" hidden="1">{"via1",#N/A,TRUE,"general";"via2",#N/A,TRUE,"general";"via3",#N/A,TRUE,"general"}</definedName>
    <definedName name="_____b8" localSheetId="28" hidden="1">{"via1",#N/A,TRUE,"general";"via2",#N/A,TRUE,"general";"via3",#N/A,TRUE,"general"}</definedName>
    <definedName name="_____b8" localSheetId="29" hidden="1">{"via1",#N/A,TRUE,"general";"via2",#N/A,TRUE,"general";"via3",#N/A,TRUE,"general"}</definedName>
    <definedName name="_____b8" localSheetId="30" hidden="1">{"via1",#N/A,TRUE,"general";"via2",#N/A,TRUE,"general";"via3",#N/A,TRUE,"general"}</definedName>
    <definedName name="_____b8" localSheetId="31" hidden="1">{"via1",#N/A,TRUE,"general";"via2",#N/A,TRUE,"general";"via3",#N/A,TRUE,"general"}</definedName>
    <definedName name="_____b8" localSheetId="8" hidden="1">{"via1",#N/A,TRUE,"general";"via2",#N/A,TRUE,"general";"via3",#N/A,TRUE,"general"}</definedName>
    <definedName name="_____b8" localSheetId="9"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25" hidden="1">{"TAB1",#N/A,TRUE,"GENERAL";"TAB2",#N/A,TRUE,"GENERAL";"TAB3",#N/A,TRUE,"GENERAL";"TAB4",#N/A,TRUE,"GENERAL";"TAB5",#N/A,TRUE,"GENERAL"}</definedName>
    <definedName name="_____bb9" localSheetId="26" hidden="1">{"TAB1",#N/A,TRUE,"GENERAL";"TAB2",#N/A,TRUE,"GENERAL";"TAB3",#N/A,TRUE,"GENERAL";"TAB4",#N/A,TRUE,"GENERAL";"TAB5",#N/A,TRUE,"GENERAL"}</definedName>
    <definedName name="_____bb9" localSheetId="27" hidden="1">{"TAB1",#N/A,TRUE,"GENERAL";"TAB2",#N/A,TRUE,"GENERAL";"TAB3",#N/A,TRUE,"GENERAL";"TAB4",#N/A,TRUE,"GENERAL";"TAB5",#N/A,TRUE,"GENERAL"}</definedName>
    <definedName name="_____bb9" localSheetId="28" hidden="1">{"TAB1",#N/A,TRUE,"GENERAL";"TAB2",#N/A,TRUE,"GENERAL";"TAB3",#N/A,TRUE,"GENERAL";"TAB4",#N/A,TRUE,"GENERAL";"TAB5",#N/A,TRUE,"GENERAL"}</definedName>
    <definedName name="_____bb9" localSheetId="29" hidden="1">{"TAB1",#N/A,TRUE,"GENERAL";"TAB2",#N/A,TRUE,"GENERAL";"TAB3",#N/A,TRUE,"GENERAL";"TAB4",#N/A,TRUE,"GENERAL";"TAB5",#N/A,TRUE,"GENERAL"}</definedName>
    <definedName name="_____bb9" localSheetId="30" hidden="1">{"TAB1",#N/A,TRUE,"GENERAL";"TAB2",#N/A,TRUE,"GENERAL";"TAB3",#N/A,TRUE,"GENERAL";"TAB4",#N/A,TRUE,"GENERAL";"TAB5",#N/A,TRUE,"GENERAL"}</definedName>
    <definedName name="_____bb9" localSheetId="31" hidden="1">{"TAB1",#N/A,TRUE,"GENERAL";"TAB2",#N/A,TRUE,"GENERAL";"TAB3",#N/A,TRUE,"GENERAL";"TAB4",#N/A,TRUE,"GENERAL";"TAB5",#N/A,TRUE,"GENERAL"}</definedName>
    <definedName name="_____bb9" localSheetId="8" hidden="1">{"TAB1",#N/A,TRUE,"GENERAL";"TAB2",#N/A,TRUE,"GENERAL";"TAB3",#N/A,TRUE,"GENERAL";"TAB4",#N/A,TRUE,"GENERAL";"TAB5",#N/A,TRUE,"GENERAL"}</definedName>
    <definedName name="_____bb9" localSheetId="9"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25" hidden="1">{"TAB1",#N/A,TRUE,"GENERAL";"TAB2",#N/A,TRUE,"GENERAL";"TAB3",#N/A,TRUE,"GENERAL";"TAB4",#N/A,TRUE,"GENERAL";"TAB5",#N/A,TRUE,"GENERAL"}</definedName>
    <definedName name="_____bgb5" localSheetId="26" hidden="1">{"TAB1",#N/A,TRUE,"GENERAL";"TAB2",#N/A,TRUE,"GENERAL";"TAB3",#N/A,TRUE,"GENERAL";"TAB4",#N/A,TRUE,"GENERAL";"TAB5",#N/A,TRUE,"GENERAL"}</definedName>
    <definedName name="_____bgb5" localSheetId="27" hidden="1">{"TAB1",#N/A,TRUE,"GENERAL";"TAB2",#N/A,TRUE,"GENERAL";"TAB3",#N/A,TRUE,"GENERAL";"TAB4",#N/A,TRUE,"GENERAL";"TAB5",#N/A,TRUE,"GENERAL"}</definedName>
    <definedName name="_____bgb5" localSheetId="28" hidden="1">{"TAB1",#N/A,TRUE,"GENERAL";"TAB2",#N/A,TRUE,"GENERAL";"TAB3",#N/A,TRUE,"GENERAL";"TAB4",#N/A,TRUE,"GENERAL";"TAB5",#N/A,TRUE,"GENERAL"}</definedName>
    <definedName name="_____bgb5" localSheetId="29" hidden="1">{"TAB1",#N/A,TRUE,"GENERAL";"TAB2",#N/A,TRUE,"GENERAL";"TAB3",#N/A,TRUE,"GENERAL";"TAB4",#N/A,TRUE,"GENERAL";"TAB5",#N/A,TRUE,"GENERAL"}</definedName>
    <definedName name="_____bgb5" localSheetId="30" hidden="1">{"TAB1",#N/A,TRUE,"GENERAL";"TAB2",#N/A,TRUE,"GENERAL";"TAB3",#N/A,TRUE,"GENERAL";"TAB4",#N/A,TRUE,"GENERAL";"TAB5",#N/A,TRUE,"GENERAL"}</definedName>
    <definedName name="_____bgb5" localSheetId="31" hidden="1">{"TAB1",#N/A,TRUE,"GENERAL";"TAB2",#N/A,TRUE,"GENERAL";"TAB3",#N/A,TRUE,"GENERAL";"TAB4",#N/A,TRUE,"GENERAL";"TAB5",#N/A,TRUE,"GENERAL"}</definedName>
    <definedName name="_____bgb5" localSheetId="8" hidden="1">{"TAB1",#N/A,TRUE,"GENERAL";"TAB2",#N/A,TRUE,"GENERAL";"TAB3",#N/A,TRUE,"GENERAL";"TAB4",#N/A,TRUE,"GENERAL";"TAB5",#N/A,TRUE,"GENERAL"}</definedName>
    <definedName name="_____bgb5" localSheetId="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25" hidden="1">{"TAB1",#N/A,TRUE,"GENERAL";"TAB2",#N/A,TRUE,"GENERAL";"TAB3",#N/A,TRUE,"GENERAL";"TAB4",#N/A,TRUE,"GENERAL";"TAB5",#N/A,TRUE,"GENERAL"}</definedName>
    <definedName name="_____g2" localSheetId="26" hidden="1">{"TAB1",#N/A,TRUE,"GENERAL";"TAB2",#N/A,TRUE,"GENERAL";"TAB3",#N/A,TRUE,"GENERAL";"TAB4",#N/A,TRUE,"GENERAL";"TAB5",#N/A,TRUE,"GENERAL"}</definedName>
    <definedName name="_____g2" localSheetId="27" hidden="1">{"TAB1",#N/A,TRUE,"GENERAL";"TAB2",#N/A,TRUE,"GENERAL";"TAB3",#N/A,TRUE,"GENERAL";"TAB4",#N/A,TRUE,"GENERAL";"TAB5",#N/A,TRUE,"GENERAL"}</definedName>
    <definedName name="_____g2" localSheetId="28" hidden="1">{"TAB1",#N/A,TRUE,"GENERAL";"TAB2",#N/A,TRUE,"GENERAL";"TAB3",#N/A,TRUE,"GENERAL";"TAB4",#N/A,TRUE,"GENERAL";"TAB5",#N/A,TRUE,"GENERAL"}</definedName>
    <definedName name="_____g2" localSheetId="29" hidden="1">{"TAB1",#N/A,TRUE,"GENERAL";"TAB2",#N/A,TRUE,"GENERAL";"TAB3",#N/A,TRUE,"GENERAL";"TAB4",#N/A,TRUE,"GENERAL";"TAB5",#N/A,TRUE,"GENERAL"}</definedName>
    <definedName name="_____g2" localSheetId="30" hidden="1">{"TAB1",#N/A,TRUE,"GENERAL";"TAB2",#N/A,TRUE,"GENERAL";"TAB3",#N/A,TRUE,"GENERAL";"TAB4",#N/A,TRUE,"GENERAL";"TAB5",#N/A,TRUE,"GENERAL"}</definedName>
    <definedName name="_____g2" localSheetId="31" hidden="1">{"TAB1",#N/A,TRUE,"GENERAL";"TAB2",#N/A,TRUE,"GENERAL";"TAB3",#N/A,TRUE,"GENERAL";"TAB4",#N/A,TRUE,"GENERAL";"TAB5",#N/A,TRUE,"GENERAL"}</definedName>
    <definedName name="_____g2" localSheetId="8" hidden="1">{"TAB1",#N/A,TRUE,"GENERAL";"TAB2",#N/A,TRUE,"GENERAL";"TAB3",#N/A,TRUE,"GENERAL";"TAB4",#N/A,TRUE,"GENERAL";"TAB5",#N/A,TRUE,"GENERAL"}</definedName>
    <definedName name="_____g2" localSheetId="9"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25" hidden="1">{"via1",#N/A,TRUE,"general";"via2",#N/A,TRUE,"general";"via3",#N/A,TRUE,"general"}</definedName>
    <definedName name="_____g3" localSheetId="26" hidden="1">{"via1",#N/A,TRUE,"general";"via2",#N/A,TRUE,"general";"via3",#N/A,TRUE,"general"}</definedName>
    <definedName name="_____g3" localSheetId="27" hidden="1">{"via1",#N/A,TRUE,"general";"via2",#N/A,TRUE,"general";"via3",#N/A,TRUE,"general"}</definedName>
    <definedName name="_____g3" localSheetId="28" hidden="1">{"via1",#N/A,TRUE,"general";"via2",#N/A,TRUE,"general";"via3",#N/A,TRUE,"general"}</definedName>
    <definedName name="_____g3" localSheetId="29" hidden="1">{"via1",#N/A,TRUE,"general";"via2",#N/A,TRUE,"general";"via3",#N/A,TRUE,"general"}</definedName>
    <definedName name="_____g3" localSheetId="30" hidden="1">{"via1",#N/A,TRUE,"general";"via2",#N/A,TRUE,"general";"via3",#N/A,TRUE,"general"}</definedName>
    <definedName name="_____g3" localSheetId="31" hidden="1">{"via1",#N/A,TRUE,"general";"via2",#N/A,TRUE,"general";"via3",#N/A,TRUE,"general"}</definedName>
    <definedName name="_____g3" localSheetId="8" hidden="1">{"via1",#N/A,TRUE,"general";"via2",#N/A,TRUE,"general";"via3",#N/A,TRUE,"general"}</definedName>
    <definedName name="_____g3" localSheetId="9"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25" hidden="1">{"via1",#N/A,TRUE,"general";"via2",#N/A,TRUE,"general";"via3",#N/A,TRUE,"general"}</definedName>
    <definedName name="_____g4" localSheetId="26" hidden="1">{"via1",#N/A,TRUE,"general";"via2",#N/A,TRUE,"general";"via3",#N/A,TRUE,"general"}</definedName>
    <definedName name="_____g4" localSheetId="27" hidden="1">{"via1",#N/A,TRUE,"general";"via2",#N/A,TRUE,"general";"via3",#N/A,TRUE,"general"}</definedName>
    <definedName name="_____g4" localSheetId="28" hidden="1">{"via1",#N/A,TRUE,"general";"via2",#N/A,TRUE,"general";"via3",#N/A,TRUE,"general"}</definedName>
    <definedName name="_____g4" localSheetId="29" hidden="1">{"via1",#N/A,TRUE,"general";"via2",#N/A,TRUE,"general";"via3",#N/A,TRUE,"general"}</definedName>
    <definedName name="_____g4" localSheetId="30" hidden="1">{"via1",#N/A,TRUE,"general";"via2",#N/A,TRUE,"general";"via3",#N/A,TRUE,"general"}</definedName>
    <definedName name="_____g4" localSheetId="31" hidden="1">{"via1",#N/A,TRUE,"general";"via2",#N/A,TRUE,"general";"via3",#N/A,TRUE,"general"}</definedName>
    <definedName name="_____g4" localSheetId="8" hidden="1">{"via1",#N/A,TRUE,"general";"via2",#N/A,TRUE,"general";"via3",#N/A,TRUE,"general"}</definedName>
    <definedName name="_____g4" localSheetId="9"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25" hidden="1">{"via1",#N/A,TRUE,"general";"via2",#N/A,TRUE,"general";"via3",#N/A,TRUE,"general"}</definedName>
    <definedName name="_____g5" localSheetId="26" hidden="1">{"via1",#N/A,TRUE,"general";"via2",#N/A,TRUE,"general";"via3",#N/A,TRUE,"general"}</definedName>
    <definedName name="_____g5" localSheetId="27" hidden="1">{"via1",#N/A,TRUE,"general";"via2",#N/A,TRUE,"general";"via3",#N/A,TRUE,"general"}</definedName>
    <definedName name="_____g5" localSheetId="28" hidden="1">{"via1",#N/A,TRUE,"general";"via2",#N/A,TRUE,"general";"via3",#N/A,TRUE,"general"}</definedName>
    <definedName name="_____g5" localSheetId="29" hidden="1">{"via1",#N/A,TRUE,"general";"via2",#N/A,TRUE,"general";"via3",#N/A,TRUE,"general"}</definedName>
    <definedName name="_____g5" localSheetId="30" hidden="1">{"via1",#N/A,TRUE,"general";"via2",#N/A,TRUE,"general";"via3",#N/A,TRUE,"general"}</definedName>
    <definedName name="_____g5" localSheetId="31" hidden="1">{"via1",#N/A,TRUE,"general";"via2",#N/A,TRUE,"general";"via3",#N/A,TRUE,"general"}</definedName>
    <definedName name="_____g5" localSheetId="8" hidden="1">{"via1",#N/A,TRUE,"general";"via2",#N/A,TRUE,"general";"via3",#N/A,TRUE,"general"}</definedName>
    <definedName name="_____g5" localSheetId="9"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25" hidden="1">{"via1",#N/A,TRUE,"general";"via2",#N/A,TRUE,"general";"via3",#N/A,TRUE,"general"}</definedName>
    <definedName name="_____g6" localSheetId="26" hidden="1">{"via1",#N/A,TRUE,"general";"via2",#N/A,TRUE,"general";"via3",#N/A,TRUE,"general"}</definedName>
    <definedName name="_____g6" localSheetId="27" hidden="1">{"via1",#N/A,TRUE,"general";"via2",#N/A,TRUE,"general";"via3",#N/A,TRUE,"general"}</definedName>
    <definedName name="_____g6" localSheetId="28" hidden="1">{"via1",#N/A,TRUE,"general";"via2",#N/A,TRUE,"general";"via3",#N/A,TRUE,"general"}</definedName>
    <definedName name="_____g6" localSheetId="29" hidden="1">{"via1",#N/A,TRUE,"general";"via2",#N/A,TRUE,"general";"via3",#N/A,TRUE,"general"}</definedName>
    <definedName name="_____g6" localSheetId="30" hidden="1">{"via1",#N/A,TRUE,"general";"via2",#N/A,TRUE,"general";"via3",#N/A,TRUE,"general"}</definedName>
    <definedName name="_____g6" localSheetId="31" hidden="1">{"via1",#N/A,TRUE,"general";"via2",#N/A,TRUE,"general";"via3",#N/A,TRUE,"general"}</definedName>
    <definedName name="_____g6" localSheetId="8" hidden="1">{"via1",#N/A,TRUE,"general";"via2",#N/A,TRUE,"general";"via3",#N/A,TRUE,"general"}</definedName>
    <definedName name="_____g6" localSheetId="9"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25" hidden="1">{"TAB1",#N/A,TRUE,"GENERAL";"TAB2",#N/A,TRUE,"GENERAL";"TAB3",#N/A,TRUE,"GENERAL";"TAB4",#N/A,TRUE,"GENERAL";"TAB5",#N/A,TRUE,"GENERAL"}</definedName>
    <definedName name="_____g7" localSheetId="26" hidden="1">{"TAB1",#N/A,TRUE,"GENERAL";"TAB2",#N/A,TRUE,"GENERAL";"TAB3",#N/A,TRUE,"GENERAL";"TAB4",#N/A,TRUE,"GENERAL";"TAB5",#N/A,TRUE,"GENERAL"}</definedName>
    <definedName name="_____g7" localSheetId="27" hidden="1">{"TAB1",#N/A,TRUE,"GENERAL";"TAB2",#N/A,TRUE,"GENERAL";"TAB3",#N/A,TRUE,"GENERAL";"TAB4",#N/A,TRUE,"GENERAL";"TAB5",#N/A,TRUE,"GENERAL"}</definedName>
    <definedName name="_____g7" localSheetId="28" hidden="1">{"TAB1",#N/A,TRUE,"GENERAL";"TAB2",#N/A,TRUE,"GENERAL";"TAB3",#N/A,TRUE,"GENERAL";"TAB4",#N/A,TRUE,"GENERAL";"TAB5",#N/A,TRUE,"GENERAL"}</definedName>
    <definedName name="_____g7" localSheetId="29" hidden="1">{"TAB1",#N/A,TRUE,"GENERAL";"TAB2",#N/A,TRUE,"GENERAL";"TAB3",#N/A,TRUE,"GENERAL";"TAB4",#N/A,TRUE,"GENERAL";"TAB5",#N/A,TRUE,"GENERAL"}</definedName>
    <definedName name="_____g7" localSheetId="30" hidden="1">{"TAB1",#N/A,TRUE,"GENERAL";"TAB2",#N/A,TRUE,"GENERAL";"TAB3",#N/A,TRUE,"GENERAL";"TAB4",#N/A,TRUE,"GENERAL";"TAB5",#N/A,TRUE,"GENERAL"}</definedName>
    <definedName name="_____g7" localSheetId="31" hidden="1">{"TAB1",#N/A,TRUE,"GENERAL";"TAB2",#N/A,TRUE,"GENERAL";"TAB3",#N/A,TRUE,"GENERAL";"TAB4",#N/A,TRUE,"GENERAL";"TAB5",#N/A,TRUE,"GENERAL"}</definedName>
    <definedName name="_____g7" localSheetId="8" hidden="1">{"TAB1",#N/A,TRUE,"GENERAL";"TAB2",#N/A,TRUE,"GENERAL";"TAB3",#N/A,TRUE,"GENERAL";"TAB4",#N/A,TRUE,"GENERAL";"TAB5",#N/A,TRUE,"GENERAL"}</definedName>
    <definedName name="_____g7" localSheetId="9"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25" hidden="1">{"TAB1",#N/A,TRUE,"GENERAL";"TAB2",#N/A,TRUE,"GENERAL";"TAB3",#N/A,TRUE,"GENERAL";"TAB4",#N/A,TRUE,"GENERAL";"TAB5",#N/A,TRUE,"GENERAL"}</definedName>
    <definedName name="_____GR1" localSheetId="26" hidden="1">{"TAB1",#N/A,TRUE,"GENERAL";"TAB2",#N/A,TRUE,"GENERAL";"TAB3",#N/A,TRUE,"GENERAL";"TAB4",#N/A,TRUE,"GENERAL";"TAB5",#N/A,TRUE,"GENERAL"}</definedName>
    <definedName name="_____GR1" localSheetId="27" hidden="1">{"TAB1",#N/A,TRUE,"GENERAL";"TAB2",#N/A,TRUE,"GENERAL";"TAB3",#N/A,TRUE,"GENERAL";"TAB4",#N/A,TRUE,"GENERAL";"TAB5",#N/A,TRUE,"GENERAL"}</definedName>
    <definedName name="_____GR1" localSheetId="28" hidden="1">{"TAB1",#N/A,TRUE,"GENERAL";"TAB2",#N/A,TRUE,"GENERAL";"TAB3",#N/A,TRUE,"GENERAL";"TAB4",#N/A,TRUE,"GENERAL";"TAB5",#N/A,TRUE,"GENERAL"}</definedName>
    <definedName name="_____GR1" localSheetId="29" hidden="1">{"TAB1",#N/A,TRUE,"GENERAL";"TAB2",#N/A,TRUE,"GENERAL";"TAB3",#N/A,TRUE,"GENERAL";"TAB4",#N/A,TRUE,"GENERAL";"TAB5",#N/A,TRUE,"GENERAL"}</definedName>
    <definedName name="_____GR1" localSheetId="30" hidden="1">{"TAB1",#N/A,TRUE,"GENERAL";"TAB2",#N/A,TRUE,"GENERAL";"TAB3",#N/A,TRUE,"GENERAL";"TAB4",#N/A,TRUE,"GENERAL";"TAB5",#N/A,TRUE,"GENERAL"}</definedName>
    <definedName name="_____GR1" localSheetId="31" hidden="1">{"TAB1",#N/A,TRUE,"GENERAL";"TAB2",#N/A,TRUE,"GENERAL";"TAB3",#N/A,TRUE,"GENERAL";"TAB4",#N/A,TRUE,"GENERAL";"TAB5",#N/A,TRUE,"GENERAL"}</definedName>
    <definedName name="_____GR1" localSheetId="8" hidden="1">{"TAB1",#N/A,TRUE,"GENERAL";"TAB2",#N/A,TRUE,"GENERAL";"TAB3",#N/A,TRUE,"GENERAL";"TAB4",#N/A,TRUE,"GENERAL";"TAB5",#N/A,TRUE,"GENERAL"}</definedName>
    <definedName name="_____GR1" localSheetId="9"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25" hidden="1">{"via1",#N/A,TRUE,"general";"via2",#N/A,TRUE,"general";"via3",#N/A,TRUE,"general"}</definedName>
    <definedName name="_____gtr4" localSheetId="26" hidden="1">{"via1",#N/A,TRUE,"general";"via2",#N/A,TRUE,"general";"via3",#N/A,TRUE,"general"}</definedName>
    <definedName name="_____gtr4" localSheetId="27" hidden="1">{"via1",#N/A,TRUE,"general";"via2",#N/A,TRUE,"general";"via3",#N/A,TRUE,"general"}</definedName>
    <definedName name="_____gtr4" localSheetId="28" hidden="1">{"via1",#N/A,TRUE,"general";"via2",#N/A,TRUE,"general";"via3",#N/A,TRUE,"general"}</definedName>
    <definedName name="_____gtr4" localSheetId="29" hidden="1">{"via1",#N/A,TRUE,"general";"via2",#N/A,TRUE,"general";"via3",#N/A,TRUE,"general"}</definedName>
    <definedName name="_____gtr4" localSheetId="30" hidden="1">{"via1",#N/A,TRUE,"general";"via2",#N/A,TRUE,"general";"via3",#N/A,TRUE,"general"}</definedName>
    <definedName name="_____gtr4" localSheetId="31" hidden="1">{"via1",#N/A,TRUE,"general";"via2",#N/A,TRUE,"general";"via3",#N/A,TRUE,"general"}</definedName>
    <definedName name="_____gtr4" localSheetId="8" hidden="1">{"via1",#N/A,TRUE,"general";"via2",#N/A,TRUE,"general";"via3",#N/A,TRUE,"general"}</definedName>
    <definedName name="_____gtr4" localSheetId="9"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25" hidden="1">{"via1",#N/A,TRUE,"general";"via2",#N/A,TRUE,"general";"via3",#N/A,TRUE,"general"}</definedName>
    <definedName name="_____h2" localSheetId="26" hidden="1">{"via1",#N/A,TRUE,"general";"via2",#N/A,TRUE,"general";"via3",#N/A,TRUE,"general"}</definedName>
    <definedName name="_____h2" localSheetId="27" hidden="1">{"via1",#N/A,TRUE,"general";"via2",#N/A,TRUE,"general";"via3",#N/A,TRUE,"general"}</definedName>
    <definedName name="_____h2" localSheetId="28" hidden="1">{"via1",#N/A,TRUE,"general";"via2",#N/A,TRUE,"general";"via3",#N/A,TRUE,"general"}</definedName>
    <definedName name="_____h2" localSheetId="29" hidden="1">{"via1",#N/A,TRUE,"general";"via2",#N/A,TRUE,"general";"via3",#N/A,TRUE,"general"}</definedName>
    <definedName name="_____h2" localSheetId="30" hidden="1">{"via1",#N/A,TRUE,"general";"via2",#N/A,TRUE,"general";"via3",#N/A,TRUE,"general"}</definedName>
    <definedName name="_____h2" localSheetId="31" hidden="1">{"via1",#N/A,TRUE,"general";"via2",#N/A,TRUE,"general";"via3",#N/A,TRUE,"general"}</definedName>
    <definedName name="_____h2" localSheetId="8" hidden="1">{"via1",#N/A,TRUE,"general";"via2",#N/A,TRUE,"general";"via3",#N/A,TRUE,"general"}</definedName>
    <definedName name="_____h2" localSheetId="9"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25" hidden="1">{"via1",#N/A,TRUE,"general";"via2",#N/A,TRUE,"general";"via3",#N/A,TRUE,"general"}</definedName>
    <definedName name="_____h3" localSheetId="26" hidden="1">{"via1",#N/A,TRUE,"general";"via2",#N/A,TRUE,"general";"via3",#N/A,TRUE,"general"}</definedName>
    <definedName name="_____h3" localSheetId="27" hidden="1">{"via1",#N/A,TRUE,"general";"via2",#N/A,TRUE,"general";"via3",#N/A,TRUE,"general"}</definedName>
    <definedName name="_____h3" localSheetId="28" hidden="1">{"via1",#N/A,TRUE,"general";"via2",#N/A,TRUE,"general";"via3",#N/A,TRUE,"general"}</definedName>
    <definedName name="_____h3" localSheetId="29" hidden="1">{"via1",#N/A,TRUE,"general";"via2",#N/A,TRUE,"general";"via3",#N/A,TRUE,"general"}</definedName>
    <definedName name="_____h3" localSheetId="30" hidden="1">{"via1",#N/A,TRUE,"general";"via2",#N/A,TRUE,"general";"via3",#N/A,TRUE,"general"}</definedName>
    <definedName name="_____h3" localSheetId="31" hidden="1">{"via1",#N/A,TRUE,"general";"via2",#N/A,TRUE,"general";"via3",#N/A,TRUE,"general"}</definedName>
    <definedName name="_____h3" localSheetId="8" hidden="1">{"via1",#N/A,TRUE,"general";"via2",#N/A,TRUE,"general";"via3",#N/A,TRUE,"general"}</definedName>
    <definedName name="_____h3" localSheetId="9"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25" hidden="1">{"TAB1",#N/A,TRUE,"GENERAL";"TAB2",#N/A,TRUE,"GENERAL";"TAB3",#N/A,TRUE,"GENERAL";"TAB4",#N/A,TRUE,"GENERAL";"TAB5",#N/A,TRUE,"GENERAL"}</definedName>
    <definedName name="_____h4" localSheetId="26" hidden="1">{"TAB1",#N/A,TRUE,"GENERAL";"TAB2",#N/A,TRUE,"GENERAL";"TAB3",#N/A,TRUE,"GENERAL";"TAB4",#N/A,TRUE,"GENERAL";"TAB5",#N/A,TRUE,"GENERAL"}</definedName>
    <definedName name="_____h4" localSheetId="27" hidden="1">{"TAB1",#N/A,TRUE,"GENERAL";"TAB2",#N/A,TRUE,"GENERAL";"TAB3",#N/A,TRUE,"GENERAL";"TAB4",#N/A,TRUE,"GENERAL";"TAB5",#N/A,TRUE,"GENERAL"}</definedName>
    <definedName name="_____h4" localSheetId="28" hidden="1">{"TAB1",#N/A,TRUE,"GENERAL";"TAB2",#N/A,TRUE,"GENERAL";"TAB3",#N/A,TRUE,"GENERAL";"TAB4",#N/A,TRUE,"GENERAL";"TAB5",#N/A,TRUE,"GENERAL"}</definedName>
    <definedName name="_____h4" localSheetId="29" hidden="1">{"TAB1",#N/A,TRUE,"GENERAL";"TAB2",#N/A,TRUE,"GENERAL";"TAB3",#N/A,TRUE,"GENERAL";"TAB4",#N/A,TRUE,"GENERAL";"TAB5",#N/A,TRUE,"GENERAL"}</definedName>
    <definedName name="_____h4" localSheetId="30" hidden="1">{"TAB1",#N/A,TRUE,"GENERAL";"TAB2",#N/A,TRUE,"GENERAL";"TAB3",#N/A,TRUE,"GENERAL";"TAB4",#N/A,TRUE,"GENERAL";"TAB5",#N/A,TRUE,"GENERAL"}</definedName>
    <definedName name="_____h4" localSheetId="31" hidden="1">{"TAB1",#N/A,TRUE,"GENERAL";"TAB2",#N/A,TRUE,"GENERAL";"TAB3",#N/A,TRUE,"GENERAL";"TAB4",#N/A,TRUE,"GENERAL";"TAB5",#N/A,TRUE,"GENERAL"}</definedName>
    <definedName name="_____h4" localSheetId="8" hidden="1">{"TAB1",#N/A,TRUE,"GENERAL";"TAB2",#N/A,TRUE,"GENERAL";"TAB3",#N/A,TRUE,"GENERAL";"TAB4",#N/A,TRUE,"GENERAL";"TAB5",#N/A,TRUE,"GENERAL"}</definedName>
    <definedName name="_____h4" localSheetId="9"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25" hidden="1">{"TAB1",#N/A,TRUE,"GENERAL";"TAB2",#N/A,TRUE,"GENERAL";"TAB3",#N/A,TRUE,"GENERAL";"TAB4",#N/A,TRUE,"GENERAL";"TAB5",#N/A,TRUE,"GENERAL"}</definedName>
    <definedName name="_____h5" localSheetId="26" hidden="1">{"TAB1",#N/A,TRUE,"GENERAL";"TAB2",#N/A,TRUE,"GENERAL";"TAB3",#N/A,TRUE,"GENERAL";"TAB4",#N/A,TRUE,"GENERAL";"TAB5",#N/A,TRUE,"GENERAL"}</definedName>
    <definedName name="_____h5" localSheetId="27" hidden="1">{"TAB1",#N/A,TRUE,"GENERAL";"TAB2",#N/A,TRUE,"GENERAL";"TAB3",#N/A,TRUE,"GENERAL";"TAB4",#N/A,TRUE,"GENERAL";"TAB5",#N/A,TRUE,"GENERAL"}</definedName>
    <definedName name="_____h5" localSheetId="28" hidden="1">{"TAB1",#N/A,TRUE,"GENERAL";"TAB2",#N/A,TRUE,"GENERAL";"TAB3",#N/A,TRUE,"GENERAL";"TAB4",#N/A,TRUE,"GENERAL";"TAB5",#N/A,TRUE,"GENERAL"}</definedName>
    <definedName name="_____h5" localSheetId="29" hidden="1">{"TAB1",#N/A,TRUE,"GENERAL";"TAB2",#N/A,TRUE,"GENERAL";"TAB3",#N/A,TRUE,"GENERAL";"TAB4",#N/A,TRUE,"GENERAL";"TAB5",#N/A,TRUE,"GENERAL"}</definedName>
    <definedName name="_____h5" localSheetId="30" hidden="1">{"TAB1",#N/A,TRUE,"GENERAL";"TAB2",#N/A,TRUE,"GENERAL";"TAB3",#N/A,TRUE,"GENERAL";"TAB4",#N/A,TRUE,"GENERAL";"TAB5",#N/A,TRUE,"GENERAL"}</definedName>
    <definedName name="_____h5" localSheetId="31" hidden="1">{"TAB1",#N/A,TRUE,"GENERAL";"TAB2",#N/A,TRUE,"GENERAL";"TAB3",#N/A,TRUE,"GENERAL";"TAB4",#N/A,TRUE,"GENERAL";"TAB5",#N/A,TRUE,"GENERAL"}</definedName>
    <definedName name="_____h5" localSheetId="8" hidden="1">{"TAB1",#N/A,TRUE,"GENERAL";"TAB2",#N/A,TRUE,"GENERAL";"TAB3",#N/A,TRUE,"GENERAL";"TAB4",#N/A,TRUE,"GENERAL";"TAB5",#N/A,TRUE,"GENERAL"}</definedName>
    <definedName name="_____h5" localSheetId="9"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25" hidden="1">{"via1",#N/A,TRUE,"general";"via2",#N/A,TRUE,"general";"via3",#N/A,TRUE,"general"}</definedName>
    <definedName name="_____h6" localSheetId="26" hidden="1">{"via1",#N/A,TRUE,"general";"via2",#N/A,TRUE,"general";"via3",#N/A,TRUE,"general"}</definedName>
    <definedName name="_____h6" localSheetId="27" hidden="1">{"via1",#N/A,TRUE,"general";"via2",#N/A,TRUE,"general";"via3",#N/A,TRUE,"general"}</definedName>
    <definedName name="_____h6" localSheetId="28" hidden="1">{"via1",#N/A,TRUE,"general";"via2",#N/A,TRUE,"general";"via3",#N/A,TRUE,"general"}</definedName>
    <definedName name="_____h6" localSheetId="29" hidden="1">{"via1",#N/A,TRUE,"general";"via2",#N/A,TRUE,"general";"via3",#N/A,TRUE,"general"}</definedName>
    <definedName name="_____h6" localSheetId="30" hidden="1">{"via1",#N/A,TRUE,"general";"via2",#N/A,TRUE,"general";"via3",#N/A,TRUE,"general"}</definedName>
    <definedName name="_____h6" localSheetId="31" hidden="1">{"via1",#N/A,TRUE,"general";"via2",#N/A,TRUE,"general";"via3",#N/A,TRUE,"general"}</definedName>
    <definedName name="_____h6" localSheetId="8" hidden="1">{"via1",#N/A,TRUE,"general";"via2",#N/A,TRUE,"general";"via3",#N/A,TRUE,"general"}</definedName>
    <definedName name="_____h6" localSheetId="9"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25" hidden="1">{"TAB1",#N/A,TRUE,"GENERAL";"TAB2",#N/A,TRUE,"GENERAL";"TAB3",#N/A,TRUE,"GENERAL";"TAB4",#N/A,TRUE,"GENERAL";"TAB5",#N/A,TRUE,"GENERAL"}</definedName>
    <definedName name="_____h7" localSheetId="26" hidden="1">{"TAB1",#N/A,TRUE,"GENERAL";"TAB2",#N/A,TRUE,"GENERAL";"TAB3",#N/A,TRUE,"GENERAL";"TAB4",#N/A,TRUE,"GENERAL";"TAB5",#N/A,TRUE,"GENERAL"}</definedName>
    <definedName name="_____h7" localSheetId="27" hidden="1">{"TAB1",#N/A,TRUE,"GENERAL";"TAB2",#N/A,TRUE,"GENERAL";"TAB3",#N/A,TRUE,"GENERAL";"TAB4",#N/A,TRUE,"GENERAL";"TAB5",#N/A,TRUE,"GENERAL"}</definedName>
    <definedName name="_____h7" localSheetId="28" hidden="1">{"TAB1",#N/A,TRUE,"GENERAL";"TAB2",#N/A,TRUE,"GENERAL";"TAB3",#N/A,TRUE,"GENERAL";"TAB4",#N/A,TRUE,"GENERAL";"TAB5",#N/A,TRUE,"GENERAL"}</definedName>
    <definedName name="_____h7" localSheetId="29" hidden="1">{"TAB1",#N/A,TRUE,"GENERAL";"TAB2",#N/A,TRUE,"GENERAL";"TAB3",#N/A,TRUE,"GENERAL";"TAB4",#N/A,TRUE,"GENERAL";"TAB5",#N/A,TRUE,"GENERAL"}</definedName>
    <definedName name="_____h7" localSheetId="30" hidden="1">{"TAB1",#N/A,TRUE,"GENERAL";"TAB2",#N/A,TRUE,"GENERAL";"TAB3",#N/A,TRUE,"GENERAL";"TAB4",#N/A,TRUE,"GENERAL";"TAB5",#N/A,TRUE,"GENERAL"}</definedName>
    <definedName name="_____h7" localSheetId="31" hidden="1">{"TAB1",#N/A,TRUE,"GENERAL";"TAB2",#N/A,TRUE,"GENERAL";"TAB3",#N/A,TRUE,"GENERAL";"TAB4",#N/A,TRUE,"GENERAL";"TAB5",#N/A,TRUE,"GENERAL"}</definedName>
    <definedName name="_____h7" localSheetId="8" hidden="1">{"TAB1",#N/A,TRUE,"GENERAL";"TAB2",#N/A,TRUE,"GENERAL";"TAB3",#N/A,TRUE,"GENERAL";"TAB4",#N/A,TRUE,"GENERAL";"TAB5",#N/A,TRUE,"GENERAL"}</definedName>
    <definedName name="_____h7" localSheetId="9"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25" hidden="1">{"via1",#N/A,TRUE,"general";"via2",#N/A,TRUE,"general";"via3",#N/A,TRUE,"general"}</definedName>
    <definedName name="_____h8" localSheetId="26" hidden="1">{"via1",#N/A,TRUE,"general";"via2",#N/A,TRUE,"general";"via3",#N/A,TRUE,"general"}</definedName>
    <definedName name="_____h8" localSheetId="27" hidden="1">{"via1",#N/A,TRUE,"general";"via2",#N/A,TRUE,"general";"via3",#N/A,TRUE,"general"}</definedName>
    <definedName name="_____h8" localSheetId="28" hidden="1">{"via1",#N/A,TRUE,"general";"via2",#N/A,TRUE,"general";"via3",#N/A,TRUE,"general"}</definedName>
    <definedName name="_____h8" localSheetId="29" hidden="1">{"via1",#N/A,TRUE,"general";"via2",#N/A,TRUE,"general";"via3",#N/A,TRUE,"general"}</definedName>
    <definedName name="_____h8" localSheetId="30" hidden="1">{"via1",#N/A,TRUE,"general";"via2",#N/A,TRUE,"general";"via3",#N/A,TRUE,"general"}</definedName>
    <definedName name="_____h8" localSheetId="31" hidden="1">{"via1",#N/A,TRUE,"general";"via2",#N/A,TRUE,"general";"via3",#N/A,TRUE,"general"}</definedName>
    <definedName name="_____h8" localSheetId="8" hidden="1">{"via1",#N/A,TRUE,"general";"via2",#N/A,TRUE,"general";"via3",#N/A,TRUE,"general"}</definedName>
    <definedName name="_____h8" localSheetId="9"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25" hidden="1">{"via1",#N/A,TRUE,"general";"via2",#N/A,TRUE,"general";"via3",#N/A,TRUE,"general"}</definedName>
    <definedName name="_____hfh7" localSheetId="26" hidden="1">{"via1",#N/A,TRUE,"general";"via2",#N/A,TRUE,"general";"via3",#N/A,TRUE,"general"}</definedName>
    <definedName name="_____hfh7" localSheetId="27" hidden="1">{"via1",#N/A,TRUE,"general";"via2",#N/A,TRUE,"general";"via3",#N/A,TRUE,"general"}</definedName>
    <definedName name="_____hfh7" localSheetId="28" hidden="1">{"via1",#N/A,TRUE,"general";"via2",#N/A,TRUE,"general";"via3",#N/A,TRUE,"general"}</definedName>
    <definedName name="_____hfh7" localSheetId="29" hidden="1">{"via1",#N/A,TRUE,"general";"via2",#N/A,TRUE,"general";"via3",#N/A,TRUE,"general"}</definedName>
    <definedName name="_____hfh7" localSheetId="30" hidden="1">{"via1",#N/A,TRUE,"general";"via2",#N/A,TRUE,"general";"via3",#N/A,TRUE,"general"}</definedName>
    <definedName name="_____hfh7" localSheetId="31" hidden="1">{"via1",#N/A,TRUE,"general";"via2",#N/A,TRUE,"general";"via3",#N/A,TRUE,"general"}</definedName>
    <definedName name="_____hfh7" localSheetId="8" hidden="1">{"via1",#N/A,TRUE,"general";"via2",#N/A,TRUE,"general";"via3",#N/A,TRUE,"general"}</definedName>
    <definedName name="_____hfh7" localSheetId="9"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25" hidden="1">{"via1",#N/A,TRUE,"general";"via2",#N/A,TRUE,"general";"via3",#N/A,TRUE,"general"}</definedName>
    <definedName name="_____i4" localSheetId="26" hidden="1">{"via1",#N/A,TRUE,"general";"via2",#N/A,TRUE,"general";"via3",#N/A,TRUE,"general"}</definedName>
    <definedName name="_____i4" localSheetId="27" hidden="1">{"via1",#N/A,TRUE,"general";"via2",#N/A,TRUE,"general";"via3",#N/A,TRUE,"general"}</definedName>
    <definedName name="_____i4" localSheetId="28" hidden="1">{"via1",#N/A,TRUE,"general";"via2",#N/A,TRUE,"general";"via3",#N/A,TRUE,"general"}</definedName>
    <definedName name="_____i4" localSheetId="29" hidden="1">{"via1",#N/A,TRUE,"general";"via2",#N/A,TRUE,"general";"via3",#N/A,TRUE,"general"}</definedName>
    <definedName name="_____i4" localSheetId="30" hidden="1">{"via1",#N/A,TRUE,"general";"via2",#N/A,TRUE,"general";"via3",#N/A,TRUE,"general"}</definedName>
    <definedName name="_____i4" localSheetId="31" hidden="1">{"via1",#N/A,TRUE,"general";"via2",#N/A,TRUE,"general";"via3",#N/A,TRUE,"general"}</definedName>
    <definedName name="_____i4" localSheetId="8" hidden="1">{"via1",#N/A,TRUE,"general";"via2",#N/A,TRUE,"general";"via3",#N/A,TRUE,"general"}</definedName>
    <definedName name="_____i4" localSheetId="9"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25" hidden="1">{"TAB1",#N/A,TRUE,"GENERAL";"TAB2",#N/A,TRUE,"GENERAL";"TAB3",#N/A,TRUE,"GENERAL";"TAB4",#N/A,TRUE,"GENERAL";"TAB5",#N/A,TRUE,"GENERAL"}</definedName>
    <definedName name="_____i5" localSheetId="26" hidden="1">{"TAB1",#N/A,TRUE,"GENERAL";"TAB2",#N/A,TRUE,"GENERAL";"TAB3",#N/A,TRUE,"GENERAL";"TAB4",#N/A,TRUE,"GENERAL";"TAB5",#N/A,TRUE,"GENERAL"}</definedName>
    <definedName name="_____i5" localSheetId="27" hidden="1">{"TAB1",#N/A,TRUE,"GENERAL";"TAB2",#N/A,TRUE,"GENERAL";"TAB3",#N/A,TRUE,"GENERAL";"TAB4",#N/A,TRUE,"GENERAL";"TAB5",#N/A,TRUE,"GENERAL"}</definedName>
    <definedName name="_____i5" localSheetId="28" hidden="1">{"TAB1",#N/A,TRUE,"GENERAL";"TAB2",#N/A,TRUE,"GENERAL";"TAB3",#N/A,TRUE,"GENERAL";"TAB4",#N/A,TRUE,"GENERAL";"TAB5",#N/A,TRUE,"GENERAL"}</definedName>
    <definedName name="_____i5" localSheetId="29" hidden="1">{"TAB1",#N/A,TRUE,"GENERAL";"TAB2",#N/A,TRUE,"GENERAL";"TAB3",#N/A,TRUE,"GENERAL";"TAB4",#N/A,TRUE,"GENERAL";"TAB5",#N/A,TRUE,"GENERAL"}</definedName>
    <definedName name="_____i5" localSheetId="30" hidden="1">{"TAB1",#N/A,TRUE,"GENERAL";"TAB2",#N/A,TRUE,"GENERAL";"TAB3",#N/A,TRUE,"GENERAL";"TAB4",#N/A,TRUE,"GENERAL";"TAB5",#N/A,TRUE,"GENERAL"}</definedName>
    <definedName name="_____i5" localSheetId="31" hidden="1">{"TAB1",#N/A,TRUE,"GENERAL";"TAB2",#N/A,TRUE,"GENERAL";"TAB3",#N/A,TRUE,"GENERAL";"TAB4",#N/A,TRUE,"GENERAL";"TAB5",#N/A,TRUE,"GENERAL"}</definedName>
    <definedName name="_____i5" localSheetId="8" hidden="1">{"TAB1",#N/A,TRUE,"GENERAL";"TAB2",#N/A,TRUE,"GENERAL";"TAB3",#N/A,TRUE,"GENERAL";"TAB4",#N/A,TRUE,"GENERAL";"TAB5",#N/A,TRUE,"GENERAL"}</definedName>
    <definedName name="_____i5" localSheetId="9"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25" hidden="1">{"TAB1",#N/A,TRUE,"GENERAL";"TAB2",#N/A,TRUE,"GENERAL";"TAB3",#N/A,TRUE,"GENERAL";"TAB4",#N/A,TRUE,"GENERAL";"TAB5",#N/A,TRUE,"GENERAL"}</definedName>
    <definedName name="_____i6" localSheetId="26" hidden="1">{"TAB1",#N/A,TRUE,"GENERAL";"TAB2",#N/A,TRUE,"GENERAL";"TAB3",#N/A,TRUE,"GENERAL";"TAB4",#N/A,TRUE,"GENERAL";"TAB5",#N/A,TRUE,"GENERAL"}</definedName>
    <definedName name="_____i6" localSheetId="27" hidden="1">{"TAB1",#N/A,TRUE,"GENERAL";"TAB2",#N/A,TRUE,"GENERAL";"TAB3",#N/A,TRUE,"GENERAL";"TAB4",#N/A,TRUE,"GENERAL";"TAB5",#N/A,TRUE,"GENERAL"}</definedName>
    <definedName name="_____i6" localSheetId="28" hidden="1">{"TAB1",#N/A,TRUE,"GENERAL";"TAB2",#N/A,TRUE,"GENERAL";"TAB3",#N/A,TRUE,"GENERAL";"TAB4",#N/A,TRUE,"GENERAL";"TAB5",#N/A,TRUE,"GENERAL"}</definedName>
    <definedName name="_____i6" localSheetId="29" hidden="1">{"TAB1",#N/A,TRUE,"GENERAL";"TAB2",#N/A,TRUE,"GENERAL";"TAB3",#N/A,TRUE,"GENERAL";"TAB4",#N/A,TRUE,"GENERAL";"TAB5",#N/A,TRUE,"GENERAL"}</definedName>
    <definedName name="_____i6" localSheetId="30" hidden="1">{"TAB1",#N/A,TRUE,"GENERAL";"TAB2",#N/A,TRUE,"GENERAL";"TAB3",#N/A,TRUE,"GENERAL";"TAB4",#N/A,TRUE,"GENERAL";"TAB5",#N/A,TRUE,"GENERAL"}</definedName>
    <definedName name="_____i6" localSheetId="31" hidden="1">{"TAB1",#N/A,TRUE,"GENERAL";"TAB2",#N/A,TRUE,"GENERAL";"TAB3",#N/A,TRUE,"GENERAL";"TAB4",#N/A,TRUE,"GENERAL";"TAB5",#N/A,TRUE,"GENERAL"}</definedName>
    <definedName name="_____i6" localSheetId="8" hidden="1">{"TAB1",#N/A,TRUE,"GENERAL";"TAB2",#N/A,TRUE,"GENERAL";"TAB3",#N/A,TRUE,"GENERAL";"TAB4",#N/A,TRUE,"GENERAL";"TAB5",#N/A,TRUE,"GENERAL"}</definedName>
    <definedName name="_____i6" localSheetId="9"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25" hidden="1">{"via1",#N/A,TRUE,"general";"via2",#N/A,TRUE,"general";"via3",#N/A,TRUE,"general"}</definedName>
    <definedName name="_____i7" localSheetId="26" hidden="1">{"via1",#N/A,TRUE,"general";"via2",#N/A,TRUE,"general";"via3",#N/A,TRUE,"general"}</definedName>
    <definedName name="_____i7" localSheetId="27" hidden="1">{"via1",#N/A,TRUE,"general";"via2",#N/A,TRUE,"general";"via3",#N/A,TRUE,"general"}</definedName>
    <definedName name="_____i7" localSheetId="28" hidden="1">{"via1",#N/A,TRUE,"general";"via2",#N/A,TRUE,"general";"via3",#N/A,TRUE,"general"}</definedName>
    <definedName name="_____i7" localSheetId="29" hidden="1">{"via1",#N/A,TRUE,"general";"via2",#N/A,TRUE,"general";"via3",#N/A,TRUE,"general"}</definedName>
    <definedName name="_____i7" localSheetId="30" hidden="1">{"via1",#N/A,TRUE,"general";"via2",#N/A,TRUE,"general";"via3",#N/A,TRUE,"general"}</definedName>
    <definedName name="_____i7" localSheetId="31" hidden="1">{"via1",#N/A,TRUE,"general";"via2",#N/A,TRUE,"general";"via3",#N/A,TRUE,"general"}</definedName>
    <definedName name="_____i7" localSheetId="8" hidden="1">{"via1",#N/A,TRUE,"general";"via2",#N/A,TRUE,"general";"via3",#N/A,TRUE,"general"}</definedName>
    <definedName name="_____i7" localSheetId="9"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25" hidden="1">{"TAB1",#N/A,TRUE,"GENERAL";"TAB2",#N/A,TRUE,"GENERAL";"TAB3",#N/A,TRUE,"GENERAL";"TAB4",#N/A,TRUE,"GENERAL";"TAB5",#N/A,TRUE,"GENERAL"}</definedName>
    <definedName name="_____i77" localSheetId="26" hidden="1">{"TAB1",#N/A,TRUE,"GENERAL";"TAB2",#N/A,TRUE,"GENERAL";"TAB3",#N/A,TRUE,"GENERAL";"TAB4",#N/A,TRUE,"GENERAL";"TAB5",#N/A,TRUE,"GENERAL"}</definedName>
    <definedName name="_____i77" localSheetId="27" hidden="1">{"TAB1",#N/A,TRUE,"GENERAL";"TAB2",#N/A,TRUE,"GENERAL";"TAB3",#N/A,TRUE,"GENERAL";"TAB4",#N/A,TRUE,"GENERAL";"TAB5",#N/A,TRUE,"GENERAL"}</definedName>
    <definedName name="_____i77" localSheetId="28" hidden="1">{"TAB1",#N/A,TRUE,"GENERAL";"TAB2",#N/A,TRUE,"GENERAL";"TAB3",#N/A,TRUE,"GENERAL";"TAB4",#N/A,TRUE,"GENERAL";"TAB5",#N/A,TRUE,"GENERAL"}</definedName>
    <definedName name="_____i77" localSheetId="29" hidden="1">{"TAB1",#N/A,TRUE,"GENERAL";"TAB2",#N/A,TRUE,"GENERAL";"TAB3",#N/A,TRUE,"GENERAL";"TAB4",#N/A,TRUE,"GENERAL";"TAB5",#N/A,TRUE,"GENERAL"}</definedName>
    <definedName name="_____i77" localSheetId="30" hidden="1">{"TAB1",#N/A,TRUE,"GENERAL";"TAB2",#N/A,TRUE,"GENERAL";"TAB3",#N/A,TRUE,"GENERAL";"TAB4",#N/A,TRUE,"GENERAL";"TAB5",#N/A,TRUE,"GENERAL"}</definedName>
    <definedName name="_____i77" localSheetId="31" hidden="1">{"TAB1",#N/A,TRUE,"GENERAL";"TAB2",#N/A,TRUE,"GENERAL";"TAB3",#N/A,TRUE,"GENERAL";"TAB4",#N/A,TRUE,"GENERAL";"TAB5",#N/A,TRUE,"GENERAL"}</definedName>
    <definedName name="_____i77" localSheetId="8" hidden="1">{"TAB1",#N/A,TRUE,"GENERAL";"TAB2",#N/A,TRUE,"GENERAL";"TAB3",#N/A,TRUE,"GENERAL";"TAB4",#N/A,TRUE,"GENERAL";"TAB5",#N/A,TRUE,"GENERAL"}</definedName>
    <definedName name="_____i77" localSheetId="9"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25" hidden="1">{"via1",#N/A,TRUE,"general";"via2",#N/A,TRUE,"general";"via3",#N/A,TRUE,"general"}</definedName>
    <definedName name="_____i8" localSheetId="26" hidden="1">{"via1",#N/A,TRUE,"general";"via2",#N/A,TRUE,"general";"via3",#N/A,TRUE,"general"}</definedName>
    <definedName name="_____i8" localSheetId="27" hidden="1">{"via1",#N/A,TRUE,"general";"via2",#N/A,TRUE,"general";"via3",#N/A,TRUE,"general"}</definedName>
    <definedName name="_____i8" localSheetId="28" hidden="1">{"via1",#N/A,TRUE,"general";"via2",#N/A,TRUE,"general";"via3",#N/A,TRUE,"general"}</definedName>
    <definedName name="_____i8" localSheetId="29" hidden="1">{"via1",#N/A,TRUE,"general";"via2",#N/A,TRUE,"general";"via3",#N/A,TRUE,"general"}</definedName>
    <definedName name="_____i8" localSheetId="30" hidden="1">{"via1",#N/A,TRUE,"general";"via2",#N/A,TRUE,"general";"via3",#N/A,TRUE,"general"}</definedName>
    <definedName name="_____i8" localSheetId="31" hidden="1">{"via1",#N/A,TRUE,"general";"via2",#N/A,TRUE,"general";"via3",#N/A,TRUE,"general"}</definedName>
    <definedName name="_____i8" localSheetId="8" hidden="1">{"via1",#N/A,TRUE,"general";"via2",#N/A,TRUE,"general";"via3",#N/A,TRUE,"general"}</definedName>
    <definedName name="_____i8" localSheetId="9"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25" hidden="1">{"TAB1",#N/A,TRUE,"GENERAL";"TAB2",#N/A,TRUE,"GENERAL";"TAB3",#N/A,TRUE,"GENERAL";"TAB4",#N/A,TRUE,"GENERAL";"TAB5",#N/A,TRUE,"GENERAL"}</definedName>
    <definedName name="_____i9" localSheetId="26" hidden="1">{"TAB1",#N/A,TRUE,"GENERAL";"TAB2",#N/A,TRUE,"GENERAL";"TAB3",#N/A,TRUE,"GENERAL";"TAB4",#N/A,TRUE,"GENERAL";"TAB5",#N/A,TRUE,"GENERAL"}</definedName>
    <definedName name="_____i9" localSheetId="27" hidden="1">{"TAB1",#N/A,TRUE,"GENERAL";"TAB2",#N/A,TRUE,"GENERAL";"TAB3",#N/A,TRUE,"GENERAL";"TAB4",#N/A,TRUE,"GENERAL";"TAB5",#N/A,TRUE,"GENERAL"}</definedName>
    <definedName name="_____i9" localSheetId="28" hidden="1">{"TAB1",#N/A,TRUE,"GENERAL";"TAB2",#N/A,TRUE,"GENERAL";"TAB3",#N/A,TRUE,"GENERAL";"TAB4",#N/A,TRUE,"GENERAL";"TAB5",#N/A,TRUE,"GENERAL"}</definedName>
    <definedName name="_____i9" localSheetId="29" hidden="1">{"TAB1",#N/A,TRUE,"GENERAL";"TAB2",#N/A,TRUE,"GENERAL";"TAB3",#N/A,TRUE,"GENERAL";"TAB4",#N/A,TRUE,"GENERAL";"TAB5",#N/A,TRUE,"GENERAL"}</definedName>
    <definedName name="_____i9" localSheetId="30" hidden="1">{"TAB1",#N/A,TRUE,"GENERAL";"TAB2",#N/A,TRUE,"GENERAL";"TAB3",#N/A,TRUE,"GENERAL";"TAB4",#N/A,TRUE,"GENERAL";"TAB5",#N/A,TRUE,"GENERAL"}</definedName>
    <definedName name="_____i9" localSheetId="31" hidden="1">{"TAB1",#N/A,TRUE,"GENERAL";"TAB2",#N/A,TRUE,"GENERAL";"TAB3",#N/A,TRUE,"GENERAL";"TAB4",#N/A,TRUE,"GENERAL";"TAB5",#N/A,TRUE,"GENERAL"}</definedName>
    <definedName name="_____i9" localSheetId="8" hidden="1">{"TAB1",#N/A,TRUE,"GENERAL";"TAB2",#N/A,TRUE,"GENERAL";"TAB3",#N/A,TRUE,"GENERAL";"TAB4",#N/A,TRUE,"GENERAL";"TAB5",#N/A,TRUE,"GENERAL"}</definedName>
    <definedName name="_____i9" localSheetId="9"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25" hidden="1">{"TAB1",#N/A,TRUE,"GENERAL";"TAB2",#N/A,TRUE,"GENERAL";"TAB3",#N/A,TRUE,"GENERAL";"TAB4",#N/A,TRUE,"GENERAL";"TAB5",#N/A,TRUE,"GENERAL"}</definedName>
    <definedName name="_____k3" localSheetId="26" hidden="1">{"TAB1",#N/A,TRUE,"GENERAL";"TAB2",#N/A,TRUE,"GENERAL";"TAB3",#N/A,TRUE,"GENERAL";"TAB4",#N/A,TRUE,"GENERAL";"TAB5",#N/A,TRUE,"GENERAL"}</definedName>
    <definedName name="_____k3" localSheetId="27" hidden="1">{"TAB1",#N/A,TRUE,"GENERAL";"TAB2",#N/A,TRUE,"GENERAL";"TAB3",#N/A,TRUE,"GENERAL";"TAB4",#N/A,TRUE,"GENERAL";"TAB5",#N/A,TRUE,"GENERAL"}</definedName>
    <definedName name="_____k3" localSheetId="28" hidden="1">{"TAB1",#N/A,TRUE,"GENERAL";"TAB2",#N/A,TRUE,"GENERAL";"TAB3",#N/A,TRUE,"GENERAL";"TAB4",#N/A,TRUE,"GENERAL";"TAB5",#N/A,TRUE,"GENERAL"}</definedName>
    <definedName name="_____k3" localSheetId="29" hidden="1">{"TAB1",#N/A,TRUE,"GENERAL";"TAB2",#N/A,TRUE,"GENERAL";"TAB3",#N/A,TRUE,"GENERAL";"TAB4",#N/A,TRUE,"GENERAL";"TAB5",#N/A,TRUE,"GENERAL"}</definedName>
    <definedName name="_____k3" localSheetId="30" hidden="1">{"TAB1",#N/A,TRUE,"GENERAL";"TAB2",#N/A,TRUE,"GENERAL";"TAB3",#N/A,TRUE,"GENERAL";"TAB4",#N/A,TRUE,"GENERAL";"TAB5",#N/A,TRUE,"GENERAL"}</definedName>
    <definedName name="_____k3" localSheetId="31" hidden="1">{"TAB1",#N/A,TRUE,"GENERAL";"TAB2",#N/A,TRUE,"GENERAL";"TAB3",#N/A,TRUE,"GENERAL";"TAB4",#N/A,TRUE,"GENERAL";"TAB5",#N/A,TRUE,"GENERAL"}</definedName>
    <definedName name="_____k3" localSheetId="8" hidden="1">{"TAB1",#N/A,TRUE,"GENERAL";"TAB2",#N/A,TRUE,"GENERAL";"TAB3",#N/A,TRUE,"GENERAL";"TAB4",#N/A,TRUE,"GENERAL";"TAB5",#N/A,TRUE,"GENERAL"}</definedName>
    <definedName name="_____k3" localSheetId="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25" hidden="1">{"via1",#N/A,TRUE,"general";"via2",#N/A,TRUE,"general";"via3",#N/A,TRUE,"general"}</definedName>
    <definedName name="_____k4" localSheetId="26" hidden="1">{"via1",#N/A,TRUE,"general";"via2",#N/A,TRUE,"general";"via3",#N/A,TRUE,"general"}</definedName>
    <definedName name="_____k4" localSheetId="27" hidden="1">{"via1",#N/A,TRUE,"general";"via2",#N/A,TRUE,"general";"via3",#N/A,TRUE,"general"}</definedName>
    <definedName name="_____k4" localSheetId="28" hidden="1">{"via1",#N/A,TRUE,"general";"via2",#N/A,TRUE,"general";"via3",#N/A,TRUE,"general"}</definedName>
    <definedName name="_____k4" localSheetId="29" hidden="1">{"via1",#N/A,TRUE,"general";"via2",#N/A,TRUE,"general";"via3",#N/A,TRUE,"general"}</definedName>
    <definedName name="_____k4" localSheetId="30" hidden="1">{"via1",#N/A,TRUE,"general";"via2",#N/A,TRUE,"general";"via3",#N/A,TRUE,"general"}</definedName>
    <definedName name="_____k4" localSheetId="31" hidden="1">{"via1",#N/A,TRUE,"general";"via2",#N/A,TRUE,"general";"via3",#N/A,TRUE,"general"}</definedName>
    <definedName name="_____k4" localSheetId="8" hidden="1">{"via1",#N/A,TRUE,"general";"via2",#N/A,TRUE,"general";"via3",#N/A,TRUE,"general"}</definedName>
    <definedName name="_____k4" localSheetId="9"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25" hidden="1">{"via1",#N/A,TRUE,"general";"via2",#N/A,TRUE,"general";"via3",#N/A,TRUE,"general"}</definedName>
    <definedName name="_____k5" localSheetId="26" hidden="1">{"via1",#N/A,TRUE,"general";"via2",#N/A,TRUE,"general";"via3",#N/A,TRUE,"general"}</definedName>
    <definedName name="_____k5" localSheetId="27" hidden="1">{"via1",#N/A,TRUE,"general";"via2",#N/A,TRUE,"general";"via3",#N/A,TRUE,"general"}</definedName>
    <definedName name="_____k5" localSheetId="28" hidden="1">{"via1",#N/A,TRUE,"general";"via2",#N/A,TRUE,"general";"via3",#N/A,TRUE,"general"}</definedName>
    <definedName name="_____k5" localSheetId="29" hidden="1">{"via1",#N/A,TRUE,"general";"via2",#N/A,TRUE,"general";"via3",#N/A,TRUE,"general"}</definedName>
    <definedName name="_____k5" localSheetId="30" hidden="1">{"via1",#N/A,TRUE,"general";"via2",#N/A,TRUE,"general";"via3",#N/A,TRUE,"general"}</definedName>
    <definedName name="_____k5" localSheetId="31" hidden="1">{"via1",#N/A,TRUE,"general";"via2",#N/A,TRUE,"general";"via3",#N/A,TRUE,"general"}</definedName>
    <definedName name="_____k5" localSheetId="8" hidden="1">{"via1",#N/A,TRUE,"general";"via2",#N/A,TRUE,"general";"via3",#N/A,TRUE,"general"}</definedName>
    <definedName name="_____k5" localSheetId="9"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25" hidden="1">{"TAB1",#N/A,TRUE,"GENERAL";"TAB2",#N/A,TRUE,"GENERAL";"TAB3",#N/A,TRUE,"GENERAL";"TAB4",#N/A,TRUE,"GENERAL";"TAB5",#N/A,TRUE,"GENERAL"}</definedName>
    <definedName name="_____k6" localSheetId="26" hidden="1">{"TAB1",#N/A,TRUE,"GENERAL";"TAB2",#N/A,TRUE,"GENERAL";"TAB3",#N/A,TRUE,"GENERAL";"TAB4",#N/A,TRUE,"GENERAL";"TAB5",#N/A,TRUE,"GENERAL"}</definedName>
    <definedName name="_____k6" localSheetId="27" hidden="1">{"TAB1",#N/A,TRUE,"GENERAL";"TAB2",#N/A,TRUE,"GENERAL";"TAB3",#N/A,TRUE,"GENERAL";"TAB4",#N/A,TRUE,"GENERAL";"TAB5",#N/A,TRUE,"GENERAL"}</definedName>
    <definedName name="_____k6" localSheetId="28" hidden="1">{"TAB1",#N/A,TRUE,"GENERAL";"TAB2",#N/A,TRUE,"GENERAL";"TAB3",#N/A,TRUE,"GENERAL";"TAB4",#N/A,TRUE,"GENERAL";"TAB5",#N/A,TRUE,"GENERAL"}</definedName>
    <definedName name="_____k6" localSheetId="29" hidden="1">{"TAB1",#N/A,TRUE,"GENERAL";"TAB2",#N/A,TRUE,"GENERAL";"TAB3",#N/A,TRUE,"GENERAL";"TAB4",#N/A,TRUE,"GENERAL";"TAB5",#N/A,TRUE,"GENERAL"}</definedName>
    <definedName name="_____k6" localSheetId="30" hidden="1">{"TAB1",#N/A,TRUE,"GENERAL";"TAB2",#N/A,TRUE,"GENERAL";"TAB3",#N/A,TRUE,"GENERAL";"TAB4",#N/A,TRUE,"GENERAL";"TAB5",#N/A,TRUE,"GENERAL"}</definedName>
    <definedName name="_____k6" localSheetId="31" hidden="1">{"TAB1",#N/A,TRUE,"GENERAL";"TAB2",#N/A,TRUE,"GENERAL";"TAB3",#N/A,TRUE,"GENERAL";"TAB4",#N/A,TRUE,"GENERAL";"TAB5",#N/A,TRUE,"GENERAL"}</definedName>
    <definedName name="_____k6" localSheetId="8" hidden="1">{"TAB1",#N/A,TRUE,"GENERAL";"TAB2",#N/A,TRUE,"GENERAL";"TAB3",#N/A,TRUE,"GENERAL";"TAB4",#N/A,TRUE,"GENERAL";"TAB5",#N/A,TRUE,"GENERAL"}</definedName>
    <definedName name="_____k6" localSheetId="9"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25" hidden="1">{"via1",#N/A,TRUE,"general";"via2",#N/A,TRUE,"general";"via3",#N/A,TRUE,"general"}</definedName>
    <definedName name="_____k7" localSheetId="26" hidden="1">{"via1",#N/A,TRUE,"general";"via2",#N/A,TRUE,"general";"via3",#N/A,TRUE,"general"}</definedName>
    <definedName name="_____k7" localSheetId="27" hidden="1">{"via1",#N/A,TRUE,"general";"via2",#N/A,TRUE,"general";"via3",#N/A,TRUE,"general"}</definedName>
    <definedName name="_____k7" localSheetId="28" hidden="1">{"via1",#N/A,TRUE,"general";"via2",#N/A,TRUE,"general";"via3",#N/A,TRUE,"general"}</definedName>
    <definedName name="_____k7" localSheetId="29" hidden="1">{"via1",#N/A,TRUE,"general";"via2",#N/A,TRUE,"general";"via3",#N/A,TRUE,"general"}</definedName>
    <definedName name="_____k7" localSheetId="30" hidden="1">{"via1",#N/A,TRUE,"general";"via2",#N/A,TRUE,"general";"via3",#N/A,TRUE,"general"}</definedName>
    <definedName name="_____k7" localSheetId="31" hidden="1">{"via1",#N/A,TRUE,"general";"via2",#N/A,TRUE,"general";"via3",#N/A,TRUE,"general"}</definedName>
    <definedName name="_____k7" localSheetId="8" hidden="1">{"via1",#N/A,TRUE,"general";"via2",#N/A,TRUE,"general";"via3",#N/A,TRUE,"general"}</definedName>
    <definedName name="_____k7" localSheetId="9"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25" hidden="1">{"via1",#N/A,TRUE,"general";"via2",#N/A,TRUE,"general";"via3",#N/A,TRUE,"general"}</definedName>
    <definedName name="_____k8" localSheetId="26" hidden="1">{"via1",#N/A,TRUE,"general";"via2",#N/A,TRUE,"general";"via3",#N/A,TRUE,"general"}</definedName>
    <definedName name="_____k8" localSheetId="27" hidden="1">{"via1",#N/A,TRUE,"general";"via2",#N/A,TRUE,"general";"via3",#N/A,TRUE,"general"}</definedName>
    <definedName name="_____k8" localSheetId="28" hidden="1">{"via1",#N/A,TRUE,"general";"via2",#N/A,TRUE,"general";"via3",#N/A,TRUE,"general"}</definedName>
    <definedName name="_____k8" localSheetId="29" hidden="1">{"via1",#N/A,TRUE,"general";"via2",#N/A,TRUE,"general";"via3",#N/A,TRUE,"general"}</definedName>
    <definedName name="_____k8" localSheetId="30" hidden="1">{"via1",#N/A,TRUE,"general";"via2",#N/A,TRUE,"general";"via3",#N/A,TRUE,"general"}</definedName>
    <definedName name="_____k8" localSheetId="31" hidden="1">{"via1",#N/A,TRUE,"general";"via2",#N/A,TRUE,"general";"via3",#N/A,TRUE,"general"}</definedName>
    <definedName name="_____k8" localSheetId="8" hidden="1">{"via1",#N/A,TRUE,"general";"via2",#N/A,TRUE,"general";"via3",#N/A,TRUE,"general"}</definedName>
    <definedName name="_____k8" localSheetId="9"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25" hidden="1">{"TAB1",#N/A,TRUE,"GENERAL";"TAB2",#N/A,TRUE,"GENERAL";"TAB3",#N/A,TRUE,"GENERAL";"TAB4",#N/A,TRUE,"GENERAL";"TAB5",#N/A,TRUE,"GENERAL"}</definedName>
    <definedName name="_____k9" localSheetId="26" hidden="1">{"TAB1",#N/A,TRUE,"GENERAL";"TAB2",#N/A,TRUE,"GENERAL";"TAB3",#N/A,TRUE,"GENERAL";"TAB4",#N/A,TRUE,"GENERAL";"TAB5",#N/A,TRUE,"GENERAL"}</definedName>
    <definedName name="_____k9" localSheetId="27" hidden="1">{"TAB1",#N/A,TRUE,"GENERAL";"TAB2",#N/A,TRUE,"GENERAL";"TAB3",#N/A,TRUE,"GENERAL";"TAB4",#N/A,TRUE,"GENERAL";"TAB5",#N/A,TRUE,"GENERAL"}</definedName>
    <definedName name="_____k9" localSheetId="28" hidden="1">{"TAB1",#N/A,TRUE,"GENERAL";"TAB2",#N/A,TRUE,"GENERAL";"TAB3",#N/A,TRUE,"GENERAL";"TAB4",#N/A,TRUE,"GENERAL";"TAB5",#N/A,TRUE,"GENERAL"}</definedName>
    <definedName name="_____k9" localSheetId="29" hidden="1">{"TAB1",#N/A,TRUE,"GENERAL";"TAB2",#N/A,TRUE,"GENERAL";"TAB3",#N/A,TRUE,"GENERAL";"TAB4",#N/A,TRUE,"GENERAL";"TAB5",#N/A,TRUE,"GENERAL"}</definedName>
    <definedName name="_____k9" localSheetId="30" hidden="1">{"TAB1",#N/A,TRUE,"GENERAL";"TAB2",#N/A,TRUE,"GENERAL";"TAB3",#N/A,TRUE,"GENERAL";"TAB4",#N/A,TRUE,"GENERAL";"TAB5",#N/A,TRUE,"GENERAL"}</definedName>
    <definedName name="_____k9" localSheetId="31" hidden="1">{"TAB1",#N/A,TRUE,"GENERAL";"TAB2",#N/A,TRUE,"GENERAL";"TAB3",#N/A,TRUE,"GENERAL";"TAB4",#N/A,TRUE,"GENERAL";"TAB5",#N/A,TRUE,"GENERAL"}</definedName>
    <definedName name="_____k9" localSheetId="8" hidden="1">{"TAB1",#N/A,TRUE,"GENERAL";"TAB2",#N/A,TRUE,"GENERAL";"TAB3",#N/A,TRUE,"GENERAL";"TAB4",#N/A,TRUE,"GENERAL";"TAB5",#N/A,TRUE,"GENERAL"}</definedName>
    <definedName name="_____k9" localSheetId="9"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25" hidden="1">{"TAB1",#N/A,TRUE,"GENERAL";"TAB2",#N/A,TRUE,"GENERAL";"TAB3",#N/A,TRUE,"GENERAL";"TAB4",#N/A,TRUE,"GENERAL";"TAB5",#N/A,TRUE,"GENERAL"}</definedName>
    <definedName name="_____kjk6" localSheetId="26" hidden="1">{"TAB1",#N/A,TRUE,"GENERAL";"TAB2",#N/A,TRUE,"GENERAL";"TAB3",#N/A,TRUE,"GENERAL";"TAB4",#N/A,TRUE,"GENERAL";"TAB5",#N/A,TRUE,"GENERAL"}</definedName>
    <definedName name="_____kjk6" localSheetId="27" hidden="1">{"TAB1",#N/A,TRUE,"GENERAL";"TAB2",#N/A,TRUE,"GENERAL";"TAB3",#N/A,TRUE,"GENERAL";"TAB4",#N/A,TRUE,"GENERAL";"TAB5",#N/A,TRUE,"GENERAL"}</definedName>
    <definedName name="_____kjk6" localSheetId="28" hidden="1">{"TAB1",#N/A,TRUE,"GENERAL";"TAB2",#N/A,TRUE,"GENERAL";"TAB3",#N/A,TRUE,"GENERAL";"TAB4",#N/A,TRUE,"GENERAL";"TAB5",#N/A,TRUE,"GENERAL"}</definedName>
    <definedName name="_____kjk6" localSheetId="29" hidden="1">{"TAB1",#N/A,TRUE,"GENERAL";"TAB2",#N/A,TRUE,"GENERAL";"TAB3",#N/A,TRUE,"GENERAL";"TAB4",#N/A,TRUE,"GENERAL";"TAB5",#N/A,TRUE,"GENERAL"}</definedName>
    <definedName name="_____kjk6" localSheetId="30" hidden="1">{"TAB1",#N/A,TRUE,"GENERAL";"TAB2",#N/A,TRUE,"GENERAL";"TAB3",#N/A,TRUE,"GENERAL";"TAB4",#N/A,TRUE,"GENERAL";"TAB5",#N/A,TRUE,"GENERAL"}</definedName>
    <definedName name="_____kjk6" localSheetId="31" hidden="1">{"TAB1",#N/A,TRUE,"GENERAL";"TAB2",#N/A,TRUE,"GENERAL";"TAB3",#N/A,TRUE,"GENERAL";"TAB4",#N/A,TRUE,"GENERAL";"TAB5",#N/A,TRUE,"GENERAL"}</definedName>
    <definedName name="_____kjk6" localSheetId="8" hidden="1">{"TAB1",#N/A,TRUE,"GENERAL";"TAB2",#N/A,TRUE,"GENERAL";"TAB3",#N/A,TRUE,"GENERAL";"TAB4",#N/A,TRUE,"GENERAL";"TAB5",#N/A,TRUE,"GENERAL"}</definedName>
    <definedName name="_____kjk6" localSheetId="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25" hidden="1">{"via1",#N/A,TRUE,"general";"via2",#N/A,TRUE,"general";"via3",#N/A,TRUE,"general"}</definedName>
    <definedName name="_____m3" localSheetId="26" hidden="1">{"via1",#N/A,TRUE,"general";"via2",#N/A,TRUE,"general";"via3",#N/A,TRUE,"general"}</definedName>
    <definedName name="_____m3" localSheetId="27" hidden="1">{"via1",#N/A,TRUE,"general";"via2",#N/A,TRUE,"general";"via3",#N/A,TRUE,"general"}</definedName>
    <definedName name="_____m3" localSheetId="28" hidden="1">{"via1",#N/A,TRUE,"general";"via2",#N/A,TRUE,"general";"via3",#N/A,TRUE,"general"}</definedName>
    <definedName name="_____m3" localSheetId="29" hidden="1">{"via1",#N/A,TRUE,"general";"via2",#N/A,TRUE,"general";"via3",#N/A,TRUE,"general"}</definedName>
    <definedName name="_____m3" localSheetId="30" hidden="1">{"via1",#N/A,TRUE,"general";"via2",#N/A,TRUE,"general";"via3",#N/A,TRUE,"general"}</definedName>
    <definedName name="_____m3" localSheetId="31" hidden="1">{"via1",#N/A,TRUE,"general";"via2",#N/A,TRUE,"general";"via3",#N/A,TRUE,"general"}</definedName>
    <definedName name="_____m3" localSheetId="8" hidden="1">{"via1",#N/A,TRUE,"general";"via2",#N/A,TRUE,"general";"via3",#N/A,TRUE,"general"}</definedName>
    <definedName name="_____m3" localSheetId="9"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25" hidden="1">{"TAB1",#N/A,TRUE,"GENERAL";"TAB2",#N/A,TRUE,"GENERAL";"TAB3",#N/A,TRUE,"GENERAL";"TAB4",#N/A,TRUE,"GENERAL";"TAB5",#N/A,TRUE,"GENERAL"}</definedName>
    <definedName name="_____m4" localSheetId="26" hidden="1">{"TAB1",#N/A,TRUE,"GENERAL";"TAB2",#N/A,TRUE,"GENERAL";"TAB3",#N/A,TRUE,"GENERAL";"TAB4",#N/A,TRUE,"GENERAL";"TAB5",#N/A,TRUE,"GENERAL"}</definedName>
    <definedName name="_____m4" localSheetId="27" hidden="1">{"TAB1",#N/A,TRUE,"GENERAL";"TAB2",#N/A,TRUE,"GENERAL";"TAB3",#N/A,TRUE,"GENERAL";"TAB4",#N/A,TRUE,"GENERAL";"TAB5",#N/A,TRUE,"GENERAL"}</definedName>
    <definedName name="_____m4" localSheetId="28" hidden="1">{"TAB1",#N/A,TRUE,"GENERAL";"TAB2",#N/A,TRUE,"GENERAL";"TAB3",#N/A,TRUE,"GENERAL";"TAB4",#N/A,TRUE,"GENERAL";"TAB5",#N/A,TRUE,"GENERAL"}</definedName>
    <definedName name="_____m4" localSheetId="29" hidden="1">{"TAB1",#N/A,TRUE,"GENERAL";"TAB2",#N/A,TRUE,"GENERAL";"TAB3",#N/A,TRUE,"GENERAL";"TAB4",#N/A,TRUE,"GENERAL";"TAB5",#N/A,TRUE,"GENERAL"}</definedName>
    <definedName name="_____m4" localSheetId="30" hidden="1">{"TAB1",#N/A,TRUE,"GENERAL";"TAB2",#N/A,TRUE,"GENERAL";"TAB3",#N/A,TRUE,"GENERAL";"TAB4",#N/A,TRUE,"GENERAL";"TAB5",#N/A,TRUE,"GENERAL"}</definedName>
    <definedName name="_____m4" localSheetId="31" hidden="1">{"TAB1",#N/A,TRUE,"GENERAL";"TAB2",#N/A,TRUE,"GENERAL";"TAB3",#N/A,TRUE,"GENERAL";"TAB4",#N/A,TRUE,"GENERAL";"TAB5",#N/A,TRUE,"GENERAL"}</definedName>
    <definedName name="_____m4" localSheetId="8" hidden="1">{"TAB1",#N/A,TRUE,"GENERAL";"TAB2",#N/A,TRUE,"GENERAL";"TAB3",#N/A,TRUE,"GENERAL";"TAB4",#N/A,TRUE,"GENERAL";"TAB5",#N/A,TRUE,"GENERAL"}</definedName>
    <definedName name="_____m4" localSheetId="9"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25" hidden="1">{"via1",#N/A,TRUE,"general";"via2",#N/A,TRUE,"general";"via3",#N/A,TRUE,"general"}</definedName>
    <definedName name="_____m5" localSheetId="26" hidden="1">{"via1",#N/A,TRUE,"general";"via2",#N/A,TRUE,"general";"via3",#N/A,TRUE,"general"}</definedName>
    <definedName name="_____m5" localSheetId="27" hidden="1">{"via1",#N/A,TRUE,"general";"via2",#N/A,TRUE,"general";"via3",#N/A,TRUE,"general"}</definedName>
    <definedName name="_____m5" localSheetId="28" hidden="1">{"via1",#N/A,TRUE,"general";"via2",#N/A,TRUE,"general";"via3",#N/A,TRUE,"general"}</definedName>
    <definedName name="_____m5" localSheetId="29" hidden="1">{"via1",#N/A,TRUE,"general";"via2",#N/A,TRUE,"general";"via3",#N/A,TRUE,"general"}</definedName>
    <definedName name="_____m5" localSheetId="30" hidden="1">{"via1",#N/A,TRUE,"general";"via2",#N/A,TRUE,"general";"via3",#N/A,TRUE,"general"}</definedName>
    <definedName name="_____m5" localSheetId="31" hidden="1">{"via1",#N/A,TRUE,"general";"via2",#N/A,TRUE,"general";"via3",#N/A,TRUE,"general"}</definedName>
    <definedName name="_____m5" localSheetId="8" hidden="1">{"via1",#N/A,TRUE,"general";"via2",#N/A,TRUE,"general";"via3",#N/A,TRUE,"general"}</definedName>
    <definedName name="_____m5" localSheetId="9"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25" hidden="1">{"TAB1",#N/A,TRUE,"GENERAL";"TAB2",#N/A,TRUE,"GENERAL";"TAB3",#N/A,TRUE,"GENERAL";"TAB4",#N/A,TRUE,"GENERAL";"TAB5",#N/A,TRUE,"GENERAL"}</definedName>
    <definedName name="_____m6" localSheetId="26" hidden="1">{"TAB1",#N/A,TRUE,"GENERAL";"TAB2",#N/A,TRUE,"GENERAL";"TAB3",#N/A,TRUE,"GENERAL";"TAB4",#N/A,TRUE,"GENERAL";"TAB5",#N/A,TRUE,"GENERAL"}</definedName>
    <definedName name="_____m6" localSheetId="27" hidden="1">{"TAB1",#N/A,TRUE,"GENERAL";"TAB2",#N/A,TRUE,"GENERAL";"TAB3",#N/A,TRUE,"GENERAL";"TAB4",#N/A,TRUE,"GENERAL";"TAB5",#N/A,TRUE,"GENERAL"}</definedName>
    <definedName name="_____m6" localSheetId="28" hidden="1">{"TAB1",#N/A,TRUE,"GENERAL";"TAB2",#N/A,TRUE,"GENERAL";"TAB3",#N/A,TRUE,"GENERAL";"TAB4",#N/A,TRUE,"GENERAL";"TAB5",#N/A,TRUE,"GENERAL"}</definedName>
    <definedName name="_____m6" localSheetId="29" hidden="1">{"TAB1",#N/A,TRUE,"GENERAL";"TAB2",#N/A,TRUE,"GENERAL";"TAB3",#N/A,TRUE,"GENERAL";"TAB4",#N/A,TRUE,"GENERAL";"TAB5",#N/A,TRUE,"GENERAL"}</definedName>
    <definedName name="_____m6" localSheetId="30" hidden="1">{"TAB1",#N/A,TRUE,"GENERAL";"TAB2",#N/A,TRUE,"GENERAL";"TAB3",#N/A,TRUE,"GENERAL";"TAB4",#N/A,TRUE,"GENERAL";"TAB5",#N/A,TRUE,"GENERAL"}</definedName>
    <definedName name="_____m6" localSheetId="31" hidden="1">{"TAB1",#N/A,TRUE,"GENERAL";"TAB2",#N/A,TRUE,"GENERAL";"TAB3",#N/A,TRUE,"GENERAL";"TAB4",#N/A,TRUE,"GENERAL";"TAB5",#N/A,TRUE,"GENERAL"}</definedName>
    <definedName name="_____m6" localSheetId="8" hidden="1">{"TAB1",#N/A,TRUE,"GENERAL";"TAB2",#N/A,TRUE,"GENERAL";"TAB3",#N/A,TRUE,"GENERAL";"TAB4",#N/A,TRUE,"GENERAL";"TAB5",#N/A,TRUE,"GENERAL"}</definedName>
    <definedName name="_____m6" localSheetId="9"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25" hidden="1">{"TAB1",#N/A,TRUE,"GENERAL";"TAB2",#N/A,TRUE,"GENERAL";"TAB3",#N/A,TRUE,"GENERAL";"TAB4",#N/A,TRUE,"GENERAL";"TAB5",#N/A,TRUE,"GENERAL"}</definedName>
    <definedName name="_____m7" localSheetId="26" hidden="1">{"TAB1",#N/A,TRUE,"GENERAL";"TAB2",#N/A,TRUE,"GENERAL";"TAB3",#N/A,TRUE,"GENERAL";"TAB4",#N/A,TRUE,"GENERAL";"TAB5",#N/A,TRUE,"GENERAL"}</definedName>
    <definedName name="_____m7" localSheetId="27" hidden="1">{"TAB1",#N/A,TRUE,"GENERAL";"TAB2",#N/A,TRUE,"GENERAL";"TAB3",#N/A,TRUE,"GENERAL";"TAB4",#N/A,TRUE,"GENERAL";"TAB5",#N/A,TRUE,"GENERAL"}</definedName>
    <definedName name="_____m7" localSheetId="28" hidden="1">{"TAB1",#N/A,TRUE,"GENERAL";"TAB2",#N/A,TRUE,"GENERAL";"TAB3",#N/A,TRUE,"GENERAL";"TAB4",#N/A,TRUE,"GENERAL";"TAB5",#N/A,TRUE,"GENERAL"}</definedName>
    <definedName name="_____m7" localSheetId="29" hidden="1">{"TAB1",#N/A,TRUE,"GENERAL";"TAB2",#N/A,TRUE,"GENERAL";"TAB3",#N/A,TRUE,"GENERAL";"TAB4",#N/A,TRUE,"GENERAL";"TAB5",#N/A,TRUE,"GENERAL"}</definedName>
    <definedName name="_____m7" localSheetId="30" hidden="1">{"TAB1",#N/A,TRUE,"GENERAL";"TAB2",#N/A,TRUE,"GENERAL";"TAB3",#N/A,TRUE,"GENERAL";"TAB4",#N/A,TRUE,"GENERAL";"TAB5",#N/A,TRUE,"GENERAL"}</definedName>
    <definedName name="_____m7" localSheetId="31" hidden="1">{"TAB1",#N/A,TRUE,"GENERAL";"TAB2",#N/A,TRUE,"GENERAL";"TAB3",#N/A,TRUE,"GENERAL";"TAB4",#N/A,TRUE,"GENERAL";"TAB5",#N/A,TRUE,"GENERAL"}</definedName>
    <definedName name="_____m7" localSheetId="8" hidden="1">{"TAB1",#N/A,TRUE,"GENERAL";"TAB2",#N/A,TRUE,"GENERAL";"TAB3",#N/A,TRUE,"GENERAL";"TAB4",#N/A,TRUE,"GENERAL";"TAB5",#N/A,TRUE,"GENERAL"}</definedName>
    <definedName name="_____m7" localSheetId="9"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25" hidden="1">{"via1",#N/A,TRUE,"general";"via2",#N/A,TRUE,"general";"via3",#N/A,TRUE,"general"}</definedName>
    <definedName name="_____m8" localSheetId="26" hidden="1">{"via1",#N/A,TRUE,"general";"via2",#N/A,TRUE,"general";"via3",#N/A,TRUE,"general"}</definedName>
    <definedName name="_____m8" localSheetId="27" hidden="1">{"via1",#N/A,TRUE,"general";"via2",#N/A,TRUE,"general";"via3",#N/A,TRUE,"general"}</definedName>
    <definedName name="_____m8" localSheetId="28" hidden="1">{"via1",#N/A,TRUE,"general";"via2",#N/A,TRUE,"general";"via3",#N/A,TRUE,"general"}</definedName>
    <definedName name="_____m8" localSheetId="29" hidden="1">{"via1",#N/A,TRUE,"general";"via2",#N/A,TRUE,"general";"via3",#N/A,TRUE,"general"}</definedName>
    <definedName name="_____m8" localSheetId="30" hidden="1">{"via1",#N/A,TRUE,"general";"via2",#N/A,TRUE,"general";"via3",#N/A,TRUE,"general"}</definedName>
    <definedName name="_____m8" localSheetId="31" hidden="1">{"via1",#N/A,TRUE,"general";"via2",#N/A,TRUE,"general";"via3",#N/A,TRUE,"general"}</definedName>
    <definedName name="_____m8" localSheetId="8" hidden="1">{"via1",#N/A,TRUE,"general";"via2",#N/A,TRUE,"general";"via3",#N/A,TRUE,"general"}</definedName>
    <definedName name="_____m8" localSheetId="9"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25" hidden="1">{"via1",#N/A,TRUE,"general";"via2",#N/A,TRUE,"general";"via3",#N/A,TRUE,"general"}</definedName>
    <definedName name="_____m9" localSheetId="26" hidden="1">{"via1",#N/A,TRUE,"general";"via2",#N/A,TRUE,"general";"via3",#N/A,TRUE,"general"}</definedName>
    <definedName name="_____m9" localSheetId="27" hidden="1">{"via1",#N/A,TRUE,"general";"via2",#N/A,TRUE,"general";"via3",#N/A,TRUE,"general"}</definedName>
    <definedName name="_____m9" localSheetId="28" hidden="1">{"via1",#N/A,TRUE,"general";"via2",#N/A,TRUE,"general";"via3",#N/A,TRUE,"general"}</definedName>
    <definedName name="_____m9" localSheetId="29" hidden="1">{"via1",#N/A,TRUE,"general";"via2",#N/A,TRUE,"general";"via3",#N/A,TRUE,"general"}</definedName>
    <definedName name="_____m9" localSheetId="30" hidden="1">{"via1",#N/A,TRUE,"general";"via2",#N/A,TRUE,"general";"via3",#N/A,TRUE,"general"}</definedName>
    <definedName name="_____m9" localSheetId="31" hidden="1">{"via1",#N/A,TRUE,"general";"via2",#N/A,TRUE,"general";"via3",#N/A,TRUE,"general"}</definedName>
    <definedName name="_____m9" localSheetId="8" hidden="1">{"via1",#N/A,TRUE,"general";"via2",#N/A,TRUE,"general";"via3",#N/A,TRUE,"general"}</definedName>
    <definedName name="_____m9" localSheetId="9"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25" hidden="1">{"TAB1",#N/A,TRUE,"GENERAL";"TAB2",#N/A,TRUE,"GENERAL";"TAB3",#N/A,TRUE,"GENERAL";"TAB4",#N/A,TRUE,"GENERAL";"TAB5",#N/A,TRUE,"GENERAL"}</definedName>
    <definedName name="_____n3" localSheetId="26" hidden="1">{"TAB1",#N/A,TRUE,"GENERAL";"TAB2",#N/A,TRUE,"GENERAL";"TAB3",#N/A,TRUE,"GENERAL";"TAB4",#N/A,TRUE,"GENERAL";"TAB5",#N/A,TRUE,"GENERAL"}</definedName>
    <definedName name="_____n3" localSheetId="27" hidden="1">{"TAB1",#N/A,TRUE,"GENERAL";"TAB2",#N/A,TRUE,"GENERAL";"TAB3",#N/A,TRUE,"GENERAL";"TAB4",#N/A,TRUE,"GENERAL";"TAB5",#N/A,TRUE,"GENERAL"}</definedName>
    <definedName name="_____n3" localSheetId="28" hidden="1">{"TAB1",#N/A,TRUE,"GENERAL";"TAB2",#N/A,TRUE,"GENERAL";"TAB3",#N/A,TRUE,"GENERAL";"TAB4",#N/A,TRUE,"GENERAL";"TAB5",#N/A,TRUE,"GENERAL"}</definedName>
    <definedName name="_____n3" localSheetId="29" hidden="1">{"TAB1",#N/A,TRUE,"GENERAL";"TAB2",#N/A,TRUE,"GENERAL";"TAB3",#N/A,TRUE,"GENERAL";"TAB4",#N/A,TRUE,"GENERAL";"TAB5",#N/A,TRUE,"GENERAL"}</definedName>
    <definedName name="_____n3" localSheetId="30" hidden="1">{"TAB1",#N/A,TRUE,"GENERAL";"TAB2",#N/A,TRUE,"GENERAL";"TAB3",#N/A,TRUE,"GENERAL";"TAB4",#N/A,TRUE,"GENERAL";"TAB5",#N/A,TRUE,"GENERAL"}</definedName>
    <definedName name="_____n3" localSheetId="31" hidden="1">{"TAB1",#N/A,TRUE,"GENERAL";"TAB2",#N/A,TRUE,"GENERAL";"TAB3",#N/A,TRUE,"GENERAL";"TAB4",#N/A,TRUE,"GENERAL";"TAB5",#N/A,TRUE,"GENERAL"}</definedName>
    <definedName name="_____n3" localSheetId="8" hidden="1">{"TAB1",#N/A,TRUE,"GENERAL";"TAB2",#N/A,TRUE,"GENERAL";"TAB3",#N/A,TRUE,"GENERAL";"TAB4",#N/A,TRUE,"GENERAL";"TAB5",#N/A,TRUE,"GENERAL"}</definedName>
    <definedName name="_____n3" localSheetId="9"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25" hidden="1">{"via1",#N/A,TRUE,"general";"via2",#N/A,TRUE,"general";"via3",#N/A,TRUE,"general"}</definedName>
    <definedName name="_____n4" localSheetId="26" hidden="1">{"via1",#N/A,TRUE,"general";"via2",#N/A,TRUE,"general";"via3",#N/A,TRUE,"general"}</definedName>
    <definedName name="_____n4" localSheetId="27" hidden="1">{"via1",#N/A,TRUE,"general";"via2",#N/A,TRUE,"general";"via3",#N/A,TRUE,"general"}</definedName>
    <definedName name="_____n4" localSheetId="28" hidden="1">{"via1",#N/A,TRUE,"general";"via2",#N/A,TRUE,"general";"via3",#N/A,TRUE,"general"}</definedName>
    <definedName name="_____n4" localSheetId="29" hidden="1">{"via1",#N/A,TRUE,"general";"via2",#N/A,TRUE,"general";"via3",#N/A,TRUE,"general"}</definedName>
    <definedName name="_____n4" localSheetId="30" hidden="1">{"via1",#N/A,TRUE,"general";"via2",#N/A,TRUE,"general";"via3",#N/A,TRUE,"general"}</definedName>
    <definedName name="_____n4" localSheetId="31" hidden="1">{"via1",#N/A,TRUE,"general";"via2",#N/A,TRUE,"general";"via3",#N/A,TRUE,"general"}</definedName>
    <definedName name="_____n4" localSheetId="8" hidden="1">{"via1",#N/A,TRUE,"general";"via2",#N/A,TRUE,"general";"via3",#N/A,TRUE,"general"}</definedName>
    <definedName name="_____n4" localSheetId="9"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25" hidden="1">{"TAB1",#N/A,TRUE,"GENERAL";"TAB2",#N/A,TRUE,"GENERAL";"TAB3",#N/A,TRUE,"GENERAL";"TAB4",#N/A,TRUE,"GENERAL";"TAB5",#N/A,TRUE,"GENERAL"}</definedName>
    <definedName name="_____n5" localSheetId="26" hidden="1">{"TAB1",#N/A,TRUE,"GENERAL";"TAB2",#N/A,TRUE,"GENERAL";"TAB3",#N/A,TRUE,"GENERAL";"TAB4",#N/A,TRUE,"GENERAL";"TAB5",#N/A,TRUE,"GENERAL"}</definedName>
    <definedName name="_____n5" localSheetId="27" hidden="1">{"TAB1",#N/A,TRUE,"GENERAL";"TAB2",#N/A,TRUE,"GENERAL";"TAB3",#N/A,TRUE,"GENERAL";"TAB4",#N/A,TRUE,"GENERAL";"TAB5",#N/A,TRUE,"GENERAL"}</definedName>
    <definedName name="_____n5" localSheetId="28" hidden="1">{"TAB1",#N/A,TRUE,"GENERAL";"TAB2",#N/A,TRUE,"GENERAL";"TAB3",#N/A,TRUE,"GENERAL";"TAB4",#N/A,TRUE,"GENERAL";"TAB5",#N/A,TRUE,"GENERAL"}</definedName>
    <definedName name="_____n5" localSheetId="29" hidden="1">{"TAB1",#N/A,TRUE,"GENERAL";"TAB2",#N/A,TRUE,"GENERAL";"TAB3",#N/A,TRUE,"GENERAL";"TAB4",#N/A,TRUE,"GENERAL";"TAB5",#N/A,TRUE,"GENERAL"}</definedName>
    <definedName name="_____n5" localSheetId="30" hidden="1">{"TAB1",#N/A,TRUE,"GENERAL";"TAB2",#N/A,TRUE,"GENERAL";"TAB3",#N/A,TRUE,"GENERAL";"TAB4",#N/A,TRUE,"GENERAL";"TAB5",#N/A,TRUE,"GENERAL"}</definedName>
    <definedName name="_____n5" localSheetId="31" hidden="1">{"TAB1",#N/A,TRUE,"GENERAL";"TAB2",#N/A,TRUE,"GENERAL";"TAB3",#N/A,TRUE,"GENERAL";"TAB4",#N/A,TRUE,"GENERAL";"TAB5",#N/A,TRUE,"GENERAL"}</definedName>
    <definedName name="_____n5" localSheetId="8" hidden="1">{"TAB1",#N/A,TRUE,"GENERAL";"TAB2",#N/A,TRUE,"GENERAL";"TAB3",#N/A,TRUE,"GENERAL";"TAB4",#N/A,TRUE,"GENERAL";"TAB5",#N/A,TRUE,"GENERAL"}</definedName>
    <definedName name="_____n5" localSheetId="9"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25" hidden="1">{"via1",#N/A,TRUE,"general";"via2",#N/A,TRUE,"general";"via3",#N/A,TRUE,"general"}</definedName>
    <definedName name="_____nyn7" localSheetId="26" hidden="1">{"via1",#N/A,TRUE,"general";"via2",#N/A,TRUE,"general";"via3",#N/A,TRUE,"general"}</definedName>
    <definedName name="_____nyn7" localSheetId="27" hidden="1">{"via1",#N/A,TRUE,"general";"via2",#N/A,TRUE,"general";"via3",#N/A,TRUE,"general"}</definedName>
    <definedName name="_____nyn7" localSheetId="28" hidden="1">{"via1",#N/A,TRUE,"general";"via2",#N/A,TRUE,"general";"via3",#N/A,TRUE,"general"}</definedName>
    <definedName name="_____nyn7" localSheetId="29" hidden="1">{"via1",#N/A,TRUE,"general";"via2",#N/A,TRUE,"general";"via3",#N/A,TRUE,"general"}</definedName>
    <definedName name="_____nyn7" localSheetId="30" hidden="1">{"via1",#N/A,TRUE,"general";"via2",#N/A,TRUE,"general";"via3",#N/A,TRUE,"general"}</definedName>
    <definedName name="_____nyn7" localSheetId="31" hidden="1">{"via1",#N/A,TRUE,"general";"via2",#N/A,TRUE,"general";"via3",#N/A,TRUE,"general"}</definedName>
    <definedName name="_____nyn7" localSheetId="8" hidden="1">{"via1",#N/A,TRUE,"general";"via2",#N/A,TRUE,"general";"via3",#N/A,TRUE,"general"}</definedName>
    <definedName name="_____nyn7" localSheetId="9"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25" hidden="1">{"via1",#N/A,TRUE,"general";"via2",#N/A,TRUE,"general";"via3",#N/A,TRUE,"general"}</definedName>
    <definedName name="_____o4" localSheetId="26" hidden="1">{"via1",#N/A,TRUE,"general";"via2",#N/A,TRUE,"general";"via3",#N/A,TRUE,"general"}</definedName>
    <definedName name="_____o4" localSheetId="27" hidden="1">{"via1",#N/A,TRUE,"general";"via2",#N/A,TRUE,"general";"via3",#N/A,TRUE,"general"}</definedName>
    <definedName name="_____o4" localSheetId="28" hidden="1">{"via1",#N/A,TRUE,"general";"via2",#N/A,TRUE,"general";"via3",#N/A,TRUE,"general"}</definedName>
    <definedName name="_____o4" localSheetId="29" hidden="1">{"via1",#N/A,TRUE,"general";"via2",#N/A,TRUE,"general";"via3",#N/A,TRUE,"general"}</definedName>
    <definedName name="_____o4" localSheetId="30" hidden="1">{"via1",#N/A,TRUE,"general";"via2",#N/A,TRUE,"general";"via3",#N/A,TRUE,"general"}</definedName>
    <definedName name="_____o4" localSheetId="31" hidden="1">{"via1",#N/A,TRUE,"general";"via2",#N/A,TRUE,"general";"via3",#N/A,TRUE,"general"}</definedName>
    <definedName name="_____o4" localSheetId="8" hidden="1">{"via1",#N/A,TRUE,"general";"via2",#N/A,TRUE,"general";"via3",#N/A,TRUE,"general"}</definedName>
    <definedName name="_____o4" localSheetId="9"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25" hidden="1">{"TAB1",#N/A,TRUE,"GENERAL";"TAB2",#N/A,TRUE,"GENERAL";"TAB3",#N/A,TRUE,"GENERAL";"TAB4",#N/A,TRUE,"GENERAL";"TAB5",#N/A,TRUE,"GENERAL"}</definedName>
    <definedName name="_____o5" localSheetId="26" hidden="1">{"TAB1",#N/A,TRUE,"GENERAL";"TAB2",#N/A,TRUE,"GENERAL";"TAB3",#N/A,TRUE,"GENERAL";"TAB4",#N/A,TRUE,"GENERAL";"TAB5",#N/A,TRUE,"GENERAL"}</definedName>
    <definedName name="_____o5" localSheetId="27" hidden="1">{"TAB1",#N/A,TRUE,"GENERAL";"TAB2",#N/A,TRUE,"GENERAL";"TAB3",#N/A,TRUE,"GENERAL";"TAB4",#N/A,TRUE,"GENERAL";"TAB5",#N/A,TRUE,"GENERAL"}</definedName>
    <definedName name="_____o5" localSheetId="28" hidden="1">{"TAB1",#N/A,TRUE,"GENERAL";"TAB2",#N/A,TRUE,"GENERAL";"TAB3",#N/A,TRUE,"GENERAL";"TAB4",#N/A,TRUE,"GENERAL";"TAB5",#N/A,TRUE,"GENERAL"}</definedName>
    <definedName name="_____o5" localSheetId="29" hidden="1">{"TAB1",#N/A,TRUE,"GENERAL";"TAB2",#N/A,TRUE,"GENERAL";"TAB3",#N/A,TRUE,"GENERAL";"TAB4",#N/A,TRUE,"GENERAL";"TAB5",#N/A,TRUE,"GENERAL"}</definedName>
    <definedName name="_____o5" localSheetId="30" hidden="1">{"TAB1",#N/A,TRUE,"GENERAL";"TAB2",#N/A,TRUE,"GENERAL";"TAB3",#N/A,TRUE,"GENERAL";"TAB4",#N/A,TRUE,"GENERAL";"TAB5",#N/A,TRUE,"GENERAL"}</definedName>
    <definedName name="_____o5" localSheetId="31" hidden="1">{"TAB1",#N/A,TRUE,"GENERAL";"TAB2",#N/A,TRUE,"GENERAL";"TAB3",#N/A,TRUE,"GENERAL";"TAB4",#N/A,TRUE,"GENERAL";"TAB5",#N/A,TRUE,"GENERAL"}</definedName>
    <definedName name="_____o5" localSheetId="8" hidden="1">{"TAB1",#N/A,TRUE,"GENERAL";"TAB2",#N/A,TRUE,"GENERAL";"TAB3",#N/A,TRUE,"GENERAL";"TAB4",#N/A,TRUE,"GENERAL";"TAB5",#N/A,TRUE,"GENERAL"}</definedName>
    <definedName name="_____o5" localSheetId="9"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25" hidden="1">{"TAB1",#N/A,TRUE,"GENERAL";"TAB2",#N/A,TRUE,"GENERAL";"TAB3",#N/A,TRUE,"GENERAL";"TAB4",#N/A,TRUE,"GENERAL";"TAB5",#N/A,TRUE,"GENERAL"}</definedName>
    <definedName name="_____o6" localSheetId="26" hidden="1">{"TAB1",#N/A,TRUE,"GENERAL";"TAB2",#N/A,TRUE,"GENERAL";"TAB3",#N/A,TRUE,"GENERAL";"TAB4",#N/A,TRUE,"GENERAL";"TAB5",#N/A,TRUE,"GENERAL"}</definedName>
    <definedName name="_____o6" localSheetId="27" hidden="1">{"TAB1",#N/A,TRUE,"GENERAL";"TAB2",#N/A,TRUE,"GENERAL";"TAB3",#N/A,TRUE,"GENERAL";"TAB4",#N/A,TRUE,"GENERAL";"TAB5",#N/A,TRUE,"GENERAL"}</definedName>
    <definedName name="_____o6" localSheetId="28" hidden="1">{"TAB1",#N/A,TRUE,"GENERAL";"TAB2",#N/A,TRUE,"GENERAL";"TAB3",#N/A,TRUE,"GENERAL";"TAB4",#N/A,TRUE,"GENERAL";"TAB5",#N/A,TRUE,"GENERAL"}</definedName>
    <definedName name="_____o6" localSheetId="29" hidden="1">{"TAB1",#N/A,TRUE,"GENERAL";"TAB2",#N/A,TRUE,"GENERAL";"TAB3",#N/A,TRUE,"GENERAL";"TAB4",#N/A,TRUE,"GENERAL";"TAB5",#N/A,TRUE,"GENERAL"}</definedName>
    <definedName name="_____o6" localSheetId="30" hidden="1">{"TAB1",#N/A,TRUE,"GENERAL";"TAB2",#N/A,TRUE,"GENERAL";"TAB3",#N/A,TRUE,"GENERAL";"TAB4",#N/A,TRUE,"GENERAL";"TAB5",#N/A,TRUE,"GENERAL"}</definedName>
    <definedName name="_____o6" localSheetId="31" hidden="1">{"TAB1",#N/A,TRUE,"GENERAL";"TAB2",#N/A,TRUE,"GENERAL";"TAB3",#N/A,TRUE,"GENERAL";"TAB4",#N/A,TRUE,"GENERAL";"TAB5",#N/A,TRUE,"GENERAL"}</definedName>
    <definedName name="_____o6" localSheetId="8" hidden="1">{"TAB1",#N/A,TRUE,"GENERAL";"TAB2",#N/A,TRUE,"GENERAL";"TAB3",#N/A,TRUE,"GENERAL";"TAB4",#N/A,TRUE,"GENERAL";"TAB5",#N/A,TRUE,"GENERAL"}</definedName>
    <definedName name="_____o6" localSheetId="9"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25" hidden="1">{"TAB1",#N/A,TRUE,"GENERAL";"TAB2",#N/A,TRUE,"GENERAL";"TAB3",#N/A,TRUE,"GENERAL";"TAB4",#N/A,TRUE,"GENERAL";"TAB5",#N/A,TRUE,"GENERAL"}</definedName>
    <definedName name="_____o7" localSheetId="26" hidden="1">{"TAB1",#N/A,TRUE,"GENERAL";"TAB2",#N/A,TRUE,"GENERAL";"TAB3",#N/A,TRUE,"GENERAL";"TAB4",#N/A,TRUE,"GENERAL";"TAB5",#N/A,TRUE,"GENERAL"}</definedName>
    <definedName name="_____o7" localSheetId="27" hidden="1">{"TAB1",#N/A,TRUE,"GENERAL";"TAB2",#N/A,TRUE,"GENERAL";"TAB3",#N/A,TRUE,"GENERAL";"TAB4",#N/A,TRUE,"GENERAL";"TAB5",#N/A,TRUE,"GENERAL"}</definedName>
    <definedName name="_____o7" localSheetId="28" hidden="1">{"TAB1",#N/A,TRUE,"GENERAL";"TAB2",#N/A,TRUE,"GENERAL";"TAB3",#N/A,TRUE,"GENERAL";"TAB4",#N/A,TRUE,"GENERAL";"TAB5",#N/A,TRUE,"GENERAL"}</definedName>
    <definedName name="_____o7" localSheetId="29" hidden="1">{"TAB1",#N/A,TRUE,"GENERAL";"TAB2",#N/A,TRUE,"GENERAL";"TAB3",#N/A,TRUE,"GENERAL";"TAB4",#N/A,TRUE,"GENERAL";"TAB5",#N/A,TRUE,"GENERAL"}</definedName>
    <definedName name="_____o7" localSheetId="30" hidden="1">{"TAB1",#N/A,TRUE,"GENERAL";"TAB2",#N/A,TRUE,"GENERAL";"TAB3",#N/A,TRUE,"GENERAL";"TAB4",#N/A,TRUE,"GENERAL";"TAB5",#N/A,TRUE,"GENERAL"}</definedName>
    <definedName name="_____o7" localSheetId="31" hidden="1">{"TAB1",#N/A,TRUE,"GENERAL";"TAB2",#N/A,TRUE,"GENERAL";"TAB3",#N/A,TRUE,"GENERAL";"TAB4",#N/A,TRUE,"GENERAL";"TAB5",#N/A,TRUE,"GENERAL"}</definedName>
    <definedName name="_____o7" localSheetId="8" hidden="1">{"TAB1",#N/A,TRUE,"GENERAL";"TAB2",#N/A,TRUE,"GENERAL";"TAB3",#N/A,TRUE,"GENERAL";"TAB4",#N/A,TRUE,"GENERAL";"TAB5",#N/A,TRUE,"GENERAL"}</definedName>
    <definedName name="_____o7" localSheetId="9"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25" hidden="1">{"via1",#N/A,TRUE,"general";"via2",#N/A,TRUE,"general";"via3",#N/A,TRUE,"general"}</definedName>
    <definedName name="_____o8" localSheetId="26" hidden="1">{"via1",#N/A,TRUE,"general";"via2",#N/A,TRUE,"general";"via3",#N/A,TRUE,"general"}</definedName>
    <definedName name="_____o8" localSheetId="27" hidden="1">{"via1",#N/A,TRUE,"general";"via2",#N/A,TRUE,"general";"via3",#N/A,TRUE,"general"}</definedName>
    <definedName name="_____o8" localSheetId="28" hidden="1">{"via1",#N/A,TRUE,"general";"via2",#N/A,TRUE,"general";"via3",#N/A,TRUE,"general"}</definedName>
    <definedName name="_____o8" localSheetId="29" hidden="1">{"via1",#N/A,TRUE,"general";"via2",#N/A,TRUE,"general";"via3",#N/A,TRUE,"general"}</definedName>
    <definedName name="_____o8" localSheetId="30" hidden="1">{"via1",#N/A,TRUE,"general";"via2",#N/A,TRUE,"general";"via3",#N/A,TRUE,"general"}</definedName>
    <definedName name="_____o8" localSheetId="31" hidden="1">{"via1",#N/A,TRUE,"general";"via2",#N/A,TRUE,"general";"via3",#N/A,TRUE,"general"}</definedName>
    <definedName name="_____o8" localSheetId="8" hidden="1">{"via1",#N/A,TRUE,"general";"via2",#N/A,TRUE,"general";"via3",#N/A,TRUE,"general"}</definedName>
    <definedName name="_____o8" localSheetId="9"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25" hidden="1">{"TAB1",#N/A,TRUE,"GENERAL";"TAB2",#N/A,TRUE,"GENERAL";"TAB3",#N/A,TRUE,"GENERAL";"TAB4",#N/A,TRUE,"GENERAL";"TAB5",#N/A,TRUE,"GENERAL"}</definedName>
    <definedName name="_____o9" localSheetId="26" hidden="1">{"TAB1",#N/A,TRUE,"GENERAL";"TAB2",#N/A,TRUE,"GENERAL";"TAB3",#N/A,TRUE,"GENERAL";"TAB4",#N/A,TRUE,"GENERAL";"TAB5",#N/A,TRUE,"GENERAL"}</definedName>
    <definedName name="_____o9" localSheetId="27" hidden="1">{"TAB1",#N/A,TRUE,"GENERAL";"TAB2",#N/A,TRUE,"GENERAL";"TAB3",#N/A,TRUE,"GENERAL";"TAB4",#N/A,TRUE,"GENERAL";"TAB5",#N/A,TRUE,"GENERAL"}</definedName>
    <definedName name="_____o9" localSheetId="28" hidden="1">{"TAB1",#N/A,TRUE,"GENERAL";"TAB2",#N/A,TRUE,"GENERAL";"TAB3",#N/A,TRUE,"GENERAL";"TAB4",#N/A,TRUE,"GENERAL";"TAB5",#N/A,TRUE,"GENERAL"}</definedName>
    <definedName name="_____o9" localSheetId="29" hidden="1">{"TAB1",#N/A,TRUE,"GENERAL";"TAB2",#N/A,TRUE,"GENERAL";"TAB3",#N/A,TRUE,"GENERAL";"TAB4",#N/A,TRUE,"GENERAL";"TAB5",#N/A,TRUE,"GENERAL"}</definedName>
    <definedName name="_____o9" localSheetId="30" hidden="1">{"TAB1",#N/A,TRUE,"GENERAL";"TAB2",#N/A,TRUE,"GENERAL";"TAB3",#N/A,TRUE,"GENERAL";"TAB4",#N/A,TRUE,"GENERAL";"TAB5",#N/A,TRUE,"GENERAL"}</definedName>
    <definedName name="_____o9" localSheetId="31" hidden="1">{"TAB1",#N/A,TRUE,"GENERAL";"TAB2",#N/A,TRUE,"GENERAL";"TAB3",#N/A,TRUE,"GENERAL";"TAB4",#N/A,TRUE,"GENERAL";"TAB5",#N/A,TRUE,"GENERAL"}</definedName>
    <definedName name="_____o9" localSheetId="8" hidden="1">{"TAB1",#N/A,TRUE,"GENERAL";"TAB2",#N/A,TRUE,"GENERAL";"TAB3",#N/A,TRUE,"GENERAL";"TAB4",#N/A,TRUE,"GENERAL";"TAB5",#N/A,TRUE,"GENERAL"}</definedName>
    <definedName name="_____o9" localSheetId="9"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25" hidden="1">{"via1",#N/A,TRUE,"general";"via2",#N/A,TRUE,"general";"via3",#N/A,TRUE,"general"}</definedName>
    <definedName name="_____p6" localSheetId="26" hidden="1">{"via1",#N/A,TRUE,"general";"via2",#N/A,TRUE,"general";"via3",#N/A,TRUE,"general"}</definedName>
    <definedName name="_____p6" localSheetId="27" hidden="1">{"via1",#N/A,TRUE,"general";"via2",#N/A,TRUE,"general";"via3",#N/A,TRUE,"general"}</definedName>
    <definedName name="_____p6" localSheetId="28" hidden="1">{"via1",#N/A,TRUE,"general";"via2",#N/A,TRUE,"general";"via3",#N/A,TRUE,"general"}</definedName>
    <definedName name="_____p6" localSheetId="29" hidden="1">{"via1",#N/A,TRUE,"general";"via2",#N/A,TRUE,"general";"via3",#N/A,TRUE,"general"}</definedName>
    <definedName name="_____p6" localSheetId="30" hidden="1">{"via1",#N/A,TRUE,"general";"via2",#N/A,TRUE,"general";"via3",#N/A,TRUE,"general"}</definedName>
    <definedName name="_____p6" localSheetId="31" hidden="1">{"via1",#N/A,TRUE,"general";"via2",#N/A,TRUE,"general";"via3",#N/A,TRUE,"general"}</definedName>
    <definedName name="_____p6" localSheetId="8" hidden="1">{"via1",#N/A,TRUE,"general";"via2",#N/A,TRUE,"general";"via3",#N/A,TRUE,"general"}</definedName>
    <definedName name="_____p6" localSheetId="9"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25" hidden="1">{"via1",#N/A,TRUE,"general";"via2",#N/A,TRUE,"general";"via3",#N/A,TRUE,"general"}</definedName>
    <definedName name="_____p7" localSheetId="26" hidden="1">{"via1",#N/A,TRUE,"general";"via2",#N/A,TRUE,"general";"via3",#N/A,TRUE,"general"}</definedName>
    <definedName name="_____p7" localSheetId="27" hidden="1">{"via1",#N/A,TRUE,"general";"via2",#N/A,TRUE,"general";"via3",#N/A,TRUE,"general"}</definedName>
    <definedName name="_____p7" localSheetId="28" hidden="1">{"via1",#N/A,TRUE,"general";"via2",#N/A,TRUE,"general";"via3",#N/A,TRUE,"general"}</definedName>
    <definedName name="_____p7" localSheetId="29" hidden="1">{"via1",#N/A,TRUE,"general";"via2",#N/A,TRUE,"general";"via3",#N/A,TRUE,"general"}</definedName>
    <definedName name="_____p7" localSheetId="30" hidden="1">{"via1",#N/A,TRUE,"general";"via2",#N/A,TRUE,"general";"via3",#N/A,TRUE,"general"}</definedName>
    <definedName name="_____p7" localSheetId="31" hidden="1">{"via1",#N/A,TRUE,"general";"via2",#N/A,TRUE,"general";"via3",#N/A,TRUE,"general"}</definedName>
    <definedName name="_____p7" localSheetId="8" hidden="1">{"via1",#N/A,TRUE,"general";"via2",#N/A,TRUE,"general";"via3",#N/A,TRUE,"general"}</definedName>
    <definedName name="_____p7" localSheetId="9"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25" hidden="1">{"TAB1",#N/A,TRUE,"GENERAL";"TAB2",#N/A,TRUE,"GENERAL";"TAB3",#N/A,TRUE,"GENERAL";"TAB4",#N/A,TRUE,"GENERAL";"TAB5",#N/A,TRUE,"GENERAL"}</definedName>
    <definedName name="_____p8" localSheetId="26" hidden="1">{"TAB1",#N/A,TRUE,"GENERAL";"TAB2",#N/A,TRUE,"GENERAL";"TAB3",#N/A,TRUE,"GENERAL";"TAB4",#N/A,TRUE,"GENERAL";"TAB5",#N/A,TRUE,"GENERAL"}</definedName>
    <definedName name="_____p8" localSheetId="27" hidden="1">{"TAB1",#N/A,TRUE,"GENERAL";"TAB2",#N/A,TRUE,"GENERAL";"TAB3",#N/A,TRUE,"GENERAL";"TAB4",#N/A,TRUE,"GENERAL";"TAB5",#N/A,TRUE,"GENERAL"}</definedName>
    <definedName name="_____p8" localSheetId="28" hidden="1">{"TAB1",#N/A,TRUE,"GENERAL";"TAB2",#N/A,TRUE,"GENERAL";"TAB3",#N/A,TRUE,"GENERAL";"TAB4",#N/A,TRUE,"GENERAL";"TAB5",#N/A,TRUE,"GENERAL"}</definedName>
    <definedName name="_____p8" localSheetId="29" hidden="1">{"TAB1",#N/A,TRUE,"GENERAL";"TAB2",#N/A,TRUE,"GENERAL";"TAB3",#N/A,TRUE,"GENERAL";"TAB4",#N/A,TRUE,"GENERAL";"TAB5",#N/A,TRUE,"GENERAL"}</definedName>
    <definedName name="_____p8" localSheetId="30" hidden="1">{"TAB1",#N/A,TRUE,"GENERAL";"TAB2",#N/A,TRUE,"GENERAL";"TAB3",#N/A,TRUE,"GENERAL";"TAB4",#N/A,TRUE,"GENERAL";"TAB5",#N/A,TRUE,"GENERAL"}</definedName>
    <definedName name="_____p8" localSheetId="31" hidden="1">{"TAB1",#N/A,TRUE,"GENERAL";"TAB2",#N/A,TRUE,"GENERAL";"TAB3",#N/A,TRUE,"GENERAL";"TAB4",#N/A,TRUE,"GENERAL";"TAB5",#N/A,TRUE,"GENERAL"}</definedName>
    <definedName name="_____p8" localSheetId="8" hidden="1">{"TAB1",#N/A,TRUE,"GENERAL";"TAB2",#N/A,TRUE,"GENERAL";"TAB3",#N/A,TRUE,"GENERAL";"TAB4",#N/A,TRUE,"GENERAL";"TAB5",#N/A,TRUE,"GENERAL"}</definedName>
    <definedName name="_____p8" localSheetId="9"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25" hidden="1">{"TAB1",#N/A,TRUE,"GENERAL";"TAB2",#N/A,TRUE,"GENERAL";"TAB3",#N/A,TRUE,"GENERAL";"TAB4",#N/A,TRUE,"GENERAL";"TAB5",#N/A,TRUE,"GENERAL"}</definedName>
    <definedName name="_____r" localSheetId="26" hidden="1">{"TAB1",#N/A,TRUE,"GENERAL";"TAB2",#N/A,TRUE,"GENERAL";"TAB3",#N/A,TRUE,"GENERAL";"TAB4",#N/A,TRUE,"GENERAL";"TAB5",#N/A,TRUE,"GENERAL"}</definedName>
    <definedName name="_____r" localSheetId="27" hidden="1">{"TAB1",#N/A,TRUE,"GENERAL";"TAB2",#N/A,TRUE,"GENERAL";"TAB3",#N/A,TRUE,"GENERAL";"TAB4",#N/A,TRUE,"GENERAL";"TAB5",#N/A,TRUE,"GENERAL"}</definedName>
    <definedName name="_____r" localSheetId="28" hidden="1">{"TAB1",#N/A,TRUE,"GENERAL";"TAB2",#N/A,TRUE,"GENERAL";"TAB3",#N/A,TRUE,"GENERAL";"TAB4",#N/A,TRUE,"GENERAL";"TAB5",#N/A,TRUE,"GENERAL"}</definedName>
    <definedName name="_____r" localSheetId="29" hidden="1">{"TAB1",#N/A,TRUE,"GENERAL";"TAB2",#N/A,TRUE,"GENERAL";"TAB3",#N/A,TRUE,"GENERAL";"TAB4",#N/A,TRUE,"GENERAL";"TAB5",#N/A,TRUE,"GENERAL"}</definedName>
    <definedName name="_____r" localSheetId="30" hidden="1">{"TAB1",#N/A,TRUE,"GENERAL";"TAB2",#N/A,TRUE,"GENERAL";"TAB3",#N/A,TRUE,"GENERAL";"TAB4",#N/A,TRUE,"GENERAL";"TAB5",#N/A,TRUE,"GENERAL"}</definedName>
    <definedName name="_____r" localSheetId="31" hidden="1">{"TAB1",#N/A,TRUE,"GENERAL";"TAB2",#N/A,TRUE,"GENERAL";"TAB3",#N/A,TRUE,"GENERAL";"TAB4",#N/A,TRUE,"GENERAL";"TAB5",#N/A,TRUE,"GENERAL"}</definedName>
    <definedName name="_____r" localSheetId="8" hidden="1">{"TAB1",#N/A,TRUE,"GENERAL";"TAB2",#N/A,TRUE,"GENERAL";"TAB3",#N/A,TRUE,"GENERAL";"TAB4",#N/A,TRUE,"GENERAL";"TAB5",#N/A,TRUE,"GENERAL"}</definedName>
    <definedName name="_____r" localSheetId="9"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25" hidden="1">{"via1",#N/A,TRUE,"general";"via2",#N/A,TRUE,"general";"via3",#N/A,TRUE,"general"}</definedName>
    <definedName name="_____r4r" localSheetId="26" hidden="1">{"via1",#N/A,TRUE,"general";"via2",#N/A,TRUE,"general";"via3",#N/A,TRUE,"general"}</definedName>
    <definedName name="_____r4r" localSheetId="27" hidden="1">{"via1",#N/A,TRUE,"general";"via2",#N/A,TRUE,"general";"via3",#N/A,TRUE,"general"}</definedName>
    <definedName name="_____r4r" localSheetId="28" hidden="1">{"via1",#N/A,TRUE,"general";"via2",#N/A,TRUE,"general";"via3",#N/A,TRUE,"general"}</definedName>
    <definedName name="_____r4r" localSheetId="29" hidden="1">{"via1",#N/A,TRUE,"general";"via2",#N/A,TRUE,"general";"via3",#N/A,TRUE,"general"}</definedName>
    <definedName name="_____r4r" localSheetId="30" hidden="1">{"via1",#N/A,TRUE,"general";"via2",#N/A,TRUE,"general";"via3",#N/A,TRUE,"general"}</definedName>
    <definedName name="_____r4r" localSheetId="31" hidden="1">{"via1",#N/A,TRUE,"general";"via2",#N/A,TRUE,"general";"via3",#N/A,TRUE,"general"}</definedName>
    <definedName name="_____r4r" localSheetId="8" hidden="1">{"via1",#N/A,TRUE,"general";"via2",#N/A,TRUE,"general";"via3",#N/A,TRUE,"general"}</definedName>
    <definedName name="_____r4r" localSheetId="9"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25" hidden="1">{"via1",#N/A,TRUE,"general";"via2",#N/A,TRUE,"general";"via3",#N/A,TRUE,"general"}</definedName>
    <definedName name="_____rtu6" localSheetId="26" hidden="1">{"via1",#N/A,TRUE,"general";"via2",#N/A,TRUE,"general";"via3",#N/A,TRUE,"general"}</definedName>
    <definedName name="_____rtu6" localSheetId="27" hidden="1">{"via1",#N/A,TRUE,"general";"via2",#N/A,TRUE,"general";"via3",#N/A,TRUE,"general"}</definedName>
    <definedName name="_____rtu6" localSheetId="28" hidden="1">{"via1",#N/A,TRUE,"general";"via2",#N/A,TRUE,"general";"via3",#N/A,TRUE,"general"}</definedName>
    <definedName name="_____rtu6" localSheetId="29" hidden="1">{"via1",#N/A,TRUE,"general";"via2",#N/A,TRUE,"general";"via3",#N/A,TRUE,"general"}</definedName>
    <definedName name="_____rtu6" localSheetId="30" hidden="1">{"via1",#N/A,TRUE,"general";"via2",#N/A,TRUE,"general";"via3",#N/A,TRUE,"general"}</definedName>
    <definedName name="_____rtu6" localSheetId="31" hidden="1">{"via1",#N/A,TRUE,"general";"via2",#N/A,TRUE,"general";"via3",#N/A,TRUE,"general"}</definedName>
    <definedName name="_____rtu6" localSheetId="8" hidden="1">{"via1",#N/A,TRUE,"general";"via2",#N/A,TRUE,"general";"via3",#N/A,TRUE,"general"}</definedName>
    <definedName name="_____rtu6" localSheetId="9"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25" hidden="1">{"via1",#N/A,TRUE,"general";"via2",#N/A,TRUE,"general";"via3",#N/A,TRUE,"general"}</definedName>
    <definedName name="_____s1" localSheetId="26" hidden="1">{"via1",#N/A,TRUE,"general";"via2",#N/A,TRUE,"general";"via3",#N/A,TRUE,"general"}</definedName>
    <definedName name="_____s1" localSheetId="27" hidden="1">{"via1",#N/A,TRUE,"general";"via2",#N/A,TRUE,"general";"via3",#N/A,TRUE,"general"}</definedName>
    <definedName name="_____s1" localSheetId="28" hidden="1">{"via1",#N/A,TRUE,"general";"via2",#N/A,TRUE,"general";"via3",#N/A,TRUE,"general"}</definedName>
    <definedName name="_____s1" localSheetId="29" hidden="1">{"via1",#N/A,TRUE,"general";"via2",#N/A,TRUE,"general";"via3",#N/A,TRUE,"general"}</definedName>
    <definedName name="_____s1" localSheetId="30" hidden="1">{"via1",#N/A,TRUE,"general";"via2",#N/A,TRUE,"general";"via3",#N/A,TRUE,"general"}</definedName>
    <definedName name="_____s1" localSheetId="31" hidden="1">{"via1",#N/A,TRUE,"general";"via2",#N/A,TRUE,"general";"via3",#N/A,TRUE,"general"}</definedName>
    <definedName name="_____s1" localSheetId="8" hidden="1">{"via1",#N/A,TRUE,"general";"via2",#N/A,TRUE,"general";"via3",#N/A,TRUE,"general"}</definedName>
    <definedName name="_____s1" localSheetId="9"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25" hidden="1">{"TAB1",#N/A,TRUE,"GENERAL";"TAB2",#N/A,TRUE,"GENERAL";"TAB3",#N/A,TRUE,"GENERAL";"TAB4",#N/A,TRUE,"GENERAL";"TAB5",#N/A,TRUE,"GENERAL"}</definedName>
    <definedName name="_____s2" localSheetId="26" hidden="1">{"TAB1",#N/A,TRUE,"GENERAL";"TAB2",#N/A,TRUE,"GENERAL";"TAB3",#N/A,TRUE,"GENERAL";"TAB4",#N/A,TRUE,"GENERAL";"TAB5",#N/A,TRUE,"GENERAL"}</definedName>
    <definedName name="_____s2" localSheetId="27" hidden="1">{"TAB1",#N/A,TRUE,"GENERAL";"TAB2",#N/A,TRUE,"GENERAL";"TAB3",#N/A,TRUE,"GENERAL";"TAB4",#N/A,TRUE,"GENERAL";"TAB5",#N/A,TRUE,"GENERAL"}</definedName>
    <definedName name="_____s2" localSheetId="28" hidden="1">{"TAB1",#N/A,TRUE,"GENERAL";"TAB2",#N/A,TRUE,"GENERAL";"TAB3",#N/A,TRUE,"GENERAL";"TAB4",#N/A,TRUE,"GENERAL";"TAB5",#N/A,TRUE,"GENERAL"}</definedName>
    <definedName name="_____s2" localSheetId="29" hidden="1">{"TAB1",#N/A,TRUE,"GENERAL";"TAB2",#N/A,TRUE,"GENERAL";"TAB3",#N/A,TRUE,"GENERAL";"TAB4",#N/A,TRUE,"GENERAL";"TAB5",#N/A,TRUE,"GENERAL"}</definedName>
    <definedName name="_____s2" localSheetId="30" hidden="1">{"TAB1",#N/A,TRUE,"GENERAL";"TAB2",#N/A,TRUE,"GENERAL";"TAB3",#N/A,TRUE,"GENERAL";"TAB4",#N/A,TRUE,"GENERAL";"TAB5",#N/A,TRUE,"GENERAL"}</definedName>
    <definedName name="_____s2" localSheetId="31" hidden="1">{"TAB1",#N/A,TRUE,"GENERAL";"TAB2",#N/A,TRUE,"GENERAL";"TAB3",#N/A,TRUE,"GENERAL";"TAB4",#N/A,TRUE,"GENERAL";"TAB5",#N/A,TRUE,"GENERAL"}</definedName>
    <definedName name="_____s2" localSheetId="8" hidden="1">{"TAB1",#N/A,TRUE,"GENERAL";"TAB2",#N/A,TRUE,"GENERAL";"TAB3",#N/A,TRUE,"GENERAL";"TAB4",#N/A,TRUE,"GENERAL";"TAB5",#N/A,TRUE,"GENERAL"}</definedName>
    <definedName name="_____s2" localSheetId="9"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25" hidden="1">{"TAB1",#N/A,TRUE,"GENERAL";"TAB2",#N/A,TRUE,"GENERAL";"TAB3",#N/A,TRUE,"GENERAL";"TAB4",#N/A,TRUE,"GENERAL";"TAB5",#N/A,TRUE,"GENERAL"}</definedName>
    <definedName name="_____s3" localSheetId="26" hidden="1">{"TAB1",#N/A,TRUE,"GENERAL";"TAB2",#N/A,TRUE,"GENERAL";"TAB3",#N/A,TRUE,"GENERAL";"TAB4",#N/A,TRUE,"GENERAL";"TAB5",#N/A,TRUE,"GENERAL"}</definedName>
    <definedName name="_____s3" localSheetId="27" hidden="1">{"TAB1",#N/A,TRUE,"GENERAL";"TAB2",#N/A,TRUE,"GENERAL";"TAB3",#N/A,TRUE,"GENERAL";"TAB4",#N/A,TRUE,"GENERAL";"TAB5",#N/A,TRUE,"GENERAL"}</definedName>
    <definedName name="_____s3" localSheetId="28" hidden="1">{"TAB1",#N/A,TRUE,"GENERAL";"TAB2",#N/A,TRUE,"GENERAL";"TAB3",#N/A,TRUE,"GENERAL";"TAB4",#N/A,TRUE,"GENERAL";"TAB5",#N/A,TRUE,"GENERAL"}</definedName>
    <definedName name="_____s3" localSheetId="29" hidden="1">{"TAB1",#N/A,TRUE,"GENERAL";"TAB2",#N/A,TRUE,"GENERAL";"TAB3",#N/A,TRUE,"GENERAL";"TAB4",#N/A,TRUE,"GENERAL";"TAB5",#N/A,TRUE,"GENERAL"}</definedName>
    <definedName name="_____s3" localSheetId="30" hidden="1">{"TAB1",#N/A,TRUE,"GENERAL";"TAB2",#N/A,TRUE,"GENERAL";"TAB3",#N/A,TRUE,"GENERAL";"TAB4",#N/A,TRUE,"GENERAL";"TAB5",#N/A,TRUE,"GENERAL"}</definedName>
    <definedName name="_____s3" localSheetId="31" hidden="1">{"TAB1",#N/A,TRUE,"GENERAL";"TAB2",#N/A,TRUE,"GENERAL";"TAB3",#N/A,TRUE,"GENERAL";"TAB4",#N/A,TRUE,"GENERAL";"TAB5",#N/A,TRUE,"GENERAL"}</definedName>
    <definedName name="_____s3" localSheetId="8" hidden="1">{"TAB1",#N/A,TRUE,"GENERAL";"TAB2",#N/A,TRUE,"GENERAL";"TAB3",#N/A,TRUE,"GENERAL";"TAB4",#N/A,TRUE,"GENERAL";"TAB5",#N/A,TRUE,"GENERAL"}</definedName>
    <definedName name="_____s3" localSheetId="9"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25" hidden="1">{"via1",#N/A,TRUE,"general";"via2",#N/A,TRUE,"general";"via3",#N/A,TRUE,"general"}</definedName>
    <definedName name="_____s4" localSheetId="26" hidden="1">{"via1",#N/A,TRUE,"general";"via2",#N/A,TRUE,"general";"via3",#N/A,TRUE,"general"}</definedName>
    <definedName name="_____s4" localSheetId="27" hidden="1">{"via1",#N/A,TRUE,"general";"via2",#N/A,TRUE,"general";"via3",#N/A,TRUE,"general"}</definedName>
    <definedName name="_____s4" localSheetId="28" hidden="1">{"via1",#N/A,TRUE,"general";"via2",#N/A,TRUE,"general";"via3",#N/A,TRUE,"general"}</definedName>
    <definedName name="_____s4" localSheetId="29" hidden="1">{"via1",#N/A,TRUE,"general";"via2",#N/A,TRUE,"general";"via3",#N/A,TRUE,"general"}</definedName>
    <definedName name="_____s4" localSheetId="30" hidden="1">{"via1",#N/A,TRUE,"general";"via2",#N/A,TRUE,"general";"via3",#N/A,TRUE,"general"}</definedName>
    <definedName name="_____s4" localSheetId="31" hidden="1">{"via1",#N/A,TRUE,"general";"via2",#N/A,TRUE,"general";"via3",#N/A,TRUE,"general"}</definedName>
    <definedName name="_____s4" localSheetId="8" hidden="1">{"via1",#N/A,TRUE,"general";"via2",#N/A,TRUE,"general";"via3",#N/A,TRUE,"general"}</definedName>
    <definedName name="_____s4" localSheetId="9"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25" hidden="1">{"via1",#N/A,TRUE,"general";"via2",#N/A,TRUE,"general";"via3",#N/A,TRUE,"general"}</definedName>
    <definedName name="_____s5" localSheetId="26" hidden="1">{"via1",#N/A,TRUE,"general";"via2",#N/A,TRUE,"general";"via3",#N/A,TRUE,"general"}</definedName>
    <definedName name="_____s5" localSheetId="27" hidden="1">{"via1",#N/A,TRUE,"general";"via2",#N/A,TRUE,"general";"via3",#N/A,TRUE,"general"}</definedName>
    <definedName name="_____s5" localSheetId="28" hidden="1">{"via1",#N/A,TRUE,"general";"via2",#N/A,TRUE,"general";"via3",#N/A,TRUE,"general"}</definedName>
    <definedName name="_____s5" localSheetId="29" hidden="1">{"via1",#N/A,TRUE,"general";"via2",#N/A,TRUE,"general";"via3",#N/A,TRUE,"general"}</definedName>
    <definedName name="_____s5" localSheetId="30" hidden="1">{"via1",#N/A,TRUE,"general";"via2",#N/A,TRUE,"general";"via3",#N/A,TRUE,"general"}</definedName>
    <definedName name="_____s5" localSheetId="31" hidden="1">{"via1",#N/A,TRUE,"general";"via2",#N/A,TRUE,"general";"via3",#N/A,TRUE,"general"}</definedName>
    <definedName name="_____s5" localSheetId="8" hidden="1">{"via1",#N/A,TRUE,"general";"via2",#N/A,TRUE,"general";"via3",#N/A,TRUE,"general"}</definedName>
    <definedName name="_____s5" localSheetId="9"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25" hidden="1">{"TAB1",#N/A,TRUE,"GENERAL";"TAB2",#N/A,TRUE,"GENERAL";"TAB3",#N/A,TRUE,"GENERAL";"TAB4",#N/A,TRUE,"GENERAL";"TAB5",#N/A,TRUE,"GENERAL"}</definedName>
    <definedName name="_____s6" localSheetId="26" hidden="1">{"TAB1",#N/A,TRUE,"GENERAL";"TAB2",#N/A,TRUE,"GENERAL";"TAB3",#N/A,TRUE,"GENERAL";"TAB4",#N/A,TRUE,"GENERAL";"TAB5",#N/A,TRUE,"GENERAL"}</definedName>
    <definedName name="_____s6" localSheetId="27" hidden="1">{"TAB1",#N/A,TRUE,"GENERAL";"TAB2",#N/A,TRUE,"GENERAL";"TAB3",#N/A,TRUE,"GENERAL";"TAB4",#N/A,TRUE,"GENERAL";"TAB5",#N/A,TRUE,"GENERAL"}</definedName>
    <definedName name="_____s6" localSheetId="28" hidden="1">{"TAB1",#N/A,TRUE,"GENERAL";"TAB2",#N/A,TRUE,"GENERAL";"TAB3",#N/A,TRUE,"GENERAL";"TAB4",#N/A,TRUE,"GENERAL";"TAB5",#N/A,TRUE,"GENERAL"}</definedName>
    <definedName name="_____s6" localSheetId="29" hidden="1">{"TAB1",#N/A,TRUE,"GENERAL";"TAB2",#N/A,TRUE,"GENERAL";"TAB3",#N/A,TRUE,"GENERAL";"TAB4",#N/A,TRUE,"GENERAL";"TAB5",#N/A,TRUE,"GENERAL"}</definedName>
    <definedName name="_____s6" localSheetId="30" hidden="1">{"TAB1",#N/A,TRUE,"GENERAL";"TAB2",#N/A,TRUE,"GENERAL";"TAB3",#N/A,TRUE,"GENERAL";"TAB4",#N/A,TRUE,"GENERAL";"TAB5",#N/A,TRUE,"GENERAL"}</definedName>
    <definedName name="_____s6" localSheetId="31" hidden="1">{"TAB1",#N/A,TRUE,"GENERAL";"TAB2",#N/A,TRUE,"GENERAL";"TAB3",#N/A,TRUE,"GENERAL";"TAB4",#N/A,TRUE,"GENERAL";"TAB5",#N/A,TRUE,"GENERAL"}</definedName>
    <definedName name="_____s6" localSheetId="8" hidden="1">{"TAB1",#N/A,TRUE,"GENERAL";"TAB2",#N/A,TRUE,"GENERAL";"TAB3",#N/A,TRUE,"GENERAL";"TAB4",#N/A,TRUE,"GENERAL";"TAB5",#N/A,TRUE,"GENERAL"}</definedName>
    <definedName name="_____s6" localSheetId="9"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25" hidden="1">{"via1",#N/A,TRUE,"general";"via2",#N/A,TRUE,"general";"via3",#N/A,TRUE,"general"}</definedName>
    <definedName name="_____s7" localSheetId="26" hidden="1">{"via1",#N/A,TRUE,"general";"via2",#N/A,TRUE,"general";"via3",#N/A,TRUE,"general"}</definedName>
    <definedName name="_____s7" localSheetId="27" hidden="1">{"via1",#N/A,TRUE,"general";"via2",#N/A,TRUE,"general";"via3",#N/A,TRUE,"general"}</definedName>
    <definedName name="_____s7" localSheetId="28" hidden="1">{"via1",#N/A,TRUE,"general";"via2",#N/A,TRUE,"general";"via3",#N/A,TRUE,"general"}</definedName>
    <definedName name="_____s7" localSheetId="29" hidden="1">{"via1",#N/A,TRUE,"general";"via2",#N/A,TRUE,"general";"via3",#N/A,TRUE,"general"}</definedName>
    <definedName name="_____s7" localSheetId="30" hidden="1">{"via1",#N/A,TRUE,"general";"via2",#N/A,TRUE,"general";"via3",#N/A,TRUE,"general"}</definedName>
    <definedName name="_____s7" localSheetId="31" hidden="1">{"via1",#N/A,TRUE,"general";"via2",#N/A,TRUE,"general";"via3",#N/A,TRUE,"general"}</definedName>
    <definedName name="_____s7" localSheetId="8" hidden="1">{"via1",#N/A,TRUE,"general";"via2",#N/A,TRUE,"general";"via3",#N/A,TRUE,"general"}</definedName>
    <definedName name="_____s7" localSheetId="9"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25" hidden="1">{"TAB1",#N/A,TRUE,"GENERAL";"TAB2",#N/A,TRUE,"GENERAL";"TAB3",#N/A,TRUE,"GENERAL";"TAB4",#N/A,TRUE,"GENERAL";"TAB5",#N/A,TRUE,"GENERAL"}</definedName>
    <definedName name="_____t3" localSheetId="26" hidden="1">{"TAB1",#N/A,TRUE,"GENERAL";"TAB2",#N/A,TRUE,"GENERAL";"TAB3",#N/A,TRUE,"GENERAL";"TAB4",#N/A,TRUE,"GENERAL";"TAB5",#N/A,TRUE,"GENERAL"}</definedName>
    <definedName name="_____t3" localSheetId="27" hidden="1">{"TAB1",#N/A,TRUE,"GENERAL";"TAB2",#N/A,TRUE,"GENERAL";"TAB3",#N/A,TRUE,"GENERAL";"TAB4",#N/A,TRUE,"GENERAL";"TAB5",#N/A,TRUE,"GENERAL"}</definedName>
    <definedName name="_____t3" localSheetId="28" hidden="1">{"TAB1",#N/A,TRUE,"GENERAL";"TAB2",#N/A,TRUE,"GENERAL";"TAB3",#N/A,TRUE,"GENERAL";"TAB4",#N/A,TRUE,"GENERAL";"TAB5",#N/A,TRUE,"GENERAL"}</definedName>
    <definedName name="_____t3" localSheetId="29" hidden="1">{"TAB1",#N/A,TRUE,"GENERAL";"TAB2",#N/A,TRUE,"GENERAL";"TAB3",#N/A,TRUE,"GENERAL";"TAB4",#N/A,TRUE,"GENERAL";"TAB5",#N/A,TRUE,"GENERAL"}</definedName>
    <definedName name="_____t3" localSheetId="30" hidden="1">{"TAB1",#N/A,TRUE,"GENERAL";"TAB2",#N/A,TRUE,"GENERAL";"TAB3",#N/A,TRUE,"GENERAL";"TAB4",#N/A,TRUE,"GENERAL";"TAB5",#N/A,TRUE,"GENERAL"}</definedName>
    <definedName name="_____t3" localSheetId="31" hidden="1">{"TAB1",#N/A,TRUE,"GENERAL";"TAB2",#N/A,TRUE,"GENERAL";"TAB3",#N/A,TRUE,"GENERAL";"TAB4",#N/A,TRUE,"GENERAL";"TAB5",#N/A,TRUE,"GENERAL"}</definedName>
    <definedName name="_____t3" localSheetId="8" hidden="1">{"TAB1",#N/A,TRUE,"GENERAL";"TAB2",#N/A,TRUE,"GENERAL";"TAB3",#N/A,TRUE,"GENERAL";"TAB4",#N/A,TRUE,"GENERAL";"TAB5",#N/A,TRUE,"GENERAL"}</definedName>
    <definedName name="_____t3" localSheetId="9"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25" hidden="1">{"via1",#N/A,TRUE,"general";"via2",#N/A,TRUE,"general";"via3",#N/A,TRUE,"general"}</definedName>
    <definedName name="_____t4" localSheetId="26" hidden="1">{"via1",#N/A,TRUE,"general";"via2",#N/A,TRUE,"general";"via3",#N/A,TRUE,"general"}</definedName>
    <definedName name="_____t4" localSheetId="27" hidden="1">{"via1",#N/A,TRUE,"general";"via2",#N/A,TRUE,"general";"via3",#N/A,TRUE,"general"}</definedName>
    <definedName name="_____t4" localSheetId="28" hidden="1">{"via1",#N/A,TRUE,"general";"via2",#N/A,TRUE,"general";"via3",#N/A,TRUE,"general"}</definedName>
    <definedName name="_____t4" localSheetId="29" hidden="1">{"via1",#N/A,TRUE,"general";"via2",#N/A,TRUE,"general";"via3",#N/A,TRUE,"general"}</definedName>
    <definedName name="_____t4" localSheetId="30" hidden="1">{"via1",#N/A,TRUE,"general";"via2",#N/A,TRUE,"general";"via3",#N/A,TRUE,"general"}</definedName>
    <definedName name="_____t4" localSheetId="31" hidden="1">{"via1",#N/A,TRUE,"general";"via2",#N/A,TRUE,"general";"via3",#N/A,TRUE,"general"}</definedName>
    <definedName name="_____t4" localSheetId="8" hidden="1">{"via1",#N/A,TRUE,"general";"via2",#N/A,TRUE,"general";"via3",#N/A,TRUE,"general"}</definedName>
    <definedName name="_____t4" localSheetId="9"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25" hidden="1">{"TAB1",#N/A,TRUE,"GENERAL";"TAB2",#N/A,TRUE,"GENERAL";"TAB3",#N/A,TRUE,"GENERAL";"TAB4",#N/A,TRUE,"GENERAL";"TAB5",#N/A,TRUE,"GENERAL"}</definedName>
    <definedName name="_____t5" localSheetId="26" hidden="1">{"TAB1",#N/A,TRUE,"GENERAL";"TAB2",#N/A,TRUE,"GENERAL";"TAB3",#N/A,TRUE,"GENERAL";"TAB4",#N/A,TRUE,"GENERAL";"TAB5",#N/A,TRUE,"GENERAL"}</definedName>
    <definedName name="_____t5" localSheetId="27" hidden="1">{"TAB1",#N/A,TRUE,"GENERAL";"TAB2",#N/A,TRUE,"GENERAL";"TAB3",#N/A,TRUE,"GENERAL";"TAB4",#N/A,TRUE,"GENERAL";"TAB5",#N/A,TRUE,"GENERAL"}</definedName>
    <definedName name="_____t5" localSheetId="28" hidden="1">{"TAB1",#N/A,TRUE,"GENERAL";"TAB2",#N/A,TRUE,"GENERAL";"TAB3",#N/A,TRUE,"GENERAL";"TAB4",#N/A,TRUE,"GENERAL";"TAB5",#N/A,TRUE,"GENERAL"}</definedName>
    <definedName name="_____t5" localSheetId="29" hidden="1">{"TAB1",#N/A,TRUE,"GENERAL";"TAB2",#N/A,TRUE,"GENERAL";"TAB3",#N/A,TRUE,"GENERAL";"TAB4",#N/A,TRUE,"GENERAL";"TAB5",#N/A,TRUE,"GENERAL"}</definedName>
    <definedName name="_____t5" localSheetId="30" hidden="1">{"TAB1",#N/A,TRUE,"GENERAL";"TAB2",#N/A,TRUE,"GENERAL";"TAB3",#N/A,TRUE,"GENERAL";"TAB4",#N/A,TRUE,"GENERAL";"TAB5",#N/A,TRUE,"GENERAL"}</definedName>
    <definedName name="_____t5" localSheetId="31" hidden="1">{"TAB1",#N/A,TRUE,"GENERAL";"TAB2",#N/A,TRUE,"GENERAL";"TAB3",#N/A,TRUE,"GENERAL";"TAB4",#N/A,TRUE,"GENERAL";"TAB5",#N/A,TRUE,"GENERAL"}</definedName>
    <definedName name="_____t5" localSheetId="8" hidden="1">{"TAB1",#N/A,TRUE,"GENERAL";"TAB2",#N/A,TRUE,"GENERAL";"TAB3",#N/A,TRUE,"GENERAL";"TAB4",#N/A,TRUE,"GENERAL";"TAB5",#N/A,TRUE,"GENERAL"}</definedName>
    <definedName name="_____t5" localSheetId="9"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25" hidden="1">{"via1",#N/A,TRUE,"general";"via2",#N/A,TRUE,"general";"via3",#N/A,TRUE,"general"}</definedName>
    <definedName name="_____t6" localSheetId="26" hidden="1">{"via1",#N/A,TRUE,"general";"via2",#N/A,TRUE,"general";"via3",#N/A,TRUE,"general"}</definedName>
    <definedName name="_____t6" localSheetId="27" hidden="1">{"via1",#N/A,TRUE,"general";"via2",#N/A,TRUE,"general";"via3",#N/A,TRUE,"general"}</definedName>
    <definedName name="_____t6" localSheetId="28" hidden="1">{"via1",#N/A,TRUE,"general";"via2",#N/A,TRUE,"general";"via3",#N/A,TRUE,"general"}</definedName>
    <definedName name="_____t6" localSheetId="29" hidden="1">{"via1",#N/A,TRUE,"general";"via2",#N/A,TRUE,"general";"via3",#N/A,TRUE,"general"}</definedName>
    <definedName name="_____t6" localSheetId="30" hidden="1">{"via1",#N/A,TRUE,"general";"via2",#N/A,TRUE,"general";"via3",#N/A,TRUE,"general"}</definedName>
    <definedName name="_____t6" localSheetId="31" hidden="1">{"via1",#N/A,TRUE,"general";"via2",#N/A,TRUE,"general";"via3",#N/A,TRUE,"general"}</definedName>
    <definedName name="_____t6" localSheetId="8" hidden="1">{"via1",#N/A,TRUE,"general";"via2",#N/A,TRUE,"general";"via3",#N/A,TRUE,"general"}</definedName>
    <definedName name="_____t6" localSheetId="9"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25" hidden="1">{"TAB1",#N/A,TRUE,"GENERAL";"TAB2",#N/A,TRUE,"GENERAL";"TAB3",#N/A,TRUE,"GENERAL";"TAB4",#N/A,TRUE,"GENERAL";"TAB5",#N/A,TRUE,"GENERAL"}</definedName>
    <definedName name="_____t66" localSheetId="26" hidden="1">{"TAB1",#N/A,TRUE,"GENERAL";"TAB2",#N/A,TRUE,"GENERAL";"TAB3",#N/A,TRUE,"GENERAL";"TAB4",#N/A,TRUE,"GENERAL";"TAB5",#N/A,TRUE,"GENERAL"}</definedName>
    <definedName name="_____t66" localSheetId="27" hidden="1">{"TAB1",#N/A,TRUE,"GENERAL";"TAB2",#N/A,TRUE,"GENERAL";"TAB3",#N/A,TRUE,"GENERAL";"TAB4",#N/A,TRUE,"GENERAL";"TAB5",#N/A,TRUE,"GENERAL"}</definedName>
    <definedName name="_____t66" localSheetId="28" hidden="1">{"TAB1",#N/A,TRUE,"GENERAL";"TAB2",#N/A,TRUE,"GENERAL";"TAB3",#N/A,TRUE,"GENERAL";"TAB4",#N/A,TRUE,"GENERAL";"TAB5",#N/A,TRUE,"GENERAL"}</definedName>
    <definedName name="_____t66" localSheetId="29" hidden="1">{"TAB1",#N/A,TRUE,"GENERAL";"TAB2",#N/A,TRUE,"GENERAL";"TAB3",#N/A,TRUE,"GENERAL";"TAB4",#N/A,TRUE,"GENERAL";"TAB5",#N/A,TRUE,"GENERAL"}</definedName>
    <definedName name="_____t66" localSheetId="30" hidden="1">{"TAB1",#N/A,TRUE,"GENERAL";"TAB2",#N/A,TRUE,"GENERAL";"TAB3",#N/A,TRUE,"GENERAL";"TAB4",#N/A,TRUE,"GENERAL";"TAB5",#N/A,TRUE,"GENERAL"}</definedName>
    <definedName name="_____t66" localSheetId="31" hidden="1">{"TAB1",#N/A,TRUE,"GENERAL";"TAB2",#N/A,TRUE,"GENERAL";"TAB3",#N/A,TRUE,"GENERAL";"TAB4",#N/A,TRUE,"GENERAL";"TAB5",#N/A,TRUE,"GENERAL"}</definedName>
    <definedName name="_____t66" localSheetId="8" hidden="1">{"TAB1",#N/A,TRUE,"GENERAL";"TAB2",#N/A,TRUE,"GENERAL";"TAB3",#N/A,TRUE,"GENERAL";"TAB4",#N/A,TRUE,"GENERAL";"TAB5",#N/A,TRUE,"GENERAL"}</definedName>
    <definedName name="_____t66" localSheetId="9"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25" hidden="1">{"via1",#N/A,TRUE,"general";"via2",#N/A,TRUE,"general";"via3",#N/A,TRUE,"general"}</definedName>
    <definedName name="_____t7" localSheetId="26" hidden="1">{"via1",#N/A,TRUE,"general";"via2",#N/A,TRUE,"general";"via3",#N/A,TRUE,"general"}</definedName>
    <definedName name="_____t7" localSheetId="27" hidden="1">{"via1",#N/A,TRUE,"general";"via2",#N/A,TRUE,"general";"via3",#N/A,TRUE,"general"}</definedName>
    <definedName name="_____t7" localSheetId="28" hidden="1">{"via1",#N/A,TRUE,"general";"via2",#N/A,TRUE,"general";"via3",#N/A,TRUE,"general"}</definedName>
    <definedName name="_____t7" localSheetId="29" hidden="1">{"via1",#N/A,TRUE,"general";"via2",#N/A,TRUE,"general";"via3",#N/A,TRUE,"general"}</definedName>
    <definedName name="_____t7" localSheetId="30" hidden="1">{"via1",#N/A,TRUE,"general";"via2",#N/A,TRUE,"general";"via3",#N/A,TRUE,"general"}</definedName>
    <definedName name="_____t7" localSheetId="31" hidden="1">{"via1",#N/A,TRUE,"general";"via2",#N/A,TRUE,"general";"via3",#N/A,TRUE,"general"}</definedName>
    <definedName name="_____t7" localSheetId="8" hidden="1">{"via1",#N/A,TRUE,"general";"via2",#N/A,TRUE,"general";"via3",#N/A,TRUE,"general"}</definedName>
    <definedName name="_____t7" localSheetId="9"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25" hidden="1">{"TAB1",#N/A,TRUE,"GENERAL";"TAB2",#N/A,TRUE,"GENERAL";"TAB3",#N/A,TRUE,"GENERAL";"TAB4",#N/A,TRUE,"GENERAL";"TAB5",#N/A,TRUE,"GENERAL"}</definedName>
    <definedName name="_____t77" localSheetId="26" hidden="1">{"TAB1",#N/A,TRUE,"GENERAL";"TAB2",#N/A,TRUE,"GENERAL";"TAB3",#N/A,TRUE,"GENERAL";"TAB4",#N/A,TRUE,"GENERAL";"TAB5",#N/A,TRUE,"GENERAL"}</definedName>
    <definedName name="_____t77" localSheetId="27" hidden="1">{"TAB1",#N/A,TRUE,"GENERAL";"TAB2",#N/A,TRUE,"GENERAL";"TAB3",#N/A,TRUE,"GENERAL";"TAB4",#N/A,TRUE,"GENERAL";"TAB5",#N/A,TRUE,"GENERAL"}</definedName>
    <definedName name="_____t77" localSheetId="28" hidden="1">{"TAB1",#N/A,TRUE,"GENERAL";"TAB2",#N/A,TRUE,"GENERAL";"TAB3",#N/A,TRUE,"GENERAL";"TAB4",#N/A,TRUE,"GENERAL";"TAB5",#N/A,TRUE,"GENERAL"}</definedName>
    <definedName name="_____t77" localSheetId="29" hidden="1">{"TAB1",#N/A,TRUE,"GENERAL";"TAB2",#N/A,TRUE,"GENERAL";"TAB3",#N/A,TRUE,"GENERAL";"TAB4",#N/A,TRUE,"GENERAL";"TAB5",#N/A,TRUE,"GENERAL"}</definedName>
    <definedName name="_____t77" localSheetId="30" hidden="1">{"TAB1",#N/A,TRUE,"GENERAL";"TAB2",#N/A,TRUE,"GENERAL";"TAB3",#N/A,TRUE,"GENERAL";"TAB4",#N/A,TRUE,"GENERAL";"TAB5",#N/A,TRUE,"GENERAL"}</definedName>
    <definedName name="_____t77" localSheetId="31" hidden="1">{"TAB1",#N/A,TRUE,"GENERAL";"TAB2",#N/A,TRUE,"GENERAL";"TAB3",#N/A,TRUE,"GENERAL";"TAB4",#N/A,TRUE,"GENERAL";"TAB5",#N/A,TRUE,"GENERAL"}</definedName>
    <definedName name="_____t77" localSheetId="8" hidden="1">{"TAB1",#N/A,TRUE,"GENERAL";"TAB2",#N/A,TRUE,"GENERAL";"TAB3",#N/A,TRUE,"GENERAL";"TAB4",#N/A,TRUE,"GENERAL";"TAB5",#N/A,TRUE,"GENERAL"}</definedName>
    <definedName name="_____t77" localSheetId="9"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25" hidden="1">{"TAB1",#N/A,TRUE,"GENERAL";"TAB2",#N/A,TRUE,"GENERAL";"TAB3",#N/A,TRUE,"GENERAL";"TAB4",#N/A,TRUE,"GENERAL";"TAB5",#N/A,TRUE,"GENERAL"}</definedName>
    <definedName name="_____t8" localSheetId="26" hidden="1">{"TAB1",#N/A,TRUE,"GENERAL";"TAB2",#N/A,TRUE,"GENERAL";"TAB3",#N/A,TRUE,"GENERAL";"TAB4",#N/A,TRUE,"GENERAL";"TAB5",#N/A,TRUE,"GENERAL"}</definedName>
    <definedName name="_____t8" localSheetId="27" hidden="1">{"TAB1",#N/A,TRUE,"GENERAL";"TAB2",#N/A,TRUE,"GENERAL";"TAB3",#N/A,TRUE,"GENERAL";"TAB4",#N/A,TRUE,"GENERAL";"TAB5",#N/A,TRUE,"GENERAL"}</definedName>
    <definedName name="_____t8" localSheetId="28" hidden="1">{"TAB1",#N/A,TRUE,"GENERAL";"TAB2",#N/A,TRUE,"GENERAL";"TAB3",#N/A,TRUE,"GENERAL";"TAB4",#N/A,TRUE,"GENERAL";"TAB5",#N/A,TRUE,"GENERAL"}</definedName>
    <definedName name="_____t8" localSheetId="29" hidden="1">{"TAB1",#N/A,TRUE,"GENERAL";"TAB2",#N/A,TRUE,"GENERAL";"TAB3",#N/A,TRUE,"GENERAL";"TAB4",#N/A,TRUE,"GENERAL";"TAB5",#N/A,TRUE,"GENERAL"}</definedName>
    <definedName name="_____t8" localSheetId="30" hidden="1">{"TAB1",#N/A,TRUE,"GENERAL";"TAB2",#N/A,TRUE,"GENERAL";"TAB3",#N/A,TRUE,"GENERAL";"TAB4",#N/A,TRUE,"GENERAL";"TAB5",#N/A,TRUE,"GENERAL"}</definedName>
    <definedName name="_____t8" localSheetId="31" hidden="1">{"TAB1",#N/A,TRUE,"GENERAL";"TAB2",#N/A,TRUE,"GENERAL";"TAB3",#N/A,TRUE,"GENERAL";"TAB4",#N/A,TRUE,"GENERAL";"TAB5",#N/A,TRUE,"GENERAL"}</definedName>
    <definedName name="_____t8" localSheetId="8" hidden="1">{"TAB1",#N/A,TRUE,"GENERAL";"TAB2",#N/A,TRUE,"GENERAL";"TAB3",#N/A,TRUE,"GENERAL";"TAB4",#N/A,TRUE,"GENERAL";"TAB5",#N/A,TRUE,"GENERAL"}</definedName>
    <definedName name="_____t8" localSheetId="9"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25" hidden="1">{"via1",#N/A,TRUE,"general";"via2",#N/A,TRUE,"general";"via3",#N/A,TRUE,"general"}</definedName>
    <definedName name="_____t88" localSheetId="26" hidden="1">{"via1",#N/A,TRUE,"general";"via2",#N/A,TRUE,"general";"via3",#N/A,TRUE,"general"}</definedName>
    <definedName name="_____t88" localSheetId="27" hidden="1">{"via1",#N/A,TRUE,"general";"via2",#N/A,TRUE,"general";"via3",#N/A,TRUE,"general"}</definedName>
    <definedName name="_____t88" localSheetId="28" hidden="1">{"via1",#N/A,TRUE,"general";"via2",#N/A,TRUE,"general";"via3",#N/A,TRUE,"general"}</definedName>
    <definedName name="_____t88" localSheetId="29" hidden="1">{"via1",#N/A,TRUE,"general";"via2",#N/A,TRUE,"general";"via3",#N/A,TRUE,"general"}</definedName>
    <definedName name="_____t88" localSheetId="30" hidden="1">{"via1",#N/A,TRUE,"general";"via2",#N/A,TRUE,"general";"via3",#N/A,TRUE,"general"}</definedName>
    <definedName name="_____t88" localSheetId="31" hidden="1">{"via1",#N/A,TRUE,"general";"via2",#N/A,TRUE,"general";"via3",#N/A,TRUE,"general"}</definedName>
    <definedName name="_____t88" localSheetId="8" hidden="1">{"via1",#N/A,TRUE,"general";"via2",#N/A,TRUE,"general";"via3",#N/A,TRUE,"general"}</definedName>
    <definedName name="_____t88" localSheetId="9"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25" hidden="1">{"TAB1",#N/A,TRUE,"GENERAL";"TAB2",#N/A,TRUE,"GENERAL";"TAB3",#N/A,TRUE,"GENERAL";"TAB4",#N/A,TRUE,"GENERAL";"TAB5",#N/A,TRUE,"GENERAL"}</definedName>
    <definedName name="_____t9" localSheetId="26" hidden="1">{"TAB1",#N/A,TRUE,"GENERAL";"TAB2",#N/A,TRUE,"GENERAL";"TAB3",#N/A,TRUE,"GENERAL";"TAB4",#N/A,TRUE,"GENERAL";"TAB5",#N/A,TRUE,"GENERAL"}</definedName>
    <definedName name="_____t9" localSheetId="27" hidden="1">{"TAB1",#N/A,TRUE,"GENERAL";"TAB2",#N/A,TRUE,"GENERAL";"TAB3",#N/A,TRUE,"GENERAL";"TAB4",#N/A,TRUE,"GENERAL";"TAB5",#N/A,TRUE,"GENERAL"}</definedName>
    <definedName name="_____t9" localSheetId="28" hidden="1">{"TAB1",#N/A,TRUE,"GENERAL";"TAB2",#N/A,TRUE,"GENERAL";"TAB3",#N/A,TRUE,"GENERAL";"TAB4",#N/A,TRUE,"GENERAL";"TAB5",#N/A,TRUE,"GENERAL"}</definedName>
    <definedName name="_____t9" localSheetId="29" hidden="1">{"TAB1",#N/A,TRUE,"GENERAL";"TAB2",#N/A,TRUE,"GENERAL";"TAB3",#N/A,TRUE,"GENERAL";"TAB4",#N/A,TRUE,"GENERAL";"TAB5",#N/A,TRUE,"GENERAL"}</definedName>
    <definedName name="_____t9" localSheetId="30" hidden="1">{"TAB1",#N/A,TRUE,"GENERAL";"TAB2",#N/A,TRUE,"GENERAL";"TAB3",#N/A,TRUE,"GENERAL";"TAB4",#N/A,TRUE,"GENERAL";"TAB5",#N/A,TRUE,"GENERAL"}</definedName>
    <definedName name="_____t9" localSheetId="31" hidden="1">{"TAB1",#N/A,TRUE,"GENERAL";"TAB2",#N/A,TRUE,"GENERAL";"TAB3",#N/A,TRUE,"GENERAL";"TAB4",#N/A,TRUE,"GENERAL";"TAB5",#N/A,TRUE,"GENERAL"}</definedName>
    <definedName name="_____t9" localSheetId="8" hidden="1">{"TAB1",#N/A,TRUE,"GENERAL";"TAB2",#N/A,TRUE,"GENERAL";"TAB3",#N/A,TRUE,"GENERAL";"TAB4",#N/A,TRUE,"GENERAL";"TAB5",#N/A,TRUE,"GENERAL"}</definedName>
    <definedName name="_____t9" localSheetId="9"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25" hidden="1">{"via1",#N/A,TRUE,"general";"via2",#N/A,TRUE,"general";"via3",#N/A,TRUE,"general"}</definedName>
    <definedName name="_____t99" localSheetId="26" hidden="1">{"via1",#N/A,TRUE,"general";"via2",#N/A,TRUE,"general";"via3",#N/A,TRUE,"general"}</definedName>
    <definedName name="_____t99" localSheetId="27" hidden="1">{"via1",#N/A,TRUE,"general";"via2",#N/A,TRUE,"general";"via3",#N/A,TRUE,"general"}</definedName>
    <definedName name="_____t99" localSheetId="28" hidden="1">{"via1",#N/A,TRUE,"general";"via2",#N/A,TRUE,"general";"via3",#N/A,TRUE,"general"}</definedName>
    <definedName name="_____t99" localSheetId="29" hidden="1">{"via1",#N/A,TRUE,"general";"via2",#N/A,TRUE,"general";"via3",#N/A,TRUE,"general"}</definedName>
    <definedName name="_____t99" localSheetId="30" hidden="1">{"via1",#N/A,TRUE,"general";"via2",#N/A,TRUE,"general";"via3",#N/A,TRUE,"general"}</definedName>
    <definedName name="_____t99" localSheetId="31" hidden="1">{"via1",#N/A,TRUE,"general";"via2",#N/A,TRUE,"general";"via3",#N/A,TRUE,"general"}</definedName>
    <definedName name="_____t99" localSheetId="8" hidden="1">{"via1",#N/A,TRUE,"general";"via2",#N/A,TRUE,"general";"via3",#N/A,TRUE,"general"}</definedName>
    <definedName name="_____t99" localSheetId="9"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25" hidden="1">{"TAB1",#N/A,TRUE,"GENERAL";"TAB2",#N/A,TRUE,"GENERAL";"TAB3",#N/A,TRUE,"GENERAL";"TAB4",#N/A,TRUE,"GENERAL";"TAB5",#N/A,TRUE,"GENERAL"}</definedName>
    <definedName name="_____u4" localSheetId="26" hidden="1">{"TAB1",#N/A,TRUE,"GENERAL";"TAB2",#N/A,TRUE,"GENERAL";"TAB3",#N/A,TRUE,"GENERAL";"TAB4",#N/A,TRUE,"GENERAL";"TAB5",#N/A,TRUE,"GENERAL"}</definedName>
    <definedName name="_____u4" localSheetId="27" hidden="1">{"TAB1",#N/A,TRUE,"GENERAL";"TAB2",#N/A,TRUE,"GENERAL";"TAB3",#N/A,TRUE,"GENERAL";"TAB4",#N/A,TRUE,"GENERAL";"TAB5",#N/A,TRUE,"GENERAL"}</definedName>
    <definedName name="_____u4" localSheetId="28" hidden="1">{"TAB1",#N/A,TRUE,"GENERAL";"TAB2",#N/A,TRUE,"GENERAL";"TAB3",#N/A,TRUE,"GENERAL";"TAB4",#N/A,TRUE,"GENERAL";"TAB5",#N/A,TRUE,"GENERAL"}</definedName>
    <definedName name="_____u4" localSheetId="29" hidden="1">{"TAB1",#N/A,TRUE,"GENERAL";"TAB2",#N/A,TRUE,"GENERAL";"TAB3",#N/A,TRUE,"GENERAL";"TAB4",#N/A,TRUE,"GENERAL";"TAB5",#N/A,TRUE,"GENERAL"}</definedName>
    <definedName name="_____u4" localSheetId="30" hidden="1">{"TAB1",#N/A,TRUE,"GENERAL";"TAB2",#N/A,TRUE,"GENERAL";"TAB3",#N/A,TRUE,"GENERAL";"TAB4",#N/A,TRUE,"GENERAL";"TAB5",#N/A,TRUE,"GENERAL"}</definedName>
    <definedName name="_____u4" localSheetId="31" hidden="1">{"TAB1",#N/A,TRUE,"GENERAL";"TAB2",#N/A,TRUE,"GENERAL";"TAB3",#N/A,TRUE,"GENERAL";"TAB4",#N/A,TRUE,"GENERAL";"TAB5",#N/A,TRUE,"GENERAL"}</definedName>
    <definedName name="_____u4" localSheetId="8" hidden="1">{"TAB1",#N/A,TRUE,"GENERAL";"TAB2",#N/A,TRUE,"GENERAL";"TAB3",#N/A,TRUE,"GENERAL";"TAB4",#N/A,TRUE,"GENERAL";"TAB5",#N/A,TRUE,"GENERAL"}</definedName>
    <definedName name="_____u4" localSheetId="9"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25" hidden="1">{"TAB1",#N/A,TRUE,"GENERAL";"TAB2",#N/A,TRUE,"GENERAL";"TAB3",#N/A,TRUE,"GENERAL";"TAB4",#N/A,TRUE,"GENERAL";"TAB5",#N/A,TRUE,"GENERAL"}</definedName>
    <definedName name="_____u5" localSheetId="26" hidden="1">{"TAB1",#N/A,TRUE,"GENERAL";"TAB2",#N/A,TRUE,"GENERAL";"TAB3",#N/A,TRUE,"GENERAL";"TAB4",#N/A,TRUE,"GENERAL";"TAB5",#N/A,TRUE,"GENERAL"}</definedName>
    <definedName name="_____u5" localSheetId="27" hidden="1">{"TAB1",#N/A,TRUE,"GENERAL";"TAB2",#N/A,TRUE,"GENERAL";"TAB3",#N/A,TRUE,"GENERAL";"TAB4",#N/A,TRUE,"GENERAL";"TAB5",#N/A,TRUE,"GENERAL"}</definedName>
    <definedName name="_____u5" localSheetId="28" hidden="1">{"TAB1",#N/A,TRUE,"GENERAL";"TAB2",#N/A,TRUE,"GENERAL";"TAB3",#N/A,TRUE,"GENERAL";"TAB4",#N/A,TRUE,"GENERAL";"TAB5",#N/A,TRUE,"GENERAL"}</definedName>
    <definedName name="_____u5" localSheetId="29" hidden="1">{"TAB1",#N/A,TRUE,"GENERAL";"TAB2",#N/A,TRUE,"GENERAL";"TAB3",#N/A,TRUE,"GENERAL";"TAB4",#N/A,TRUE,"GENERAL";"TAB5",#N/A,TRUE,"GENERAL"}</definedName>
    <definedName name="_____u5" localSheetId="30" hidden="1">{"TAB1",#N/A,TRUE,"GENERAL";"TAB2",#N/A,TRUE,"GENERAL";"TAB3",#N/A,TRUE,"GENERAL";"TAB4",#N/A,TRUE,"GENERAL";"TAB5",#N/A,TRUE,"GENERAL"}</definedName>
    <definedName name="_____u5" localSheetId="31" hidden="1">{"TAB1",#N/A,TRUE,"GENERAL";"TAB2",#N/A,TRUE,"GENERAL";"TAB3",#N/A,TRUE,"GENERAL";"TAB4",#N/A,TRUE,"GENERAL";"TAB5",#N/A,TRUE,"GENERAL"}</definedName>
    <definedName name="_____u5" localSheetId="8" hidden="1">{"TAB1",#N/A,TRUE,"GENERAL";"TAB2",#N/A,TRUE,"GENERAL";"TAB3",#N/A,TRUE,"GENERAL";"TAB4",#N/A,TRUE,"GENERAL";"TAB5",#N/A,TRUE,"GENERAL"}</definedName>
    <definedName name="_____u5" localSheetId="9"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25" hidden="1">{"TAB1",#N/A,TRUE,"GENERAL";"TAB2",#N/A,TRUE,"GENERAL";"TAB3",#N/A,TRUE,"GENERAL";"TAB4",#N/A,TRUE,"GENERAL";"TAB5",#N/A,TRUE,"GENERAL"}</definedName>
    <definedName name="_____u6" localSheetId="26" hidden="1">{"TAB1",#N/A,TRUE,"GENERAL";"TAB2",#N/A,TRUE,"GENERAL";"TAB3",#N/A,TRUE,"GENERAL";"TAB4",#N/A,TRUE,"GENERAL";"TAB5",#N/A,TRUE,"GENERAL"}</definedName>
    <definedName name="_____u6" localSheetId="27" hidden="1">{"TAB1",#N/A,TRUE,"GENERAL";"TAB2",#N/A,TRUE,"GENERAL";"TAB3",#N/A,TRUE,"GENERAL";"TAB4",#N/A,TRUE,"GENERAL";"TAB5",#N/A,TRUE,"GENERAL"}</definedName>
    <definedName name="_____u6" localSheetId="28" hidden="1">{"TAB1",#N/A,TRUE,"GENERAL";"TAB2",#N/A,TRUE,"GENERAL";"TAB3",#N/A,TRUE,"GENERAL";"TAB4",#N/A,TRUE,"GENERAL";"TAB5",#N/A,TRUE,"GENERAL"}</definedName>
    <definedName name="_____u6" localSheetId="29" hidden="1">{"TAB1",#N/A,TRUE,"GENERAL";"TAB2",#N/A,TRUE,"GENERAL";"TAB3",#N/A,TRUE,"GENERAL";"TAB4",#N/A,TRUE,"GENERAL";"TAB5",#N/A,TRUE,"GENERAL"}</definedName>
    <definedName name="_____u6" localSheetId="30" hidden="1">{"TAB1",#N/A,TRUE,"GENERAL";"TAB2",#N/A,TRUE,"GENERAL";"TAB3",#N/A,TRUE,"GENERAL";"TAB4",#N/A,TRUE,"GENERAL";"TAB5",#N/A,TRUE,"GENERAL"}</definedName>
    <definedName name="_____u6" localSheetId="31" hidden="1">{"TAB1",#N/A,TRUE,"GENERAL";"TAB2",#N/A,TRUE,"GENERAL";"TAB3",#N/A,TRUE,"GENERAL";"TAB4",#N/A,TRUE,"GENERAL";"TAB5",#N/A,TRUE,"GENERAL"}</definedName>
    <definedName name="_____u6" localSheetId="8" hidden="1">{"TAB1",#N/A,TRUE,"GENERAL";"TAB2",#N/A,TRUE,"GENERAL";"TAB3",#N/A,TRUE,"GENERAL";"TAB4",#N/A,TRUE,"GENERAL";"TAB5",#N/A,TRUE,"GENERAL"}</definedName>
    <definedName name="_____u6" localSheetId="9"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25" hidden="1">{"via1",#N/A,TRUE,"general";"via2",#N/A,TRUE,"general";"via3",#N/A,TRUE,"general"}</definedName>
    <definedName name="_____u7" localSheetId="26" hidden="1">{"via1",#N/A,TRUE,"general";"via2",#N/A,TRUE,"general";"via3",#N/A,TRUE,"general"}</definedName>
    <definedName name="_____u7" localSheetId="27" hidden="1">{"via1",#N/A,TRUE,"general";"via2",#N/A,TRUE,"general";"via3",#N/A,TRUE,"general"}</definedName>
    <definedName name="_____u7" localSheetId="28" hidden="1">{"via1",#N/A,TRUE,"general";"via2",#N/A,TRUE,"general";"via3",#N/A,TRUE,"general"}</definedName>
    <definedName name="_____u7" localSheetId="29" hidden="1">{"via1",#N/A,TRUE,"general";"via2",#N/A,TRUE,"general";"via3",#N/A,TRUE,"general"}</definedName>
    <definedName name="_____u7" localSheetId="30" hidden="1">{"via1",#N/A,TRUE,"general";"via2",#N/A,TRUE,"general";"via3",#N/A,TRUE,"general"}</definedName>
    <definedName name="_____u7" localSheetId="31" hidden="1">{"via1",#N/A,TRUE,"general";"via2",#N/A,TRUE,"general";"via3",#N/A,TRUE,"general"}</definedName>
    <definedName name="_____u7" localSheetId="8" hidden="1">{"via1",#N/A,TRUE,"general";"via2",#N/A,TRUE,"general";"via3",#N/A,TRUE,"general"}</definedName>
    <definedName name="_____u7" localSheetId="9"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25" hidden="1">{"TAB1",#N/A,TRUE,"GENERAL";"TAB2",#N/A,TRUE,"GENERAL";"TAB3",#N/A,TRUE,"GENERAL";"TAB4",#N/A,TRUE,"GENERAL";"TAB5",#N/A,TRUE,"GENERAL"}</definedName>
    <definedName name="_____u8" localSheetId="26" hidden="1">{"TAB1",#N/A,TRUE,"GENERAL";"TAB2",#N/A,TRUE,"GENERAL";"TAB3",#N/A,TRUE,"GENERAL";"TAB4",#N/A,TRUE,"GENERAL";"TAB5",#N/A,TRUE,"GENERAL"}</definedName>
    <definedName name="_____u8" localSheetId="27" hidden="1">{"TAB1",#N/A,TRUE,"GENERAL";"TAB2",#N/A,TRUE,"GENERAL";"TAB3",#N/A,TRUE,"GENERAL";"TAB4",#N/A,TRUE,"GENERAL";"TAB5",#N/A,TRUE,"GENERAL"}</definedName>
    <definedName name="_____u8" localSheetId="28" hidden="1">{"TAB1",#N/A,TRUE,"GENERAL";"TAB2",#N/A,TRUE,"GENERAL";"TAB3",#N/A,TRUE,"GENERAL";"TAB4",#N/A,TRUE,"GENERAL";"TAB5",#N/A,TRUE,"GENERAL"}</definedName>
    <definedName name="_____u8" localSheetId="29" hidden="1">{"TAB1",#N/A,TRUE,"GENERAL";"TAB2",#N/A,TRUE,"GENERAL";"TAB3",#N/A,TRUE,"GENERAL";"TAB4",#N/A,TRUE,"GENERAL";"TAB5",#N/A,TRUE,"GENERAL"}</definedName>
    <definedName name="_____u8" localSheetId="30" hidden="1">{"TAB1",#N/A,TRUE,"GENERAL";"TAB2",#N/A,TRUE,"GENERAL";"TAB3",#N/A,TRUE,"GENERAL";"TAB4",#N/A,TRUE,"GENERAL";"TAB5",#N/A,TRUE,"GENERAL"}</definedName>
    <definedName name="_____u8" localSheetId="31" hidden="1">{"TAB1",#N/A,TRUE,"GENERAL";"TAB2",#N/A,TRUE,"GENERAL";"TAB3",#N/A,TRUE,"GENERAL";"TAB4",#N/A,TRUE,"GENERAL";"TAB5",#N/A,TRUE,"GENERAL"}</definedName>
    <definedName name="_____u8" localSheetId="8" hidden="1">{"TAB1",#N/A,TRUE,"GENERAL";"TAB2",#N/A,TRUE,"GENERAL";"TAB3",#N/A,TRUE,"GENERAL";"TAB4",#N/A,TRUE,"GENERAL";"TAB5",#N/A,TRUE,"GENERAL"}</definedName>
    <definedName name="_____u8" localSheetId="9"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25" hidden="1">{"TAB1",#N/A,TRUE,"GENERAL";"TAB2",#N/A,TRUE,"GENERAL";"TAB3",#N/A,TRUE,"GENERAL";"TAB4",#N/A,TRUE,"GENERAL";"TAB5",#N/A,TRUE,"GENERAL"}</definedName>
    <definedName name="_____u9" localSheetId="26" hidden="1">{"TAB1",#N/A,TRUE,"GENERAL";"TAB2",#N/A,TRUE,"GENERAL";"TAB3",#N/A,TRUE,"GENERAL";"TAB4",#N/A,TRUE,"GENERAL";"TAB5",#N/A,TRUE,"GENERAL"}</definedName>
    <definedName name="_____u9" localSheetId="27" hidden="1">{"TAB1",#N/A,TRUE,"GENERAL";"TAB2",#N/A,TRUE,"GENERAL";"TAB3",#N/A,TRUE,"GENERAL";"TAB4",#N/A,TRUE,"GENERAL";"TAB5",#N/A,TRUE,"GENERAL"}</definedName>
    <definedName name="_____u9" localSheetId="28" hidden="1">{"TAB1",#N/A,TRUE,"GENERAL";"TAB2",#N/A,TRUE,"GENERAL";"TAB3",#N/A,TRUE,"GENERAL";"TAB4",#N/A,TRUE,"GENERAL";"TAB5",#N/A,TRUE,"GENERAL"}</definedName>
    <definedName name="_____u9" localSheetId="29" hidden="1">{"TAB1",#N/A,TRUE,"GENERAL";"TAB2",#N/A,TRUE,"GENERAL";"TAB3",#N/A,TRUE,"GENERAL";"TAB4",#N/A,TRUE,"GENERAL";"TAB5",#N/A,TRUE,"GENERAL"}</definedName>
    <definedName name="_____u9" localSheetId="30" hidden="1">{"TAB1",#N/A,TRUE,"GENERAL";"TAB2",#N/A,TRUE,"GENERAL";"TAB3",#N/A,TRUE,"GENERAL";"TAB4",#N/A,TRUE,"GENERAL";"TAB5",#N/A,TRUE,"GENERAL"}</definedName>
    <definedName name="_____u9" localSheetId="31" hidden="1">{"TAB1",#N/A,TRUE,"GENERAL";"TAB2",#N/A,TRUE,"GENERAL";"TAB3",#N/A,TRUE,"GENERAL";"TAB4",#N/A,TRUE,"GENERAL";"TAB5",#N/A,TRUE,"GENERAL"}</definedName>
    <definedName name="_____u9" localSheetId="8" hidden="1">{"TAB1",#N/A,TRUE,"GENERAL";"TAB2",#N/A,TRUE,"GENERAL";"TAB3",#N/A,TRUE,"GENERAL";"TAB4",#N/A,TRUE,"GENERAL";"TAB5",#N/A,TRUE,"GENERAL"}</definedName>
    <definedName name="_____u9" localSheetId="9"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25" hidden="1">{"TAB1",#N/A,TRUE,"GENERAL";"TAB2",#N/A,TRUE,"GENERAL";"TAB3",#N/A,TRUE,"GENERAL";"TAB4",#N/A,TRUE,"GENERAL";"TAB5",#N/A,TRUE,"GENERAL"}</definedName>
    <definedName name="_____ur7" localSheetId="26" hidden="1">{"TAB1",#N/A,TRUE,"GENERAL";"TAB2",#N/A,TRUE,"GENERAL";"TAB3",#N/A,TRUE,"GENERAL";"TAB4",#N/A,TRUE,"GENERAL";"TAB5",#N/A,TRUE,"GENERAL"}</definedName>
    <definedName name="_____ur7" localSheetId="27" hidden="1">{"TAB1",#N/A,TRUE,"GENERAL";"TAB2",#N/A,TRUE,"GENERAL";"TAB3",#N/A,TRUE,"GENERAL";"TAB4",#N/A,TRUE,"GENERAL";"TAB5",#N/A,TRUE,"GENERAL"}</definedName>
    <definedName name="_____ur7" localSheetId="28" hidden="1">{"TAB1",#N/A,TRUE,"GENERAL";"TAB2",#N/A,TRUE,"GENERAL";"TAB3",#N/A,TRUE,"GENERAL";"TAB4",#N/A,TRUE,"GENERAL";"TAB5",#N/A,TRUE,"GENERAL"}</definedName>
    <definedName name="_____ur7" localSheetId="29" hidden="1">{"TAB1",#N/A,TRUE,"GENERAL";"TAB2",#N/A,TRUE,"GENERAL";"TAB3",#N/A,TRUE,"GENERAL";"TAB4",#N/A,TRUE,"GENERAL";"TAB5",#N/A,TRUE,"GENERAL"}</definedName>
    <definedName name="_____ur7" localSheetId="30" hidden="1">{"TAB1",#N/A,TRUE,"GENERAL";"TAB2",#N/A,TRUE,"GENERAL";"TAB3",#N/A,TRUE,"GENERAL";"TAB4",#N/A,TRUE,"GENERAL";"TAB5",#N/A,TRUE,"GENERAL"}</definedName>
    <definedName name="_____ur7" localSheetId="31" hidden="1">{"TAB1",#N/A,TRUE,"GENERAL";"TAB2",#N/A,TRUE,"GENERAL";"TAB3",#N/A,TRUE,"GENERAL";"TAB4",#N/A,TRUE,"GENERAL";"TAB5",#N/A,TRUE,"GENERAL"}</definedName>
    <definedName name="_____ur7" localSheetId="8" hidden="1">{"TAB1",#N/A,TRUE,"GENERAL";"TAB2",#N/A,TRUE,"GENERAL";"TAB3",#N/A,TRUE,"GENERAL";"TAB4",#N/A,TRUE,"GENERAL";"TAB5",#N/A,TRUE,"GENERAL"}</definedName>
    <definedName name="_____ur7" localSheetId="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25" hidden="1">{"via1",#N/A,TRUE,"general";"via2",#N/A,TRUE,"general";"via3",#N/A,TRUE,"general"}</definedName>
    <definedName name="_____v2" localSheetId="26" hidden="1">{"via1",#N/A,TRUE,"general";"via2",#N/A,TRUE,"general";"via3",#N/A,TRUE,"general"}</definedName>
    <definedName name="_____v2" localSheetId="27" hidden="1">{"via1",#N/A,TRUE,"general";"via2",#N/A,TRUE,"general";"via3",#N/A,TRUE,"general"}</definedName>
    <definedName name="_____v2" localSheetId="28" hidden="1">{"via1",#N/A,TRUE,"general";"via2",#N/A,TRUE,"general";"via3",#N/A,TRUE,"general"}</definedName>
    <definedName name="_____v2" localSheetId="29" hidden="1">{"via1",#N/A,TRUE,"general";"via2",#N/A,TRUE,"general";"via3",#N/A,TRUE,"general"}</definedName>
    <definedName name="_____v2" localSheetId="30" hidden="1">{"via1",#N/A,TRUE,"general";"via2",#N/A,TRUE,"general";"via3",#N/A,TRUE,"general"}</definedName>
    <definedName name="_____v2" localSheetId="31" hidden="1">{"via1",#N/A,TRUE,"general";"via2",#N/A,TRUE,"general";"via3",#N/A,TRUE,"general"}</definedName>
    <definedName name="_____v2" localSheetId="8" hidden="1">{"via1",#N/A,TRUE,"general";"via2",#N/A,TRUE,"general";"via3",#N/A,TRUE,"general"}</definedName>
    <definedName name="_____v2" localSheetId="9"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25" hidden="1">{"TAB1",#N/A,TRUE,"GENERAL";"TAB2",#N/A,TRUE,"GENERAL";"TAB3",#N/A,TRUE,"GENERAL";"TAB4",#N/A,TRUE,"GENERAL";"TAB5",#N/A,TRUE,"GENERAL"}</definedName>
    <definedName name="_____v3" localSheetId="26" hidden="1">{"TAB1",#N/A,TRUE,"GENERAL";"TAB2",#N/A,TRUE,"GENERAL";"TAB3",#N/A,TRUE,"GENERAL";"TAB4",#N/A,TRUE,"GENERAL";"TAB5",#N/A,TRUE,"GENERAL"}</definedName>
    <definedName name="_____v3" localSheetId="27" hidden="1">{"TAB1",#N/A,TRUE,"GENERAL";"TAB2",#N/A,TRUE,"GENERAL";"TAB3",#N/A,TRUE,"GENERAL";"TAB4",#N/A,TRUE,"GENERAL";"TAB5",#N/A,TRUE,"GENERAL"}</definedName>
    <definedName name="_____v3" localSheetId="28" hidden="1">{"TAB1",#N/A,TRUE,"GENERAL";"TAB2",#N/A,TRUE,"GENERAL";"TAB3",#N/A,TRUE,"GENERAL";"TAB4",#N/A,TRUE,"GENERAL";"TAB5",#N/A,TRUE,"GENERAL"}</definedName>
    <definedName name="_____v3" localSheetId="29" hidden="1">{"TAB1",#N/A,TRUE,"GENERAL";"TAB2",#N/A,TRUE,"GENERAL";"TAB3",#N/A,TRUE,"GENERAL";"TAB4",#N/A,TRUE,"GENERAL";"TAB5",#N/A,TRUE,"GENERAL"}</definedName>
    <definedName name="_____v3" localSheetId="30" hidden="1">{"TAB1",#N/A,TRUE,"GENERAL";"TAB2",#N/A,TRUE,"GENERAL";"TAB3",#N/A,TRUE,"GENERAL";"TAB4",#N/A,TRUE,"GENERAL";"TAB5",#N/A,TRUE,"GENERAL"}</definedName>
    <definedName name="_____v3" localSheetId="31" hidden="1">{"TAB1",#N/A,TRUE,"GENERAL";"TAB2",#N/A,TRUE,"GENERAL";"TAB3",#N/A,TRUE,"GENERAL";"TAB4",#N/A,TRUE,"GENERAL";"TAB5",#N/A,TRUE,"GENERAL"}</definedName>
    <definedName name="_____v3" localSheetId="8" hidden="1">{"TAB1",#N/A,TRUE,"GENERAL";"TAB2",#N/A,TRUE,"GENERAL";"TAB3",#N/A,TRUE,"GENERAL";"TAB4",#N/A,TRUE,"GENERAL";"TAB5",#N/A,TRUE,"GENERAL"}</definedName>
    <definedName name="_____v3" localSheetId="9"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25" hidden="1">{"TAB1",#N/A,TRUE,"GENERAL";"TAB2",#N/A,TRUE,"GENERAL";"TAB3",#N/A,TRUE,"GENERAL";"TAB4",#N/A,TRUE,"GENERAL";"TAB5",#N/A,TRUE,"GENERAL"}</definedName>
    <definedName name="_____v4" localSheetId="26" hidden="1">{"TAB1",#N/A,TRUE,"GENERAL";"TAB2",#N/A,TRUE,"GENERAL";"TAB3",#N/A,TRUE,"GENERAL";"TAB4",#N/A,TRUE,"GENERAL";"TAB5",#N/A,TRUE,"GENERAL"}</definedName>
    <definedName name="_____v4" localSheetId="27" hidden="1">{"TAB1",#N/A,TRUE,"GENERAL";"TAB2",#N/A,TRUE,"GENERAL";"TAB3",#N/A,TRUE,"GENERAL";"TAB4",#N/A,TRUE,"GENERAL";"TAB5",#N/A,TRUE,"GENERAL"}</definedName>
    <definedName name="_____v4" localSheetId="28" hidden="1">{"TAB1",#N/A,TRUE,"GENERAL";"TAB2",#N/A,TRUE,"GENERAL";"TAB3",#N/A,TRUE,"GENERAL";"TAB4",#N/A,TRUE,"GENERAL";"TAB5",#N/A,TRUE,"GENERAL"}</definedName>
    <definedName name="_____v4" localSheetId="29" hidden="1">{"TAB1",#N/A,TRUE,"GENERAL";"TAB2",#N/A,TRUE,"GENERAL";"TAB3",#N/A,TRUE,"GENERAL";"TAB4",#N/A,TRUE,"GENERAL";"TAB5",#N/A,TRUE,"GENERAL"}</definedName>
    <definedName name="_____v4" localSheetId="30" hidden="1">{"TAB1",#N/A,TRUE,"GENERAL";"TAB2",#N/A,TRUE,"GENERAL";"TAB3",#N/A,TRUE,"GENERAL";"TAB4",#N/A,TRUE,"GENERAL";"TAB5",#N/A,TRUE,"GENERAL"}</definedName>
    <definedName name="_____v4" localSheetId="31" hidden="1">{"TAB1",#N/A,TRUE,"GENERAL";"TAB2",#N/A,TRUE,"GENERAL";"TAB3",#N/A,TRUE,"GENERAL";"TAB4",#N/A,TRUE,"GENERAL";"TAB5",#N/A,TRUE,"GENERAL"}</definedName>
    <definedName name="_____v4" localSheetId="8" hidden="1">{"TAB1",#N/A,TRUE,"GENERAL";"TAB2",#N/A,TRUE,"GENERAL";"TAB3",#N/A,TRUE,"GENERAL";"TAB4",#N/A,TRUE,"GENERAL";"TAB5",#N/A,TRUE,"GENERAL"}</definedName>
    <definedName name="_____v4" localSheetId="9"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25" hidden="1">{"TAB1",#N/A,TRUE,"GENERAL";"TAB2",#N/A,TRUE,"GENERAL";"TAB3",#N/A,TRUE,"GENERAL";"TAB4",#N/A,TRUE,"GENERAL";"TAB5",#N/A,TRUE,"GENERAL"}</definedName>
    <definedName name="_____v5" localSheetId="26" hidden="1">{"TAB1",#N/A,TRUE,"GENERAL";"TAB2",#N/A,TRUE,"GENERAL";"TAB3",#N/A,TRUE,"GENERAL";"TAB4",#N/A,TRUE,"GENERAL";"TAB5",#N/A,TRUE,"GENERAL"}</definedName>
    <definedName name="_____v5" localSheetId="27" hidden="1">{"TAB1",#N/A,TRUE,"GENERAL";"TAB2",#N/A,TRUE,"GENERAL";"TAB3",#N/A,TRUE,"GENERAL";"TAB4",#N/A,TRUE,"GENERAL";"TAB5",#N/A,TRUE,"GENERAL"}</definedName>
    <definedName name="_____v5" localSheetId="28" hidden="1">{"TAB1",#N/A,TRUE,"GENERAL";"TAB2",#N/A,TRUE,"GENERAL";"TAB3",#N/A,TRUE,"GENERAL";"TAB4",#N/A,TRUE,"GENERAL";"TAB5",#N/A,TRUE,"GENERAL"}</definedName>
    <definedName name="_____v5" localSheetId="29" hidden="1">{"TAB1",#N/A,TRUE,"GENERAL";"TAB2",#N/A,TRUE,"GENERAL";"TAB3",#N/A,TRUE,"GENERAL";"TAB4",#N/A,TRUE,"GENERAL";"TAB5",#N/A,TRUE,"GENERAL"}</definedName>
    <definedName name="_____v5" localSheetId="30" hidden="1">{"TAB1",#N/A,TRUE,"GENERAL";"TAB2",#N/A,TRUE,"GENERAL";"TAB3",#N/A,TRUE,"GENERAL";"TAB4",#N/A,TRUE,"GENERAL";"TAB5",#N/A,TRUE,"GENERAL"}</definedName>
    <definedName name="_____v5" localSheetId="31" hidden="1">{"TAB1",#N/A,TRUE,"GENERAL";"TAB2",#N/A,TRUE,"GENERAL";"TAB3",#N/A,TRUE,"GENERAL";"TAB4",#N/A,TRUE,"GENERAL";"TAB5",#N/A,TRUE,"GENERAL"}</definedName>
    <definedName name="_____v5" localSheetId="8" hidden="1">{"TAB1",#N/A,TRUE,"GENERAL";"TAB2",#N/A,TRUE,"GENERAL";"TAB3",#N/A,TRUE,"GENERAL";"TAB4",#N/A,TRUE,"GENERAL";"TAB5",#N/A,TRUE,"GENERAL"}</definedName>
    <definedName name="_____v5" localSheetId="9"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25" hidden="1">{"TAB1",#N/A,TRUE,"GENERAL";"TAB2",#N/A,TRUE,"GENERAL";"TAB3",#N/A,TRUE,"GENERAL";"TAB4",#N/A,TRUE,"GENERAL";"TAB5",#N/A,TRUE,"GENERAL"}</definedName>
    <definedName name="_____v6" localSheetId="26" hidden="1">{"TAB1",#N/A,TRUE,"GENERAL";"TAB2",#N/A,TRUE,"GENERAL";"TAB3",#N/A,TRUE,"GENERAL";"TAB4",#N/A,TRUE,"GENERAL";"TAB5",#N/A,TRUE,"GENERAL"}</definedName>
    <definedName name="_____v6" localSheetId="27" hidden="1">{"TAB1",#N/A,TRUE,"GENERAL";"TAB2",#N/A,TRUE,"GENERAL";"TAB3",#N/A,TRUE,"GENERAL";"TAB4",#N/A,TRUE,"GENERAL";"TAB5",#N/A,TRUE,"GENERAL"}</definedName>
    <definedName name="_____v6" localSheetId="28" hidden="1">{"TAB1",#N/A,TRUE,"GENERAL";"TAB2",#N/A,TRUE,"GENERAL";"TAB3",#N/A,TRUE,"GENERAL";"TAB4",#N/A,TRUE,"GENERAL";"TAB5",#N/A,TRUE,"GENERAL"}</definedName>
    <definedName name="_____v6" localSheetId="29" hidden="1">{"TAB1",#N/A,TRUE,"GENERAL";"TAB2",#N/A,TRUE,"GENERAL";"TAB3",#N/A,TRUE,"GENERAL";"TAB4",#N/A,TRUE,"GENERAL";"TAB5",#N/A,TRUE,"GENERAL"}</definedName>
    <definedName name="_____v6" localSheetId="30" hidden="1">{"TAB1",#N/A,TRUE,"GENERAL";"TAB2",#N/A,TRUE,"GENERAL";"TAB3",#N/A,TRUE,"GENERAL";"TAB4",#N/A,TRUE,"GENERAL";"TAB5",#N/A,TRUE,"GENERAL"}</definedName>
    <definedName name="_____v6" localSheetId="31" hidden="1">{"TAB1",#N/A,TRUE,"GENERAL";"TAB2",#N/A,TRUE,"GENERAL";"TAB3",#N/A,TRUE,"GENERAL";"TAB4",#N/A,TRUE,"GENERAL";"TAB5",#N/A,TRUE,"GENERAL"}</definedName>
    <definedName name="_____v6" localSheetId="8" hidden="1">{"TAB1",#N/A,TRUE,"GENERAL";"TAB2",#N/A,TRUE,"GENERAL";"TAB3",#N/A,TRUE,"GENERAL";"TAB4",#N/A,TRUE,"GENERAL";"TAB5",#N/A,TRUE,"GENERAL"}</definedName>
    <definedName name="_____v6" localSheetId="9"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25" hidden="1">{"via1",#N/A,TRUE,"general";"via2",#N/A,TRUE,"general";"via3",#N/A,TRUE,"general"}</definedName>
    <definedName name="_____v7" localSheetId="26" hidden="1">{"via1",#N/A,TRUE,"general";"via2",#N/A,TRUE,"general";"via3",#N/A,TRUE,"general"}</definedName>
    <definedName name="_____v7" localSheetId="27" hidden="1">{"via1",#N/A,TRUE,"general";"via2",#N/A,TRUE,"general";"via3",#N/A,TRUE,"general"}</definedName>
    <definedName name="_____v7" localSheetId="28" hidden="1">{"via1",#N/A,TRUE,"general";"via2",#N/A,TRUE,"general";"via3",#N/A,TRUE,"general"}</definedName>
    <definedName name="_____v7" localSheetId="29" hidden="1">{"via1",#N/A,TRUE,"general";"via2",#N/A,TRUE,"general";"via3",#N/A,TRUE,"general"}</definedName>
    <definedName name="_____v7" localSheetId="30" hidden="1">{"via1",#N/A,TRUE,"general";"via2",#N/A,TRUE,"general";"via3",#N/A,TRUE,"general"}</definedName>
    <definedName name="_____v7" localSheetId="31" hidden="1">{"via1",#N/A,TRUE,"general";"via2",#N/A,TRUE,"general";"via3",#N/A,TRUE,"general"}</definedName>
    <definedName name="_____v7" localSheetId="8" hidden="1">{"via1",#N/A,TRUE,"general";"via2",#N/A,TRUE,"general";"via3",#N/A,TRUE,"general"}</definedName>
    <definedName name="_____v7" localSheetId="9"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25" hidden="1">{"TAB1",#N/A,TRUE,"GENERAL";"TAB2",#N/A,TRUE,"GENERAL";"TAB3",#N/A,TRUE,"GENERAL";"TAB4",#N/A,TRUE,"GENERAL";"TAB5",#N/A,TRUE,"GENERAL"}</definedName>
    <definedName name="_____v8" localSheetId="26" hidden="1">{"TAB1",#N/A,TRUE,"GENERAL";"TAB2",#N/A,TRUE,"GENERAL";"TAB3",#N/A,TRUE,"GENERAL";"TAB4",#N/A,TRUE,"GENERAL";"TAB5",#N/A,TRUE,"GENERAL"}</definedName>
    <definedName name="_____v8" localSheetId="27" hidden="1">{"TAB1",#N/A,TRUE,"GENERAL";"TAB2",#N/A,TRUE,"GENERAL";"TAB3",#N/A,TRUE,"GENERAL";"TAB4",#N/A,TRUE,"GENERAL";"TAB5",#N/A,TRUE,"GENERAL"}</definedName>
    <definedName name="_____v8" localSheetId="28" hidden="1">{"TAB1",#N/A,TRUE,"GENERAL";"TAB2",#N/A,TRUE,"GENERAL";"TAB3",#N/A,TRUE,"GENERAL";"TAB4",#N/A,TRUE,"GENERAL";"TAB5",#N/A,TRUE,"GENERAL"}</definedName>
    <definedName name="_____v8" localSheetId="29" hidden="1">{"TAB1",#N/A,TRUE,"GENERAL";"TAB2",#N/A,TRUE,"GENERAL";"TAB3",#N/A,TRUE,"GENERAL";"TAB4",#N/A,TRUE,"GENERAL";"TAB5",#N/A,TRUE,"GENERAL"}</definedName>
    <definedName name="_____v8" localSheetId="30" hidden="1">{"TAB1",#N/A,TRUE,"GENERAL";"TAB2",#N/A,TRUE,"GENERAL";"TAB3",#N/A,TRUE,"GENERAL";"TAB4",#N/A,TRUE,"GENERAL";"TAB5",#N/A,TRUE,"GENERAL"}</definedName>
    <definedName name="_____v8" localSheetId="31" hidden="1">{"TAB1",#N/A,TRUE,"GENERAL";"TAB2",#N/A,TRUE,"GENERAL";"TAB3",#N/A,TRUE,"GENERAL";"TAB4",#N/A,TRUE,"GENERAL";"TAB5",#N/A,TRUE,"GENERAL"}</definedName>
    <definedName name="_____v8" localSheetId="8" hidden="1">{"TAB1",#N/A,TRUE,"GENERAL";"TAB2",#N/A,TRUE,"GENERAL";"TAB3",#N/A,TRUE,"GENERAL";"TAB4",#N/A,TRUE,"GENERAL";"TAB5",#N/A,TRUE,"GENERAL"}</definedName>
    <definedName name="_____v8" localSheetId="9"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25" hidden="1">{"TAB1",#N/A,TRUE,"GENERAL";"TAB2",#N/A,TRUE,"GENERAL";"TAB3",#N/A,TRUE,"GENERAL";"TAB4",#N/A,TRUE,"GENERAL";"TAB5",#N/A,TRUE,"GENERAL"}</definedName>
    <definedName name="_____v9" localSheetId="26" hidden="1">{"TAB1",#N/A,TRUE,"GENERAL";"TAB2",#N/A,TRUE,"GENERAL";"TAB3",#N/A,TRUE,"GENERAL";"TAB4",#N/A,TRUE,"GENERAL";"TAB5",#N/A,TRUE,"GENERAL"}</definedName>
    <definedName name="_____v9" localSheetId="27" hidden="1">{"TAB1",#N/A,TRUE,"GENERAL";"TAB2",#N/A,TRUE,"GENERAL";"TAB3",#N/A,TRUE,"GENERAL";"TAB4",#N/A,TRUE,"GENERAL";"TAB5",#N/A,TRUE,"GENERAL"}</definedName>
    <definedName name="_____v9" localSheetId="28" hidden="1">{"TAB1",#N/A,TRUE,"GENERAL";"TAB2",#N/A,TRUE,"GENERAL";"TAB3",#N/A,TRUE,"GENERAL";"TAB4",#N/A,TRUE,"GENERAL";"TAB5",#N/A,TRUE,"GENERAL"}</definedName>
    <definedName name="_____v9" localSheetId="29" hidden="1">{"TAB1",#N/A,TRUE,"GENERAL";"TAB2",#N/A,TRUE,"GENERAL";"TAB3",#N/A,TRUE,"GENERAL";"TAB4",#N/A,TRUE,"GENERAL";"TAB5",#N/A,TRUE,"GENERAL"}</definedName>
    <definedName name="_____v9" localSheetId="30" hidden="1">{"TAB1",#N/A,TRUE,"GENERAL";"TAB2",#N/A,TRUE,"GENERAL";"TAB3",#N/A,TRUE,"GENERAL";"TAB4",#N/A,TRUE,"GENERAL";"TAB5",#N/A,TRUE,"GENERAL"}</definedName>
    <definedName name="_____v9" localSheetId="31" hidden="1">{"TAB1",#N/A,TRUE,"GENERAL";"TAB2",#N/A,TRUE,"GENERAL";"TAB3",#N/A,TRUE,"GENERAL";"TAB4",#N/A,TRUE,"GENERAL";"TAB5",#N/A,TRUE,"GENERAL"}</definedName>
    <definedName name="_____v9" localSheetId="8" hidden="1">{"TAB1",#N/A,TRUE,"GENERAL";"TAB2",#N/A,TRUE,"GENERAL";"TAB3",#N/A,TRUE,"GENERAL";"TAB4",#N/A,TRUE,"GENERAL";"TAB5",#N/A,TRUE,"GENERAL"}</definedName>
    <definedName name="_____v9" localSheetId="9"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25" hidden="1">{"via1",#N/A,TRUE,"general";"via2",#N/A,TRUE,"general";"via3",#N/A,TRUE,"general"}</definedName>
    <definedName name="_____vfv4" localSheetId="26" hidden="1">{"via1",#N/A,TRUE,"general";"via2",#N/A,TRUE,"general";"via3",#N/A,TRUE,"general"}</definedName>
    <definedName name="_____vfv4" localSheetId="27" hidden="1">{"via1",#N/A,TRUE,"general";"via2",#N/A,TRUE,"general";"via3",#N/A,TRUE,"general"}</definedName>
    <definedName name="_____vfv4" localSheetId="28" hidden="1">{"via1",#N/A,TRUE,"general";"via2",#N/A,TRUE,"general";"via3",#N/A,TRUE,"general"}</definedName>
    <definedName name="_____vfv4" localSheetId="29" hidden="1">{"via1",#N/A,TRUE,"general";"via2",#N/A,TRUE,"general";"via3",#N/A,TRUE,"general"}</definedName>
    <definedName name="_____vfv4" localSheetId="30" hidden="1">{"via1",#N/A,TRUE,"general";"via2",#N/A,TRUE,"general";"via3",#N/A,TRUE,"general"}</definedName>
    <definedName name="_____vfv4" localSheetId="31" hidden="1">{"via1",#N/A,TRUE,"general";"via2",#N/A,TRUE,"general";"via3",#N/A,TRUE,"general"}</definedName>
    <definedName name="_____vfv4" localSheetId="8" hidden="1">{"via1",#N/A,TRUE,"general";"via2",#N/A,TRUE,"general";"via3",#N/A,TRUE,"general"}</definedName>
    <definedName name="_____vfv4" localSheetId="9"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25" hidden="1">{"TAB1",#N/A,TRUE,"GENERAL";"TAB2",#N/A,TRUE,"GENERAL";"TAB3",#N/A,TRUE,"GENERAL";"TAB4",#N/A,TRUE,"GENERAL";"TAB5",#N/A,TRUE,"GENERAL"}</definedName>
    <definedName name="_____x1" localSheetId="26" hidden="1">{"TAB1",#N/A,TRUE,"GENERAL";"TAB2",#N/A,TRUE,"GENERAL";"TAB3",#N/A,TRUE,"GENERAL";"TAB4",#N/A,TRUE,"GENERAL";"TAB5",#N/A,TRUE,"GENERAL"}</definedName>
    <definedName name="_____x1" localSheetId="27" hidden="1">{"TAB1",#N/A,TRUE,"GENERAL";"TAB2",#N/A,TRUE,"GENERAL";"TAB3",#N/A,TRUE,"GENERAL";"TAB4",#N/A,TRUE,"GENERAL";"TAB5",#N/A,TRUE,"GENERAL"}</definedName>
    <definedName name="_____x1" localSheetId="28" hidden="1">{"TAB1",#N/A,TRUE,"GENERAL";"TAB2",#N/A,TRUE,"GENERAL";"TAB3",#N/A,TRUE,"GENERAL";"TAB4",#N/A,TRUE,"GENERAL";"TAB5",#N/A,TRUE,"GENERAL"}</definedName>
    <definedName name="_____x1" localSheetId="29" hidden="1">{"TAB1",#N/A,TRUE,"GENERAL";"TAB2",#N/A,TRUE,"GENERAL";"TAB3",#N/A,TRUE,"GENERAL";"TAB4",#N/A,TRUE,"GENERAL";"TAB5",#N/A,TRUE,"GENERAL"}</definedName>
    <definedName name="_____x1" localSheetId="30" hidden="1">{"TAB1",#N/A,TRUE,"GENERAL";"TAB2",#N/A,TRUE,"GENERAL";"TAB3",#N/A,TRUE,"GENERAL";"TAB4",#N/A,TRUE,"GENERAL";"TAB5",#N/A,TRUE,"GENERAL"}</definedName>
    <definedName name="_____x1" localSheetId="31" hidden="1">{"TAB1",#N/A,TRUE,"GENERAL";"TAB2",#N/A,TRUE,"GENERAL";"TAB3",#N/A,TRUE,"GENERAL";"TAB4",#N/A,TRUE,"GENERAL";"TAB5",#N/A,TRUE,"GENERAL"}</definedName>
    <definedName name="_____x1" localSheetId="8" hidden="1">{"TAB1",#N/A,TRUE,"GENERAL";"TAB2",#N/A,TRUE,"GENERAL";"TAB3",#N/A,TRUE,"GENERAL";"TAB4",#N/A,TRUE,"GENERAL";"TAB5",#N/A,TRUE,"GENERAL"}</definedName>
    <definedName name="_____x1" localSheetId="9"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25" hidden="1">{"via1",#N/A,TRUE,"general";"via2",#N/A,TRUE,"general";"via3",#N/A,TRUE,"general"}</definedName>
    <definedName name="_____x2" localSheetId="26" hidden="1">{"via1",#N/A,TRUE,"general";"via2",#N/A,TRUE,"general";"via3",#N/A,TRUE,"general"}</definedName>
    <definedName name="_____x2" localSheetId="27" hidden="1">{"via1",#N/A,TRUE,"general";"via2",#N/A,TRUE,"general";"via3",#N/A,TRUE,"general"}</definedName>
    <definedName name="_____x2" localSheetId="28" hidden="1">{"via1",#N/A,TRUE,"general";"via2",#N/A,TRUE,"general";"via3",#N/A,TRUE,"general"}</definedName>
    <definedName name="_____x2" localSheetId="29" hidden="1">{"via1",#N/A,TRUE,"general";"via2",#N/A,TRUE,"general";"via3",#N/A,TRUE,"general"}</definedName>
    <definedName name="_____x2" localSheetId="30" hidden="1">{"via1",#N/A,TRUE,"general";"via2",#N/A,TRUE,"general";"via3",#N/A,TRUE,"general"}</definedName>
    <definedName name="_____x2" localSheetId="31" hidden="1">{"via1",#N/A,TRUE,"general";"via2",#N/A,TRUE,"general";"via3",#N/A,TRUE,"general"}</definedName>
    <definedName name="_____x2" localSheetId="8" hidden="1">{"via1",#N/A,TRUE,"general";"via2",#N/A,TRUE,"general";"via3",#N/A,TRUE,"general"}</definedName>
    <definedName name="_____x2" localSheetId="9"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25" hidden="1">{"via1",#N/A,TRUE,"general";"via2",#N/A,TRUE,"general";"via3",#N/A,TRUE,"general"}</definedName>
    <definedName name="_____x3" localSheetId="26" hidden="1">{"via1",#N/A,TRUE,"general";"via2",#N/A,TRUE,"general";"via3",#N/A,TRUE,"general"}</definedName>
    <definedName name="_____x3" localSheetId="27" hidden="1">{"via1",#N/A,TRUE,"general";"via2",#N/A,TRUE,"general";"via3",#N/A,TRUE,"general"}</definedName>
    <definedName name="_____x3" localSheetId="28" hidden="1">{"via1",#N/A,TRUE,"general";"via2",#N/A,TRUE,"general";"via3",#N/A,TRUE,"general"}</definedName>
    <definedName name="_____x3" localSheetId="29" hidden="1">{"via1",#N/A,TRUE,"general";"via2",#N/A,TRUE,"general";"via3",#N/A,TRUE,"general"}</definedName>
    <definedName name="_____x3" localSheetId="30" hidden="1">{"via1",#N/A,TRUE,"general";"via2",#N/A,TRUE,"general";"via3",#N/A,TRUE,"general"}</definedName>
    <definedName name="_____x3" localSheetId="31" hidden="1">{"via1",#N/A,TRUE,"general";"via2",#N/A,TRUE,"general";"via3",#N/A,TRUE,"general"}</definedName>
    <definedName name="_____x3" localSheetId="8" hidden="1">{"via1",#N/A,TRUE,"general";"via2",#N/A,TRUE,"general";"via3",#N/A,TRUE,"general"}</definedName>
    <definedName name="_____x3" localSheetId="9"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25" hidden="1">{"via1",#N/A,TRUE,"general";"via2",#N/A,TRUE,"general";"via3",#N/A,TRUE,"general"}</definedName>
    <definedName name="_____x4" localSheetId="26" hidden="1">{"via1",#N/A,TRUE,"general";"via2",#N/A,TRUE,"general";"via3",#N/A,TRUE,"general"}</definedName>
    <definedName name="_____x4" localSheetId="27" hidden="1">{"via1",#N/A,TRUE,"general";"via2",#N/A,TRUE,"general";"via3",#N/A,TRUE,"general"}</definedName>
    <definedName name="_____x4" localSheetId="28" hidden="1">{"via1",#N/A,TRUE,"general";"via2",#N/A,TRUE,"general";"via3",#N/A,TRUE,"general"}</definedName>
    <definedName name="_____x4" localSheetId="29" hidden="1">{"via1",#N/A,TRUE,"general";"via2",#N/A,TRUE,"general";"via3",#N/A,TRUE,"general"}</definedName>
    <definedName name="_____x4" localSheetId="30" hidden="1">{"via1",#N/A,TRUE,"general";"via2",#N/A,TRUE,"general";"via3",#N/A,TRUE,"general"}</definedName>
    <definedName name="_____x4" localSheetId="31" hidden="1">{"via1",#N/A,TRUE,"general";"via2",#N/A,TRUE,"general";"via3",#N/A,TRUE,"general"}</definedName>
    <definedName name="_____x4" localSheetId="8" hidden="1">{"via1",#N/A,TRUE,"general";"via2",#N/A,TRUE,"general";"via3",#N/A,TRUE,"general"}</definedName>
    <definedName name="_____x4" localSheetId="9"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25" hidden="1">{"TAB1",#N/A,TRUE,"GENERAL";"TAB2",#N/A,TRUE,"GENERAL";"TAB3",#N/A,TRUE,"GENERAL";"TAB4",#N/A,TRUE,"GENERAL";"TAB5",#N/A,TRUE,"GENERAL"}</definedName>
    <definedName name="_____x5" localSheetId="26" hidden="1">{"TAB1",#N/A,TRUE,"GENERAL";"TAB2",#N/A,TRUE,"GENERAL";"TAB3",#N/A,TRUE,"GENERAL";"TAB4",#N/A,TRUE,"GENERAL";"TAB5",#N/A,TRUE,"GENERAL"}</definedName>
    <definedName name="_____x5" localSheetId="27" hidden="1">{"TAB1",#N/A,TRUE,"GENERAL";"TAB2",#N/A,TRUE,"GENERAL";"TAB3",#N/A,TRUE,"GENERAL";"TAB4",#N/A,TRUE,"GENERAL";"TAB5",#N/A,TRUE,"GENERAL"}</definedName>
    <definedName name="_____x5" localSheetId="28" hidden="1">{"TAB1",#N/A,TRUE,"GENERAL";"TAB2",#N/A,TRUE,"GENERAL";"TAB3",#N/A,TRUE,"GENERAL";"TAB4",#N/A,TRUE,"GENERAL";"TAB5",#N/A,TRUE,"GENERAL"}</definedName>
    <definedName name="_____x5" localSheetId="29" hidden="1">{"TAB1",#N/A,TRUE,"GENERAL";"TAB2",#N/A,TRUE,"GENERAL";"TAB3",#N/A,TRUE,"GENERAL";"TAB4",#N/A,TRUE,"GENERAL";"TAB5",#N/A,TRUE,"GENERAL"}</definedName>
    <definedName name="_____x5" localSheetId="30" hidden="1">{"TAB1",#N/A,TRUE,"GENERAL";"TAB2",#N/A,TRUE,"GENERAL";"TAB3",#N/A,TRUE,"GENERAL";"TAB4",#N/A,TRUE,"GENERAL";"TAB5",#N/A,TRUE,"GENERAL"}</definedName>
    <definedName name="_____x5" localSheetId="31" hidden="1">{"TAB1",#N/A,TRUE,"GENERAL";"TAB2",#N/A,TRUE,"GENERAL";"TAB3",#N/A,TRUE,"GENERAL";"TAB4",#N/A,TRUE,"GENERAL";"TAB5",#N/A,TRUE,"GENERAL"}</definedName>
    <definedName name="_____x5" localSheetId="8" hidden="1">{"TAB1",#N/A,TRUE,"GENERAL";"TAB2",#N/A,TRUE,"GENERAL";"TAB3",#N/A,TRUE,"GENERAL";"TAB4",#N/A,TRUE,"GENERAL";"TAB5",#N/A,TRUE,"GENERAL"}</definedName>
    <definedName name="_____x5" localSheetId="9"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25" hidden="1">{"TAB1",#N/A,TRUE,"GENERAL";"TAB2",#N/A,TRUE,"GENERAL";"TAB3",#N/A,TRUE,"GENERAL";"TAB4",#N/A,TRUE,"GENERAL";"TAB5",#N/A,TRUE,"GENERAL"}</definedName>
    <definedName name="_____x6" localSheetId="26" hidden="1">{"TAB1",#N/A,TRUE,"GENERAL";"TAB2",#N/A,TRUE,"GENERAL";"TAB3",#N/A,TRUE,"GENERAL";"TAB4",#N/A,TRUE,"GENERAL";"TAB5",#N/A,TRUE,"GENERAL"}</definedName>
    <definedName name="_____x6" localSheetId="27" hidden="1">{"TAB1",#N/A,TRUE,"GENERAL";"TAB2",#N/A,TRUE,"GENERAL";"TAB3",#N/A,TRUE,"GENERAL";"TAB4",#N/A,TRUE,"GENERAL";"TAB5",#N/A,TRUE,"GENERAL"}</definedName>
    <definedName name="_____x6" localSheetId="28" hidden="1">{"TAB1",#N/A,TRUE,"GENERAL";"TAB2",#N/A,TRUE,"GENERAL";"TAB3",#N/A,TRUE,"GENERAL";"TAB4",#N/A,TRUE,"GENERAL";"TAB5",#N/A,TRUE,"GENERAL"}</definedName>
    <definedName name="_____x6" localSheetId="29" hidden="1">{"TAB1",#N/A,TRUE,"GENERAL";"TAB2",#N/A,TRUE,"GENERAL";"TAB3",#N/A,TRUE,"GENERAL";"TAB4",#N/A,TRUE,"GENERAL";"TAB5",#N/A,TRUE,"GENERAL"}</definedName>
    <definedName name="_____x6" localSheetId="30" hidden="1">{"TAB1",#N/A,TRUE,"GENERAL";"TAB2",#N/A,TRUE,"GENERAL";"TAB3",#N/A,TRUE,"GENERAL";"TAB4",#N/A,TRUE,"GENERAL";"TAB5",#N/A,TRUE,"GENERAL"}</definedName>
    <definedName name="_____x6" localSheetId="31" hidden="1">{"TAB1",#N/A,TRUE,"GENERAL";"TAB2",#N/A,TRUE,"GENERAL";"TAB3",#N/A,TRUE,"GENERAL";"TAB4",#N/A,TRUE,"GENERAL";"TAB5",#N/A,TRUE,"GENERAL"}</definedName>
    <definedName name="_____x6" localSheetId="8" hidden="1">{"TAB1",#N/A,TRUE,"GENERAL";"TAB2",#N/A,TRUE,"GENERAL";"TAB3",#N/A,TRUE,"GENERAL";"TAB4",#N/A,TRUE,"GENERAL";"TAB5",#N/A,TRUE,"GENERAL"}</definedName>
    <definedName name="_____x6" localSheetId="9"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25" hidden="1">{"TAB1",#N/A,TRUE,"GENERAL";"TAB2",#N/A,TRUE,"GENERAL";"TAB3",#N/A,TRUE,"GENERAL";"TAB4",#N/A,TRUE,"GENERAL";"TAB5",#N/A,TRUE,"GENERAL"}</definedName>
    <definedName name="_____x7" localSheetId="26" hidden="1">{"TAB1",#N/A,TRUE,"GENERAL";"TAB2",#N/A,TRUE,"GENERAL";"TAB3",#N/A,TRUE,"GENERAL";"TAB4",#N/A,TRUE,"GENERAL";"TAB5",#N/A,TRUE,"GENERAL"}</definedName>
    <definedName name="_____x7" localSheetId="27" hidden="1">{"TAB1",#N/A,TRUE,"GENERAL";"TAB2",#N/A,TRUE,"GENERAL";"TAB3",#N/A,TRUE,"GENERAL";"TAB4",#N/A,TRUE,"GENERAL";"TAB5",#N/A,TRUE,"GENERAL"}</definedName>
    <definedName name="_____x7" localSheetId="28" hidden="1">{"TAB1",#N/A,TRUE,"GENERAL";"TAB2",#N/A,TRUE,"GENERAL";"TAB3",#N/A,TRUE,"GENERAL";"TAB4",#N/A,TRUE,"GENERAL";"TAB5",#N/A,TRUE,"GENERAL"}</definedName>
    <definedName name="_____x7" localSheetId="29" hidden="1">{"TAB1",#N/A,TRUE,"GENERAL";"TAB2",#N/A,TRUE,"GENERAL";"TAB3",#N/A,TRUE,"GENERAL";"TAB4",#N/A,TRUE,"GENERAL";"TAB5",#N/A,TRUE,"GENERAL"}</definedName>
    <definedName name="_____x7" localSheetId="30" hidden="1">{"TAB1",#N/A,TRUE,"GENERAL";"TAB2",#N/A,TRUE,"GENERAL";"TAB3",#N/A,TRUE,"GENERAL";"TAB4",#N/A,TRUE,"GENERAL";"TAB5",#N/A,TRUE,"GENERAL"}</definedName>
    <definedName name="_____x7" localSheetId="31" hidden="1">{"TAB1",#N/A,TRUE,"GENERAL";"TAB2",#N/A,TRUE,"GENERAL";"TAB3",#N/A,TRUE,"GENERAL";"TAB4",#N/A,TRUE,"GENERAL";"TAB5",#N/A,TRUE,"GENERAL"}</definedName>
    <definedName name="_____x7" localSheetId="8" hidden="1">{"TAB1",#N/A,TRUE,"GENERAL";"TAB2",#N/A,TRUE,"GENERAL";"TAB3",#N/A,TRUE,"GENERAL";"TAB4",#N/A,TRUE,"GENERAL";"TAB5",#N/A,TRUE,"GENERAL"}</definedName>
    <definedName name="_____x7" localSheetId="9"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25" hidden="1">{"via1",#N/A,TRUE,"general";"via2",#N/A,TRUE,"general";"via3",#N/A,TRUE,"general"}</definedName>
    <definedName name="_____x8" localSheetId="26" hidden="1">{"via1",#N/A,TRUE,"general";"via2",#N/A,TRUE,"general";"via3",#N/A,TRUE,"general"}</definedName>
    <definedName name="_____x8" localSheetId="27" hidden="1">{"via1",#N/A,TRUE,"general";"via2",#N/A,TRUE,"general";"via3",#N/A,TRUE,"general"}</definedName>
    <definedName name="_____x8" localSheetId="28" hidden="1">{"via1",#N/A,TRUE,"general";"via2",#N/A,TRUE,"general";"via3",#N/A,TRUE,"general"}</definedName>
    <definedName name="_____x8" localSheetId="29" hidden="1">{"via1",#N/A,TRUE,"general";"via2",#N/A,TRUE,"general";"via3",#N/A,TRUE,"general"}</definedName>
    <definedName name="_____x8" localSheetId="30" hidden="1">{"via1",#N/A,TRUE,"general";"via2",#N/A,TRUE,"general";"via3",#N/A,TRUE,"general"}</definedName>
    <definedName name="_____x8" localSheetId="31" hidden="1">{"via1",#N/A,TRUE,"general";"via2",#N/A,TRUE,"general";"via3",#N/A,TRUE,"general"}</definedName>
    <definedName name="_____x8" localSheetId="8" hidden="1">{"via1",#N/A,TRUE,"general";"via2",#N/A,TRUE,"general";"via3",#N/A,TRUE,"general"}</definedName>
    <definedName name="_____x8" localSheetId="9"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25" hidden="1">{"TAB1",#N/A,TRUE,"GENERAL";"TAB2",#N/A,TRUE,"GENERAL";"TAB3",#N/A,TRUE,"GENERAL";"TAB4",#N/A,TRUE,"GENERAL";"TAB5",#N/A,TRUE,"GENERAL"}</definedName>
    <definedName name="_____x9" localSheetId="26" hidden="1">{"TAB1",#N/A,TRUE,"GENERAL";"TAB2",#N/A,TRUE,"GENERAL";"TAB3",#N/A,TRUE,"GENERAL";"TAB4",#N/A,TRUE,"GENERAL";"TAB5",#N/A,TRUE,"GENERAL"}</definedName>
    <definedName name="_____x9" localSheetId="27" hidden="1">{"TAB1",#N/A,TRUE,"GENERAL";"TAB2",#N/A,TRUE,"GENERAL";"TAB3",#N/A,TRUE,"GENERAL";"TAB4",#N/A,TRUE,"GENERAL";"TAB5",#N/A,TRUE,"GENERAL"}</definedName>
    <definedName name="_____x9" localSheetId="28" hidden="1">{"TAB1",#N/A,TRUE,"GENERAL";"TAB2",#N/A,TRUE,"GENERAL";"TAB3",#N/A,TRUE,"GENERAL";"TAB4",#N/A,TRUE,"GENERAL";"TAB5",#N/A,TRUE,"GENERAL"}</definedName>
    <definedName name="_____x9" localSheetId="29" hidden="1">{"TAB1",#N/A,TRUE,"GENERAL";"TAB2",#N/A,TRUE,"GENERAL";"TAB3",#N/A,TRUE,"GENERAL";"TAB4",#N/A,TRUE,"GENERAL";"TAB5",#N/A,TRUE,"GENERAL"}</definedName>
    <definedName name="_____x9" localSheetId="30" hidden="1">{"TAB1",#N/A,TRUE,"GENERAL";"TAB2",#N/A,TRUE,"GENERAL";"TAB3",#N/A,TRUE,"GENERAL";"TAB4",#N/A,TRUE,"GENERAL";"TAB5",#N/A,TRUE,"GENERAL"}</definedName>
    <definedName name="_____x9" localSheetId="31" hidden="1">{"TAB1",#N/A,TRUE,"GENERAL";"TAB2",#N/A,TRUE,"GENERAL";"TAB3",#N/A,TRUE,"GENERAL";"TAB4",#N/A,TRUE,"GENERAL";"TAB5",#N/A,TRUE,"GENERAL"}</definedName>
    <definedName name="_____x9" localSheetId="8" hidden="1">{"TAB1",#N/A,TRUE,"GENERAL";"TAB2",#N/A,TRUE,"GENERAL";"TAB3",#N/A,TRUE,"GENERAL";"TAB4",#N/A,TRUE,"GENERAL";"TAB5",#N/A,TRUE,"GENERAL"}</definedName>
    <definedName name="_____x9" localSheetId="9"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25" hidden="1">{"TAB1",#N/A,TRUE,"GENERAL";"TAB2",#N/A,TRUE,"GENERAL";"TAB3",#N/A,TRUE,"GENERAL";"TAB4",#N/A,TRUE,"GENERAL";"TAB5",#N/A,TRUE,"GENERAL"}</definedName>
    <definedName name="_____y2" localSheetId="26" hidden="1">{"TAB1",#N/A,TRUE,"GENERAL";"TAB2",#N/A,TRUE,"GENERAL";"TAB3",#N/A,TRUE,"GENERAL";"TAB4",#N/A,TRUE,"GENERAL";"TAB5",#N/A,TRUE,"GENERAL"}</definedName>
    <definedName name="_____y2" localSheetId="27" hidden="1">{"TAB1",#N/A,TRUE,"GENERAL";"TAB2",#N/A,TRUE,"GENERAL";"TAB3",#N/A,TRUE,"GENERAL";"TAB4",#N/A,TRUE,"GENERAL";"TAB5",#N/A,TRUE,"GENERAL"}</definedName>
    <definedName name="_____y2" localSheetId="28" hidden="1">{"TAB1",#N/A,TRUE,"GENERAL";"TAB2",#N/A,TRUE,"GENERAL";"TAB3",#N/A,TRUE,"GENERAL";"TAB4",#N/A,TRUE,"GENERAL";"TAB5",#N/A,TRUE,"GENERAL"}</definedName>
    <definedName name="_____y2" localSheetId="29" hidden="1">{"TAB1",#N/A,TRUE,"GENERAL";"TAB2",#N/A,TRUE,"GENERAL";"TAB3",#N/A,TRUE,"GENERAL";"TAB4",#N/A,TRUE,"GENERAL";"TAB5",#N/A,TRUE,"GENERAL"}</definedName>
    <definedName name="_____y2" localSheetId="30" hidden="1">{"TAB1",#N/A,TRUE,"GENERAL";"TAB2",#N/A,TRUE,"GENERAL";"TAB3",#N/A,TRUE,"GENERAL";"TAB4",#N/A,TRUE,"GENERAL";"TAB5",#N/A,TRUE,"GENERAL"}</definedName>
    <definedName name="_____y2" localSheetId="31" hidden="1">{"TAB1",#N/A,TRUE,"GENERAL";"TAB2",#N/A,TRUE,"GENERAL";"TAB3",#N/A,TRUE,"GENERAL";"TAB4",#N/A,TRUE,"GENERAL";"TAB5",#N/A,TRUE,"GENERAL"}</definedName>
    <definedName name="_____y2" localSheetId="8" hidden="1">{"TAB1",#N/A,TRUE,"GENERAL";"TAB2",#N/A,TRUE,"GENERAL";"TAB3",#N/A,TRUE,"GENERAL";"TAB4",#N/A,TRUE,"GENERAL";"TAB5",#N/A,TRUE,"GENERAL"}</definedName>
    <definedName name="_____y2" localSheetId="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25" hidden="1">{"via1",#N/A,TRUE,"general";"via2",#N/A,TRUE,"general";"via3",#N/A,TRUE,"general"}</definedName>
    <definedName name="_____y3" localSheetId="26" hidden="1">{"via1",#N/A,TRUE,"general";"via2",#N/A,TRUE,"general";"via3",#N/A,TRUE,"general"}</definedName>
    <definedName name="_____y3" localSheetId="27" hidden="1">{"via1",#N/A,TRUE,"general";"via2",#N/A,TRUE,"general";"via3",#N/A,TRUE,"general"}</definedName>
    <definedName name="_____y3" localSheetId="28" hidden="1">{"via1",#N/A,TRUE,"general";"via2",#N/A,TRUE,"general";"via3",#N/A,TRUE,"general"}</definedName>
    <definedName name="_____y3" localSheetId="29" hidden="1">{"via1",#N/A,TRUE,"general";"via2",#N/A,TRUE,"general";"via3",#N/A,TRUE,"general"}</definedName>
    <definedName name="_____y3" localSheetId="30" hidden="1">{"via1",#N/A,TRUE,"general";"via2",#N/A,TRUE,"general";"via3",#N/A,TRUE,"general"}</definedName>
    <definedName name="_____y3" localSheetId="31" hidden="1">{"via1",#N/A,TRUE,"general";"via2",#N/A,TRUE,"general";"via3",#N/A,TRUE,"general"}</definedName>
    <definedName name="_____y3" localSheetId="8" hidden="1">{"via1",#N/A,TRUE,"general";"via2",#N/A,TRUE,"general";"via3",#N/A,TRUE,"general"}</definedName>
    <definedName name="_____y3" localSheetId="9"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25" hidden="1">{"via1",#N/A,TRUE,"general";"via2",#N/A,TRUE,"general";"via3",#N/A,TRUE,"general"}</definedName>
    <definedName name="_____y4" localSheetId="26" hidden="1">{"via1",#N/A,TRUE,"general";"via2",#N/A,TRUE,"general";"via3",#N/A,TRUE,"general"}</definedName>
    <definedName name="_____y4" localSheetId="27" hidden="1">{"via1",#N/A,TRUE,"general";"via2",#N/A,TRUE,"general";"via3",#N/A,TRUE,"general"}</definedName>
    <definedName name="_____y4" localSheetId="28" hidden="1">{"via1",#N/A,TRUE,"general";"via2",#N/A,TRUE,"general";"via3",#N/A,TRUE,"general"}</definedName>
    <definedName name="_____y4" localSheetId="29" hidden="1">{"via1",#N/A,TRUE,"general";"via2",#N/A,TRUE,"general";"via3",#N/A,TRUE,"general"}</definedName>
    <definedName name="_____y4" localSheetId="30" hidden="1">{"via1",#N/A,TRUE,"general";"via2",#N/A,TRUE,"general";"via3",#N/A,TRUE,"general"}</definedName>
    <definedName name="_____y4" localSheetId="31" hidden="1">{"via1",#N/A,TRUE,"general";"via2",#N/A,TRUE,"general";"via3",#N/A,TRUE,"general"}</definedName>
    <definedName name="_____y4" localSheetId="8" hidden="1">{"via1",#N/A,TRUE,"general";"via2",#N/A,TRUE,"general";"via3",#N/A,TRUE,"general"}</definedName>
    <definedName name="_____y4" localSheetId="9"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25" hidden="1">{"TAB1",#N/A,TRUE,"GENERAL";"TAB2",#N/A,TRUE,"GENERAL";"TAB3",#N/A,TRUE,"GENERAL";"TAB4",#N/A,TRUE,"GENERAL";"TAB5",#N/A,TRUE,"GENERAL"}</definedName>
    <definedName name="_____y5" localSheetId="26" hidden="1">{"TAB1",#N/A,TRUE,"GENERAL";"TAB2",#N/A,TRUE,"GENERAL";"TAB3",#N/A,TRUE,"GENERAL";"TAB4",#N/A,TRUE,"GENERAL";"TAB5",#N/A,TRUE,"GENERAL"}</definedName>
    <definedName name="_____y5" localSheetId="27" hidden="1">{"TAB1",#N/A,TRUE,"GENERAL";"TAB2",#N/A,TRUE,"GENERAL";"TAB3",#N/A,TRUE,"GENERAL";"TAB4",#N/A,TRUE,"GENERAL";"TAB5",#N/A,TRUE,"GENERAL"}</definedName>
    <definedName name="_____y5" localSheetId="28" hidden="1">{"TAB1",#N/A,TRUE,"GENERAL";"TAB2",#N/A,TRUE,"GENERAL";"TAB3",#N/A,TRUE,"GENERAL";"TAB4",#N/A,TRUE,"GENERAL";"TAB5",#N/A,TRUE,"GENERAL"}</definedName>
    <definedName name="_____y5" localSheetId="29" hidden="1">{"TAB1",#N/A,TRUE,"GENERAL";"TAB2",#N/A,TRUE,"GENERAL";"TAB3",#N/A,TRUE,"GENERAL";"TAB4",#N/A,TRUE,"GENERAL";"TAB5",#N/A,TRUE,"GENERAL"}</definedName>
    <definedName name="_____y5" localSheetId="30" hidden="1">{"TAB1",#N/A,TRUE,"GENERAL";"TAB2",#N/A,TRUE,"GENERAL";"TAB3",#N/A,TRUE,"GENERAL";"TAB4",#N/A,TRUE,"GENERAL";"TAB5",#N/A,TRUE,"GENERAL"}</definedName>
    <definedName name="_____y5" localSheetId="31" hidden="1">{"TAB1",#N/A,TRUE,"GENERAL";"TAB2",#N/A,TRUE,"GENERAL";"TAB3",#N/A,TRUE,"GENERAL";"TAB4",#N/A,TRUE,"GENERAL";"TAB5",#N/A,TRUE,"GENERAL"}</definedName>
    <definedName name="_____y5" localSheetId="8" hidden="1">{"TAB1",#N/A,TRUE,"GENERAL";"TAB2",#N/A,TRUE,"GENERAL";"TAB3",#N/A,TRUE,"GENERAL";"TAB4",#N/A,TRUE,"GENERAL";"TAB5",#N/A,TRUE,"GENERAL"}</definedName>
    <definedName name="_____y5" localSheetId="9"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25" hidden="1">{"via1",#N/A,TRUE,"general";"via2",#N/A,TRUE,"general";"via3",#N/A,TRUE,"general"}</definedName>
    <definedName name="_____y6" localSheetId="26" hidden="1">{"via1",#N/A,TRUE,"general";"via2",#N/A,TRUE,"general";"via3",#N/A,TRUE,"general"}</definedName>
    <definedName name="_____y6" localSheetId="27" hidden="1">{"via1",#N/A,TRUE,"general";"via2",#N/A,TRUE,"general";"via3",#N/A,TRUE,"general"}</definedName>
    <definedName name="_____y6" localSheetId="28" hidden="1">{"via1",#N/A,TRUE,"general";"via2",#N/A,TRUE,"general";"via3",#N/A,TRUE,"general"}</definedName>
    <definedName name="_____y6" localSheetId="29" hidden="1">{"via1",#N/A,TRUE,"general";"via2",#N/A,TRUE,"general";"via3",#N/A,TRUE,"general"}</definedName>
    <definedName name="_____y6" localSheetId="30" hidden="1">{"via1",#N/A,TRUE,"general";"via2",#N/A,TRUE,"general";"via3",#N/A,TRUE,"general"}</definedName>
    <definedName name="_____y6" localSheetId="31" hidden="1">{"via1",#N/A,TRUE,"general";"via2",#N/A,TRUE,"general";"via3",#N/A,TRUE,"general"}</definedName>
    <definedName name="_____y6" localSheetId="8" hidden="1">{"via1",#N/A,TRUE,"general";"via2",#N/A,TRUE,"general";"via3",#N/A,TRUE,"general"}</definedName>
    <definedName name="_____y6" localSheetId="9"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25" hidden="1">{"via1",#N/A,TRUE,"general";"via2",#N/A,TRUE,"general";"via3",#N/A,TRUE,"general"}</definedName>
    <definedName name="_____y7" localSheetId="26" hidden="1">{"via1",#N/A,TRUE,"general";"via2",#N/A,TRUE,"general";"via3",#N/A,TRUE,"general"}</definedName>
    <definedName name="_____y7" localSheetId="27" hidden="1">{"via1",#N/A,TRUE,"general";"via2",#N/A,TRUE,"general";"via3",#N/A,TRUE,"general"}</definedName>
    <definedName name="_____y7" localSheetId="28" hidden="1">{"via1",#N/A,TRUE,"general";"via2",#N/A,TRUE,"general";"via3",#N/A,TRUE,"general"}</definedName>
    <definedName name="_____y7" localSheetId="29" hidden="1">{"via1",#N/A,TRUE,"general";"via2",#N/A,TRUE,"general";"via3",#N/A,TRUE,"general"}</definedName>
    <definedName name="_____y7" localSheetId="30" hidden="1">{"via1",#N/A,TRUE,"general";"via2",#N/A,TRUE,"general";"via3",#N/A,TRUE,"general"}</definedName>
    <definedName name="_____y7" localSheetId="31" hidden="1">{"via1",#N/A,TRUE,"general";"via2",#N/A,TRUE,"general";"via3",#N/A,TRUE,"general"}</definedName>
    <definedName name="_____y7" localSheetId="8" hidden="1">{"via1",#N/A,TRUE,"general";"via2",#N/A,TRUE,"general";"via3",#N/A,TRUE,"general"}</definedName>
    <definedName name="_____y7" localSheetId="9"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25" hidden="1">{"via1",#N/A,TRUE,"general";"via2",#N/A,TRUE,"general";"via3",#N/A,TRUE,"general"}</definedName>
    <definedName name="_____y8" localSheetId="26" hidden="1">{"via1",#N/A,TRUE,"general";"via2",#N/A,TRUE,"general";"via3",#N/A,TRUE,"general"}</definedName>
    <definedName name="_____y8" localSheetId="27" hidden="1">{"via1",#N/A,TRUE,"general";"via2",#N/A,TRUE,"general";"via3",#N/A,TRUE,"general"}</definedName>
    <definedName name="_____y8" localSheetId="28" hidden="1">{"via1",#N/A,TRUE,"general";"via2",#N/A,TRUE,"general";"via3",#N/A,TRUE,"general"}</definedName>
    <definedName name="_____y8" localSheetId="29" hidden="1">{"via1",#N/A,TRUE,"general";"via2",#N/A,TRUE,"general";"via3",#N/A,TRUE,"general"}</definedName>
    <definedName name="_____y8" localSheetId="30" hidden="1">{"via1",#N/A,TRUE,"general";"via2",#N/A,TRUE,"general";"via3",#N/A,TRUE,"general"}</definedName>
    <definedName name="_____y8" localSheetId="31" hidden="1">{"via1",#N/A,TRUE,"general";"via2",#N/A,TRUE,"general";"via3",#N/A,TRUE,"general"}</definedName>
    <definedName name="_____y8" localSheetId="8" hidden="1">{"via1",#N/A,TRUE,"general";"via2",#N/A,TRUE,"general";"via3",#N/A,TRUE,"general"}</definedName>
    <definedName name="_____y8" localSheetId="9"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25" hidden="1">{"TAB1",#N/A,TRUE,"GENERAL";"TAB2",#N/A,TRUE,"GENERAL";"TAB3",#N/A,TRUE,"GENERAL";"TAB4",#N/A,TRUE,"GENERAL";"TAB5",#N/A,TRUE,"GENERAL"}</definedName>
    <definedName name="_____y9" localSheetId="26" hidden="1">{"TAB1",#N/A,TRUE,"GENERAL";"TAB2",#N/A,TRUE,"GENERAL";"TAB3",#N/A,TRUE,"GENERAL";"TAB4",#N/A,TRUE,"GENERAL";"TAB5",#N/A,TRUE,"GENERAL"}</definedName>
    <definedName name="_____y9" localSheetId="27" hidden="1">{"TAB1",#N/A,TRUE,"GENERAL";"TAB2",#N/A,TRUE,"GENERAL";"TAB3",#N/A,TRUE,"GENERAL";"TAB4",#N/A,TRUE,"GENERAL";"TAB5",#N/A,TRUE,"GENERAL"}</definedName>
    <definedName name="_____y9" localSheetId="28" hidden="1">{"TAB1",#N/A,TRUE,"GENERAL";"TAB2",#N/A,TRUE,"GENERAL";"TAB3",#N/A,TRUE,"GENERAL";"TAB4",#N/A,TRUE,"GENERAL";"TAB5",#N/A,TRUE,"GENERAL"}</definedName>
    <definedName name="_____y9" localSheetId="29" hidden="1">{"TAB1",#N/A,TRUE,"GENERAL";"TAB2",#N/A,TRUE,"GENERAL";"TAB3",#N/A,TRUE,"GENERAL";"TAB4",#N/A,TRUE,"GENERAL";"TAB5",#N/A,TRUE,"GENERAL"}</definedName>
    <definedName name="_____y9" localSheetId="30" hidden="1">{"TAB1",#N/A,TRUE,"GENERAL";"TAB2",#N/A,TRUE,"GENERAL";"TAB3",#N/A,TRUE,"GENERAL";"TAB4",#N/A,TRUE,"GENERAL";"TAB5",#N/A,TRUE,"GENERAL"}</definedName>
    <definedName name="_____y9" localSheetId="31" hidden="1">{"TAB1",#N/A,TRUE,"GENERAL";"TAB2",#N/A,TRUE,"GENERAL";"TAB3",#N/A,TRUE,"GENERAL";"TAB4",#N/A,TRUE,"GENERAL";"TAB5",#N/A,TRUE,"GENERAL"}</definedName>
    <definedName name="_____y9" localSheetId="8" hidden="1">{"TAB1",#N/A,TRUE,"GENERAL";"TAB2",#N/A,TRUE,"GENERAL";"TAB3",#N/A,TRUE,"GENERAL";"TAB4",#N/A,TRUE,"GENERAL";"TAB5",#N/A,TRUE,"GENERAL"}</definedName>
    <definedName name="_____y9" localSheetId="9"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25" hidden="1">{"TAB1",#N/A,TRUE,"GENERAL";"TAB2",#N/A,TRUE,"GENERAL";"TAB3",#N/A,TRUE,"GENERAL";"TAB4",#N/A,TRUE,"GENERAL";"TAB5",#N/A,TRUE,"GENERAL"}</definedName>
    <definedName name="_____z1" localSheetId="26" hidden="1">{"TAB1",#N/A,TRUE,"GENERAL";"TAB2",#N/A,TRUE,"GENERAL";"TAB3",#N/A,TRUE,"GENERAL";"TAB4",#N/A,TRUE,"GENERAL";"TAB5",#N/A,TRUE,"GENERAL"}</definedName>
    <definedName name="_____z1" localSheetId="27" hidden="1">{"TAB1",#N/A,TRUE,"GENERAL";"TAB2",#N/A,TRUE,"GENERAL";"TAB3",#N/A,TRUE,"GENERAL";"TAB4",#N/A,TRUE,"GENERAL";"TAB5",#N/A,TRUE,"GENERAL"}</definedName>
    <definedName name="_____z1" localSheetId="28" hidden="1">{"TAB1",#N/A,TRUE,"GENERAL";"TAB2",#N/A,TRUE,"GENERAL";"TAB3",#N/A,TRUE,"GENERAL";"TAB4",#N/A,TRUE,"GENERAL";"TAB5",#N/A,TRUE,"GENERAL"}</definedName>
    <definedName name="_____z1" localSheetId="29" hidden="1">{"TAB1",#N/A,TRUE,"GENERAL";"TAB2",#N/A,TRUE,"GENERAL";"TAB3",#N/A,TRUE,"GENERAL";"TAB4",#N/A,TRUE,"GENERAL";"TAB5",#N/A,TRUE,"GENERAL"}</definedName>
    <definedName name="_____z1" localSheetId="30" hidden="1">{"TAB1",#N/A,TRUE,"GENERAL";"TAB2",#N/A,TRUE,"GENERAL";"TAB3",#N/A,TRUE,"GENERAL";"TAB4",#N/A,TRUE,"GENERAL";"TAB5",#N/A,TRUE,"GENERAL"}</definedName>
    <definedName name="_____z1" localSheetId="31" hidden="1">{"TAB1",#N/A,TRUE,"GENERAL";"TAB2",#N/A,TRUE,"GENERAL";"TAB3",#N/A,TRUE,"GENERAL";"TAB4",#N/A,TRUE,"GENERAL";"TAB5",#N/A,TRUE,"GENERAL"}</definedName>
    <definedName name="_____z1" localSheetId="8" hidden="1">{"TAB1",#N/A,TRUE,"GENERAL";"TAB2",#N/A,TRUE,"GENERAL";"TAB3",#N/A,TRUE,"GENERAL";"TAB4",#N/A,TRUE,"GENERAL";"TAB5",#N/A,TRUE,"GENERAL"}</definedName>
    <definedName name="_____z1" localSheetId="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25" hidden="1">{"via1",#N/A,TRUE,"general";"via2",#N/A,TRUE,"general";"via3",#N/A,TRUE,"general"}</definedName>
    <definedName name="_____z2" localSheetId="26" hidden="1">{"via1",#N/A,TRUE,"general";"via2",#N/A,TRUE,"general";"via3",#N/A,TRUE,"general"}</definedName>
    <definedName name="_____z2" localSheetId="27" hidden="1">{"via1",#N/A,TRUE,"general";"via2",#N/A,TRUE,"general";"via3",#N/A,TRUE,"general"}</definedName>
    <definedName name="_____z2" localSheetId="28" hidden="1">{"via1",#N/A,TRUE,"general";"via2",#N/A,TRUE,"general";"via3",#N/A,TRUE,"general"}</definedName>
    <definedName name="_____z2" localSheetId="29" hidden="1">{"via1",#N/A,TRUE,"general";"via2",#N/A,TRUE,"general";"via3",#N/A,TRUE,"general"}</definedName>
    <definedName name="_____z2" localSheetId="30" hidden="1">{"via1",#N/A,TRUE,"general";"via2",#N/A,TRUE,"general";"via3",#N/A,TRUE,"general"}</definedName>
    <definedName name="_____z2" localSheetId="31" hidden="1">{"via1",#N/A,TRUE,"general";"via2",#N/A,TRUE,"general";"via3",#N/A,TRUE,"general"}</definedName>
    <definedName name="_____z2" localSheetId="8" hidden="1">{"via1",#N/A,TRUE,"general";"via2",#N/A,TRUE,"general";"via3",#N/A,TRUE,"general"}</definedName>
    <definedName name="_____z2" localSheetId="9"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25" hidden="1">{"via1",#N/A,TRUE,"general";"via2",#N/A,TRUE,"general";"via3",#N/A,TRUE,"general"}</definedName>
    <definedName name="_____z3" localSheetId="26" hidden="1">{"via1",#N/A,TRUE,"general";"via2",#N/A,TRUE,"general";"via3",#N/A,TRUE,"general"}</definedName>
    <definedName name="_____z3" localSheetId="27" hidden="1">{"via1",#N/A,TRUE,"general";"via2",#N/A,TRUE,"general";"via3",#N/A,TRUE,"general"}</definedName>
    <definedName name="_____z3" localSheetId="28" hidden="1">{"via1",#N/A,TRUE,"general";"via2",#N/A,TRUE,"general";"via3",#N/A,TRUE,"general"}</definedName>
    <definedName name="_____z3" localSheetId="29" hidden="1">{"via1",#N/A,TRUE,"general";"via2",#N/A,TRUE,"general";"via3",#N/A,TRUE,"general"}</definedName>
    <definedName name="_____z3" localSheetId="30" hidden="1">{"via1",#N/A,TRUE,"general";"via2",#N/A,TRUE,"general";"via3",#N/A,TRUE,"general"}</definedName>
    <definedName name="_____z3" localSheetId="31" hidden="1">{"via1",#N/A,TRUE,"general";"via2",#N/A,TRUE,"general";"via3",#N/A,TRUE,"general"}</definedName>
    <definedName name="_____z3" localSheetId="8" hidden="1">{"via1",#N/A,TRUE,"general";"via2",#N/A,TRUE,"general";"via3",#N/A,TRUE,"general"}</definedName>
    <definedName name="_____z3" localSheetId="9"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25" hidden="1">{"TAB1",#N/A,TRUE,"GENERAL";"TAB2",#N/A,TRUE,"GENERAL";"TAB3",#N/A,TRUE,"GENERAL";"TAB4",#N/A,TRUE,"GENERAL";"TAB5",#N/A,TRUE,"GENERAL"}</definedName>
    <definedName name="_____z4" localSheetId="26" hidden="1">{"TAB1",#N/A,TRUE,"GENERAL";"TAB2",#N/A,TRUE,"GENERAL";"TAB3",#N/A,TRUE,"GENERAL";"TAB4",#N/A,TRUE,"GENERAL";"TAB5",#N/A,TRUE,"GENERAL"}</definedName>
    <definedName name="_____z4" localSheetId="27" hidden="1">{"TAB1",#N/A,TRUE,"GENERAL";"TAB2",#N/A,TRUE,"GENERAL";"TAB3",#N/A,TRUE,"GENERAL";"TAB4",#N/A,TRUE,"GENERAL";"TAB5",#N/A,TRUE,"GENERAL"}</definedName>
    <definedName name="_____z4" localSheetId="28" hidden="1">{"TAB1",#N/A,TRUE,"GENERAL";"TAB2",#N/A,TRUE,"GENERAL";"TAB3",#N/A,TRUE,"GENERAL";"TAB4",#N/A,TRUE,"GENERAL";"TAB5",#N/A,TRUE,"GENERAL"}</definedName>
    <definedName name="_____z4" localSheetId="29" hidden="1">{"TAB1",#N/A,TRUE,"GENERAL";"TAB2",#N/A,TRUE,"GENERAL";"TAB3",#N/A,TRUE,"GENERAL";"TAB4",#N/A,TRUE,"GENERAL";"TAB5",#N/A,TRUE,"GENERAL"}</definedName>
    <definedName name="_____z4" localSheetId="30" hidden="1">{"TAB1",#N/A,TRUE,"GENERAL";"TAB2",#N/A,TRUE,"GENERAL";"TAB3",#N/A,TRUE,"GENERAL";"TAB4",#N/A,TRUE,"GENERAL";"TAB5",#N/A,TRUE,"GENERAL"}</definedName>
    <definedName name="_____z4" localSheetId="31" hidden="1">{"TAB1",#N/A,TRUE,"GENERAL";"TAB2",#N/A,TRUE,"GENERAL";"TAB3",#N/A,TRUE,"GENERAL";"TAB4",#N/A,TRUE,"GENERAL";"TAB5",#N/A,TRUE,"GENERAL"}</definedName>
    <definedName name="_____z4" localSheetId="8" hidden="1">{"TAB1",#N/A,TRUE,"GENERAL";"TAB2",#N/A,TRUE,"GENERAL";"TAB3",#N/A,TRUE,"GENERAL";"TAB4",#N/A,TRUE,"GENERAL";"TAB5",#N/A,TRUE,"GENERAL"}</definedName>
    <definedName name="_____z4" localSheetId="9"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25" hidden="1">{"via1",#N/A,TRUE,"general";"via2",#N/A,TRUE,"general";"via3",#N/A,TRUE,"general"}</definedName>
    <definedName name="_____z5" localSheetId="26" hidden="1">{"via1",#N/A,TRUE,"general";"via2",#N/A,TRUE,"general";"via3",#N/A,TRUE,"general"}</definedName>
    <definedName name="_____z5" localSheetId="27" hidden="1">{"via1",#N/A,TRUE,"general";"via2",#N/A,TRUE,"general";"via3",#N/A,TRUE,"general"}</definedName>
    <definedName name="_____z5" localSheetId="28" hidden="1">{"via1",#N/A,TRUE,"general";"via2",#N/A,TRUE,"general";"via3",#N/A,TRUE,"general"}</definedName>
    <definedName name="_____z5" localSheetId="29" hidden="1">{"via1",#N/A,TRUE,"general";"via2",#N/A,TRUE,"general";"via3",#N/A,TRUE,"general"}</definedName>
    <definedName name="_____z5" localSheetId="30" hidden="1">{"via1",#N/A,TRUE,"general";"via2",#N/A,TRUE,"general";"via3",#N/A,TRUE,"general"}</definedName>
    <definedName name="_____z5" localSheetId="31" hidden="1">{"via1",#N/A,TRUE,"general";"via2",#N/A,TRUE,"general";"via3",#N/A,TRUE,"general"}</definedName>
    <definedName name="_____z5" localSheetId="8" hidden="1">{"via1",#N/A,TRUE,"general";"via2",#N/A,TRUE,"general";"via3",#N/A,TRUE,"general"}</definedName>
    <definedName name="_____z5" localSheetId="9"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25" hidden="1">{"TAB1",#N/A,TRUE,"GENERAL";"TAB2",#N/A,TRUE,"GENERAL";"TAB3",#N/A,TRUE,"GENERAL";"TAB4",#N/A,TRUE,"GENERAL";"TAB5",#N/A,TRUE,"GENERAL"}</definedName>
    <definedName name="_____z6" localSheetId="26" hidden="1">{"TAB1",#N/A,TRUE,"GENERAL";"TAB2",#N/A,TRUE,"GENERAL";"TAB3",#N/A,TRUE,"GENERAL";"TAB4",#N/A,TRUE,"GENERAL";"TAB5",#N/A,TRUE,"GENERAL"}</definedName>
    <definedName name="_____z6" localSheetId="27" hidden="1">{"TAB1",#N/A,TRUE,"GENERAL";"TAB2",#N/A,TRUE,"GENERAL";"TAB3",#N/A,TRUE,"GENERAL";"TAB4",#N/A,TRUE,"GENERAL";"TAB5",#N/A,TRUE,"GENERAL"}</definedName>
    <definedName name="_____z6" localSheetId="28" hidden="1">{"TAB1",#N/A,TRUE,"GENERAL";"TAB2",#N/A,TRUE,"GENERAL";"TAB3",#N/A,TRUE,"GENERAL";"TAB4",#N/A,TRUE,"GENERAL";"TAB5",#N/A,TRUE,"GENERAL"}</definedName>
    <definedName name="_____z6" localSheetId="29" hidden="1">{"TAB1",#N/A,TRUE,"GENERAL";"TAB2",#N/A,TRUE,"GENERAL";"TAB3",#N/A,TRUE,"GENERAL";"TAB4",#N/A,TRUE,"GENERAL";"TAB5",#N/A,TRUE,"GENERAL"}</definedName>
    <definedName name="_____z6" localSheetId="30" hidden="1">{"TAB1",#N/A,TRUE,"GENERAL";"TAB2",#N/A,TRUE,"GENERAL";"TAB3",#N/A,TRUE,"GENERAL";"TAB4",#N/A,TRUE,"GENERAL";"TAB5",#N/A,TRUE,"GENERAL"}</definedName>
    <definedName name="_____z6" localSheetId="31" hidden="1">{"TAB1",#N/A,TRUE,"GENERAL";"TAB2",#N/A,TRUE,"GENERAL";"TAB3",#N/A,TRUE,"GENERAL";"TAB4",#N/A,TRUE,"GENERAL";"TAB5",#N/A,TRUE,"GENERAL"}</definedName>
    <definedName name="_____z6" localSheetId="8" hidden="1">{"TAB1",#N/A,TRUE,"GENERAL";"TAB2",#N/A,TRUE,"GENERAL";"TAB3",#N/A,TRUE,"GENERAL";"TAB4",#N/A,TRUE,"GENERAL";"TAB5",#N/A,TRUE,"GENERAL"}</definedName>
    <definedName name="_____z6" localSheetId="9"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25" hidden="1">{"TAB1",#N/A,TRUE,"GENERAL";"TAB2",#N/A,TRUE,"GENERAL";"TAB3",#N/A,TRUE,"GENERAL";"TAB4",#N/A,TRUE,"GENERAL";"TAB5",#N/A,TRUE,"GENERAL"}</definedName>
    <definedName name="____a1" localSheetId="26" hidden="1">{"TAB1",#N/A,TRUE,"GENERAL";"TAB2",#N/A,TRUE,"GENERAL";"TAB3",#N/A,TRUE,"GENERAL";"TAB4",#N/A,TRUE,"GENERAL";"TAB5",#N/A,TRUE,"GENERAL"}</definedName>
    <definedName name="____a1" localSheetId="27" hidden="1">{"TAB1",#N/A,TRUE,"GENERAL";"TAB2",#N/A,TRUE,"GENERAL";"TAB3",#N/A,TRUE,"GENERAL";"TAB4",#N/A,TRUE,"GENERAL";"TAB5",#N/A,TRUE,"GENERAL"}</definedName>
    <definedName name="____a1" localSheetId="28" hidden="1">{"TAB1",#N/A,TRUE,"GENERAL";"TAB2",#N/A,TRUE,"GENERAL";"TAB3",#N/A,TRUE,"GENERAL";"TAB4",#N/A,TRUE,"GENERAL";"TAB5",#N/A,TRUE,"GENERAL"}</definedName>
    <definedName name="____a1" localSheetId="29" hidden="1">{"TAB1",#N/A,TRUE,"GENERAL";"TAB2",#N/A,TRUE,"GENERAL";"TAB3",#N/A,TRUE,"GENERAL";"TAB4",#N/A,TRUE,"GENERAL";"TAB5",#N/A,TRUE,"GENERAL"}</definedName>
    <definedName name="____a1" localSheetId="30" hidden="1">{"TAB1",#N/A,TRUE,"GENERAL";"TAB2",#N/A,TRUE,"GENERAL";"TAB3",#N/A,TRUE,"GENERAL";"TAB4",#N/A,TRUE,"GENERAL";"TAB5",#N/A,TRUE,"GENERAL"}</definedName>
    <definedName name="____a1" localSheetId="31" hidden="1">{"TAB1",#N/A,TRUE,"GENERAL";"TAB2",#N/A,TRUE,"GENERAL";"TAB3",#N/A,TRUE,"GENERAL";"TAB4",#N/A,TRUE,"GENERAL";"TAB5",#N/A,TRUE,"GENERAL"}</definedName>
    <definedName name="____a1" localSheetId="8" hidden="1">{"TAB1",#N/A,TRUE,"GENERAL";"TAB2",#N/A,TRUE,"GENERAL";"TAB3",#N/A,TRUE,"GENERAL";"TAB4",#N/A,TRUE,"GENERAL";"TAB5",#N/A,TRUE,"GENERAL"}</definedName>
    <definedName name="____a1" localSheetId="9"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25" hidden="1">{"TAB1",#N/A,TRUE,"GENERAL";"TAB2",#N/A,TRUE,"GENERAL";"TAB3",#N/A,TRUE,"GENERAL";"TAB4",#N/A,TRUE,"GENERAL";"TAB5",#N/A,TRUE,"GENERAL"}</definedName>
    <definedName name="____a3" localSheetId="26" hidden="1">{"TAB1",#N/A,TRUE,"GENERAL";"TAB2",#N/A,TRUE,"GENERAL";"TAB3",#N/A,TRUE,"GENERAL";"TAB4",#N/A,TRUE,"GENERAL";"TAB5",#N/A,TRUE,"GENERAL"}</definedName>
    <definedName name="____a3" localSheetId="27" hidden="1">{"TAB1",#N/A,TRUE,"GENERAL";"TAB2",#N/A,TRUE,"GENERAL";"TAB3",#N/A,TRUE,"GENERAL";"TAB4",#N/A,TRUE,"GENERAL";"TAB5",#N/A,TRUE,"GENERAL"}</definedName>
    <definedName name="____a3" localSheetId="28" hidden="1">{"TAB1",#N/A,TRUE,"GENERAL";"TAB2",#N/A,TRUE,"GENERAL";"TAB3",#N/A,TRUE,"GENERAL";"TAB4",#N/A,TRUE,"GENERAL";"TAB5",#N/A,TRUE,"GENERAL"}</definedName>
    <definedName name="____a3" localSheetId="29" hidden="1">{"TAB1",#N/A,TRUE,"GENERAL";"TAB2",#N/A,TRUE,"GENERAL";"TAB3",#N/A,TRUE,"GENERAL";"TAB4",#N/A,TRUE,"GENERAL";"TAB5",#N/A,TRUE,"GENERAL"}</definedName>
    <definedName name="____a3" localSheetId="30" hidden="1">{"TAB1",#N/A,TRUE,"GENERAL";"TAB2",#N/A,TRUE,"GENERAL";"TAB3",#N/A,TRUE,"GENERAL";"TAB4",#N/A,TRUE,"GENERAL";"TAB5",#N/A,TRUE,"GENERAL"}</definedName>
    <definedName name="____a3" localSheetId="31" hidden="1">{"TAB1",#N/A,TRUE,"GENERAL";"TAB2",#N/A,TRUE,"GENERAL";"TAB3",#N/A,TRUE,"GENERAL";"TAB4",#N/A,TRUE,"GENERAL";"TAB5",#N/A,TRUE,"GENERAL"}</definedName>
    <definedName name="____a3" localSheetId="8" hidden="1">{"TAB1",#N/A,TRUE,"GENERAL";"TAB2",#N/A,TRUE,"GENERAL";"TAB3",#N/A,TRUE,"GENERAL";"TAB4",#N/A,TRUE,"GENERAL";"TAB5",#N/A,TRUE,"GENERAL"}</definedName>
    <definedName name="____a3" localSheetId="9"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25" hidden="1">{"via1",#N/A,TRUE,"general";"via2",#N/A,TRUE,"general";"via3",#N/A,TRUE,"general"}</definedName>
    <definedName name="____a4" localSheetId="26" hidden="1">{"via1",#N/A,TRUE,"general";"via2",#N/A,TRUE,"general";"via3",#N/A,TRUE,"general"}</definedName>
    <definedName name="____a4" localSheetId="27" hidden="1">{"via1",#N/A,TRUE,"general";"via2",#N/A,TRUE,"general";"via3",#N/A,TRUE,"general"}</definedName>
    <definedName name="____a4" localSheetId="28" hidden="1">{"via1",#N/A,TRUE,"general";"via2",#N/A,TRUE,"general";"via3",#N/A,TRUE,"general"}</definedName>
    <definedName name="____a4" localSheetId="29" hidden="1">{"via1",#N/A,TRUE,"general";"via2",#N/A,TRUE,"general";"via3",#N/A,TRUE,"general"}</definedName>
    <definedName name="____a4" localSheetId="30" hidden="1">{"via1",#N/A,TRUE,"general";"via2",#N/A,TRUE,"general";"via3",#N/A,TRUE,"general"}</definedName>
    <definedName name="____a4" localSheetId="31" hidden="1">{"via1",#N/A,TRUE,"general";"via2",#N/A,TRUE,"general";"via3",#N/A,TRUE,"general"}</definedName>
    <definedName name="____a4" localSheetId="8" hidden="1">{"via1",#N/A,TRUE,"general";"via2",#N/A,TRUE,"general";"via3",#N/A,TRUE,"general"}</definedName>
    <definedName name="____a4" localSheetId="9"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25" hidden="1">{"TAB1",#N/A,TRUE,"GENERAL";"TAB2",#N/A,TRUE,"GENERAL";"TAB3",#N/A,TRUE,"GENERAL";"TAB4",#N/A,TRUE,"GENERAL";"TAB5",#N/A,TRUE,"GENERAL"}</definedName>
    <definedName name="____a5" localSheetId="26" hidden="1">{"TAB1",#N/A,TRUE,"GENERAL";"TAB2",#N/A,TRUE,"GENERAL";"TAB3",#N/A,TRUE,"GENERAL";"TAB4",#N/A,TRUE,"GENERAL";"TAB5",#N/A,TRUE,"GENERAL"}</definedName>
    <definedName name="____a5" localSheetId="27" hidden="1">{"TAB1",#N/A,TRUE,"GENERAL";"TAB2",#N/A,TRUE,"GENERAL";"TAB3",#N/A,TRUE,"GENERAL";"TAB4",#N/A,TRUE,"GENERAL";"TAB5",#N/A,TRUE,"GENERAL"}</definedName>
    <definedName name="____a5" localSheetId="28" hidden="1">{"TAB1",#N/A,TRUE,"GENERAL";"TAB2",#N/A,TRUE,"GENERAL";"TAB3",#N/A,TRUE,"GENERAL";"TAB4",#N/A,TRUE,"GENERAL";"TAB5",#N/A,TRUE,"GENERAL"}</definedName>
    <definedName name="____a5" localSheetId="29" hidden="1">{"TAB1",#N/A,TRUE,"GENERAL";"TAB2",#N/A,TRUE,"GENERAL";"TAB3",#N/A,TRUE,"GENERAL";"TAB4",#N/A,TRUE,"GENERAL";"TAB5",#N/A,TRUE,"GENERAL"}</definedName>
    <definedName name="____a5" localSheetId="30" hidden="1">{"TAB1",#N/A,TRUE,"GENERAL";"TAB2",#N/A,TRUE,"GENERAL";"TAB3",#N/A,TRUE,"GENERAL";"TAB4",#N/A,TRUE,"GENERAL";"TAB5",#N/A,TRUE,"GENERAL"}</definedName>
    <definedName name="____a5" localSheetId="31" hidden="1">{"TAB1",#N/A,TRUE,"GENERAL";"TAB2",#N/A,TRUE,"GENERAL";"TAB3",#N/A,TRUE,"GENERAL";"TAB4",#N/A,TRUE,"GENERAL";"TAB5",#N/A,TRUE,"GENERAL"}</definedName>
    <definedName name="____a5" localSheetId="8" hidden="1">{"TAB1",#N/A,TRUE,"GENERAL";"TAB2",#N/A,TRUE,"GENERAL";"TAB3",#N/A,TRUE,"GENERAL";"TAB4",#N/A,TRUE,"GENERAL";"TAB5",#N/A,TRUE,"GENERAL"}</definedName>
    <definedName name="____a5" localSheetId="9"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25" hidden="1">{"TAB1",#N/A,TRUE,"GENERAL";"TAB2",#N/A,TRUE,"GENERAL";"TAB3",#N/A,TRUE,"GENERAL";"TAB4",#N/A,TRUE,"GENERAL";"TAB5",#N/A,TRUE,"GENERAL"}</definedName>
    <definedName name="____a6" localSheetId="26" hidden="1">{"TAB1",#N/A,TRUE,"GENERAL";"TAB2",#N/A,TRUE,"GENERAL";"TAB3",#N/A,TRUE,"GENERAL";"TAB4",#N/A,TRUE,"GENERAL";"TAB5",#N/A,TRUE,"GENERAL"}</definedName>
    <definedName name="____a6" localSheetId="27" hidden="1">{"TAB1",#N/A,TRUE,"GENERAL";"TAB2",#N/A,TRUE,"GENERAL";"TAB3",#N/A,TRUE,"GENERAL";"TAB4",#N/A,TRUE,"GENERAL";"TAB5",#N/A,TRUE,"GENERAL"}</definedName>
    <definedName name="____a6" localSheetId="28" hidden="1">{"TAB1",#N/A,TRUE,"GENERAL";"TAB2",#N/A,TRUE,"GENERAL";"TAB3",#N/A,TRUE,"GENERAL";"TAB4",#N/A,TRUE,"GENERAL";"TAB5",#N/A,TRUE,"GENERAL"}</definedName>
    <definedName name="____a6" localSheetId="29" hidden="1">{"TAB1",#N/A,TRUE,"GENERAL";"TAB2",#N/A,TRUE,"GENERAL";"TAB3",#N/A,TRUE,"GENERAL";"TAB4",#N/A,TRUE,"GENERAL";"TAB5",#N/A,TRUE,"GENERAL"}</definedName>
    <definedName name="____a6" localSheetId="30" hidden="1">{"TAB1",#N/A,TRUE,"GENERAL";"TAB2",#N/A,TRUE,"GENERAL";"TAB3",#N/A,TRUE,"GENERAL";"TAB4",#N/A,TRUE,"GENERAL";"TAB5",#N/A,TRUE,"GENERAL"}</definedName>
    <definedName name="____a6" localSheetId="31" hidden="1">{"TAB1",#N/A,TRUE,"GENERAL";"TAB2",#N/A,TRUE,"GENERAL";"TAB3",#N/A,TRUE,"GENERAL";"TAB4",#N/A,TRUE,"GENERAL";"TAB5",#N/A,TRUE,"GENERAL"}</definedName>
    <definedName name="____a6" localSheetId="8" hidden="1">{"TAB1",#N/A,TRUE,"GENERAL";"TAB2",#N/A,TRUE,"GENERAL";"TAB3",#N/A,TRUE,"GENERAL";"TAB4",#N/A,TRUE,"GENERAL";"TAB5",#N/A,TRUE,"GENERAL"}</definedName>
    <definedName name="____a6" localSheetId="9"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25" hidden="1">{"TAB1",#N/A,TRUE,"GENERAL";"TAB2",#N/A,TRUE,"GENERAL";"TAB3",#N/A,TRUE,"GENERAL";"TAB4",#N/A,TRUE,"GENERAL";"TAB5",#N/A,TRUE,"GENERAL"}</definedName>
    <definedName name="____b2" localSheetId="26" hidden="1">{"TAB1",#N/A,TRUE,"GENERAL";"TAB2",#N/A,TRUE,"GENERAL";"TAB3",#N/A,TRUE,"GENERAL";"TAB4",#N/A,TRUE,"GENERAL";"TAB5",#N/A,TRUE,"GENERAL"}</definedName>
    <definedName name="____b2" localSheetId="27" hidden="1">{"TAB1",#N/A,TRUE,"GENERAL";"TAB2",#N/A,TRUE,"GENERAL";"TAB3",#N/A,TRUE,"GENERAL";"TAB4",#N/A,TRUE,"GENERAL";"TAB5",#N/A,TRUE,"GENERAL"}</definedName>
    <definedName name="____b2" localSheetId="28" hidden="1">{"TAB1",#N/A,TRUE,"GENERAL";"TAB2",#N/A,TRUE,"GENERAL";"TAB3",#N/A,TRUE,"GENERAL";"TAB4",#N/A,TRUE,"GENERAL";"TAB5",#N/A,TRUE,"GENERAL"}</definedName>
    <definedName name="____b2" localSheetId="29" hidden="1">{"TAB1",#N/A,TRUE,"GENERAL";"TAB2",#N/A,TRUE,"GENERAL";"TAB3",#N/A,TRUE,"GENERAL";"TAB4",#N/A,TRUE,"GENERAL";"TAB5",#N/A,TRUE,"GENERAL"}</definedName>
    <definedName name="____b2" localSheetId="30" hidden="1">{"TAB1",#N/A,TRUE,"GENERAL";"TAB2",#N/A,TRUE,"GENERAL";"TAB3",#N/A,TRUE,"GENERAL";"TAB4",#N/A,TRUE,"GENERAL";"TAB5",#N/A,TRUE,"GENERAL"}</definedName>
    <definedName name="____b2" localSheetId="31" hidden="1">{"TAB1",#N/A,TRUE,"GENERAL";"TAB2",#N/A,TRUE,"GENERAL";"TAB3",#N/A,TRUE,"GENERAL";"TAB4",#N/A,TRUE,"GENERAL";"TAB5",#N/A,TRUE,"GENERAL"}</definedName>
    <definedName name="____b2" localSheetId="8" hidden="1">{"TAB1",#N/A,TRUE,"GENERAL";"TAB2",#N/A,TRUE,"GENERAL";"TAB3",#N/A,TRUE,"GENERAL";"TAB4",#N/A,TRUE,"GENERAL";"TAB5",#N/A,TRUE,"GENERAL"}</definedName>
    <definedName name="____b2" localSheetId="9"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25" hidden="1">{"TAB1",#N/A,TRUE,"GENERAL";"TAB2",#N/A,TRUE,"GENERAL";"TAB3",#N/A,TRUE,"GENERAL";"TAB4",#N/A,TRUE,"GENERAL";"TAB5",#N/A,TRUE,"GENERAL"}</definedName>
    <definedName name="____b3" localSheetId="26" hidden="1">{"TAB1",#N/A,TRUE,"GENERAL";"TAB2",#N/A,TRUE,"GENERAL";"TAB3",#N/A,TRUE,"GENERAL";"TAB4",#N/A,TRUE,"GENERAL";"TAB5",#N/A,TRUE,"GENERAL"}</definedName>
    <definedName name="____b3" localSheetId="27" hidden="1">{"TAB1",#N/A,TRUE,"GENERAL";"TAB2",#N/A,TRUE,"GENERAL";"TAB3",#N/A,TRUE,"GENERAL";"TAB4",#N/A,TRUE,"GENERAL";"TAB5",#N/A,TRUE,"GENERAL"}</definedName>
    <definedName name="____b3" localSheetId="28" hidden="1">{"TAB1",#N/A,TRUE,"GENERAL";"TAB2",#N/A,TRUE,"GENERAL";"TAB3",#N/A,TRUE,"GENERAL";"TAB4",#N/A,TRUE,"GENERAL";"TAB5",#N/A,TRUE,"GENERAL"}</definedName>
    <definedName name="____b3" localSheetId="29" hidden="1">{"TAB1",#N/A,TRUE,"GENERAL";"TAB2",#N/A,TRUE,"GENERAL";"TAB3",#N/A,TRUE,"GENERAL";"TAB4",#N/A,TRUE,"GENERAL";"TAB5",#N/A,TRUE,"GENERAL"}</definedName>
    <definedName name="____b3" localSheetId="30" hidden="1">{"TAB1",#N/A,TRUE,"GENERAL";"TAB2",#N/A,TRUE,"GENERAL";"TAB3",#N/A,TRUE,"GENERAL";"TAB4",#N/A,TRUE,"GENERAL";"TAB5",#N/A,TRUE,"GENERAL"}</definedName>
    <definedName name="____b3" localSheetId="31" hidden="1">{"TAB1",#N/A,TRUE,"GENERAL";"TAB2",#N/A,TRUE,"GENERAL";"TAB3",#N/A,TRUE,"GENERAL";"TAB4",#N/A,TRUE,"GENERAL";"TAB5",#N/A,TRUE,"GENERAL"}</definedName>
    <definedName name="____b3" localSheetId="8" hidden="1">{"TAB1",#N/A,TRUE,"GENERAL";"TAB2",#N/A,TRUE,"GENERAL";"TAB3",#N/A,TRUE,"GENERAL";"TAB4",#N/A,TRUE,"GENERAL";"TAB5",#N/A,TRUE,"GENERAL"}</definedName>
    <definedName name="____b3" localSheetId="9"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25" hidden="1">{"TAB1",#N/A,TRUE,"GENERAL";"TAB2",#N/A,TRUE,"GENERAL";"TAB3",#N/A,TRUE,"GENERAL";"TAB4",#N/A,TRUE,"GENERAL";"TAB5",#N/A,TRUE,"GENERAL"}</definedName>
    <definedName name="____b4" localSheetId="26" hidden="1">{"TAB1",#N/A,TRUE,"GENERAL";"TAB2",#N/A,TRUE,"GENERAL";"TAB3",#N/A,TRUE,"GENERAL";"TAB4",#N/A,TRUE,"GENERAL";"TAB5",#N/A,TRUE,"GENERAL"}</definedName>
    <definedName name="____b4" localSheetId="27" hidden="1">{"TAB1",#N/A,TRUE,"GENERAL";"TAB2",#N/A,TRUE,"GENERAL";"TAB3",#N/A,TRUE,"GENERAL";"TAB4",#N/A,TRUE,"GENERAL";"TAB5",#N/A,TRUE,"GENERAL"}</definedName>
    <definedName name="____b4" localSheetId="28" hidden="1">{"TAB1",#N/A,TRUE,"GENERAL";"TAB2",#N/A,TRUE,"GENERAL";"TAB3",#N/A,TRUE,"GENERAL";"TAB4",#N/A,TRUE,"GENERAL";"TAB5",#N/A,TRUE,"GENERAL"}</definedName>
    <definedName name="____b4" localSheetId="29" hidden="1">{"TAB1",#N/A,TRUE,"GENERAL";"TAB2",#N/A,TRUE,"GENERAL";"TAB3",#N/A,TRUE,"GENERAL";"TAB4",#N/A,TRUE,"GENERAL";"TAB5",#N/A,TRUE,"GENERAL"}</definedName>
    <definedName name="____b4" localSheetId="30" hidden="1">{"TAB1",#N/A,TRUE,"GENERAL";"TAB2",#N/A,TRUE,"GENERAL";"TAB3",#N/A,TRUE,"GENERAL";"TAB4",#N/A,TRUE,"GENERAL";"TAB5",#N/A,TRUE,"GENERAL"}</definedName>
    <definedName name="____b4" localSheetId="31" hidden="1">{"TAB1",#N/A,TRUE,"GENERAL";"TAB2",#N/A,TRUE,"GENERAL";"TAB3",#N/A,TRUE,"GENERAL";"TAB4",#N/A,TRUE,"GENERAL";"TAB5",#N/A,TRUE,"GENERAL"}</definedName>
    <definedName name="____b4" localSheetId="8" hidden="1">{"TAB1",#N/A,TRUE,"GENERAL";"TAB2",#N/A,TRUE,"GENERAL";"TAB3",#N/A,TRUE,"GENERAL";"TAB4",#N/A,TRUE,"GENERAL";"TAB5",#N/A,TRUE,"GENERAL"}</definedName>
    <definedName name="____b4" localSheetId="9"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25" hidden="1">{"TAB1",#N/A,TRUE,"GENERAL";"TAB2",#N/A,TRUE,"GENERAL";"TAB3",#N/A,TRUE,"GENERAL";"TAB4",#N/A,TRUE,"GENERAL";"TAB5",#N/A,TRUE,"GENERAL"}</definedName>
    <definedName name="____b5" localSheetId="26" hidden="1">{"TAB1",#N/A,TRUE,"GENERAL";"TAB2",#N/A,TRUE,"GENERAL";"TAB3",#N/A,TRUE,"GENERAL";"TAB4",#N/A,TRUE,"GENERAL";"TAB5",#N/A,TRUE,"GENERAL"}</definedName>
    <definedName name="____b5" localSheetId="27" hidden="1">{"TAB1",#N/A,TRUE,"GENERAL";"TAB2",#N/A,TRUE,"GENERAL";"TAB3",#N/A,TRUE,"GENERAL";"TAB4",#N/A,TRUE,"GENERAL";"TAB5",#N/A,TRUE,"GENERAL"}</definedName>
    <definedName name="____b5" localSheetId="28" hidden="1">{"TAB1",#N/A,TRUE,"GENERAL";"TAB2",#N/A,TRUE,"GENERAL";"TAB3",#N/A,TRUE,"GENERAL";"TAB4",#N/A,TRUE,"GENERAL";"TAB5",#N/A,TRUE,"GENERAL"}</definedName>
    <definedName name="____b5" localSheetId="29" hidden="1">{"TAB1",#N/A,TRUE,"GENERAL";"TAB2",#N/A,TRUE,"GENERAL";"TAB3",#N/A,TRUE,"GENERAL";"TAB4",#N/A,TRUE,"GENERAL";"TAB5",#N/A,TRUE,"GENERAL"}</definedName>
    <definedName name="____b5" localSheetId="30" hidden="1">{"TAB1",#N/A,TRUE,"GENERAL";"TAB2",#N/A,TRUE,"GENERAL";"TAB3",#N/A,TRUE,"GENERAL";"TAB4",#N/A,TRUE,"GENERAL";"TAB5",#N/A,TRUE,"GENERAL"}</definedName>
    <definedName name="____b5" localSheetId="31" hidden="1">{"TAB1",#N/A,TRUE,"GENERAL";"TAB2",#N/A,TRUE,"GENERAL";"TAB3",#N/A,TRUE,"GENERAL";"TAB4",#N/A,TRUE,"GENERAL";"TAB5",#N/A,TRUE,"GENERAL"}</definedName>
    <definedName name="____b5" localSheetId="8" hidden="1">{"TAB1",#N/A,TRUE,"GENERAL";"TAB2",#N/A,TRUE,"GENERAL";"TAB3",#N/A,TRUE,"GENERAL";"TAB4",#N/A,TRUE,"GENERAL";"TAB5",#N/A,TRUE,"GENERAL"}</definedName>
    <definedName name="____b5" localSheetId="9"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25" hidden="1">{"TAB1",#N/A,TRUE,"GENERAL";"TAB2",#N/A,TRUE,"GENERAL";"TAB3",#N/A,TRUE,"GENERAL";"TAB4",#N/A,TRUE,"GENERAL";"TAB5",#N/A,TRUE,"GENERAL"}</definedName>
    <definedName name="____b6" localSheetId="26" hidden="1">{"TAB1",#N/A,TRUE,"GENERAL";"TAB2",#N/A,TRUE,"GENERAL";"TAB3",#N/A,TRUE,"GENERAL";"TAB4",#N/A,TRUE,"GENERAL";"TAB5",#N/A,TRUE,"GENERAL"}</definedName>
    <definedName name="____b6" localSheetId="27" hidden="1">{"TAB1",#N/A,TRUE,"GENERAL";"TAB2",#N/A,TRUE,"GENERAL";"TAB3",#N/A,TRUE,"GENERAL";"TAB4",#N/A,TRUE,"GENERAL";"TAB5",#N/A,TRUE,"GENERAL"}</definedName>
    <definedName name="____b6" localSheetId="28" hidden="1">{"TAB1",#N/A,TRUE,"GENERAL";"TAB2",#N/A,TRUE,"GENERAL";"TAB3",#N/A,TRUE,"GENERAL";"TAB4",#N/A,TRUE,"GENERAL";"TAB5",#N/A,TRUE,"GENERAL"}</definedName>
    <definedName name="____b6" localSheetId="29" hidden="1">{"TAB1",#N/A,TRUE,"GENERAL";"TAB2",#N/A,TRUE,"GENERAL";"TAB3",#N/A,TRUE,"GENERAL";"TAB4",#N/A,TRUE,"GENERAL";"TAB5",#N/A,TRUE,"GENERAL"}</definedName>
    <definedName name="____b6" localSheetId="30" hidden="1">{"TAB1",#N/A,TRUE,"GENERAL";"TAB2",#N/A,TRUE,"GENERAL";"TAB3",#N/A,TRUE,"GENERAL";"TAB4",#N/A,TRUE,"GENERAL";"TAB5",#N/A,TRUE,"GENERAL"}</definedName>
    <definedName name="____b6" localSheetId="31" hidden="1">{"TAB1",#N/A,TRUE,"GENERAL";"TAB2",#N/A,TRUE,"GENERAL";"TAB3",#N/A,TRUE,"GENERAL";"TAB4",#N/A,TRUE,"GENERAL";"TAB5",#N/A,TRUE,"GENERAL"}</definedName>
    <definedName name="____b6" localSheetId="8" hidden="1">{"TAB1",#N/A,TRUE,"GENERAL";"TAB2",#N/A,TRUE,"GENERAL";"TAB3",#N/A,TRUE,"GENERAL";"TAB4",#N/A,TRUE,"GENERAL";"TAB5",#N/A,TRUE,"GENERAL"}</definedName>
    <definedName name="____b6" localSheetId="9"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25" hidden="1">{"via1",#N/A,TRUE,"general";"via2",#N/A,TRUE,"general";"via3",#N/A,TRUE,"general"}</definedName>
    <definedName name="____b7" localSheetId="26" hidden="1">{"via1",#N/A,TRUE,"general";"via2",#N/A,TRUE,"general";"via3",#N/A,TRUE,"general"}</definedName>
    <definedName name="____b7" localSheetId="27" hidden="1">{"via1",#N/A,TRUE,"general";"via2",#N/A,TRUE,"general";"via3",#N/A,TRUE,"general"}</definedName>
    <definedName name="____b7" localSheetId="28" hidden="1">{"via1",#N/A,TRUE,"general";"via2",#N/A,TRUE,"general";"via3",#N/A,TRUE,"general"}</definedName>
    <definedName name="____b7" localSheetId="29" hidden="1">{"via1",#N/A,TRUE,"general";"via2",#N/A,TRUE,"general";"via3",#N/A,TRUE,"general"}</definedName>
    <definedName name="____b7" localSheetId="30" hidden="1">{"via1",#N/A,TRUE,"general";"via2",#N/A,TRUE,"general";"via3",#N/A,TRUE,"general"}</definedName>
    <definedName name="____b7" localSheetId="31" hidden="1">{"via1",#N/A,TRUE,"general";"via2",#N/A,TRUE,"general";"via3",#N/A,TRUE,"general"}</definedName>
    <definedName name="____b7" localSheetId="8" hidden="1">{"via1",#N/A,TRUE,"general";"via2",#N/A,TRUE,"general";"via3",#N/A,TRUE,"general"}</definedName>
    <definedName name="____b7" localSheetId="9"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25" hidden="1">{"via1",#N/A,TRUE,"general";"via2",#N/A,TRUE,"general";"via3",#N/A,TRUE,"general"}</definedName>
    <definedName name="____b8" localSheetId="26" hidden="1">{"via1",#N/A,TRUE,"general";"via2",#N/A,TRUE,"general";"via3",#N/A,TRUE,"general"}</definedName>
    <definedName name="____b8" localSheetId="27" hidden="1">{"via1",#N/A,TRUE,"general";"via2",#N/A,TRUE,"general";"via3",#N/A,TRUE,"general"}</definedName>
    <definedName name="____b8" localSheetId="28" hidden="1">{"via1",#N/A,TRUE,"general";"via2",#N/A,TRUE,"general";"via3",#N/A,TRUE,"general"}</definedName>
    <definedName name="____b8" localSheetId="29" hidden="1">{"via1",#N/A,TRUE,"general";"via2",#N/A,TRUE,"general";"via3",#N/A,TRUE,"general"}</definedName>
    <definedName name="____b8" localSheetId="30" hidden="1">{"via1",#N/A,TRUE,"general";"via2",#N/A,TRUE,"general";"via3",#N/A,TRUE,"general"}</definedName>
    <definedName name="____b8" localSheetId="31" hidden="1">{"via1",#N/A,TRUE,"general";"via2",#N/A,TRUE,"general";"via3",#N/A,TRUE,"general"}</definedName>
    <definedName name="____b8" localSheetId="8" hidden="1">{"via1",#N/A,TRUE,"general";"via2",#N/A,TRUE,"general";"via3",#N/A,TRUE,"general"}</definedName>
    <definedName name="____b8" localSheetId="9"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25" hidden="1">{"TAB1",#N/A,TRUE,"GENERAL";"TAB2",#N/A,TRUE,"GENERAL";"TAB3",#N/A,TRUE,"GENERAL";"TAB4",#N/A,TRUE,"GENERAL";"TAB5",#N/A,TRUE,"GENERAL"}</definedName>
    <definedName name="____bb9" localSheetId="26" hidden="1">{"TAB1",#N/A,TRUE,"GENERAL";"TAB2",#N/A,TRUE,"GENERAL";"TAB3",#N/A,TRUE,"GENERAL";"TAB4",#N/A,TRUE,"GENERAL";"TAB5",#N/A,TRUE,"GENERAL"}</definedName>
    <definedName name="____bb9" localSheetId="27" hidden="1">{"TAB1",#N/A,TRUE,"GENERAL";"TAB2",#N/A,TRUE,"GENERAL";"TAB3",#N/A,TRUE,"GENERAL";"TAB4",#N/A,TRUE,"GENERAL";"TAB5",#N/A,TRUE,"GENERAL"}</definedName>
    <definedName name="____bb9" localSheetId="28" hidden="1">{"TAB1",#N/A,TRUE,"GENERAL";"TAB2",#N/A,TRUE,"GENERAL";"TAB3",#N/A,TRUE,"GENERAL";"TAB4",#N/A,TRUE,"GENERAL";"TAB5",#N/A,TRUE,"GENERAL"}</definedName>
    <definedName name="____bb9" localSheetId="29" hidden="1">{"TAB1",#N/A,TRUE,"GENERAL";"TAB2",#N/A,TRUE,"GENERAL";"TAB3",#N/A,TRUE,"GENERAL";"TAB4",#N/A,TRUE,"GENERAL";"TAB5",#N/A,TRUE,"GENERAL"}</definedName>
    <definedName name="____bb9" localSheetId="30" hidden="1">{"TAB1",#N/A,TRUE,"GENERAL";"TAB2",#N/A,TRUE,"GENERAL";"TAB3",#N/A,TRUE,"GENERAL";"TAB4",#N/A,TRUE,"GENERAL";"TAB5",#N/A,TRUE,"GENERAL"}</definedName>
    <definedName name="____bb9" localSheetId="31" hidden="1">{"TAB1",#N/A,TRUE,"GENERAL";"TAB2",#N/A,TRUE,"GENERAL";"TAB3",#N/A,TRUE,"GENERAL";"TAB4",#N/A,TRUE,"GENERAL";"TAB5",#N/A,TRUE,"GENERAL"}</definedName>
    <definedName name="____bb9" localSheetId="8" hidden="1">{"TAB1",#N/A,TRUE,"GENERAL";"TAB2",#N/A,TRUE,"GENERAL";"TAB3",#N/A,TRUE,"GENERAL";"TAB4",#N/A,TRUE,"GENERAL";"TAB5",#N/A,TRUE,"GENERAL"}</definedName>
    <definedName name="____bb9" localSheetId="9"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25" hidden="1">{"TAB1",#N/A,TRUE,"GENERAL";"TAB2",#N/A,TRUE,"GENERAL";"TAB3",#N/A,TRUE,"GENERAL";"TAB4",#N/A,TRUE,"GENERAL";"TAB5",#N/A,TRUE,"GENERAL"}</definedName>
    <definedName name="____bgb5" localSheetId="26" hidden="1">{"TAB1",#N/A,TRUE,"GENERAL";"TAB2",#N/A,TRUE,"GENERAL";"TAB3",#N/A,TRUE,"GENERAL";"TAB4",#N/A,TRUE,"GENERAL";"TAB5",#N/A,TRUE,"GENERAL"}</definedName>
    <definedName name="____bgb5" localSheetId="27" hidden="1">{"TAB1",#N/A,TRUE,"GENERAL";"TAB2",#N/A,TRUE,"GENERAL";"TAB3",#N/A,TRUE,"GENERAL";"TAB4",#N/A,TRUE,"GENERAL";"TAB5",#N/A,TRUE,"GENERAL"}</definedName>
    <definedName name="____bgb5" localSheetId="28" hidden="1">{"TAB1",#N/A,TRUE,"GENERAL";"TAB2",#N/A,TRUE,"GENERAL";"TAB3",#N/A,TRUE,"GENERAL";"TAB4",#N/A,TRUE,"GENERAL";"TAB5",#N/A,TRUE,"GENERAL"}</definedName>
    <definedName name="____bgb5" localSheetId="29" hidden="1">{"TAB1",#N/A,TRUE,"GENERAL";"TAB2",#N/A,TRUE,"GENERAL";"TAB3",#N/A,TRUE,"GENERAL";"TAB4",#N/A,TRUE,"GENERAL";"TAB5",#N/A,TRUE,"GENERAL"}</definedName>
    <definedName name="____bgb5" localSheetId="30" hidden="1">{"TAB1",#N/A,TRUE,"GENERAL";"TAB2",#N/A,TRUE,"GENERAL";"TAB3",#N/A,TRUE,"GENERAL";"TAB4",#N/A,TRUE,"GENERAL";"TAB5",#N/A,TRUE,"GENERAL"}</definedName>
    <definedName name="____bgb5" localSheetId="31" hidden="1">{"TAB1",#N/A,TRUE,"GENERAL";"TAB2",#N/A,TRUE,"GENERAL";"TAB3",#N/A,TRUE,"GENERAL";"TAB4",#N/A,TRUE,"GENERAL";"TAB5",#N/A,TRUE,"GENERAL"}</definedName>
    <definedName name="____bgb5" localSheetId="8" hidden="1">{"TAB1",#N/A,TRUE,"GENERAL";"TAB2",#N/A,TRUE,"GENERAL";"TAB3",#N/A,TRUE,"GENERAL";"TAB4",#N/A,TRUE,"GENERAL";"TAB5",#N/A,TRUE,"GENERAL"}</definedName>
    <definedName name="____bgb5" localSheetId="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25" hidden="1">{"TAB1",#N/A,TRUE,"GENERAL";"TAB2",#N/A,TRUE,"GENERAL";"TAB3",#N/A,TRUE,"GENERAL";"TAB4",#N/A,TRUE,"GENERAL";"TAB5",#N/A,TRUE,"GENERAL"}</definedName>
    <definedName name="____g2" localSheetId="26" hidden="1">{"TAB1",#N/A,TRUE,"GENERAL";"TAB2",#N/A,TRUE,"GENERAL";"TAB3",#N/A,TRUE,"GENERAL";"TAB4",#N/A,TRUE,"GENERAL";"TAB5",#N/A,TRUE,"GENERAL"}</definedName>
    <definedName name="____g2" localSheetId="27" hidden="1">{"TAB1",#N/A,TRUE,"GENERAL";"TAB2",#N/A,TRUE,"GENERAL";"TAB3",#N/A,TRUE,"GENERAL";"TAB4",#N/A,TRUE,"GENERAL";"TAB5",#N/A,TRUE,"GENERAL"}</definedName>
    <definedName name="____g2" localSheetId="28" hidden="1">{"TAB1",#N/A,TRUE,"GENERAL";"TAB2",#N/A,TRUE,"GENERAL";"TAB3",#N/A,TRUE,"GENERAL";"TAB4",#N/A,TRUE,"GENERAL";"TAB5",#N/A,TRUE,"GENERAL"}</definedName>
    <definedName name="____g2" localSheetId="29" hidden="1">{"TAB1",#N/A,TRUE,"GENERAL";"TAB2",#N/A,TRUE,"GENERAL";"TAB3",#N/A,TRUE,"GENERAL";"TAB4",#N/A,TRUE,"GENERAL";"TAB5",#N/A,TRUE,"GENERAL"}</definedName>
    <definedName name="____g2" localSheetId="30" hidden="1">{"TAB1",#N/A,TRUE,"GENERAL";"TAB2",#N/A,TRUE,"GENERAL";"TAB3",#N/A,TRUE,"GENERAL";"TAB4",#N/A,TRUE,"GENERAL";"TAB5",#N/A,TRUE,"GENERAL"}</definedName>
    <definedName name="____g2" localSheetId="31" hidden="1">{"TAB1",#N/A,TRUE,"GENERAL";"TAB2",#N/A,TRUE,"GENERAL";"TAB3",#N/A,TRUE,"GENERAL";"TAB4",#N/A,TRUE,"GENERAL";"TAB5",#N/A,TRUE,"GENERAL"}</definedName>
    <definedName name="____g2" localSheetId="8" hidden="1">{"TAB1",#N/A,TRUE,"GENERAL";"TAB2",#N/A,TRUE,"GENERAL";"TAB3",#N/A,TRUE,"GENERAL";"TAB4",#N/A,TRUE,"GENERAL";"TAB5",#N/A,TRUE,"GENERAL"}</definedName>
    <definedName name="____g2" localSheetId="9"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25" hidden="1">{"via1",#N/A,TRUE,"general";"via2",#N/A,TRUE,"general";"via3",#N/A,TRUE,"general"}</definedName>
    <definedName name="____g3" localSheetId="26" hidden="1">{"via1",#N/A,TRUE,"general";"via2",#N/A,TRUE,"general";"via3",#N/A,TRUE,"general"}</definedName>
    <definedName name="____g3" localSheetId="27" hidden="1">{"via1",#N/A,TRUE,"general";"via2",#N/A,TRUE,"general";"via3",#N/A,TRUE,"general"}</definedName>
    <definedName name="____g3" localSheetId="28" hidden="1">{"via1",#N/A,TRUE,"general";"via2",#N/A,TRUE,"general";"via3",#N/A,TRUE,"general"}</definedName>
    <definedName name="____g3" localSheetId="29" hidden="1">{"via1",#N/A,TRUE,"general";"via2",#N/A,TRUE,"general";"via3",#N/A,TRUE,"general"}</definedName>
    <definedName name="____g3" localSheetId="30" hidden="1">{"via1",#N/A,TRUE,"general";"via2",#N/A,TRUE,"general";"via3",#N/A,TRUE,"general"}</definedName>
    <definedName name="____g3" localSheetId="31" hidden="1">{"via1",#N/A,TRUE,"general";"via2",#N/A,TRUE,"general";"via3",#N/A,TRUE,"general"}</definedName>
    <definedName name="____g3" localSheetId="8" hidden="1">{"via1",#N/A,TRUE,"general";"via2",#N/A,TRUE,"general";"via3",#N/A,TRUE,"general"}</definedName>
    <definedName name="____g3" localSheetId="9"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25" hidden="1">{"via1",#N/A,TRUE,"general";"via2",#N/A,TRUE,"general";"via3",#N/A,TRUE,"general"}</definedName>
    <definedName name="____g4" localSheetId="26" hidden="1">{"via1",#N/A,TRUE,"general";"via2",#N/A,TRUE,"general";"via3",#N/A,TRUE,"general"}</definedName>
    <definedName name="____g4" localSheetId="27" hidden="1">{"via1",#N/A,TRUE,"general";"via2",#N/A,TRUE,"general";"via3",#N/A,TRUE,"general"}</definedName>
    <definedName name="____g4" localSheetId="28" hidden="1">{"via1",#N/A,TRUE,"general";"via2",#N/A,TRUE,"general";"via3",#N/A,TRUE,"general"}</definedName>
    <definedName name="____g4" localSheetId="29" hidden="1">{"via1",#N/A,TRUE,"general";"via2",#N/A,TRUE,"general";"via3",#N/A,TRUE,"general"}</definedName>
    <definedName name="____g4" localSheetId="30" hidden="1">{"via1",#N/A,TRUE,"general";"via2",#N/A,TRUE,"general";"via3",#N/A,TRUE,"general"}</definedName>
    <definedName name="____g4" localSheetId="31" hidden="1">{"via1",#N/A,TRUE,"general";"via2",#N/A,TRUE,"general";"via3",#N/A,TRUE,"general"}</definedName>
    <definedName name="____g4" localSheetId="8" hidden="1">{"via1",#N/A,TRUE,"general";"via2",#N/A,TRUE,"general";"via3",#N/A,TRUE,"general"}</definedName>
    <definedName name="____g4" localSheetId="9"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25" hidden="1">{"via1",#N/A,TRUE,"general";"via2",#N/A,TRUE,"general";"via3",#N/A,TRUE,"general"}</definedName>
    <definedName name="____g5" localSheetId="26" hidden="1">{"via1",#N/A,TRUE,"general";"via2",#N/A,TRUE,"general";"via3",#N/A,TRUE,"general"}</definedName>
    <definedName name="____g5" localSheetId="27" hidden="1">{"via1",#N/A,TRUE,"general";"via2",#N/A,TRUE,"general";"via3",#N/A,TRUE,"general"}</definedName>
    <definedName name="____g5" localSheetId="28" hidden="1">{"via1",#N/A,TRUE,"general";"via2",#N/A,TRUE,"general";"via3",#N/A,TRUE,"general"}</definedName>
    <definedName name="____g5" localSheetId="29" hidden="1">{"via1",#N/A,TRUE,"general";"via2",#N/A,TRUE,"general";"via3",#N/A,TRUE,"general"}</definedName>
    <definedName name="____g5" localSheetId="30" hidden="1">{"via1",#N/A,TRUE,"general";"via2",#N/A,TRUE,"general";"via3",#N/A,TRUE,"general"}</definedName>
    <definedName name="____g5" localSheetId="31" hidden="1">{"via1",#N/A,TRUE,"general";"via2",#N/A,TRUE,"general";"via3",#N/A,TRUE,"general"}</definedName>
    <definedName name="____g5" localSheetId="8" hidden="1">{"via1",#N/A,TRUE,"general";"via2",#N/A,TRUE,"general";"via3",#N/A,TRUE,"general"}</definedName>
    <definedName name="____g5" localSheetId="9"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25" hidden="1">{"via1",#N/A,TRUE,"general";"via2",#N/A,TRUE,"general";"via3",#N/A,TRUE,"general"}</definedName>
    <definedName name="____g6" localSheetId="26" hidden="1">{"via1",#N/A,TRUE,"general";"via2",#N/A,TRUE,"general";"via3",#N/A,TRUE,"general"}</definedName>
    <definedName name="____g6" localSheetId="27" hidden="1">{"via1",#N/A,TRUE,"general";"via2",#N/A,TRUE,"general";"via3",#N/A,TRUE,"general"}</definedName>
    <definedName name="____g6" localSheetId="28" hidden="1">{"via1",#N/A,TRUE,"general";"via2",#N/A,TRUE,"general";"via3",#N/A,TRUE,"general"}</definedName>
    <definedName name="____g6" localSheetId="29" hidden="1">{"via1",#N/A,TRUE,"general";"via2",#N/A,TRUE,"general";"via3",#N/A,TRUE,"general"}</definedName>
    <definedName name="____g6" localSheetId="30" hidden="1">{"via1",#N/A,TRUE,"general";"via2",#N/A,TRUE,"general";"via3",#N/A,TRUE,"general"}</definedName>
    <definedName name="____g6" localSheetId="31" hidden="1">{"via1",#N/A,TRUE,"general";"via2",#N/A,TRUE,"general";"via3",#N/A,TRUE,"general"}</definedName>
    <definedName name="____g6" localSheetId="8" hidden="1">{"via1",#N/A,TRUE,"general";"via2",#N/A,TRUE,"general";"via3",#N/A,TRUE,"general"}</definedName>
    <definedName name="____g6" localSheetId="9"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25" hidden="1">{"TAB1",#N/A,TRUE,"GENERAL";"TAB2",#N/A,TRUE,"GENERAL";"TAB3",#N/A,TRUE,"GENERAL";"TAB4",#N/A,TRUE,"GENERAL";"TAB5",#N/A,TRUE,"GENERAL"}</definedName>
    <definedName name="____g7" localSheetId="26" hidden="1">{"TAB1",#N/A,TRUE,"GENERAL";"TAB2",#N/A,TRUE,"GENERAL";"TAB3",#N/A,TRUE,"GENERAL";"TAB4",#N/A,TRUE,"GENERAL";"TAB5",#N/A,TRUE,"GENERAL"}</definedName>
    <definedName name="____g7" localSheetId="27" hidden="1">{"TAB1",#N/A,TRUE,"GENERAL";"TAB2",#N/A,TRUE,"GENERAL";"TAB3",#N/A,TRUE,"GENERAL";"TAB4",#N/A,TRUE,"GENERAL";"TAB5",#N/A,TRUE,"GENERAL"}</definedName>
    <definedName name="____g7" localSheetId="28" hidden="1">{"TAB1",#N/A,TRUE,"GENERAL";"TAB2",#N/A,TRUE,"GENERAL";"TAB3",#N/A,TRUE,"GENERAL";"TAB4",#N/A,TRUE,"GENERAL";"TAB5",#N/A,TRUE,"GENERAL"}</definedName>
    <definedName name="____g7" localSheetId="29" hidden="1">{"TAB1",#N/A,TRUE,"GENERAL";"TAB2",#N/A,TRUE,"GENERAL";"TAB3",#N/A,TRUE,"GENERAL";"TAB4",#N/A,TRUE,"GENERAL";"TAB5",#N/A,TRUE,"GENERAL"}</definedName>
    <definedName name="____g7" localSheetId="30" hidden="1">{"TAB1",#N/A,TRUE,"GENERAL";"TAB2",#N/A,TRUE,"GENERAL";"TAB3",#N/A,TRUE,"GENERAL";"TAB4",#N/A,TRUE,"GENERAL";"TAB5",#N/A,TRUE,"GENERAL"}</definedName>
    <definedName name="____g7" localSheetId="31" hidden="1">{"TAB1",#N/A,TRUE,"GENERAL";"TAB2",#N/A,TRUE,"GENERAL";"TAB3",#N/A,TRUE,"GENERAL";"TAB4",#N/A,TRUE,"GENERAL";"TAB5",#N/A,TRUE,"GENERAL"}</definedName>
    <definedName name="____g7" localSheetId="8" hidden="1">{"TAB1",#N/A,TRUE,"GENERAL";"TAB2",#N/A,TRUE,"GENERAL";"TAB3",#N/A,TRUE,"GENERAL";"TAB4",#N/A,TRUE,"GENERAL";"TAB5",#N/A,TRUE,"GENERAL"}</definedName>
    <definedName name="____g7" localSheetId="9"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25" hidden="1">{"TAB1",#N/A,TRUE,"GENERAL";"TAB2",#N/A,TRUE,"GENERAL";"TAB3",#N/A,TRUE,"GENERAL";"TAB4",#N/A,TRUE,"GENERAL";"TAB5",#N/A,TRUE,"GENERAL"}</definedName>
    <definedName name="____GR1" localSheetId="26" hidden="1">{"TAB1",#N/A,TRUE,"GENERAL";"TAB2",#N/A,TRUE,"GENERAL";"TAB3",#N/A,TRUE,"GENERAL";"TAB4",#N/A,TRUE,"GENERAL";"TAB5",#N/A,TRUE,"GENERAL"}</definedName>
    <definedName name="____GR1" localSheetId="27" hidden="1">{"TAB1",#N/A,TRUE,"GENERAL";"TAB2",#N/A,TRUE,"GENERAL";"TAB3",#N/A,TRUE,"GENERAL";"TAB4",#N/A,TRUE,"GENERAL";"TAB5",#N/A,TRUE,"GENERAL"}</definedName>
    <definedName name="____GR1" localSheetId="28" hidden="1">{"TAB1",#N/A,TRUE,"GENERAL";"TAB2",#N/A,TRUE,"GENERAL";"TAB3",#N/A,TRUE,"GENERAL";"TAB4",#N/A,TRUE,"GENERAL";"TAB5",#N/A,TRUE,"GENERAL"}</definedName>
    <definedName name="____GR1" localSheetId="29" hidden="1">{"TAB1",#N/A,TRUE,"GENERAL";"TAB2",#N/A,TRUE,"GENERAL";"TAB3",#N/A,TRUE,"GENERAL";"TAB4",#N/A,TRUE,"GENERAL";"TAB5",#N/A,TRUE,"GENERAL"}</definedName>
    <definedName name="____GR1" localSheetId="30" hidden="1">{"TAB1",#N/A,TRUE,"GENERAL";"TAB2",#N/A,TRUE,"GENERAL";"TAB3",#N/A,TRUE,"GENERAL";"TAB4",#N/A,TRUE,"GENERAL";"TAB5",#N/A,TRUE,"GENERAL"}</definedName>
    <definedName name="____GR1" localSheetId="31" hidden="1">{"TAB1",#N/A,TRUE,"GENERAL";"TAB2",#N/A,TRUE,"GENERAL";"TAB3",#N/A,TRUE,"GENERAL";"TAB4",#N/A,TRUE,"GENERAL";"TAB5",#N/A,TRUE,"GENERAL"}</definedName>
    <definedName name="____GR1" localSheetId="8" hidden="1">{"TAB1",#N/A,TRUE,"GENERAL";"TAB2",#N/A,TRUE,"GENERAL";"TAB3",#N/A,TRUE,"GENERAL";"TAB4",#N/A,TRUE,"GENERAL";"TAB5",#N/A,TRUE,"GENERAL"}</definedName>
    <definedName name="____GR1" localSheetId="9"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25" hidden="1">{"via1",#N/A,TRUE,"general";"via2",#N/A,TRUE,"general";"via3",#N/A,TRUE,"general"}</definedName>
    <definedName name="____gtr4" localSheetId="26" hidden="1">{"via1",#N/A,TRUE,"general";"via2",#N/A,TRUE,"general";"via3",#N/A,TRUE,"general"}</definedName>
    <definedName name="____gtr4" localSheetId="27" hidden="1">{"via1",#N/A,TRUE,"general";"via2",#N/A,TRUE,"general";"via3",#N/A,TRUE,"general"}</definedName>
    <definedName name="____gtr4" localSheetId="28" hidden="1">{"via1",#N/A,TRUE,"general";"via2",#N/A,TRUE,"general";"via3",#N/A,TRUE,"general"}</definedName>
    <definedName name="____gtr4" localSheetId="29" hidden="1">{"via1",#N/A,TRUE,"general";"via2",#N/A,TRUE,"general";"via3",#N/A,TRUE,"general"}</definedName>
    <definedName name="____gtr4" localSheetId="30" hidden="1">{"via1",#N/A,TRUE,"general";"via2",#N/A,TRUE,"general";"via3",#N/A,TRUE,"general"}</definedName>
    <definedName name="____gtr4" localSheetId="31" hidden="1">{"via1",#N/A,TRUE,"general";"via2",#N/A,TRUE,"general";"via3",#N/A,TRUE,"general"}</definedName>
    <definedName name="____gtr4" localSheetId="8" hidden="1">{"via1",#N/A,TRUE,"general";"via2",#N/A,TRUE,"general";"via3",#N/A,TRUE,"general"}</definedName>
    <definedName name="____gtr4" localSheetId="9"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25" hidden="1">{"via1",#N/A,TRUE,"general";"via2",#N/A,TRUE,"general";"via3",#N/A,TRUE,"general"}</definedName>
    <definedName name="____h2" localSheetId="26" hidden="1">{"via1",#N/A,TRUE,"general";"via2",#N/A,TRUE,"general";"via3",#N/A,TRUE,"general"}</definedName>
    <definedName name="____h2" localSheetId="27" hidden="1">{"via1",#N/A,TRUE,"general";"via2",#N/A,TRUE,"general";"via3",#N/A,TRUE,"general"}</definedName>
    <definedName name="____h2" localSheetId="28" hidden="1">{"via1",#N/A,TRUE,"general";"via2",#N/A,TRUE,"general";"via3",#N/A,TRUE,"general"}</definedName>
    <definedName name="____h2" localSheetId="29" hidden="1">{"via1",#N/A,TRUE,"general";"via2",#N/A,TRUE,"general";"via3",#N/A,TRUE,"general"}</definedName>
    <definedName name="____h2" localSheetId="30" hidden="1">{"via1",#N/A,TRUE,"general";"via2",#N/A,TRUE,"general";"via3",#N/A,TRUE,"general"}</definedName>
    <definedName name="____h2" localSheetId="31" hidden="1">{"via1",#N/A,TRUE,"general";"via2",#N/A,TRUE,"general";"via3",#N/A,TRUE,"general"}</definedName>
    <definedName name="____h2" localSheetId="8" hidden="1">{"via1",#N/A,TRUE,"general";"via2",#N/A,TRUE,"general";"via3",#N/A,TRUE,"general"}</definedName>
    <definedName name="____h2" localSheetId="9"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25" hidden="1">{"via1",#N/A,TRUE,"general";"via2",#N/A,TRUE,"general";"via3",#N/A,TRUE,"general"}</definedName>
    <definedName name="____h3" localSheetId="26" hidden="1">{"via1",#N/A,TRUE,"general";"via2",#N/A,TRUE,"general";"via3",#N/A,TRUE,"general"}</definedName>
    <definedName name="____h3" localSheetId="27" hidden="1">{"via1",#N/A,TRUE,"general";"via2",#N/A,TRUE,"general";"via3",#N/A,TRUE,"general"}</definedName>
    <definedName name="____h3" localSheetId="28" hidden="1">{"via1",#N/A,TRUE,"general";"via2",#N/A,TRUE,"general";"via3",#N/A,TRUE,"general"}</definedName>
    <definedName name="____h3" localSheetId="29" hidden="1">{"via1",#N/A,TRUE,"general";"via2",#N/A,TRUE,"general";"via3",#N/A,TRUE,"general"}</definedName>
    <definedName name="____h3" localSheetId="30" hidden="1">{"via1",#N/A,TRUE,"general";"via2",#N/A,TRUE,"general";"via3",#N/A,TRUE,"general"}</definedName>
    <definedName name="____h3" localSheetId="31" hidden="1">{"via1",#N/A,TRUE,"general";"via2",#N/A,TRUE,"general";"via3",#N/A,TRUE,"general"}</definedName>
    <definedName name="____h3" localSheetId="8" hidden="1">{"via1",#N/A,TRUE,"general";"via2",#N/A,TRUE,"general";"via3",#N/A,TRUE,"general"}</definedName>
    <definedName name="____h3" localSheetId="9"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25" hidden="1">{"TAB1",#N/A,TRUE,"GENERAL";"TAB2",#N/A,TRUE,"GENERAL";"TAB3",#N/A,TRUE,"GENERAL";"TAB4",#N/A,TRUE,"GENERAL";"TAB5",#N/A,TRUE,"GENERAL"}</definedName>
    <definedName name="____h4" localSheetId="26" hidden="1">{"TAB1",#N/A,TRUE,"GENERAL";"TAB2",#N/A,TRUE,"GENERAL";"TAB3",#N/A,TRUE,"GENERAL";"TAB4",#N/A,TRUE,"GENERAL";"TAB5",#N/A,TRUE,"GENERAL"}</definedName>
    <definedName name="____h4" localSheetId="27" hidden="1">{"TAB1",#N/A,TRUE,"GENERAL";"TAB2",#N/A,TRUE,"GENERAL";"TAB3",#N/A,TRUE,"GENERAL";"TAB4",#N/A,TRUE,"GENERAL";"TAB5",#N/A,TRUE,"GENERAL"}</definedName>
    <definedName name="____h4" localSheetId="28" hidden="1">{"TAB1",#N/A,TRUE,"GENERAL";"TAB2",#N/A,TRUE,"GENERAL";"TAB3",#N/A,TRUE,"GENERAL";"TAB4",#N/A,TRUE,"GENERAL";"TAB5",#N/A,TRUE,"GENERAL"}</definedName>
    <definedName name="____h4" localSheetId="29" hidden="1">{"TAB1",#N/A,TRUE,"GENERAL";"TAB2",#N/A,TRUE,"GENERAL";"TAB3",#N/A,TRUE,"GENERAL";"TAB4",#N/A,TRUE,"GENERAL";"TAB5",#N/A,TRUE,"GENERAL"}</definedName>
    <definedName name="____h4" localSheetId="30" hidden="1">{"TAB1",#N/A,TRUE,"GENERAL";"TAB2",#N/A,TRUE,"GENERAL";"TAB3",#N/A,TRUE,"GENERAL";"TAB4",#N/A,TRUE,"GENERAL";"TAB5",#N/A,TRUE,"GENERAL"}</definedName>
    <definedName name="____h4" localSheetId="31" hidden="1">{"TAB1",#N/A,TRUE,"GENERAL";"TAB2",#N/A,TRUE,"GENERAL";"TAB3",#N/A,TRUE,"GENERAL";"TAB4",#N/A,TRUE,"GENERAL";"TAB5",#N/A,TRUE,"GENERAL"}</definedName>
    <definedName name="____h4" localSheetId="8" hidden="1">{"TAB1",#N/A,TRUE,"GENERAL";"TAB2",#N/A,TRUE,"GENERAL";"TAB3",#N/A,TRUE,"GENERAL";"TAB4",#N/A,TRUE,"GENERAL";"TAB5",#N/A,TRUE,"GENERAL"}</definedName>
    <definedName name="____h4" localSheetId="9"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25" hidden="1">{"TAB1",#N/A,TRUE,"GENERAL";"TAB2",#N/A,TRUE,"GENERAL";"TAB3",#N/A,TRUE,"GENERAL";"TAB4",#N/A,TRUE,"GENERAL";"TAB5",#N/A,TRUE,"GENERAL"}</definedName>
    <definedName name="____h5" localSheetId="26" hidden="1">{"TAB1",#N/A,TRUE,"GENERAL";"TAB2",#N/A,TRUE,"GENERAL";"TAB3",#N/A,TRUE,"GENERAL";"TAB4",#N/A,TRUE,"GENERAL";"TAB5",#N/A,TRUE,"GENERAL"}</definedName>
    <definedName name="____h5" localSheetId="27" hidden="1">{"TAB1",#N/A,TRUE,"GENERAL";"TAB2",#N/A,TRUE,"GENERAL";"TAB3",#N/A,TRUE,"GENERAL";"TAB4",#N/A,TRUE,"GENERAL";"TAB5",#N/A,TRUE,"GENERAL"}</definedName>
    <definedName name="____h5" localSheetId="28" hidden="1">{"TAB1",#N/A,TRUE,"GENERAL";"TAB2",#N/A,TRUE,"GENERAL";"TAB3",#N/A,TRUE,"GENERAL";"TAB4",#N/A,TRUE,"GENERAL";"TAB5",#N/A,TRUE,"GENERAL"}</definedName>
    <definedName name="____h5" localSheetId="29" hidden="1">{"TAB1",#N/A,TRUE,"GENERAL";"TAB2",#N/A,TRUE,"GENERAL";"TAB3",#N/A,TRUE,"GENERAL";"TAB4",#N/A,TRUE,"GENERAL";"TAB5",#N/A,TRUE,"GENERAL"}</definedName>
    <definedName name="____h5" localSheetId="30" hidden="1">{"TAB1",#N/A,TRUE,"GENERAL";"TAB2",#N/A,TRUE,"GENERAL";"TAB3",#N/A,TRUE,"GENERAL";"TAB4",#N/A,TRUE,"GENERAL";"TAB5",#N/A,TRUE,"GENERAL"}</definedName>
    <definedName name="____h5" localSheetId="31" hidden="1">{"TAB1",#N/A,TRUE,"GENERAL";"TAB2",#N/A,TRUE,"GENERAL";"TAB3",#N/A,TRUE,"GENERAL";"TAB4",#N/A,TRUE,"GENERAL";"TAB5",#N/A,TRUE,"GENERAL"}</definedName>
    <definedName name="____h5" localSheetId="8" hidden="1">{"TAB1",#N/A,TRUE,"GENERAL";"TAB2",#N/A,TRUE,"GENERAL";"TAB3",#N/A,TRUE,"GENERAL";"TAB4",#N/A,TRUE,"GENERAL";"TAB5",#N/A,TRUE,"GENERAL"}</definedName>
    <definedName name="____h5" localSheetId="9"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25" hidden="1">{"via1",#N/A,TRUE,"general";"via2",#N/A,TRUE,"general";"via3",#N/A,TRUE,"general"}</definedName>
    <definedName name="____h6" localSheetId="26" hidden="1">{"via1",#N/A,TRUE,"general";"via2",#N/A,TRUE,"general";"via3",#N/A,TRUE,"general"}</definedName>
    <definedName name="____h6" localSheetId="27" hidden="1">{"via1",#N/A,TRUE,"general";"via2",#N/A,TRUE,"general";"via3",#N/A,TRUE,"general"}</definedName>
    <definedName name="____h6" localSheetId="28" hidden="1">{"via1",#N/A,TRUE,"general";"via2",#N/A,TRUE,"general";"via3",#N/A,TRUE,"general"}</definedName>
    <definedName name="____h6" localSheetId="29" hidden="1">{"via1",#N/A,TRUE,"general";"via2",#N/A,TRUE,"general";"via3",#N/A,TRUE,"general"}</definedName>
    <definedName name="____h6" localSheetId="30" hidden="1">{"via1",#N/A,TRUE,"general";"via2",#N/A,TRUE,"general";"via3",#N/A,TRUE,"general"}</definedName>
    <definedName name="____h6" localSheetId="31" hidden="1">{"via1",#N/A,TRUE,"general";"via2",#N/A,TRUE,"general";"via3",#N/A,TRUE,"general"}</definedName>
    <definedName name="____h6" localSheetId="8" hidden="1">{"via1",#N/A,TRUE,"general";"via2",#N/A,TRUE,"general";"via3",#N/A,TRUE,"general"}</definedName>
    <definedName name="____h6" localSheetId="9"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25" hidden="1">{"TAB1",#N/A,TRUE,"GENERAL";"TAB2",#N/A,TRUE,"GENERAL";"TAB3",#N/A,TRUE,"GENERAL";"TAB4",#N/A,TRUE,"GENERAL";"TAB5",#N/A,TRUE,"GENERAL"}</definedName>
    <definedName name="____h7" localSheetId="26" hidden="1">{"TAB1",#N/A,TRUE,"GENERAL";"TAB2",#N/A,TRUE,"GENERAL";"TAB3",#N/A,TRUE,"GENERAL";"TAB4",#N/A,TRUE,"GENERAL";"TAB5",#N/A,TRUE,"GENERAL"}</definedName>
    <definedName name="____h7" localSheetId="27" hidden="1">{"TAB1",#N/A,TRUE,"GENERAL";"TAB2",#N/A,TRUE,"GENERAL";"TAB3",#N/A,TRUE,"GENERAL";"TAB4",#N/A,TRUE,"GENERAL";"TAB5",#N/A,TRUE,"GENERAL"}</definedName>
    <definedName name="____h7" localSheetId="28" hidden="1">{"TAB1",#N/A,TRUE,"GENERAL";"TAB2",#N/A,TRUE,"GENERAL";"TAB3",#N/A,TRUE,"GENERAL";"TAB4",#N/A,TRUE,"GENERAL";"TAB5",#N/A,TRUE,"GENERAL"}</definedName>
    <definedName name="____h7" localSheetId="29" hidden="1">{"TAB1",#N/A,TRUE,"GENERAL";"TAB2",#N/A,TRUE,"GENERAL";"TAB3",#N/A,TRUE,"GENERAL";"TAB4",#N/A,TRUE,"GENERAL";"TAB5",#N/A,TRUE,"GENERAL"}</definedName>
    <definedName name="____h7" localSheetId="30" hidden="1">{"TAB1",#N/A,TRUE,"GENERAL";"TAB2",#N/A,TRUE,"GENERAL";"TAB3",#N/A,TRUE,"GENERAL";"TAB4",#N/A,TRUE,"GENERAL";"TAB5",#N/A,TRUE,"GENERAL"}</definedName>
    <definedName name="____h7" localSheetId="31" hidden="1">{"TAB1",#N/A,TRUE,"GENERAL";"TAB2",#N/A,TRUE,"GENERAL";"TAB3",#N/A,TRUE,"GENERAL";"TAB4",#N/A,TRUE,"GENERAL";"TAB5",#N/A,TRUE,"GENERAL"}</definedName>
    <definedName name="____h7" localSheetId="8" hidden="1">{"TAB1",#N/A,TRUE,"GENERAL";"TAB2",#N/A,TRUE,"GENERAL";"TAB3",#N/A,TRUE,"GENERAL";"TAB4",#N/A,TRUE,"GENERAL";"TAB5",#N/A,TRUE,"GENERAL"}</definedName>
    <definedName name="____h7" localSheetId="9"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25" hidden="1">{"via1",#N/A,TRUE,"general";"via2",#N/A,TRUE,"general";"via3",#N/A,TRUE,"general"}</definedName>
    <definedName name="____h8" localSheetId="26" hidden="1">{"via1",#N/A,TRUE,"general";"via2",#N/A,TRUE,"general";"via3",#N/A,TRUE,"general"}</definedName>
    <definedName name="____h8" localSheetId="27" hidden="1">{"via1",#N/A,TRUE,"general";"via2",#N/A,TRUE,"general";"via3",#N/A,TRUE,"general"}</definedName>
    <definedName name="____h8" localSheetId="28" hidden="1">{"via1",#N/A,TRUE,"general";"via2",#N/A,TRUE,"general";"via3",#N/A,TRUE,"general"}</definedName>
    <definedName name="____h8" localSheetId="29" hidden="1">{"via1",#N/A,TRUE,"general";"via2",#N/A,TRUE,"general";"via3",#N/A,TRUE,"general"}</definedName>
    <definedName name="____h8" localSheetId="30" hidden="1">{"via1",#N/A,TRUE,"general";"via2",#N/A,TRUE,"general";"via3",#N/A,TRUE,"general"}</definedName>
    <definedName name="____h8" localSheetId="31" hidden="1">{"via1",#N/A,TRUE,"general";"via2",#N/A,TRUE,"general";"via3",#N/A,TRUE,"general"}</definedName>
    <definedName name="____h8" localSheetId="8" hidden="1">{"via1",#N/A,TRUE,"general";"via2",#N/A,TRUE,"general";"via3",#N/A,TRUE,"general"}</definedName>
    <definedName name="____h8" localSheetId="9"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25" hidden="1">{"via1",#N/A,TRUE,"general";"via2",#N/A,TRUE,"general";"via3",#N/A,TRUE,"general"}</definedName>
    <definedName name="____hfh7" localSheetId="26" hidden="1">{"via1",#N/A,TRUE,"general";"via2",#N/A,TRUE,"general";"via3",#N/A,TRUE,"general"}</definedName>
    <definedName name="____hfh7" localSheetId="27" hidden="1">{"via1",#N/A,TRUE,"general";"via2",#N/A,TRUE,"general";"via3",#N/A,TRUE,"general"}</definedName>
    <definedName name="____hfh7" localSheetId="28" hidden="1">{"via1",#N/A,TRUE,"general";"via2",#N/A,TRUE,"general";"via3",#N/A,TRUE,"general"}</definedName>
    <definedName name="____hfh7" localSheetId="29" hidden="1">{"via1",#N/A,TRUE,"general";"via2",#N/A,TRUE,"general";"via3",#N/A,TRUE,"general"}</definedName>
    <definedName name="____hfh7" localSheetId="30" hidden="1">{"via1",#N/A,TRUE,"general";"via2",#N/A,TRUE,"general";"via3",#N/A,TRUE,"general"}</definedName>
    <definedName name="____hfh7" localSheetId="31" hidden="1">{"via1",#N/A,TRUE,"general";"via2",#N/A,TRUE,"general";"via3",#N/A,TRUE,"general"}</definedName>
    <definedName name="____hfh7" localSheetId="8" hidden="1">{"via1",#N/A,TRUE,"general";"via2",#N/A,TRUE,"general";"via3",#N/A,TRUE,"general"}</definedName>
    <definedName name="____hfh7" localSheetId="9"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25" hidden="1">{"via1",#N/A,TRUE,"general";"via2",#N/A,TRUE,"general";"via3",#N/A,TRUE,"general"}</definedName>
    <definedName name="____i4" localSheetId="26" hidden="1">{"via1",#N/A,TRUE,"general";"via2",#N/A,TRUE,"general";"via3",#N/A,TRUE,"general"}</definedName>
    <definedName name="____i4" localSheetId="27" hidden="1">{"via1",#N/A,TRUE,"general";"via2",#N/A,TRUE,"general";"via3",#N/A,TRUE,"general"}</definedName>
    <definedName name="____i4" localSheetId="28" hidden="1">{"via1",#N/A,TRUE,"general";"via2",#N/A,TRUE,"general";"via3",#N/A,TRUE,"general"}</definedName>
    <definedName name="____i4" localSheetId="29" hidden="1">{"via1",#N/A,TRUE,"general";"via2",#N/A,TRUE,"general";"via3",#N/A,TRUE,"general"}</definedName>
    <definedName name="____i4" localSheetId="30" hidden="1">{"via1",#N/A,TRUE,"general";"via2",#N/A,TRUE,"general";"via3",#N/A,TRUE,"general"}</definedName>
    <definedName name="____i4" localSheetId="31" hidden="1">{"via1",#N/A,TRUE,"general";"via2",#N/A,TRUE,"general";"via3",#N/A,TRUE,"general"}</definedName>
    <definedName name="____i4" localSheetId="8" hidden="1">{"via1",#N/A,TRUE,"general";"via2",#N/A,TRUE,"general";"via3",#N/A,TRUE,"general"}</definedName>
    <definedName name="____i4" localSheetId="9"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25" hidden="1">{"TAB1",#N/A,TRUE,"GENERAL";"TAB2",#N/A,TRUE,"GENERAL";"TAB3",#N/A,TRUE,"GENERAL";"TAB4",#N/A,TRUE,"GENERAL";"TAB5",#N/A,TRUE,"GENERAL"}</definedName>
    <definedName name="____i5" localSheetId="26" hidden="1">{"TAB1",#N/A,TRUE,"GENERAL";"TAB2",#N/A,TRUE,"GENERAL";"TAB3",#N/A,TRUE,"GENERAL";"TAB4",#N/A,TRUE,"GENERAL";"TAB5",#N/A,TRUE,"GENERAL"}</definedName>
    <definedName name="____i5" localSheetId="27" hidden="1">{"TAB1",#N/A,TRUE,"GENERAL";"TAB2",#N/A,TRUE,"GENERAL";"TAB3",#N/A,TRUE,"GENERAL";"TAB4",#N/A,TRUE,"GENERAL";"TAB5",#N/A,TRUE,"GENERAL"}</definedName>
    <definedName name="____i5" localSheetId="28" hidden="1">{"TAB1",#N/A,TRUE,"GENERAL";"TAB2",#N/A,TRUE,"GENERAL";"TAB3",#N/A,TRUE,"GENERAL";"TAB4",#N/A,TRUE,"GENERAL";"TAB5",#N/A,TRUE,"GENERAL"}</definedName>
    <definedName name="____i5" localSheetId="29" hidden="1">{"TAB1",#N/A,TRUE,"GENERAL";"TAB2",#N/A,TRUE,"GENERAL";"TAB3",#N/A,TRUE,"GENERAL";"TAB4",#N/A,TRUE,"GENERAL";"TAB5",#N/A,TRUE,"GENERAL"}</definedName>
    <definedName name="____i5" localSheetId="30" hidden="1">{"TAB1",#N/A,TRUE,"GENERAL";"TAB2",#N/A,TRUE,"GENERAL";"TAB3",#N/A,TRUE,"GENERAL";"TAB4",#N/A,TRUE,"GENERAL";"TAB5",#N/A,TRUE,"GENERAL"}</definedName>
    <definedName name="____i5" localSheetId="31" hidden="1">{"TAB1",#N/A,TRUE,"GENERAL";"TAB2",#N/A,TRUE,"GENERAL";"TAB3",#N/A,TRUE,"GENERAL";"TAB4",#N/A,TRUE,"GENERAL";"TAB5",#N/A,TRUE,"GENERAL"}</definedName>
    <definedName name="____i5" localSheetId="8" hidden="1">{"TAB1",#N/A,TRUE,"GENERAL";"TAB2",#N/A,TRUE,"GENERAL";"TAB3",#N/A,TRUE,"GENERAL";"TAB4",#N/A,TRUE,"GENERAL";"TAB5",#N/A,TRUE,"GENERAL"}</definedName>
    <definedName name="____i5" localSheetId="9"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25" hidden="1">{"TAB1",#N/A,TRUE,"GENERAL";"TAB2",#N/A,TRUE,"GENERAL";"TAB3",#N/A,TRUE,"GENERAL";"TAB4",#N/A,TRUE,"GENERAL";"TAB5",#N/A,TRUE,"GENERAL"}</definedName>
    <definedName name="____i6" localSheetId="26" hidden="1">{"TAB1",#N/A,TRUE,"GENERAL";"TAB2",#N/A,TRUE,"GENERAL";"TAB3",#N/A,TRUE,"GENERAL";"TAB4",#N/A,TRUE,"GENERAL";"TAB5",#N/A,TRUE,"GENERAL"}</definedName>
    <definedName name="____i6" localSheetId="27" hidden="1">{"TAB1",#N/A,TRUE,"GENERAL";"TAB2",#N/A,TRUE,"GENERAL";"TAB3",#N/A,TRUE,"GENERAL";"TAB4",#N/A,TRUE,"GENERAL";"TAB5",#N/A,TRUE,"GENERAL"}</definedName>
    <definedName name="____i6" localSheetId="28" hidden="1">{"TAB1",#N/A,TRUE,"GENERAL";"TAB2",#N/A,TRUE,"GENERAL";"TAB3",#N/A,TRUE,"GENERAL";"TAB4",#N/A,TRUE,"GENERAL";"TAB5",#N/A,TRUE,"GENERAL"}</definedName>
    <definedName name="____i6" localSheetId="29" hidden="1">{"TAB1",#N/A,TRUE,"GENERAL";"TAB2",#N/A,TRUE,"GENERAL";"TAB3",#N/A,TRUE,"GENERAL";"TAB4",#N/A,TRUE,"GENERAL";"TAB5",#N/A,TRUE,"GENERAL"}</definedName>
    <definedName name="____i6" localSheetId="30" hidden="1">{"TAB1",#N/A,TRUE,"GENERAL";"TAB2",#N/A,TRUE,"GENERAL";"TAB3",#N/A,TRUE,"GENERAL";"TAB4",#N/A,TRUE,"GENERAL";"TAB5",#N/A,TRUE,"GENERAL"}</definedName>
    <definedName name="____i6" localSheetId="31" hidden="1">{"TAB1",#N/A,TRUE,"GENERAL";"TAB2",#N/A,TRUE,"GENERAL";"TAB3",#N/A,TRUE,"GENERAL";"TAB4",#N/A,TRUE,"GENERAL";"TAB5",#N/A,TRUE,"GENERAL"}</definedName>
    <definedName name="____i6" localSheetId="8" hidden="1">{"TAB1",#N/A,TRUE,"GENERAL";"TAB2",#N/A,TRUE,"GENERAL";"TAB3",#N/A,TRUE,"GENERAL";"TAB4",#N/A,TRUE,"GENERAL";"TAB5",#N/A,TRUE,"GENERAL"}</definedName>
    <definedName name="____i6" localSheetId="9"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25" hidden="1">{"via1",#N/A,TRUE,"general";"via2",#N/A,TRUE,"general";"via3",#N/A,TRUE,"general"}</definedName>
    <definedName name="____i7" localSheetId="26" hidden="1">{"via1",#N/A,TRUE,"general";"via2",#N/A,TRUE,"general";"via3",#N/A,TRUE,"general"}</definedName>
    <definedName name="____i7" localSheetId="27" hidden="1">{"via1",#N/A,TRUE,"general";"via2",#N/A,TRUE,"general";"via3",#N/A,TRUE,"general"}</definedName>
    <definedName name="____i7" localSheetId="28" hidden="1">{"via1",#N/A,TRUE,"general";"via2",#N/A,TRUE,"general";"via3",#N/A,TRUE,"general"}</definedName>
    <definedName name="____i7" localSheetId="29" hidden="1">{"via1",#N/A,TRUE,"general";"via2",#N/A,TRUE,"general";"via3",#N/A,TRUE,"general"}</definedName>
    <definedName name="____i7" localSheetId="30" hidden="1">{"via1",#N/A,TRUE,"general";"via2",#N/A,TRUE,"general";"via3",#N/A,TRUE,"general"}</definedName>
    <definedName name="____i7" localSheetId="31" hidden="1">{"via1",#N/A,TRUE,"general";"via2",#N/A,TRUE,"general";"via3",#N/A,TRUE,"general"}</definedName>
    <definedName name="____i7" localSheetId="8" hidden="1">{"via1",#N/A,TRUE,"general";"via2",#N/A,TRUE,"general";"via3",#N/A,TRUE,"general"}</definedName>
    <definedName name="____i7" localSheetId="9"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25" hidden="1">{"TAB1",#N/A,TRUE,"GENERAL";"TAB2",#N/A,TRUE,"GENERAL";"TAB3",#N/A,TRUE,"GENERAL";"TAB4",#N/A,TRUE,"GENERAL";"TAB5",#N/A,TRUE,"GENERAL"}</definedName>
    <definedName name="____i77" localSheetId="26" hidden="1">{"TAB1",#N/A,TRUE,"GENERAL";"TAB2",#N/A,TRUE,"GENERAL";"TAB3",#N/A,TRUE,"GENERAL";"TAB4",#N/A,TRUE,"GENERAL";"TAB5",#N/A,TRUE,"GENERAL"}</definedName>
    <definedName name="____i77" localSheetId="27" hidden="1">{"TAB1",#N/A,TRUE,"GENERAL";"TAB2",#N/A,TRUE,"GENERAL";"TAB3",#N/A,TRUE,"GENERAL";"TAB4",#N/A,TRUE,"GENERAL";"TAB5",#N/A,TRUE,"GENERAL"}</definedName>
    <definedName name="____i77" localSheetId="28" hidden="1">{"TAB1",#N/A,TRUE,"GENERAL";"TAB2",#N/A,TRUE,"GENERAL";"TAB3",#N/A,TRUE,"GENERAL";"TAB4",#N/A,TRUE,"GENERAL";"TAB5",#N/A,TRUE,"GENERAL"}</definedName>
    <definedName name="____i77" localSheetId="29" hidden="1">{"TAB1",#N/A,TRUE,"GENERAL";"TAB2",#N/A,TRUE,"GENERAL";"TAB3",#N/A,TRUE,"GENERAL";"TAB4",#N/A,TRUE,"GENERAL";"TAB5",#N/A,TRUE,"GENERAL"}</definedName>
    <definedName name="____i77" localSheetId="30" hidden="1">{"TAB1",#N/A,TRUE,"GENERAL";"TAB2",#N/A,TRUE,"GENERAL";"TAB3",#N/A,TRUE,"GENERAL";"TAB4",#N/A,TRUE,"GENERAL";"TAB5",#N/A,TRUE,"GENERAL"}</definedName>
    <definedName name="____i77" localSheetId="31" hidden="1">{"TAB1",#N/A,TRUE,"GENERAL";"TAB2",#N/A,TRUE,"GENERAL";"TAB3",#N/A,TRUE,"GENERAL";"TAB4",#N/A,TRUE,"GENERAL";"TAB5",#N/A,TRUE,"GENERAL"}</definedName>
    <definedName name="____i77" localSheetId="8" hidden="1">{"TAB1",#N/A,TRUE,"GENERAL";"TAB2",#N/A,TRUE,"GENERAL";"TAB3",#N/A,TRUE,"GENERAL";"TAB4",#N/A,TRUE,"GENERAL";"TAB5",#N/A,TRUE,"GENERAL"}</definedName>
    <definedName name="____i77" localSheetId="9"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25" hidden="1">{"via1",#N/A,TRUE,"general";"via2",#N/A,TRUE,"general";"via3",#N/A,TRUE,"general"}</definedName>
    <definedName name="____i8" localSheetId="26" hidden="1">{"via1",#N/A,TRUE,"general";"via2",#N/A,TRUE,"general";"via3",#N/A,TRUE,"general"}</definedName>
    <definedName name="____i8" localSheetId="27" hidden="1">{"via1",#N/A,TRUE,"general";"via2",#N/A,TRUE,"general";"via3",#N/A,TRUE,"general"}</definedName>
    <definedName name="____i8" localSheetId="28" hidden="1">{"via1",#N/A,TRUE,"general";"via2",#N/A,TRUE,"general";"via3",#N/A,TRUE,"general"}</definedName>
    <definedName name="____i8" localSheetId="29" hidden="1">{"via1",#N/A,TRUE,"general";"via2",#N/A,TRUE,"general";"via3",#N/A,TRUE,"general"}</definedName>
    <definedName name="____i8" localSheetId="30" hidden="1">{"via1",#N/A,TRUE,"general";"via2",#N/A,TRUE,"general";"via3",#N/A,TRUE,"general"}</definedName>
    <definedName name="____i8" localSheetId="31" hidden="1">{"via1",#N/A,TRUE,"general";"via2",#N/A,TRUE,"general";"via3",#N/A,TRUE,"general"}</definedName>
    <definedName name="____i8" localSheetId="8" hidden="1">{"via1",#N/A,TRUE,"general";"via2",#N/A,TRUE,"general";"via3",#N/A,TRUE,"general"}</definedName>
    <definedName name="____i8" localSheetId="9"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25" hidden="1">{"TAB1",#N/A,TRUE,"GENERAL";"TAB2",#N/A,TRUE,"GENERAL";"TAB3",#N/A,TRUE,"GENERAL";"TAB4",#N/A,TRUE,"GENERAL";"TAB5",#N/A,TRUE,"GENERAL"}</definedName>
    <definedName name="____i9" localSheetId="26" hidden="1">{"TAB1",#N/A,TRUE,"GENERAL";"TAB2",#N/A,TRUE,"GENERAL";"TAB3",#N/A,TRUE,"GENERAL";"TAB4",#N/A,TRUE,"GENERAL";"TAB5",#N/A,TRUE,"GENERAL"}</definedName>
    <definedName name="____i9" localSheetId="27" hidden="1">{"TAB1",#N/A,TRUE,"GENERAL";"TAB2",#N/A,TRUE,"GENERAL";"TAB3",#N/A,TRUE,"GENERAL";"TAB4",#N/A,TRUE,"GENERAL";"TAB5",#N/A,TRUE,"GENERAL"}</definedName>
    <definedName name="____i9" localSheetId="28" hidden="1">{"TAB1",#N/A,TRUE,"GENERAL";"TAB2",#N/A,TRUE,"GENERAL";"TAB3",#N/A,TRUE,"GENERAL";"TAB4",#N/A,TRUE,"GENERAL";"TAB5",#N/A,TRUE,"GENERAL"}</definedName>
    <definedName name="____i9" localSheetId="29" hidden="1">{"TAB1",#N/A,TRUE,"GENERAL";"TAB2",#N/A,TRUE,"GENERAL";"TAB3",#N/A,TRUE,"GENERAL";"TAB4",#N/A,TRUE,"GENERAL";"TAB5",#N/A,TRUE,"GENERAL"}</definedName>
    <definedName name="____i9" localSheetId="30" hidden="1">{"TAB1",#N/A,TRUE,"GENERAL";"TAB2",#N/A,TRUE,"GENERAL";"TAB3",#N/A,TRUE,"GENERAL";"TAB4",#N/A,TRUE,"GENERAL";"TAB5",#N/A,TRUE,"GENERAL"}</definedName>
    <definedName name="____i9" localSheetId="31" hidden="1">{"TAB1",#N/A,TRUE,"GENERAL";"TAB2",#N/A,TRUE,"GENERAL";"TAB3",#N/A,TRUE,"GENERAL";"TAB4",#N/A,TRUE,"GENERAL";"TAB5",#N/A,TRUE,"GENERAL"}</definedName>
    <definedName name="____i9" localSheetId="8" hidden="1">{"TAB1",#N/A,TRUE,"GENERAL";"TAB2",#N/A,TRUE,"GENERAL";"TAB3",#N/A,TRUE,"GENERAL";"TAB4",#N/A,TRUE,"GENERAL";"TAB5",#N/A,TRUE,"GENERAL"}</definedName>
    <definedName name="____i9" localSheetId="9"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25" hidden="1">{"TAB1",#N/A,TRUE,"GENERAL";"TAB2",#N/A,TRUE,"GENERAL";"TAB3",#N/A,TRUE,"GENERAL";"TAB4",#N/A,TRUE,"GENERAL";"TAB5",#N/A,TRUE,"GENERAL"}</definedName>
    <definedName name="____k3" localSheetId="26" hidden="1">{"TAB1",#N/A,TRUE,"GENERAL";"TAB2",#N/A,TRUE,"GENERAL";"TAB3",#N/A,TRUE,"GENERAL";"TAB4",#N/A,TRUE,"GENERAL";"TAB5",#N/A,TRUE,"GENERAL"}</definedName>
    <definedName name="____k3" localSheetId="27" hidden="1">{"TAB1",#N/A,TRUE,"GENERAL";"TAB2",#N/A,TRUE,"GENERAL";"TAB3",#N/A,TRUE,"GENERAL";"TAB4",#N/A,TRUE,"GENERAL";"TAB5",#N/A,TRUE,"GENERAL"}</definedName>
    <definedName name="____k3" localSheetId="28" hidden="1">{"TAB1",#N/A,TRUE,"GENERAL";"TAB2",#N/A,TRUE,"GENERAL";"TAB3",#N/A,TRUE,"GENERAL";"TAB4",#N/A,TRUE,"GENERAL";"TAB5",#N/A,TRUE,"GENERAL"}</definedName>
    <definedName name="____k3" localSheetId="29" hidden="1">{"TAB1",#N/A,TRUE,"GENERAL";"TAB2",#N/A,TRUE,"GENERAL";"TAB3",#N/A,TRUE,"GENERAL";"TAB4",#N/A,TRUE,"GENERAL";"TAB5",#N/A,TRUE,"GENERAL"}</definedName>
    <definedName name="____k3" localSheetId="30" hidden="1">{"TAB1",#N/A,TRUE,"GENERAL";"TAB2",#N/A,TRUE,"GENERAL";"TAB3",#N/A,TRUE,"GENERAL";"TAB4",#N/A,TRUE,"GENERAL";"TAB5",#N/A,TRUE,"GENERAL"}</definedName>
    <definedName name="____k3" localSheetId="31" hidden="1">{"TAB1",#N/A,TRUE,"GENERAL";"TAB2",#N/A,TRUE,"GENERAL";"TAB3",#N/A,TRUE,"GENERAL";"TAB4",#N/A,TRUE,"GENERAL";"TAB5",#N/A,TRUE,"GENERAL"}</definedName>
    <definedName name="____k3" localSheetId="8" hidden="1">{"TAB1",#N/A,TRUE,"GENERAL";"TAB2",#N/A,TRUE,"GENERAL";"TAB3",#N/A,TRUE,"GENERAL";"TAB4",#N/A,TRUE,"GENERAL";"TAB5",#N/A,TRUE,"GENERAL"}</definedName>
    <definedName name="____k3" localSheetId="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25" hidden="1">{"via1",#N/A,TRUE,"general";"via2",#N/A,TRUE,"general";"via3",#N/A,TRUE,"general"}</definedName>
    <definedName name="____k4" localSheetId="26" hidden="1">{"via1",#N/A,TRUE,"general";"via2",#N/A,TRUE,"general";"via3",#N/A,TRUE,"general"}</definedName>
    <definedName name="____k4" localSheetId="27" hidden="1">{"via1",#N/A,TRUE,"general";"via2",#N/A,TRUE,"general";"via3",#N/A,TRUE,"general"}</definedName>
    <definedName name="____k4" localSheetId="28" hidden="1">{"via1",#N/A,TRUE,"general";"via2",#N/A,TRUE,"general";"via3",#N/A,TRUE,"general"}</definedName>
    <definedName name="____k4" localSheetId="29" hidden="1">{"via1",#N/A,TRUE,"general";"via2",#N/A,TRUE,"general";"via3",#N/A,TRUE,"general"}</definedName>
    <definedName name="____k4" localSheetId="30" hidden="1">{"via1",#N/A,TRUE,"general";"via2",#N/A,TRUE,"general";"via3",#N/A,TRUE,"general"}</definedName>
    <definedName name="____k4" localSheetId="31" hidden="1">{"via1",#N/A,TRUE,"general";"via2",#N/A,TRUE,"general";"via3",#N/A,TRUE,"general"}</definedName>
    <definedName name="____k4" localSheetId="8" hidden="1">{"via1",#N/A,TRUE,"general";"via2",#N/A,TRUE,"general";"via3",#N/A,TRUE,"general"}</definedName>
    <definedName name="____k4" localSheetId="9"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25" hidden="1">{"via1",#N/A,TRUE,"general";"via2",#N/A,TRUE,"general";"via3",#N/A,TRUE,"general"}</definedName>
    <definedName name="____k5" localSheetId="26" hidden="1">{"via1",#N/A,TRUE,"general";"via2",#N/A,TRUE,"general";"via3",#N/A,TRUE,"general"}</definedName>
    <definedName name="____k5" localSheetId="27" hidden="1">{"via1",#N/A,TRUE,"general";"via2",#N/A,TRUE,"general";"via3",#N/A,TRUE,"general"}</definedName>
    <definedName name="____k5" localSheetId="28" hidden="1">{"via1",#N/A,TRUE,"general";"via2",#N/A,TRUE,"general";"via3",#N/A,TRUE,"general"}</definedName>
    <definedName name="____k5" localSheetId="29" hidden="1">{"via1",#N/A,TRUE,"general";"via2",#N/A,TRUE,"general";"via3",#N/A,TRUE,"general"}</definedName>
    <definedName name="____k5" localSheetId="30" hidden="1">{"via1",#N/A,TRUE,"general";"via2",#N/A,TRUE,"general";"via3",#N/A,TRUE,"general"}</definedName>
    <definedName name="____k5" localSheetId="31" hidden="1">{"via1",#N/A,TRUE,"general";"via2",#N/A,TRUE,"general";"via3",#N/A,TRUE,"general"}</definedName>
    <definedName name="____k5" localSheetId="8" hidden="1">{"via1",#N/A,TRUE,"general";"via2",#N/A,TRUE,"general";"via3",#N/A,TRUE,"general"}</definedName>
    <definedName name="____k5" localSheetId="9"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25" hidden="1">{"TAB1",#N/A,TRUE,"GENERAL";"TAB2",#N/A,TRUE,"GENERAL";"TAB3",#N/A,TRUE,"GENERAL";"TAB4",#N/A,TRUE,"GENERAL";"TAB5",#N/A,TRUE,"GENERAL"}</definedName>
    <definedName name="____k6" localSheetId="26" hidden="1">{"TAB1",#N/A,TRUE,"GENERAL";"TAB2",#N/A,TRUE,"GENERAL";"TAB3",#N/A,TRUE,"GENERAL";"TAB4",#N/A,TRUE,"GENERAL";"TAB5",#N/A,TRUE,"GENERAL"}</definedName>
    <definedName name="____k6" localSheetId="27" hidden="1">{"TAB1",#N/A,TRUE,"GENERAL";"TAB2",#N/A,TRUE,"GENERAL";"TAB3",#N/A,TRUE,"GENERAL";"TAB4",#N/A,TRUE,"GENERAL";"TAB5",#N/A,TRUE,"GENERAL"}</definedName>
    <definedName name="____k6" localSheetId="28" hidden="1">{"TAB1",#N/A,TRUE,"GENERAL";"TAB2",#N/A,TRUE,"GENERAL";"TAB3",#N/A,TRUE,"GENERAL";"TAB4",#N/A,TRUE,"GENERAL";"TAB5",#N/A,TRUE,"GENERAL"}</definedName>
    <definedName name="____k6" localSheetId="29" hidden="1">{"TAB1",#N/A,TRUE,"GENERAL";"TAB2",#N/A,TRUE,"GENERAL";"TAB3",#N/A,TRUE,"GENERAL";"TAB4",#N/A,TRUE,"GENERAL";"TAB5",#N/A,TRUE,"GENERAL"}</definedName>
    <definedName name="____k6" localSheetId="30" hidden="1">{"TAB1",#N/A,TRUE,"GENERAL";"TAB2",#N/A,TRUE,"GENERAL";"TAB3",#N/A,TRUE,"GENERAL";"TAB4",#N/A,TRUE,"GENERAL";"TAB5",#N/A,TRUE,"GENERAL"}</definedName>
    <definedName name="____k6" localSheetId="31" hidden="1">{"TAB1",#N/A,TRUE,"GENERAL";"TAB2",#N/A,TRUE,"GENERAL";"TAB3",#N/A,TRUE,"GENERAL";"TAB4",#N/A,TRUE,"GENERAL";"TAB5",#N/A,TRUE,"GENERAL"}</definedName>
    <definedName name="____k6" localSheetId="8" hidden="1">{"TAB1",#N/A,TRUE,"GENERAL";"TAB2",#N/A,TRUE,"GENERAL";"TAB3",#N/A,TRUE,"GENERAL";"TAB4",#N/A,TRUE,"GENERAL";"TAB5",#N/A,TRUE,"GENERAL"}</definedName>
    <definedName name="____k6" localSheetId="9"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25" hidden="1">{"via1",#N/A,TRUE,"general";"via2",#N/A,TRUE,"general";"via3",#N/A,TRUE,"general"}</definedName>
    <definedName name="____k7" localSheetId="26" hidden="1">{"via1",#N/A,TRUE,"general";"via2",#N/A,TRUE,"general";"via3",#N/A,TRUE,"general"}</definedName>
    <definedName name="____k7" localSheetId="27" hidden="1">{"via1",#N/A,TRUE,"general";"via2",#N/A,TRUE,"general";"via3",#N/A,TRUE,"general"}</definedName>
    <definedName name="____k7" localSheetId="28" hidden="1">{"via1",#N/A,TRUE,"general";"via2",#N/A,TRUE,"general";"via3",#N/A,TRUE,"general"}</definedName>
    <definedName name="____k7" localSheetId="29" hidden="1">{"via1",#N/A,TRUE,"general";"via2",#N/A,TRUE,"general";"via3",#N/A,TRUE,"general"}</definedName>
    <definedName name="____k7" localSheetId="30" hidden="1">{"via1",#N/A,TRUE,"general";"via2",#N/A,TRUE,"general";"via3",#N/A,TRUE,"general"}</definedName>
    <definedName name="____k7" localSheetId="31" hidden="1">{"via1",#N/A,TRUE,"general";"via2",#N/A,TRUE,"general";"via3",#N/A,TRUE,"general"}</definedName>
    <definedName name="____k7" localSheetId="8" hidden="1">{"via1",#N/A,TRUE,"general";"via2",#N/A,TRUE,"general";"via3",#N/A,TRUE,"general"}</definedName>
    <definedName name="____k7" localSheetId="9"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25" hidden="1">{"via1",#N/A,TRUE,"general";"via2",#N/A,TRUE,"general";"via3",#N/A,TRUE,"general"}</definedName>
    <definedName name="____k8" localSheetId="26" hidden="1">{"via1",#N/A,TRUE,"general";"via2",#N/A,TRUE,"general";"via3",#N/A,TRUE,"general"}</definedName>
    <definedName name="____k8" localSheetId="27" hidden="1">{"via1",#N/A,TRUE,"general";"via2",#N/A,TRUE,"general";"via3",#N/A,TRUE,"general"}</definedName>
    <definedName name="____k8" localSheetId="28" hidden="1">{"via1",#N/A,TRUE,"general";"via2",#N/A,TRUE,"general";"via3",#N/A,TRUE,"general"}</definedName>
    <definedName name="____k8" localSheetId="29" hidden="1">{"via1",#N/A,TRUE,"general";"via2",#N/A,TRUE,"general";"via3",#N/A,TRUE,"general"}</definedName>
    <definedName name="____k8" localSheetId="30" hidden="1">{"via1",#N/A,TRUE,"general";"via2",#N/A,TRUE,"general";"via3",#N/A,TRUE,"general"}</definedName>
    <definedName name="____k8" localSheetId="31" hidden="1">{"via1",#N/A,TRUE,"general";"via2",#N/A,TRUE,"general";"via3",#N/A,TRUE,"general"}</definedName>
    <definedName name="____k8" localSheetId="8" hidden="1">{"via1",#N/A,TRUE,"general";"via2",#N/A,TRUE,"general";"via3",#N/A,TRUE,"general"}</definedName>
    <definedName name="____k8" localSheetId="9"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25" hidden="1">{"TAB1",#N/A,TRUE,"GENERAL";"TAB2",#N/A,TRUE,"GENERAL";"TAB3",#N/A,TRUE,"GENERAL";"TAB4",#N/A,TRUE,"GENERAL";"TAB5",#N/A,TRUE,"GENERAL"}</definedName>
    <definedName name="____k9" localSheetId="26" hidden="1">{"TAB1",#N/A,TRUE,"GENERAL";"TAB2",#N/A,TRUE,"GENERAL";"TAB3",#N/A,TRUE,"GENERAL";"TAB4",#N/A,TRUE,"GENERAL";"TAB5",#N/A,TRUE,"GENERAL"}</definedName>
    <definedName name="____k9" localSheetId="27" hidden="1">{"TAB1",#N/A,TRUE,"GENERAL";"TAB2",#N/A,TRUE,"GENERAL";"TAB3",#N/A,TRUE,"GENERAL";"TAB4",#N/A,TRUE,"GENERAL";"TAB5",#N/A,TRUE,"GENERAL"}</definedName>
    <definedName name="____k9" localSheetId="28" hidden="1">{"TAB1",#N/A,TRUE,"GENERAL";"TAB2",#N/A,TRUE,"GENERAL";"TAB3",#N/A,TRUE,"GENERAL";"TAB4",#N/A,TRUE,"GENERAL";"TAB5",#N/A,TRUE,"GENERAL"}</definedName>
    <definedName name="____k9" localSheetId="29" hidden="1">{"TAB1",#N/A,TRUE,"GENERAL";"TAB2",#N/A,TRUE,"GENERAL";"TAB3",#N/A,TRUE,"GENERAL";"TAB4",#N/A,TRUE,"GENERAL";"TAB5",#N/A,TRUE,"GENERAL"}</definedName>
    <definedName name="____k9" localSheetId="30" hidden="1">{"TAB1",#N/A,TRUE,"GENERAL";"TAB2",#N/A,TRUE,"GENERAL";"TAB3",#N/A,TRUE,"GENERAL";"TAB4",#N/A,TRUE,"GENERAL";"TAB5",#N/A,TRUE,"GENERAL"}</definedName>
    <definedName name="____k9" localSheetId="31" hidden="1">{"TAB1",#N/A,TRUE,"GENERAL";"TAB2",#N/A,TRUE,"GENERAL";"TAB3",#N/A,TRUE,"GENERAL";"TAB4",#N/A,TRUE,"GENERAL";"TAB5",#N/A,TRUE,"GENERAL"}</definedName>
    <definedName name="____k9" localSheetId="8" hidden="1">{"TAB1",#N/A,TRUE,"GENERAL";"TAB2",#N/A,TRUE,"GENERAL";"TAB3",#N/A,TRUE,"GENERAL";"TAB4",#N/A,TRUE,"GENERAL";"TAB5",#N/A,TRUE,"GENERAL"}</definedName>
    <definedName name="____k9" localSheetId="9"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25" hidden="1">{"TAB1",#N/A,TRUE,"GENERAL";"TAB2",#N/A,TRUE,"GENERAL";"TAB3",#N/A,TRUE,"GENERAL";"TAB4",#N/A,TRUE,"GENERAL";"TAB5",#N/A,TRUE,"GENERAL"}</definedName>
    <definedName name="____kjk6" localSheetId="26" hidden="1">{"TAB1",#N/A,TRUE,"GENERAL";"TAB2",#N/A,TRUE,"GENERAL";"TAB3",#N/A,TRUE,"GENERAL";"TAB4",#N/A,TRUE,"GENERAL";"TAB5",#N/A,TRUE,"GENERAL"}</definedName>
    <definedName name="____kjk6" localSheetId="27" hidden="1">{"TAB1",#N/A,TRUE,"GENERAL";"TAB2",#N/A,TRUE,"GENERAL";"TAB3",#N/A,TRUE,"GENERAL";"TAB4",#N/A,TRUE,"GENERAL";"TAB5",#N/A,TRUE,"GENERAL"}</definedName>
    <definedName name="____kjk6" localSheetId="28" hidden="1">{"TAB1",#N/A,TRUE,"GENERAL";"TAB2",#N/A,TRUE,"GENERAL";"TAB3",#N/A,TRUE,"GENERAL";"TAB4",#N/A,TRUE,"GENERAL";"TAB5",#N/A,TRUE,"GENERAL"}</definedName>
    <definedName name="____kjk6" localSheetId="29" hidden="1">{"TAB1",#N/A,TRUE,"GENERAL";"TAB2",#N/A,TRUE,"GENERAL";"TAB3",#N/A,TRUE,"GENERAL";"TAB4",#N/A,TRUE,"GENERAL";"TAB5",#N/A,TRUE,"GENERAL"}</definedName>
    <definedName name="____kjk6" localSheetId="30" hidden="1">{"TAB1",#N/A,TRUE,"GENERAL";"TAB2",#N/A,TRUE,"GENERAL";"TAB3",#N/A,TRUE,"GENERAL";"TAB4",#N/A,TRUE,"GENERAL";"TAB5",#N/A,TRUE,"GENERAL"}</definedName>
    <definedName name="____kjk6" localSheetId="31" hidden="1">{"TAB1",#N/A,TRUE,"GENERAL";"TAB2",#N/A,TRUE,"GENERAL";"TAB3",#N/A,TRUE,"GENERAL";"TAB4",#N/A,TRUE,"GENERAL";"TAB5",#N/A,TRUE,"GENERAL"}</definedName>
    <definedName name="____kjk6" localSheetId="8" hidden="1">{"TAB1",#N/A,TRUE,"GENERAL";"TAB2",#N/A,TRUE,"GENERAL";"TAB3",#N/A,TRUE,"GENERAL";"TAB4",#N/A,TRUE,"GENERAL";"TAB5",#N/A,TRUE,"GENERAL"}</definedName>
    <definedName name="____kjk6" localSheetId="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25" hidden="1">{"via1",#N/A,TRUE,"general";"via2",#N/A,TRUE,"general";"via3",#N/A,TRUE,"general"}</definedName>
    <definedName name="____m3" localSheetId="26" hidden="1">{"via1",#N/A,TRUE,"general";"via2",#N/A,TRUE,"general";"via3",#N/A,TRUE,"general"}</definedName>
    <definedName name="____m3" localSheetId="27" hidden="1">{"via1",#N/A,TRUE,"general";"via2",#N/A,TRUE,"general";"via3",#N/A,TRUE,"general"}</definedName>
    <definedName name="____m3" localSheetId="28" hidden="1">{"via1",#N/A,TRUE,"general";"via2",#N/A,TRUE,"general";"via3",#N/A,TRUE,"general"}</definedName>
    <definedName name="____m3" localSheetId="29" hidden="1">{"via1",#N/A,TRUE,"general";"via2",#N/A,TRUE,"general";"via3",#N/A,TRUE,"general"}</definedName>
    <definedName name="____m3" localSheetId="30" hidden="1">{"via1",#N/A,TRUE,"general";"via2",#N/A,TRUE,"general";"via3",#N/A,TRUE,"general"}</definedName>
    <definedName name="____m3" localSheetId="31" hidden="1">{"via1",#N/A,TRUE,"general";"via2",#N/A,TRUE,"general";"via3",#N/A,TRUE,"general"}</definedName>
    <definedName name="____m3" localSheetId="8" hidden="1">{"via1",#N/A,TRUE,"general";"via2",#N/A,TRUE,"general";"via3",#N/A,TRUE,"general"}</definedName>
    <definedName name="____m3" localSheetId="9"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25" hidden="1">{"TAB1",#N/A,TRUE,"GENERAL";"TAB2",#N/A,TRUE,"GENERAL";"TAB3",#N/A,TRUE,"GENERAL";"TAB4",#N/A,TRUE,"GENERAL";"TAB5",#N/A,TRUE,"GENERAL"}</definedName>
    <definedName name="____m4" localSheetId="26" hidden="1">{"TAB1",#N/A,TRUE,"GENERAL";"TAB2",#N/A,TRUE,"GENERAL";"TAB3",#N/A,TRUE,"GENERAL";"TAB4",#N/A,TRUE,"GENERAL";"TAB5",#N/A,TRUE,"GENERAL"}</definedName>
    <definedName name="____m4" localSheetId="27" hidden="1">{"TAB1",#N/A,TRUE,"GENERAL";"TAB2",#N/A,TRUE,"GENERAL";"TAB3",#N/A,TRUE,"GENERAL";"TAB4",#N/A,TRUE,"GENERAL";"TAB5",#N/A,TRUE,"GENERAL"}</definedName>
    <definedName name="____m4" localSheetId="28" hidden="1">{"TAB1",#N/A,TRUE,"GENERAL";"TAB2",#N/A,TRUE,"GENERAL";"TAB3",#N/A,TRUE,"GENERAL";"TAB4",#N/A,TRUE,"GENERAL";"TAB5",#N/A,TRUE,"GENERAL"}</definedName>
    <definedName name="____m4" localSheetId="29" hidden="1">{"TAB1",#N/A,TRUE,"GENERAL";"TAB2",#N/A,TRUE,"GENERAL";"TAB3",#N/A,TRUE,"GENERAL";"TAB4",#N/A,TRUE,"GENERAL";"TAB5",#N/A,TRUE,"GENERAL"}</definedName>
    <definedName name="____m4" localSheetId="30" hidden="1">{"TAB1",#N/A,TRUE,"GENERAL";"TAB2",#N/A,TRUE,"GENERAL";"TAB3",#N/A,TRUE,"GENERAL";"TAB4",#N/A,TRUE,"GENERAL";"TAB5",#N/A,TRUE,"GENERAL"}</definedName>
    <definedName name="____m4" localSheetId="31" hidden="1">{"TAB1",#N/A,TRUE,"GENERAL";"TAB2",#N/A,TRUE,"GENERAL";"TAB3",#N/A,TRUE,"GENERAL";"TAB4",#N/A,TRUE,"GENERAL";"TAB5",#N/A,TRUE,"GENERAL"}</definedName>
    <definedName name="____m4" localSheetId="8" hidden="1">{"TAB1",#N/A,TRUE,"GENERAL";"TAB2",#N/A,TRUE,"GENERAL";"TAB3",#N/A,TRUE,"GENERAL";"TAB4",#N/A,TRUE,"GENERAL";"TAB5",#N/A,TRUE,"GENERAL"}</definedName>
    <definedName name="____m4" localSheetId="9"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25" hidden="1">{"via1",#N/A,TRUE,"general";"via2",#N/A,TRUE,"general";"via3",#N/A,TRUE,"general"}</definedName>
    <definedName name="____m5" localSheetId="26" hidden="1">{"via1",#N/A,TRUE,"general";"via2",#N/A,TRUE,"general";"via3",#N/A,TRUE,"general"}</definedName>
    <definedName name="____m5" localSheetId="27" hidden="1">{"via1",#N/A,TRUE,"general";"via2",#N/A,TRUE,"general";"via3",#N/A,TRUE,"general"}</definedName>
    <definedName name="____m5" localSheetId="28" hidden="1">{"via1",#N/A,TRUE,"general";"via2",#N/A,TRUE,"general";"via3",#N/A,TRUE,"general"}</definedName>
    <definedName name="____m5" localSheetId="29" hidden="1">{"via1",#N/A,TRUE,"general";"via2",#N/A,TRUE,"general";"via3",#N/A,TRUE,"general"}</definedName>
    <definedName name="____m5" localSheetId="30" hidden="1">{"via1",#N/A,TRUE,"general";"via2",#N/A,TRUE,"general";"via3",#N/A,TRUE,"general"}</definedName>
    <definedName name="____m5" localSheetId="31" hidden="1">{"via1",#N/A,TRUE,"general";"via2",#N/A,TRUE,"general";"via3",#N/A,TRUE,"general"}</definedName>
    <definedName name="____m5" localSheetId="8" hidden="1">{"via1",#N/A,TRUE,"general";"via2",#N/A,TRUE,"general";"via3",#N/A,TRUE,"general"}</definedName>
    <definedName name="____m5" localSheetId="9"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25" hidden="1">{"TAB1",#N/A,TRUE,"GENERAL";"TAB2",#N/A,TRUE,"GENERAL";"TAB3",#N/A,TRUE,"GENERAL";"TAB4",#N/A,TRUE,"GENERAL";"TAB5",#N/A,TRUE,"GENERAL"}</definedName>
    <definedName name="____m6" localSheetId="26" hidden="1">{"TAB1",#N/A,TRUE,"GENERAL";"TAB2",#N/A,TRUE,"GENERAL";"TAB3",#N/A,TRUE,"GENERAL";"TAB4",#N/A,TRUE,"GENERAL";"TAB5",#N/A,TRUE,"GENERAL"}</definedName>
    <definedName name="____m6" localSheetId="27" hidden="1">{"TAB1",#N/A,TRUE,"GENERAL";"TAB2",#N/A,TRUE,"GENERAL";"TAB3",#N/A,TRUE,"GENERAL";"TAB4",#N/A,TRUE,"GENERAL";"TAB5",#N/A,TRUE,"GENERAL"}</definedName>
    <definedName name="____m6" localSheetId="28" hidden="1">{"TAB1",#N/A,TRUE,"GENERAL";"TAB2",#N/A,TRUE,"GENERAL";"TAB3",#N/A,TRUE,"GENERAL";"TAB4",#N/A,TRUE,"GENERAL";"TAB5",#N/A,TRUE,"GENERAL"}</definedName>
    <definedName name="____m6" localSheetId="29" hidden="1">{"TAB1",#N/A,TRUE,"GENERAL";"TAB2",#N/A,TRUE,"GENERAL";"TAB3",#N/A,TRUE,"GENERAL";"TAB4",#N/A,TRUE,"GENERAL";"TAB5",#N/A,TRUE,"GENERAL"}</definedName>
    <definedName name="____m6" localSheetId="30" hidden="1">{"TAB1",#N/A,TRUE,"GENERAL";"TAB2",#N/A,TRUE,"GENERAL";"TAB3",#N/A,TRUE,"GENERAL";"TAB4",#N/A,TRUE,"GENERAL";"TAB5",#N/A,TRUE,"GENERAL"}</definedName>
    <definedName name="____m6" localSheetId="31" hidden="1">{"TAB1",#N/A,TRUE,"GENERAL";"TAB2",#N/A,TRUE,"GENERAL";"TAB3",#N/A,TRUE,"GENERAL";"TAB4",#N/A,TRUE,"GENERAL";"TAB5",#N/A,TRUE,"GENERAL"}</definedName>
    <definedName name="____m6" localSheetId="8" hidden="1">{"TAB1",#N/A,TRUE,"GENERAL";"TAB2",#N/A,TRUE,"GENERAL";"TAB3",#N/A,TRUE,"GENERAL";"TAB4",#N/A,TRUE,"GENERAL";"TAB5",#N/A,TRUE,"GENERAL"}</definedName>
    <definedName name="____m6" localSheetId="9"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25" hidden="1">{"TAB1",#N/A,TRUE,"GENERAL";"TAB2",#N/A,TRUE,"GENERAL";"TAB3",#N/A,TRUE,"GENERAL";"TAB4",#N/A,TRUE,"GENERAL";"TAB5",#N/A,TRUE,"GENERAL"}</definedName>
    <definedName name="____m7" localSheetId="26" hidden="1">{"TAB1",#N/A,TRUE,"GENERAL";"TAB2",#N/A,TRUE,"GENERAL";"TAB3",#N/A,TRUE,"GENERAL";"TAB4",#N/A,TRUE,"GENERAL";"TAB5",#N/A,TRUE,"GENERAL"}</definedName>
    <definedName name="____m7" localSheetId="27" hidden="1">{"TAB1",#N/A,TRUE,"GENERAL";"TAB2",#N/A,TRUE,"GENERAL";"TAB3",#N/A,TRUE,"GENERAL";"TAB4",#N/A,TRUE,"GENERAL";"TAB5",#N/A,TRUE,"GENERAL"}</definedName>
    <definedName name="____m7" localSheetId="28" hidden="1">{"TAB1",#N/A,TRUE,"GENERAL";"TAB2",#N/A,TRUE,"GENERAL";"TAB3",#N/A,TRUE,"GENERAL";"TAB4",#N/A,TRUE,"GENERAL";"TAB5",#N/A,TRUE,"GENERAL"}</definedName>
    <definedName name="____m7" localSheetId="29" hidden="1">{"TAB1",#N/A,TRUE,"GENERAL";"TAB2",#N/A,TRUE,"GENERAL";"TAB3",#N/A,TRUE,"GENERAL";"TAB4",#N/A,TRUE,"GENERAL";"TAB5",#N/A,TRUE,"GENERAL"}</definedName>
    <definedName name="____m7" localSheetId="30" hidden="1">{"TAB1",#N/A,TRUE,"GENERAL";"TAB2",#N/A,TRUE,"GENERAL";"TAB3",#N/A,TRUE,"GENERAL";"TAB4",#N/A,TRUE,"GENERAL";"TAB5",#N/A,TRUE,"GENERAL"}</definedName>
    <definedName name="____m7" localSheetId="31" hidden="1">{"TAB1",#N/A,TRUE,"GENERAL";"TAB2",#N/A,TRUE,"GENERAL";"TAB3",#N/A,TRUE,"GENERAL";"TAB4",#N/A,TRUE,"GENERAL";"TAB5",#N/A,TRUE,"GENERAL"}</definedName>
    <definedName name="____m7" localSheetId="8" hidden="1">{"TAB1",#N/A,TRUE,"GENERAL";"TAB2",#N/A,TRUE,"GENERAL";"TAB3",#N/A,TRUE,"GENERAL";"TAB4",#N/A,TRUE,"GENERAL";"TAB5",#N/A,TRUE,"GENERAL"}</definedName>
    <definedName name="____m7" localSheetId="9"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25" hidden="1">{"via1",#N/A,TRUE,"general";"via2",#N/A,TRUE,"general";"via3",#N/A,TRUE,"general"}</definedName>
    <definedName name="____m8" localSheetId="26" hidden="1">{"via1",#N/A,TRUE,"general";"via2",#N/A,TRUE,"general";"via3",#N/A,TRUE,"general"}</definedName>
    <definedName name="____m8" localSheetId="27" hidden="1">{"via1",#N/A,TRUE,"general";"via2",#N/A,TRUE,"general";"via3",#N/A,TRUE,"general"}</definedName>
    <definedName name="____m8" localSheetId="28" hidden="1">{"via1",#N/A,TRUE,"general";"via2",#N/A,TRUE,"general";"via3",#N/A,TRUE,"general"}</definedName>
    <definedName name="____m8" localSheetId="29" hidden="1">{"via1",#N/A,TRUE,"general";"via2",#N/A,TRUE,"general";"via3",#N/A,TRUE,"general"}</definedName>
    <definedName name="____m8" localSheetId="30" hidden="1">{"via1",#N/A,TRUE,"general";"via2",#N/A,TRUE,"general";"via3",#N/A,TRUE,"general"}</definedName>
    <definedName name="____m8" localSheetId="31" hidden="1">{"via1",#N/A,TRUE,"general";"via2",#N/A,TRUE,"general";"via3",#N/A,TRUE,"general"}</definedName>
    <definedName name="____m8" localSheetId="8" hidden="1">{"via1",#N/A,TRUE,"general";"via2",#N/A,TRUE,"general";"via3",#N/A,TRUE,"general"}</definedName>
    <definedName name="____m8" localSheetId="9"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25" hidden="1">{"via1",#N/A,TRUE,"general";"via2",#N/A,TRUE,"general";"via3",#N/A,TRUE,"general"}</definedName>
    <definedName name="____m9" localSheetId="26" hidden="1">{"via1",#N/A,TRUE,"general";"via2",#N/A,TRUE,"general";"via3",#N/A,TRUE,"general"}</definedName>
    <definedName name="____m9" localSheetId="27" hidden="1">{"via1",#N/A,TRUE,"general";"via2",#N/A,TRUE,"general";"via3",#N/A,TRUE,"general"}</definedName>
    <definedName name="____m9" localSheetId="28" hidden="1">{"via1",#N/A,TRUE,"general";"via2",#N/A,TRUE,"general";"via3",#N/A,TRUE,"general"}</definedName>
    <definedName name="____m9" localSheetId="29" hidden="1">{"via1",#N/A,TRUE,"general";"via2",#N/A,TRUE,"general";"via3",#N/A,TRUE,"general"}</definedName>
    <definedName name="____m9" localSheetId="30" hidden="1">{"via1",#N/A,TRUE,"general";"via2",#N/A,TRUE,"general";"via3",#N/A,TRUE,"general"}</definedName>
    <definedName name="____m9" localSheetId="31" hidden="1">{"via1",#N/A,TRUE,"general";"via2",#N/A,TRUE,"general";"via3",#N/A,TRUE,"general"}</definedName>
    <definedName name="____m9" localSheetId="8" hidden="1">{"via1",#N/A,TRUE,"general";"via2",#N/A,TRUE,"general";"via3",#N/A,TRUE,"general"}</definedName>
    <definedName name="____m9" localSheetId="9"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25" hidden="1">{"TAB1",#N/A,TRUE,"GENERAL";"TAB2",#N/A,TRUE,"GENERAL";"TAB3",#N/A,TRUE,"GENERAL";"TAB4",#N/A,TRUE,"GENERAL";"TAB5",#N/A,TRUE,"GENERAL"}</definedName>
    <definedName name="____n3" localSheetId="26" hidden="1">{"TAB1",#N/A,TRUE,"GENERAL";"TAB2",#N/A,TRUE,"GENERAL";"TAB3",#N/A,TRUE,"GENERAL";"TAB4",#N/A,TRUE,"GENERAL";"TAB5",#N/A,TRUE,"GENERAL"}</definedName>
    <definedName name="____n3" localSheetId="27" hidden="1">{"TAB1",#N/A,TRUE,"GENERAL";"TAB2",#N/A,TRUE,"GENERAL";"TAB3",#N/A,TRUE,"GENERAL";"TAB4",#N/A,TRUE,"GENERAL";"TAB5",#N/A,TRUE,"GENERAL"}</definedName>
    <definedName name="____n3" localSheetId="28" hidden="1">{"TAB1",#N/A,TRUE,"GENERAL";"TAB2",#N/A,TRUE,"GENERAL";"TAB3",#N/A,TRUE,"GENERAL";"TAB4",#N/A,TRUE,"GENERAL";"TAB5",#N/A,TRUE,"GENERAL"}</definedName>
    <definedName name="____n3" localSheetId="29" hidden="1">{"TAB1",#N/A,TRUE,"GENERAL";"TAB2",#N/A,TRUE,"GENERAL";"TAB3",#N/A,TRUE,"GENERAL";"TAB4",#N/A,TRUE,"GENERAL";"TAB5",#N/A,TRUE,"GENERAL"}</definedName>
    <definedName name="____n3" localSheetId="30" hidden="1">{"TAB1",#N/A,TRUE,"GENERAL";"TAB2",#N/A,TRUE,"GENERAL";"TAB3",#N/A,TRUE,"GENERAL";"TAB4",#N/A,TRUE,"GENERAL";"TAB5",#N/A,TRUE,"GENERAL"}</definedName>
    <definedName name="____n3" localSheetId="31" hidden="1">{"TAB1",#N/A,TRUE,"GENERAL";"TAB2",#N/A,TRUE,"GENERAL";"TAB3",#N/A,TRUE,"GENERAL";"TAB4",#N/A,TRUE,"GENERAL";"TAB5",#N/A,TRUE,"GENERAL"}</definedName>
    <definedName name="____n3" localSheetId="8" hidden="1">{"TAB1",#N/A,TRUE,"GENERAL";"TAB2",#N/A,TRUE,"GENERAL";"TAB3",#N/A,TRUE,"GENERAL";"TAB4",#N/A,TRUE,"GENERAL";"TAB5",#N/A,TRUE,"GENERAL"}</definedName>
    <definedName name="____n3" localSheetId="9"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25" hidden="1">{"via1",#N/A,TRUE,"general";"via2",#N/A,TRUE,"general";"via3",#N/A,TRUE,"general"}</definedName>
    <definedName name="____n4" localSheetId="26" hidden="1">{"via1",#N/A,TRUE,"general";"via2",#N/A,TRUE,"general";"via3",#N/A,TRUE,"general"}</definedName>
    <definedName name="____n4" localSheetId="27" hidden="1">{"via1",#N/A,TRUE,"general";"via2",#N/A,TRUE,"general";"via3",#N/A,TRUE,"general"}</definedName>
    <definedName name="____n4" localSheetId="28" hidden="1">{"via1",#N/A,TRUE,"general";"via2",#N/A,TRUE,"general";"via3",#N/A,TRUE,"general"}</definedName>
    <definedName name="____n4" localSheetId="29" hidden="1">{"via1",#N/A,TRUE,"general";"via2",#N/A,TRUE,"general";"via3",#N/A,TRUE,"general"}</definedName>
    <definedName name="____n4" localSheetId="30" hidden="1">{"via1",#N/A,TRUE,"general";"via2",#N/A,TRUE,"general";"via3",#N/A,TRUE,"general"}</definedName>
    <definedName name="____n4" localSheetId="31" hidden="1">{"via1",#N/A,TRUE,"general";"via2",#N/A,TRUE,"general";"via3",#N/A,TRUE,"general"}</definedName>
    <definedName name="____n4" localSheetId="8" hidden="1">{"via1",#N/A,TRUE,"general";"via2",#N/A,TRUE,"general";"via3",#N/A,TRUE,"general"}</definedName>
    <definedName name="____n4" localSheetId="9"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25" hidden="1">{"TAB1",#N/A,TRUE,"GENERAL";"TAB2",#N/A,TRUE,"GENERAL";"TAB3",#N/A,TRUE,"GENERAL";"TAB4",#N/A,TRUE,"GENERAL";"TAB5",#N/A,TRUE,"GENERAL"}</definedName>
    <definedName name="____n5" localSheetId="26" hidden="1">{"TAB1",#N/A,TRUE,"GENERAL";"TAB2",#N/A,TRUE,"GENERAL";"TAB3",#N/A,TRUE,"GENERAL";"TAB4",#N/A,TRUE,"GENERAL";"TAB5",#N/A,TRUE,"GENERAL"}</definedName>
    <definedName name="____n5" localSheetId="27" hidden="1">{"TAB1",#N/A,TRUE,"GENERAL";"TAB2",#N/A,TRUE,"GENERAL";"TAB3",#N/A,TRUE,"GENERAL";"TAB4",#N/A,TRUE,"GENERAL";"TAB5",#N/A,TRUE,"GENERAL"}</definedName>
    <definedName name="____n5" localSheetId="28" hidden="1">{"TAB1",#N/A,TRUE,"GENERAL";"TAB2",#N/A,TRUE,"GENERAL";"TAB3",#N/A,TRUE,"GENERAL";"TAB4",#N/A,TRUE,"GENERAL";"TAB5",#N/A,TRUE,"GENERAL"}</definedName>
    <definedName name="____n5" localSheetId="29" hidden="1">{"TAB1",#N/A,TRUE,"GENERAL";"TAB2",#N/A,TRUE,"GENERAL";"TAB3",#N/A,TRUE,"GENERAL";"TAB4",#N/A,TRUE,"GENERAL";"TAB5",#N/A,TRUE,"GENERAL"}</definedName>
    <definedName name="____n5" localSheetId="30" hidden="1">{"TAB1",#N/A,TRUE,"GENERAL";"TAB2",#N/A,TRUE,"GENERAL";"TAB3",#N/A,TRUE,"GENERAL";"TAB4",#N/A,TRUE,"GENERAL";"TAB5",#N/A,TRUE,"GENERAL"}</definedName>
    <definedName name="____n5" localSheetId="31" hidden="1">{"TAB1",#N/A,TRUE,"GENERAL";"TAB2",#N/A,TRUE,"GENERAL";"TAB3",#N/A,TRUE,"GENERAL";"TAB4",#N/A,TRUE,"GENERAL";"TAB5",#N/A,TRUE,"GENERAL"}</definedName>
    <definedName name="____n5" localSheetId="8" hidden="1">{"TAB1",#N/A,TRUE,"GENERAL";"TAB2",#N/A,TRUE,"GENERAL";"TAB3",#N/A,TRUE,"GENERAL";"TAB4",#N/A,TRUE,"GENERAL";"TAB5",#N/A,TRUE,"GENERAL"}</definedName>
    <definedName name="____n5" localSheetId="9"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25" hidden="1">{"via1",#N/A,TRUE,"general";"via2",#N/A,TRUE,"general";"via3",#N/A,TRUE,"general"}</definedName>
    <definedName name="____nyn7" localSheetId="26" hidden="1">{"via1",#N/A,TRUE,"general";"via2",#N/A,TRUE,"general";"via3",#N/A,TRUE,"general"}</definedName>
    <definedName name="____nyn7" localSheetId="27" hidden="1">{"via1",#N/A,TRUE,"general";"via2",#N/A,TRUE,"general";"via3",#N/A,TRUE,"general"}</definedName>
    <definedName name="____nyn7" localSheetId="28" hidden="1">{"via1",#N/A,TRUE,"general";"via2",#N/A,TRUE,"general";"via3",#N/A,TRUE,"general"}</definedName>
    <definedName name="____nyn7" localSheetId="29" hidden="1">{"via1",#N/A,TRUE,"general";"via2",#N/A,TRUE,"general";"via3",#N/A,TRUE,"general"}</definedName>
    <definedName name="____nyn7" localSheetId="30" hidden="1">{"via1",#N/A,TRUE,"general";"via2",#N/A,TRUE,"general";"via3",#N/A,TRUE,"general"}</definedName>
    <definedName name="____nyn7" localSheetId="31" hidden="1">{"via1",#N/A,TRUE,"general";"via2",#N/A,TRUE,"general";"via3",#N/A,TRUE,"general"}</definedName>
    <definedName name="____nyn7" localSheetId="8" hidden="1">{"via1",#N/A,TRUE,"general";"via2",#N/A,TRUE,"general";"via3",#N/A,TRUE,"general"}</definedName>
    <definedName name="____nyn7" localSheetId="9"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25" hidden="1">{"via1",#N/A,TRUE,"general";"via2",#N/A,TRUE,"general";"via3",#N/A,TRUE,"general"}</definedName>
    <definedName name="____o4" localSheetId="26" hidden="1">{"via1",#N/A,TRUE,"general";"via2",#N/A,TRUE,"general";"via3",#N/A,TRUE,"general"}</definedName>
    <definedName name="____o4" localSheetId="27" hidden="1">{"via1",#N/A,TRUE,"general";"via2",#N/A,TRUE,"general";"via3",#N/A,TRUE,"general"}</definedName>
    <definedName name="____o4" localSheetId="28" hidden="1">{"via1",#N/A,TRUE,"general";"via2",#N/A,TRUE,"general";"via3",#N/A,TRUE,"general"}</definedName>
    <definedName name="____o4" localSheetId="29" hidden="1">{"via1",#N/A,TRUE,"general";"via2",#N/A,TRUE,"general";"via3",#N/A,TRUE,"general"}</definedName>
    <definedName name="____o4" localSheetId="30" hidden="1">{"via1",#N/A,TRUE,"general";"via2",#N/A,TRUE,"general";"via3",#N/A,TRUE,"general"}</definedName>
    <definedName name="____o4" localSheetId="31" hidden="1">{"via1",#N/A,TRUE,"general";"via2",#N/A,TRUE,"general";"via3",#N/A,TRUE,"general"}</definedName>
    <definedName name="____o4" localSheetId="8" hidden="1">{"via1",#N/A,TRUE,"general";"via2",#N/A,TRUE,"general";"via3",#N/A,TRUE,"general"}</definedName>
    <definedName name="____o4" localSheetId="9"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25" hidden="1">{"TAB1",#N/A,TRUE,"GENERAL";"TAB2",#N/A,TRUE,"GENERAL";"TAB3",#N/A,TRUE,"GENERAL";"TAB4",#N/A,TRUE,"GENERAL";"TAB5",#N/A,TRUE,"GENERAL"}</definedName>
    <definedName name="____o5" localSheetId="26" hidden="1">{"TAB1",#N/A,TRUE,"GENERAL";"TAB2",#N/A,TRUE,"GENERAL";"TAB3",#N/A,TRUE,"GENERAL";"TAB4",#N/A,TRUE,"GENERAL";"TAB5",#N/A,TRUE,"GENERAL"}</definedName>
    <definedName name="____o5" localSheetId="27" hidden="1">{"TAB1",#N/A,TRUE,"GENERAL";"TAB2",#N/A,TRUE,"GENERAL";"TAB3",#N/A,TRUE,"GENERAL";"TAB4",#N/A,TRUE,"GENERAL";"TAB5",#N/A,TRUE,"GENERAL"}</definedName>
    <definedName name="____o5" localSheetId="28" hidden="1">{"TAB1",#N/A,TRUE,"GENERAL";"TAB2",#N/A,TRUE,"GENERAL";"TAB3",#N/A,TRUE,"GENERAL";"TAB4",#N/A,TRUE,"GENERAL";"TAB5",#N/A,TRUE,"GENERAL"}</definedName>
    <definedName name="____o5" localSheetId="29" hidden="1">{"TAB1",#N/A,TRUE,"GENERAL";"TAB2",#N/A,TRUE,"GENERAL";"TAB3",#N/A,TRUE,"GENERAL";"TAB4",#N/A,TRUE,"GENERAL";"TAB5",#N/A,TRUE,"GENERAL"}</definedName>
    <definedName name="____o5" localSheetId="30" hidden="1">{"TAB1",#N/A,TRUE,"GENERAL";"TAB2",#N/A,TRUE,"GENERAL";"TAB3",#N/A,TRUE,"GENERAL";"TAB4",#N/A,TRUE,"GENERAL";"TAB5",#N/A,TRUE,"GENERAL"}</definedName>
    <definedName name="____o5" localSheetId="31" hidden="1">{"TAB1",#N/A,TRUE,"GENERAL";"TAB2",#N/A,TRUE,"GENERAL";"TAB3",#N/A,TRUE,"GENERAL";"TAB4",#N/A,TRUE,"GENERAL";"TAB5",#N/A,TRUE,"GENERAL"}</definedName>
    <definedName name="____o5" localSheetId="8" hidden="1">{"TAB1",#N/A,TRUE,"GENERAL";"TAB2",#N/A,TRUE,"GENERAL";"TAB3",#N/A,TRUE,"GENERAL";"TAB4",#N/A,TRUE,"GENERAL";"TAB5",#N/A,TRUE,"GENERAL"}</definedName>
    <definedName name="____o5" localSheetId="9"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25" hidden="1">{"TAB1",#N/A,TRUE,"GENERAL";"TAB2",#N/A,TRUE,"GENERAL";"TAB3",#N/A,TRUE,"GENERAL";"TAB4",#N/A,TRUE,"GENERAL";"TAB5",#N/A,TRUE,"GENERAL"}</definedName>
    <definedName name="____o6" localSheetId="26" hidden="1">{"TAB1",#N/A,TRUE,"GENERAL";"TAB2",#N/A,TRUE,"GENERAL";"TAB3",#N/A,TRUE,"GENERAL";"TAB4",#N/A,TRUE,"GENERAL";"TAB5",#N/A,TRUE,"GENERAL"}</definedName>
    <definedName name="____o6" localSheetId="27" hidden="1">{"TAB1",#N/A,TRUE,"GENERAL";"TAB2",#N/A,TRUE,"GENERAL";"TAB3",#N/A,TRUE,"GENERAL";"TAB4",#N/A,TRUE,"GENERAL";"TAB5",#N/A,TRUE,"GENERAL"}</definedName>
    <definedName name="____o6" localSheetId="28" hidden="1">{"TAB1",#N/A,TRUE,"GENERAL";"TAB2",#N/A,TRUE,"GENERAL";"TAB3",#N/A,TRUE,"GENERAL";"TAB4",#N/A,TRUE,"GENERAL";"TAB5",#N/A,TRUE,"GENERAL"}</definedName>
    <definedName name="____o6" localSheetId="29" hidden="1">{"TAB1",#N/A,TRUE,"GENERAL";"TAB2",#N/A,TRUE,"GENERAL";"TAB3",#N/A,TRUE,"GENERAL";"TAB4",#N/A,TRUE,"GENERAL";"TAB5",#N/A,TRUE,"GENERAL"}</definedName>
    <definedName name="____o6" localSheetId="30" hidden="1">{"TAB1",#N/A,TRUE,"GENERAL";"TAB2",#N/A,TRUE,"GENERAL";"TAB3",#N/A,TRUE,"GENERAL";"TAB4",#N/A,TRUE,"GENERAL";"TAB5",#N/A,TRUE,"GENERAL"}</definedName>
    <definedName name="____o6" localSheetId="31" hidden="1">{"TAB1",#N/A,TRUE,"GENERAL";"TAB2",#N/A,TRUE,"GENERAL";"TAB3",#N/A,TRUE,"GENERAL";"TAB4",#N/A,TRUE,"GENERAL";"TAB5",#N/A,TRUE,"GENERAL"}</definedName>
    <definedName name="____o6" localSheetId="8" hidden="1">{"TAB1",#N/A,TRUE,"GENERAL";"TAB2",#N/A,TRUE,"GENERAL";"TAB3",#N/A,TRUE,"GENERAL";"TAB4",#N/A,TRUE,"GENERAL";"TAB5",#N/A,TRUE,"GENERAL"}</definedName>
    <definedName name="____o6" localSheetId="9"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25" hidden="1">{"TAB1",#N/A,TRUE,"GENERAL";"TAB2",#N/A,TRUE,"GENERAL";"TAB3",#N/A,TRUE,"GENERAL";"TAB4",#N/A,TRUE,"GENERAL";"TAB5",#N/A,TRUE,"GENERAL"}</definedName>
    <definedName name="____o7" localSheetId="26" hidden="1">{"TAB1",#N/A,TRUE,"GENERAL";"TAB2",#N/A,TRUE,"GENERAL";"TAB3",#N/A,TRUE,"GENERAL";"TAB4",#N/A,TRUE,"GENERAL";"TAB5",#N/A,TRUE,"GENERAL"}</definedName>
    <definedName name="____o7" localSheetId="27" hidden="1">{"TAB1",#N/A,TRUE,"GENERAL";"TAB2",#N/A,TRUE,"GENERAL";"TAB3",#N/A,TRUE,"GENERAL";"TAB4",#N/A,TRUE,"GENERAL";"TAB5",#N/A,TRUE,"GENERAL"}</definedName>
    <definedName name="____o7" localSheetId="28" hidden="1">{"TAB1",#N/A,TRUE,"GENERAL";"TAB2",#N/A,TRUE,"GENERAL";"TAB3",#N/A,TRUE,"GENERAL";"TAB4",#N/A,TRUE,"GENERAL";"TAB5",#N/A,TRUE,"GENERAL"}</definedName>
    <definedName name="____o7" localSheetId="29" hidden="1">{"TAB1",#N/A,TRUE,"GENERAL";"TAB2",#N/A,TRUE,"GENERAL";"TAB3",#N/A,TRUE,"GENERAL";"TAB4",#N/A,TRUE,"GENERAL";"TAB5",#N/A,TRUE,"GENERAL"}</definedName>
    <definedName name="____o7" localSheetId="30" hidden="1">{"TAB1",#N/A,TRUE,"GENERAL";"TAB2",#N/A,TRUE,"GENERAL";"TAB3",#N/A,TRUE,"GENERAL";"TAB4",#N/A,TRUE,"GENERAL";"TAB5",#N/A,TRUE,"GENERAL"}</definedName>
    <definedName name="____o7" localSheetId="31" hidden="1">{"TAB1",#N/A,TRUE,"GENERAL";"TAB2",#N/A,TRUE,"GENERAL";"TAB3",#N/A,TRUE,"GENERAL";"TAB4",#N/A,TRUE,"GENERAL";"TAB5",#N/A,TRUE,"GENERAL"}</definedName>
    <definedName name="____o7" localSheetId="8" hidden="1">{"TAB1",#N/A,TRUE,"GENERAL";"TAB2",#N/A,TRUE,"GENERAL";"TAB3",#N/A,TRUE,"GENERAL";"TAB4",#N/A,TRUE,"GENERAL";"TAB5",#N/A,TRUE,"GENERAL"}</definedName>
    <definedName name="____o7" localSheetId="9"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25" hidden="1">{"via1",#N/A,TRUE,"general";"via2",#N/A,TRUE,"general";"via3",#N/A,TRUE,"general"}</definedName>
    <definedName name="____o8" localSheetId="26" hidden="1">{"via1",#N/A,TRUE,"general";"via2",#N/A,TRUE,"general";"via3",#N/A,TRUE,"general"}</definedName>
    <definedName name="____o8" localSheetId="27" hidden="1">{"via1",#N/A,TRUE,"general";"via2",#N/A,TRUE,"general";"via3",#N/A,TRUE,"general"}</definedName>
    <definedName name="____o8" localSheetId="28" hidden="1">{"via1",#N/A,TRUE,"general";"via2",#N/A,TRUE,"general";"via3",#N/A,TRUE,"general"}</definedName>
    <definedName name="____o8" localSheetId="29" hidden="1">{"via1",#N/A,TRUE,"general";"via2",#N/A,TRUE,"general";"via3",#N/A,TRUE,"general"}</definedName>
    <definedName name="____o8" localSheetId="30" hidden="1">{"via1",#N/A,TRUE,"general";"via2",#N/A,TRUE,"general";"via3",#N/A,TRUE,"general"}</definedName>
    <definedName name="____o8" localSheetId="31" hidden="1">{"via1",#N/A,TRUE,"general";"via2",#N/A,TRUE,"general";"via3",#N/A,TRUE,"general"}</definedName>
    <definedName name="____o8" localSheetId="8" hidden="1">{"via1",#N/A,TRUE,"general";"via2",#N/A,TRUE,"general";"via3",#N/A,TRUE,"general"}</definedName>
    <definedName name="____o8" localSheetId="9"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25" hidden="1">{"TAB1",#N/A,TRUE,"GENERAL";"TAB2",#N/A,TRUE,"GENERAL";"TAB3",#N/A,TRUE,"GENERAL";"TAB4",#N/A,TRUE,"GENERAL";"TAB5",#N/A,TRUE,"GENERAL"}</definedName>
    <definedName name="____o9" localSheetId="26" hidden="1">{"TAB1",#N/A,TRUE,"GENERAL";"TAB2",#N/A,TRUE,"GENERAL";"TAB3",#N/A,TRUE,"GENERAL";"TAB4",#N/A,TRUE,"GENERAL";"TAB5",#N/A,TRUE,"GENERAL"}</definedName>
    <definedName name="____o9" localSheetId="27" hidden="1">{"TAB1",#N/A,TRUE,"GENERAL";"TAB2",#N/A,TRUE,"GENERAL";"TAB3",#N/A,TRUE,"GENERAL";"TAB4",#N/A,TRUE,"GENERAL";"TAB5",#N/A,TRUE,"GENERAL"}</definedName>
    <definedName name="____o9" localSheetId="28" hidden="1">{"TAB1",#N/A,TRUE,"GENERAL";"TAB2",#N/A,TRUE,"GENERAL";"TAB3",#N/A,TRUE,"GENERAL";"TAB4",#N/A,TRUE,"GENERAL";"TAB5",#N/A,TRUE,"GENERAL"}</definedName>
    <definedName name="____o9" localSheetId="29" hidden="1">{"TAB1",#N/A,TRUE,"GENERAL";"TAB2",#N/A,TRUE,"GENERAL";"TAB3",#N/A,TRUE,"GENERAL";"TAB4",#N/A,TRUE,"GENERAL";"TAB5",#N/A,TRUE,"GENERAL"}</definedName>
    <definedName name="____o9" localSheetId="30" hidden="1">{"TAB1",#N/A,TRUE,"GENERAL";"TAB2",#N/A,TRUE,"GENERAL";"TAB3",#N/A,TRUE,"GENERAL";"TAB4",#N/A,TRUE,"GENERAL";"TAB5",#N/A,TRUE,"GENERAL"}</definedName>
    <definedName name="____o9" localSheetId="31" hidden="1">{"TAB1",#N/A,TRUE,"GENERAL";"TAB2",#N/A,TRUE,"GENERAL";"TAB3",#N/A,TRUE,"GENERAL";"TAB4",#N/A,TRUE,"GENERAL";"TAB5",#N/A,TRUE,"GENERAL"}</definedName>
    <definedName name="____o9" localSheetId="8" hidden="1">{"TAB1",#N/A,TRUE,"GENERAL";"TAB2",#N/A,TRUE,"GENERAL";"TAB3",#N/A,TRUE,"GENERAL";"TAB4",#N/A,TRUE,"GENERAL";"TAB5",#N/A,TRUE,"GENERAL"}</definedName>
    <definedName name="____o9" localSheetId="9"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25" hidden="1">{"via1",#N/A,TRUE,"general";"via2",#N/A,TRUE,"general";"via3",#N/A,TRUE,"general"}</definedName>
    <definedName name="____p6" localSheetId="26" hidden="1">{"via1",#N/A,TRUE,"general";"via2",#N/A,TRUE,"general";"via3",#N/A,TRUE,"general"}</definedName>
    <definedName name="____p6" localSheetId="27" hidden="1">{"via1",#N/A,TRUE,"general";"via2",#N/A,TRUE,"general";"via3",#N/A,TRUE,"general"}</definedName>
    <definedName name="____p6" localSheetId="28" hidden="1">{"via1",#N/A,TRUE,"general";"via2",#N/A,TRUE,"general";"via3",#N/A,TRUE,"general"}</definedName>
    <definedName name="____p6" localSheetId="29" hidden="1">{"via1",#N/A,TRUE,"general";"via2",#N/A,TRUE,"general";"via3",#N/A,TRUE,"general"}</definedName>
    <definedName name="____p6" localSheetId="30" hidden="1">{"via1",#N/A,TRUE,"general";"via2",#N/A,TRUE,"general";"via3",#N/A,TRUE,"general"}</definedName>
    <definedName name="____p6" localSheetId="31" hidden="1">{"via1",#N/A,TRUE,"general";"via2",#N/A,TRUE,"general";"via3",#N/A,TRUE,"general"}</definedName>
    <definedName name="____p6" localSheetId="8" hidden="1">{"via1",#N/A,TRUE,"general";"via2",#N/A,TRUE,"general";"via3",#N/A,TRUE,"general"}</definedName>
    <definedName name="____p6" localSheetId="9"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25" hidden="1">{"via1",#N/A,TRUE,"general";"via2",#N/A,TRUE,"general";"via3",#N/A,TRUE,"general"}</definedName>
    <definedName name="____p7" localSheetId="26" hidden="1">{"via1",#N/A,TRUE,"general";"via2",#N/A,TRUE,"general";"via3",#N/A,TRUE,"general"}</definedName>
    <definedName name="____p7" localSheetId="27" hidden="1">{"via1",#N/A,TRUE,"general";"via2",#N/A,TRUE,"general";"via3",#N/A,TRUE,"general"}</definedName>
    <definedName name="____p7" localSheetId="28" hidden="1">{"via1",#N/A,TRUE,"general";"via2",#N/A,TRUE,"general";"via3",#N/A,TRUE,"general"}</definedName>
    <definedName name="____p7" localSheetId="29" hidden="1">{"via1",#N/A,TRUE,"general";"via2",#N/A,TRUE,"general";"via3",#N/A,TRUE,"general"}</definedName>
    <definedName name="____p7" localSheetId="30" hidden="1">{"via1",#N/A,TRUE,"general";"via2",#N/A,TRUE,"general";"via3",#N/A,TRUE,"general"}</definedName>
    <definedName name="____p7" localSheetId="31" hidden="1">{"via1",#N/A,TRUE,"general";"via2",#N/A,TRUE,"general";"via3",#N/A,TRUE,"general"}</definedName>
    <definedName name="____p7" localSheetId="8" hidden="1">{"via1",#N/A,TRUE,"general";"via2",#N/A,TRUE,"general";"via3",#N/A,TRUE,"general"}</definedName>
    <definedName name="____p7" localSheetId="9"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25" hidden="1">{"TAB1",#N/A,TRUE,"GENERAL";"TAB2",#N/A,TRUE,"GENERAL";"TAB3",#N/A,TRUE,"GENERAL";"TAB4",#N/A,TRUE,"GENERAL";"TAB5",#N/A,TRUE,"GENERAL"}</definedName>
    <definedName name="____p8" localSheetId="26" hidden="1">{"TAB1",#N/A,TRUE,"GENERAL";"TAB2",#N/A,TRUE,"GENERAL";"TAB3",#N/A,TRUE,"GENERAL";"TAB4",#N/A,TRUE,"GENERAL";"TAB5",#N/A,TRUE,"GENERAL"}</definedName>
    <definedName name="____p8" localSheetId="27" hidden="1">{"TAB1",#N/A,TRUE,"GENERAL";"TAB2",#N/A,TRUE,"GENERAL";"TAB3",#N/A,TRUE,"GENERAL";"TAB4",#N/A,TRUE,"GENERAL";"TAB5",#N/A,TRUE,"GENERAL"}</definedName>
    <definedName name="____p8" localSheetId="28" hidden="1">{"TAB1",#N/A,TRUE,"GENERAL";"TAB2",#N/A,TRUE,"GENERAL";"TAB3",#N/A,TRUE,"GENERAL";"TAB4",#N/A,TRUE,"GENERAL";"TAB5",#N/A,TRUE,"GENERAL"}</definedName>
    <definedName name="____p8" localSheetId="29" hidden="1">{"TAB1",#N/A,TRUE,"GENERAL";"TAB2",#N/A,TRUE,"GENERAL";"TAB3",#N/A,TRUE,"GENERAL";"TAB4",#N/A,TRUE,"GENERAL";"TAB5",#N/A,TRUE,"GENERAL"}</definedName>
    <definedName name="____p8" localSheetId="30" hidden="1">{"TAB1",#N/A,TRUE,"GENERAL";"TAB2",#N/A,TRUE,"GENERAL";"TAB3",#N/A,TRUE,"GENERAL";"TAB4",#N/A,TRUE,"GENERAL";"TAB5",#N/A,TRUE,"GENERAL"}</definedName>
    <definedName name="____p8" localSheetId="31" hidden="1">{"TAB1",#N/A,TRUE,"GENERAL";"TAB2",#N/A,TRUE,"GENERAL";"TAB3",#N/A,TRUE,"GENERAL";"TAB4",#N/A,TRUE,"GENERAL";"TAB5",#N/A,TRUE,"GENERAL"}</definedName>
    <definedName name="____p8" localSheetId="8" hidden="1">{"TAB1",#N/A,TRUE,"GENERAL";"TAB2",#N/A,TRUE,"GENERAL";"TAB3",#N/A,TRUE,"GENERAL";"TAB4",#N/A,TRUE,"GENERAL";"TAB5",#N/A,TRUE,"GENERAL"}</definedName>
    <definedName name="____p8" localSheetId="9"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25" hidden="1">{"TAB1",#N/A,TRUE,"GENERAL";"TAB2",#N/A,TRUE,"GENERAL";"TAB3",#N/A,TRUE,"GENERAL";"TAB4",#N/A,TRUE,"GENERAL";"TAB5",#N/A,TRUE,"GENERAL"}</definedName>
    <definedName name="____r" localSheetId="26" hidden="1">{"TAB1",#N/A,TRUE,"GENERAL";"TAB2",#N/A,TRUE,"GENERAL";"TAB3",#N/A,TRUE,"GENERAL";"TAB4",#N/A,TRUE,"GENERAL";"TAB5",#N/A,TRUE,"GENERAL"}</definedName>
    <definedName name="____r" localSheetId="27" hidden="1">{"TAB1",#N/A,TRUE,"GENERAL";"TAB2",#N/A,TRUE,"GENERAL";"TAB3",#N/A,TRUE,"GENERAL";"TAB4",#N/A,TRUE,"GENERAL";"TAB5",#N/A,TRUE,"GENERAL"}</definedName>
    <definedName name="____r" localSheetId="28" hidden="1">{"TAB1",#N/A,TRUE,"GENERAL";"TAB2",#N/A,TRUE,"GENERAL";"TAB3",#N/A,TRUE,"GENERAL";"TAB4",#N/A,TRUE,"GENERAL";"TAB5",#N/A,TRUE,"GENERAL"}</definedName>
    <definedName name="____r" localSheetId="29" hidden="1">{"TAB1",#N/A,TRUE,"GENERAL";"TAB2",#N/A,TRUE,"GENERAL";"TAB3",#N/A,TRUE,"GENERAL";"TAB4",#N/A,TRUE,"GENERAL";"TAB5",#N/A,TRUE,"GENERAL"}</definedName>
    <definedName name="____r" localSheetId="30" hidden="1">{"TAB1",#N/A,TRUE,"GENERAL";"TAB2",#N/A,TRUE,"GENERAL";"TAB3",#N/A,TRUE,"GENERAL";"TAB4",#N/A,TRUE,"GENERAL";"TAB5",#N/A,TRUE,"GENERAL"}</definedName>
    <definedName name="____r" localSheetId="31" hidden="1">{"TAB1",#N/A,TRUE,"GENERAL";"TAB2",#N/A,TRUE,"GENERAL";"TAB3",#N/A,TRUE,"GENERAL";"TAB4",#N/A,TRUE,"GENERAL";"TAB5",#N/A,TRUE,"GENERAL"}</definedName>
    <definedName name="____r" localSheetId="8" hidden="1">{"TAB1",#N/A,TRUE,"GENERAL";"TAB2",#N/A,TRUE,"GENERAL";"TAB3",#N/A,TRUE,"GENERAL";"TAB4",#N/A,TRUE,"GENERAL";"TAB5",#N/A,TRUE,"GENERAL"}</definedName>
    <definedName name="____r" localSheetId="9"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25" hidden="1">{"via1",#N/A,TRUE,"general";"via2",#N/A,TRUE,"general";"via3",#N/A,TRUE,"general"}</definedName>
    <definedName name="____r4r" localSheetId="26" hidden="1">{"via1",#N/A,TRUE,"general";"via2",#N/A,TRUE,"general";"via3",#N/A,TRUE,"general"}</definedName>
    <definedName name="____r4r" localSheetId="27" hidden="1">{"via1",#N/A,TRUE,"general";"via2",#N/A,TRUE,"general";"via3",#N/A,TRUE,"general"}</definedName>
    <definedName name="____r4r" localSheetId="28" hidden="1">{"via1",#N/A,TRUE,"general";"via2",#N/A,TRUE,"general";"via3",#N/A,TRUE,"general"}</definedName>
    <definedName name="____r4r" localSheetId="29" hidden="1">{"via1",#N/A,TRUE,"general";"via2",#N/A,TRUE,"general";"via3",#N/A,TRUE,"general"}</definedName>
    <definedName name="____r4r" localSheetId="30" hidden="1">{"via1",#N/A,TRUE,"general";"via2",#N/A,TRUE,"general";"via3",#N/A,TRUE,"general"}</definedName>
    <definedName name="____r4r" localSheetId="31" hidden="1">{"via1",#N/A,TRUE,"general";"via2",#N/A,TRUE,"general";"via3",#N/A,TRUE,"general"}</definedName>
    <definedName name="____r4r" localSheetId="8" hidden="1">{"via1",#N/A,TRUE,"general";"via2",#N/A,TRUE,"general";"via3",#N/A,TRUE,"general"}</definedName>
    <definedName name="____r4r" localSheetId="9"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25" hidden="1">{"via1",#N/A,TRUE,"general";"via2",#N/A,TRUE,"general";"via3",#N/A,TRUE,"general"}</definedName>
    <definedName name="____rtu6" localSheetId="26" hidden="1">{"via1",#N/A,TRUE,"general";"via2",#N/A,TRUE,"general";"via3",#N/A,TRUE,"general"}</definedName>
    <definedName name="____rtu6" localSheetId="27" hidden="1">{"via1",#N/A,TRUE,"general";"via2",#N/A,TRUE,"general";"via3",#N/A,TRUE,"general"}</definedName>
    <definedName name="____rtu6" localSheetId="28" hidden="1">{"via1",#N/A,TRUE,"general";"via2",#N/A,TRUE,"general";"via3",#N/A,TRUE,"general"}</definedName>
    <definedName name="____rtu6" localSheetId="29" hidden="1">{"via1",#N/A,TRUE,"general";"via2",#N/A,TRUE,"general";"via3",#N/A,TRUE,"general"}</definedName>
    <definedName name="____rtu6" localSheetId="30" hidden="1">{"via1",#N/A,TRUE,"general";"via2",#N/A,TRUE,"general";"via3",#N/A,TRUE,"general"}</definedName>
    <definedName name="____rtu6" localSheetId="31" hidden="1">{"via1",#N/A,TRUE,"general";"via2",#N/A,TRUE,"general";"via3",#N/A,TRUE,"general"}</definedName>
    <definedName name="____rtu6" localSheetId="8" hidden="1">{"via1",#N/A,TRUE,"general";"via2",#N/A,TRUE,"general";"via3",#N/A,TRUE,"general"}</definedName>
    <definedName name="____rtu6" localSheetId="9"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25" hidden="1">{"via1",#N/A,TRUE,"general";"via2",#N/A,TRUE,"general";"via3",#N/A,TRUE,"general"}</definedName>
    <definedName name="____s1" localSheetId="26" hidden="1">{"via1",#N/A,TRUE,"general";"via2",#N/A,TRUE,"general";"via3",#N/A,TRUE,"general"}</definedName>
    <definedName name="____s1" localSheetId="27" hidden="1">{"via1",#N/A,TRUE,"general";"via2",#N/A,TRUE,"general";"via3",#N/A,TRUE,"general"}</definedName>
    <definedName name="____s1" localSheetId="28" hidden="1">{"via1",#N/A,TRUE,"general";"via2",#N/A,TRUE,"general";"via3",#N/A,TRUE,"general"}</definedName>
    <definedName name="____s1" localSheetId="29" hidden="1">{"via1",#N/A,TRUE,"general";"via2",#N/A,TRUE,"general";"via3",#N/A,TRUE,"general"}</definedName>
    <definedName name="____s1" localSheetId="30" hidden="1">{"via1",#N/A,TRUE,"general";"via2",#N/A,TRUE,"general";"via3",#N/A,TRUE,"general"}</definedName>
    <definedName name="____s1" localSheetId="31" hidden="1">{"via1",#N/A,TRUE,"general";"via2",#N/A,TRUE,"general";"via3",#N/A,TRUE,"general"}</definedName>
    <definedName name="____s1" localSheetId="8" hidden="1">{"via1",#N/A,TRUE,"general";"via2",#N/A,TRUE,"general";"via3",#N/A,TRUE,"general"}</definedName>
    <definedName name="____s1" localSheetId="9"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25" hidden="1">{"TAB1",#N/A,TRUE,"GENERAL";"TAB2",#N/A,TRUE,"GENERAL";"TAB3",#N/A,TRUE,"GENERAL";"TAB4",#N/A,TRUE,"GENERAL";"TAB5",#N/A,TRUE,"GENERAL"}</definedName>
    <definedName name="____s2" localSheetId="26" hidden="1">{"TAB1",#N/A,TRUE,"GENERAL";"TAB2",#N/A,TRUE,"GENERAL";"TAB3",#N/A,TRUE,"GENERAL";"TAB4",#N/A,TRUE,"GENERAL";"TAB5",#N/A,TRUE,"GENERAL"}</definedName>
    <definedName name="____s2" localSheetId="27" hidden="1">{"TAB1",#N/A,TRUE,"GENERAL";"TAB2",#N/A,TRUE,"GENERAL";"TAB3",#N/A,TRUE,"GENERAL";"TAB4",#N/A,TRUE,"GENERAL";"TAB5",#N/A,TRUE,"GENERAL"}</definedName>
    <definedName name="____s2" localSheetId="28" hidden="1">{"TAB1",#N/A,TRUE,"GENERAL";"TAB2",#N/A,TRUE,"GENERAL";"TAB3",#N/A,TRUE,"GENERAL";"TAB4",#N/A,TRUE,"GENERAL";"TAB5",#N/A,TRUE,"GENERAL"}</definedName>
    <definedName name="____s2" localSheetId="29" hidden="1">{"TAB1",#N/A,TRUE,"GENERAL";"TAB2",#N/A,TRUE,"GENERAL";"TAB3",#N/A,TRUE,"GENERAL";"TAB4",#N/A,TRUE,"GENERAL";"TAB5",#N/A,TRUE,"GENERAL"}</definedName>
    <definedName name="____s2" localSheetId="30" hidden="1">{"TAB1",#N/A,TRUE,"GENERAL";"TAB2",#N/A,TRUE,"GENERAL";"TAB3",#N/A,TRUE,"GENERAL";"TAB4",#N/A,TRUE,"GENERAL";"TAB5",#N/A,TRUE,"GENERAL"}</definedName>
    <definedName name="____s2" localSheetId="31" hidden="1">{"TAB1",#N/A,TRUE,"GENERAL";"TAB2",#N/A,TRUE,"GENERAL";"TAB3",#N/A,TRUE,"GENERAL";"TAB4",#N/A,TRUE,"GENERAL";"TAB5",#N/A,TRUE,"GENERAL"}</definedName>
    <definedName name="____s2" localSheetId="8" hidden="1">{"TAB1",#N/A,TRUE,"GENERAL";"TAB2",#N/A,TRUE,"GENERAL";"TAB3",#N/A,TRUE,"GENERAL";"TAB4",#N/A,TRUE,"GENERAL";"TAB5",#N/A,TRUE,"GENERAL"}</definedName>
    <definedName name="____s2" localSheetId="9"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25" hidden="1">{"TAB1",#N/A,TRUE,"GENERAL";"TAB2",#N/A,TRUE,"GENERAL";"TAB3",#N/A,TRUE,"GENERAL";"TAB4",#N/A,TRUE,"GENERAL";"TAB5",#N/A,TRUE,"GENERAL"}</definedName>
    <definedName name="____s3" localSheetId="26" hidden="1">{"TAB1",#N/A,TRUE,"GENERAL";"TAB2",#N/A,TRUE,"GENERAL";"TAB3",#N/A,TRUE,"GENERAL";"TAB4",#N/A,TRUE,"GENERAL";"TAB5",#N/A,TRUE,"GENERAL"}</definedName>
    <definedName name="____s3" localSheetId="27" hidden="1">{"TAB1",#N/A,TRUE,"GENERAL";"TAB2",#N/A,TRUE,"GENERAL";"TAB3",#N/A,TRUE,"GENERAL";"TAB4",#N/A,TRUE,"GENERAL";"TAB5",#N/A,TRUE,"GENERAL"}</definedName>
    <definedName name="____s3" localSheetId="28" hidden="1">{"TAB1",#N/A,TRUE,"GENERAL";"TAB2",#N/A,TRUE,"GENERAL";"TAB3",#N/A,TRUE,"GENERAL";"TAB4",#N/A,TRUE,"GENERAL";"TAB5",#N/A,TRUE,"GENERAL"}</definedName>
    <definedName name="____s3" localSheetId="29" hidden="1">{"TAB1",#N/A,TRUE,"GENERAL";"TAB2",#N/A,TRUE,"GENERAL";"TAB3",#N/A,TRUE,"GENERAL";"TAB4",#N/A,TRUE,"GENERAL";"TAB5",#N/A,TRUE,"GENERAL"}</definedName>
    <definedName name="____s3" localSheetId="30" hidden="1">{"TAB1",#N/A,TRUE,"GENERAL";"TAB2",#N/A,TRUE,"GENERAL";"TAB3",#N/A,TRUE,"GENERAL";"TAB4",#N/A,TRUE,"GENERAL";"TAB5",#N/A,TRUE,"GENERAL"}</definedName>
    <definedName name="____s3" localSheetId="31" hidden="1">{"TAB1",#N/A,TRUE,"GENERAL";"TAB2",#N/A,TRUE,"GENERAL";"TAB3",#N/A,TRUE,"GENERAL";"TAB4",#N/A,TRUE,"GENERAL";"TAB5",#N/A,TRUE,"GENERAL"}</definedName>
    <definedName name="____s3" localSheetId="8" hidden="1">{"TAB1",#N/A,TRUE,"GENERAL";"TAB2",#N/A,TRUE,"GENERAL";"TAB3",#N/A,TRUE,"GENERAL";"TAB4",#N/A,TRUE,"GENERAL";"TAB5",#N/A,TRUE,"GENERAL"}</definedName>
    <definedName name="____s3" localSheetId="9"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25" hidden="1">{"via1",#N/A,TRUE,"general";"via2",#N/A,TRUE,"general";"via3",#N/A,TRUE,"general"}</definedName>
    <definedName name="____s4" localSheetId="26" hidden="1">{"via1",#N/A,TRUE,"general";"via2",#N/A,TRUE,"general";"via3",#N/A,TRUE,"general"}</definedName>
    <definedName name="____s4" localSheetId="27" hidden="1">{"via1",#N/A,TRUE,"general";"via2",#N/A,TRUE,"general";"via3",#N/A,TRUE,"general"}</definedName>
    <definedName name="____s4" localSheetId="28" hidden="1">{"via1",#N/A,TRUE,"general";"via2",#N/A,TRUE,"general";"via3",#N/A,TRUE,"general"}</definedName>
    <definedName name="____s4" localSheetId="29" hidden="1">{"via1",#N/A,TRUE,"general";"via2",#N/A,TRUE,"general";"via3",#N/A,TRUE,"general"}</definedName>
    <definedName name="____s4" localSheetId="30" hidden="1">{"via1",#N/A,TRUE,"general";"via2",#N/A,TRUE,"general";"via3",#N/A,TRUE,"general"}</definedName>
    <definedName name="____s4" localSheetId="31" hidden="1">{"via1",#N/A,TRUE,"general";"via2",#N/A,TRUE,"general";"via3",#N/A,TRUE,"general"}</definedName>
    <definedName name="____s4" localSheetId="8" hidden="1">{"via1",#N/A,TRUE,"general";"via2",#N/A,TRUE,"general";"via3",#N/A,TRUE,"general"}</definedName>
    <definedName name="____s4" localSheetId="9"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25" hidden="1">{"via1",#N/A,TRUE,"general";"via2",#N/A,TRUE,"general";"via3",#N/A,TRUE,"general"}</definedName>
    <definedName name="____s5" localSheetId="26" hidden="1">{"via1",#N/A,TRUE,"general";"via2",#N/A,TRUE,"general";"via3",#N/A,TRUE,"general"}</definedName>
    <definedName name="____s5" localSheetId="27" hidden="1">{"via1",#N/A,TRUE,"general";"via2",#N/A,TRUE,"general";"via3",#N/A,TRUE,"general"}</definedName>
    <definedName name="____s5" localSheetId="28" hidden="1">{"via1",#N/A,TRUE,"general";"via2",#N/A,TRUE,"general";"via3",#N/A,TRUE,"general"}</definedName>
    <definedName name="____s5" localSheetId="29" hidden="1">{"via1",#N/A,TRUE,"general";"via2",#N/A,TRUE,"general";"via3",#N/A,TRUE,"general"}</definedName>
    <definedName name="____s5" localSheetId="30" hidden="1">{"via1",#N/A,TRUE,"general";"via2",#N/A,TRUE,"general";"via3",#N/A,TRUE,"general"}</definedName>
    <definedName name="____s5" localSheetId="31" hidden="1">{"via1",#N/A,TRUE,"general";"via2",#N/A,TRUE,"general";"via3",#N/A,TRUE,"general"}</definedName>
    <definedName name="____s5" localSheetId="8" hidden="1">{"via1",#N/A,TRUE,"general";"via2",#N/A,TRUE,"general";"via3",#N/A,TRUE,"general"}</definedName>
    <definedName name="____s5" localSheetId="9"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25" hidden="1">{"TAB1",#N/A,TRUE,"GENERAL";"TAB2",#N/A,TRUE,"GENERAL";"TAB3",#N/A,TRUE,"GENERAL";"TAB4",#N/A,TRUE,"GENERAL";"TAB5",#N/A,TRUE,"GENERAL"}</definedName>
    <definedName name="____s6" localSheetId="26" hidden="1">{"TAB1",#N/A,TRUE,"GENERAL";"TAB2",#N/A,TRUE,"GENERAL";"TAB3",#N/A,TRUE,"GENERAL";"TAB4",#N/A,TRUE,"GENERAL";"TAB5",#N/A,TRUE,"GENERAL"}</definedName>
    <definedName name="____s6" localSheetId="27" hidden="1">{"TAB1",#N/A,TRUE,"GENERAL";"TAB2",#N/A,TRUE,"GENERAL";"TAB3",#N/A,TRUE,"GENERAL";"TAB4",#N/A,TRUE,"GENERAL";"TAB5",#N/A,TRUE,"GENERAL"}</definedName>
    <definedName name="____s6" localSheetId="28" hidden="1">{"TAB1",#N/A,TRUE,"GENERAL";"TAB2",#N/A,TRUE,"GENERAL";"TAB3",#N/A,TRUE,"GENERAL";"TAB4",#N/A,TRUE,"GENERAL";"TAB5",#N/A,TRUE,"GENERAL"}</definedName>
    <definedName name="____s6" localSheetId="29" hidden="1">{"TAB1",#N/A,TRUE,"GENERAL";"TAB2",#N/A,TRUE,"GENERAL";"TAB3",#N/A,TRUE,"GENERAL";"TAB4",#N/A,TRUE,"GENERAL";"TAB5",#N/A,TRUE,"GENERAL"}</definedName>
    <definedName name="____s6" localSheetId="30" hidden="1">{"TAB1",#N/A,TRUE,"GENERAL";"TAB2",#N/A,TRUE,"GENERAL";"TAB3",#N/A,TRUE,"GENERAL";"TAB4",#N/A,TRUE,"GENERAL";"TAB5",#N/A,TRUE,"GENERAL"}</definedName>
    <definedName name="____s6" localSheetId="31" hidden="1">{"TAB1",#N/A,TRUE,"GENERAL";"TAB2",#N/A,TRUE,"GENERAL";"TAB3",#N/A,TRUE,"GENERAL";"TAB4",#N/A,TRUE,"GENERAL";"TAB5",#N/A,TRUE,"GENERAL"}</definedName>
    <definedName name="____s6" localSheetId="8" hidden="1">{"TAB1",#N/A,TRUE,"GENERAL";"TAB2",#N/A,TRUE,"GENERAL";"TAB3",#N/A,TRUE,"GENERAL";"TAB4",#N/A,TRUE,"GENERAL";"TAB5",#N/A,TRUE,"GENERAL"}</definedName>
    <definedName name="____s6" localSheetId="9"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25" hidden="1">{"via1",#N/A,TRUE,"general";"via2",#N/A,TRUE,"general";"via3",#N/A,TRUE,"general"}</definedName>
    <definedName name="____s7" localSheetId="26" hidden="1">{"via1",#N/A,TRUE,"general";"via2",#N/A,TRUE,"general";"via3",#N/A,TRUE,"general"}</definedName>
    <definedName name="____s7" localSheetId="27" hidden="1">{"via1",#N/A,TRUE,"general";"via2",#N/A,TRUE,"general";"via3",#N/A,TRUE,"general"}</definedName>
    <definedName name="____s7" localSheetId="28" hidden="1">{"via1",#N/A,TRUE,"general";"via2",#N/A,TRUE,"general";"via3",#N/A,TRUE,"general"}</definedName>
    <definedName name="____s7" localSheetId="29" hidden="1">{"via1",#N/A,TRUE,"general";"via2",#N/A,TRUE,"general";"via3",#N/A,TRUE,"general"}</definedName>
    <definedName name="____s7" localSheetId="30" hidden="1">{"via1",#N/A,TRUE,"general";"via2",#N/A,TRUE,"general";"via3",#N/A,TRUE,"general"}</definedName>
    <definedName name="____s7" localSheetId="31" hidden="1">{"via1",#N/A,TRUE,"general";"via2",#N/A,TRUE,"general";"via3",#N/A,TRUE,"general"}</definedName>
    <definedName name="____s7" localSheetId="8" hidden="1">{"via1",#N/A,TRUE,"general";"via2",#N/A,TRUE,"general";"via3",#N/A,TRUE,"general"}</definedName>
    <definedName name="____s7" localSheetId="9"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25" hidden="1">{"TAB1",#N/A,TRUE,"GENERAL";"TAB2",#N/A,TRUE,"GENERAL";"TAB3",#N/A,TRUE,"GENERAL";"TAB4",#N/A,TRUE,"GENERAL";"TAB5",#N/A,TRUE,"GENERAL"}</definedName>
    <definedName name="____t3" localSheetId="26" hidden="1">{"TAB1",#N/A,TRUE,"GENERAL";"TAB2",#N/A,TRUE,"GENERAL";"TAB3",#N/A,TRUE,"GENERAL";"TAB4",#N/A,TRUE,"GENERAL";"TAB5",#N/A,TRUE,"GENERAL"}</definedName>
    <definedName name="____t3" localSheetId="27" hidden="1">{"TAB1",#N/A,TRUE,"GENERAL";"TAB2",#N/A,TRUE,"GENERAL";"TAB3",#N/A,TRUE,"GENERAL";"TAB4",#N/A,TRUE,"GENERAL";"TAB5",#N/A,TRUE,"GENERAL"}</definedName>
    <definedName name="____t3" localSheetId="28" hidden="1">{"TAB1",#N/A,TRUE,"GENERAL";"TAB2",#N/A,TRUE,"GENERAL";"TAB3",#N/A,TRUE,"GENERAL";"TAB4",#N/A,TRUE,"GENERAL";"TAB5",#N/A,TRUE,"GENERAL"}</definedName>
    <definedName name="____t3" localSheetId="29" hidden="1">{"TAB1",#N/A,TRUE,"GENERAL";"TAB2",#N/A,TRUE,"GENERAL";"TAB3",#N/A,TRUE,"GENERAL";"TAB4",#N/A,TRUE,"GENERAL";"TAB5",#N/A,TRUE,"GENERAL"}</definedName>
    <definedName name="____t3" localSheetId="30" hidden="1">{"TAB1",#N/A,TRUE,"GENERAL";"TAB2",#N/A,TRUE,"GENERAL";"TAB3",#N/A,TRUE,"GENERAL";"TAB4",#N/A,TRUE,"GENERAL";"TAB5",#N/A,TRUE,"GENERAL"}</definedName>
    <definedName name="____t3" localSheetId="31" hidden="1">{"TAB1",#N/A,TRUE,"GENERAL";"TAB2",#N/A,TRUE,"GENERAL";"TAB3",#N/A,TRUE,"GENERAL";"TAB4",#N/A,TRUE,"GENERAL";"TAB5",#N/A,TRUE,"GENERAL"}</definedName>
    <definedName name="____t3" localSheetId="8" hidden="1">{"TAB1",#N/A,TRUE,"GENERAL";"TAB2",#N/A,TRUE,"GENERAL";"TAB3",#N/A,TRUE,"GENERAL";"TAB4",#N/A,TRUE,"GENERAL";"TAB5",#N/A,TRUE,"GENERAL"}</definedName>
    <definedName name="____t3" localSheetId="9"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25" hidden="1">{"via1",#N/A,TRUE,"general";"via2",#N/A,TRUE,"general";"via3",#N/A,TRUE,"general"}</definedName>
    <definedName name="____t4" localSheetId="26" hidden="1">{"via1",#N/A,TRUE,"general";"via2",#N/A,TRUE,"general";"via3",#N/A,TRUE,"general"}</definedName>
    <definedName name="____t4" localSheetId="27" hidden="1">{"via1",#N/A,TRUE,"general";"via2",#N/A,TRUE,"general";"via3",#N/A,TRUE,"general"}</definedName>
    <definedName name="____t4" localSheetId="28" hidden="1">{"via1",#N/A,TRUE,"general";"via2",#N/A,TRUE,"general";"via3",#N/A,TRUE,"general"}</definedName>
    <definedName name="____t4" localSheetId="29" hidden="1">{"via1",#N/A,TRUE,"general";"via2",#N/A,TRUE,"general";"via3",#N/A,TRUE,"general"}</definedName>
    <definedName name="____t4" localSheetId="30" hidden="1">{"via1",#N/A,TRUE,"general";"via2",#N/A,TRUE,"general";"via3",#N/A,TRUE,"general"}</definedName>
    <definedName name="____t4" localSheetId="31" hidden="1">{"via1",#N/A,TRUE,"general";"via2",#N/A,TRUE,"general";"via3",#N/A,TRUE,"general"}</definedName>
    <definedName name="____t4" localSheetId="8" hidden="1">{"via1",#N/A,TRUE,"general";"via2",#N/A,TRUE,"general";"via3",#N/A,TRUE,"general"}</definedName>
    <definedName name="____t4" localSheetId="9"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25" hidden="1">{"TAB1",#N/A,TRUE,"GENERAL";"TAB2",#N/A,TRUE,"GENERAL";"TAB3",#N/A,TRUE,"GENERAL";"TAB4",#N/A,TRUE,"GENERAL";"TAB5",#N/A,TRUE,"GENERAL"}</definedName>
    <definedName name="____t5" localSheetId="26" hidden="1">{"TAB1",#N/A,TRUE,"GENERAL";"TAB2",#N/A,TRUE,"GENERAL";"TAB3",#N/A,TRUE,"GENERAL";"TAB4",#N/A,TRUE,"GENERAL";"TAB5",#N/A,TRUE,"GENERAL"}</definedName>
    <definedName name="____t5" localSheetId="27" hidden="1">{"TAB1",#N/A,TRUE,"GENERAL";"TAB2",#N/A,TRUE,"GENERAL";"TAB3",#N/A,TRUE,"GENERAL";"TAB4",#N/A,TRUE,"GENERAL";"TAB5",#N/A,TRUE,"GENERAL"}</definedName>
    <definedName name="____t5" localSheetId="28" hidden="1">{"TAB1",#N/A,TRUE,"GENERAL";"TAB2",#N/A,TRUE,"GENERAL";"TAB3",#N/A,TRUE,"GENERAL";"TAB4",#N/A,TRUE,"GENERAL";"TAB5",#N/A,TRUE,"GENERAL"}</definedName>
    <definedName name="____t5" localSheetId="29" hidden="1">{"TAB1",#N/A,TRUE,"GENERAL";"TAB2",#N/A,TRUE,"GENERAL";"TAB3",#N/A,TRUE,"GENERAL";"TAB4",#N/A,TRUE,"GENERAL";"TAB5",#N/A,TRUE,"GENERAL"}</definedName>
    <definedName name="____t5" localSheetId="30" hidden="1">{"TAB1",#N/A,TRUE,"GENERAL";"TAB2",#N/A,TRUE,"GENERAL";"TAB3",#N/A,TRUE,"GENERAL";"TAB4",#N/A,TRUE,"GENERAL";"TAB5",#N/A,TRUE,"GENERAL"}</definedName>
    <definedName name="____t5" localSheetId="31" hidden="1">{"TAB1",#N/A,TRUE,"GENERAL";"TAB2",#N/A,TRUE,"GENERAL";"TAB3",#N/A,TRUE,"GENERAL";"TAB4",#N/A,TRUE,"GENERAL";"TAB5",#N/A,TRUE,"GENERAL"}</definedName>
    <definedName name="____t5" localSheetId="8" hidden="1">{"TAB1",#N/A,TRUE,"GENERAL";"TAB2",#N/A,TRUE,"GENERAL";"TAB3",#N/A,TRUE,"GENERAL";"TAB4",#N/A,TRUE,"GENERAL";"TAB5",#N/A,TRUE,"GENERAL"}</definedName>
    <definedName name="____t5" localSheetId="9"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25" hidden="1">{"via1",#N/A,TRUE,"general";"via2",#N/A,TRUE,"general";"via3",#N/A,TRUE,"general"}</definedName>
    <definedName name="____t6" localSheetId="26" hidden="1">{"via1",#N/A,TRUE,"general";"via2",#N/A,TRUE,"general";"via3",#N/A,TRUE,"general"}</definedName>
    <definedName name="____t6" localSheetId="27" hidden="1">{"via1",#N/A,TRUE,"general";"via2",#N/A,TRUE,"general";"via3",#N/A,TRUE,"general"}</definedName>
    <definedName name="____t6" localSheetId="28" hidden="1">{"via1",#N/A,TRUE,"general";"via2",#N/A,TRUE,"general";"via3",#N/A,TRUE,"general"}</definedName>
    <definedName name="____t6" localSheetId="29" hidden="1">{"via1",#N/A,TRUE,"general";"via2",#N/A,TRUE,"general";"via3",#N/A,TRUE,"general"}</definedName>
    <definedName name="____t6" localSheetId="30" hidden="1">{"via1",#N/A,TRUE,"general";"via2",#N/A,TRUE,"general";"via3",#N/A,TRUE,"general"}</definedName>
    <definedName name="____t6" localSheetId="31" hidden="1">{"via1",#N/A,TRUE,"general";"via2",#N/A,TRUE,"general";"via3",#N/A,TRUE,"general"}</definedName>
    <definedName name="____t6" localSheetId="8" hidden="1">{"via1",#N/A,TRUE,"general";"via2",#N/A,TRUE,"general";"via3",#N/A,TRUE,"general"}</definedName>
    <definedName name="____t6" localSheetId="9"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25" hidden="1">{"TAB1",#N/A,TRUE,"GENERAL";"TAB2",#N/A,TRUE,"GENERAL";"TAB3",#N/A,TRUE,"GENERAL";"TAB4",#N/A,TRUE,"GENERAL";"TAB5",#N/A,TRUE,"GENERAL"}</definedName>
    <definedName name="____t66" localSheetId="26" hidden="1">{"TAB1",#N/A,TRUE,"GENERAL";"TAB2",#N/A,TRUE,"GENERAL";"TAB3",#N/A,TRUE,"GENERAL";"TAB4",#N/A,TRUE,"GENERAL";"TAB5",#N/A,TRUE,"GENERAL"}</definedName>
    <definedName name="____t66" localSheetId="27" hidden="1">{"TAB1",#N/A,TRUE,"GENERAL";"TAB2",#N/A,TRUE,"GENERAL";"TAB3",#N/A,TRUE,"GENERAL";"TAB4",#N/A,TRUE,"GENERAL";"TAB5",#N/A,TRUE,"GENERAL"}</definedName>
    <definedName name="____t66" localSheetId="28" hidden="1">{"TAB1",#N/A,TRUE,"GENERAL";"TAB2",#N/A,TRUE,"GENERAL";"TAB3",#N/A,TRUE,"GENERAL";"TAB4",#N/A,TRUE,"GENERAL";"TAB5",#N/A,TRUE,"GENERAL"}</definedName>
    <definedName name="____t66" localSheetId="29" hidden="1">{"TAB1",#N/A,TRUE,"GENERAL";"TAB2",#N/A,TRUE,"GENERAL";"TAB3",#N/A,TRUE,"GENERAL";"TAB4",#N/A,TRUE,"GENERAL";"TAB5",#N/A,TRUE,"GENERAL"}</definedName>
    <definedName name="____t66" localSheetId="30" hidden="1">{"TAB1",#N/A,TRUE,"GENERAL";"TAB2",#N/A,TRUE,"GENERAL";"TAB3",#N/A,TRUE,"GENERAL";"TAB4",#N/A,TRUE,"GENERAL";"TAB5",#N/A,TRUE,"GENERAL"}</definedName>
    <definedName name="____t66" localSheetId="31" hidden="1">{"TAB1",#N/A,TRUE,"GENERAL";"TAB2",#N/A,TRUE,"GENERAL";"TAB3",#N/A,TRUE,"GENERAL";"TAB4",#N/A,TRUE,"GENERAL";"TAB5",#N/A,TRUE,"GENERAL"}</definedName>
    <definedName name="____t66" localSheetId="8" hidden="1">{"TAB1",#N/A,TRUE,"GENERAL";"TAB2",#N/A,TRUE,"GENERAL";"TAB3",#N/A,TRUE,"GENERAL";"TAB4",#N/A,TRUE,"GENERAL";"TAB5",#N/A,TRUE,"GENERAL"}</definedName>
    <definedName name="____t66" localSheetId="9"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25" hidden="1">{"via1",#N/A,TRUE,"general";"via2",#N/A,TRUE,"general";"via3",#N/A,TRUE,"general"}</definedName>
    <definedName name="____t7" localSheetId="26" hidden="1">{"via1",#N/A,TRUE,"general";"via2",#N/A,TRUE,"general";"via3",#N/A,TRUE,"general"}</definedName>
    <definedName name="____t7" localSheetId="27" hidden="1">{"via1",#N/A,TRUE,"general";"via2",#N/A,TRUE,"general";"via3",#N/A,TRUE,"general"}</definedName>
    <definedName name="____t7" localSheetId="28" hidden="1">{"via1",#N/A,TRUE,"general";"via2",#N/A,TRUE,"general";"via3",#N/A,TRUE,"general"}</definedName>
    <definedName name="____t7" localSheetId="29" hidden="1">{"via1",#N/A,TRUE,"general";"via2",#N/A,TRUE,"general";"via3",#N/A,TRUE,"general"}</definedName>
    <definedName name="____t7" localSheetId="30" hidden="1">{"via1",#N/A,TRUE,"general";"via2",#N/A,TRUE,"general";"via3",#N/A,TRUE,"general"}</definedName>
    <definedName name="____t7" localSheetId="31" hidden="1">{"via1",#N/A,TRUE,"general";"via2",#N/A,TRUE,"general";"via3",#N/A,TRUE,"general"}</definedName>
    <definedName name="____t7" localSheetId="8" hidden="1">{"via1",#N/A,TRUE,"general";"via2",#N/A,TRUE,"general";"via3",#N/A,TRUE,"general"}</definedName>
    <definedName name="____t7" localSheetId="9"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25" hidden="1">{"TAB1",#N/A,TRUE,"GENERAL";"TAB2",#N/A,TRUE,"GENERAL";"TAB3",#N/A,TRUE,"GENERAL";"TAB4",#N/A,TRUE,"GENERAL";"TAB5",#N/A,TRUE,"GENERAL"}</definedName>
    <definedName name="____t77" localSheetId="26" hidden="1">{"TAB1",#N/A,TRUE,"GENERAL";"TAB2",#N/A,TRUE,"GENERAL";"TAB3",#N/A,TRUE,"GENERAL";"TAB4",#N/A,TRUE,"GENERAL";"TAB5",#N/A,TRUE,"GENERAL"}</definedName>
    <definedName name="____t77" localSheetId="27" hidden="1">{"TAB1",#N/A,TRUE,"GENERAL";"TAB2",#N/A,TRUE,"GENERAL";"TAB3",#N/A,TRUE,"GENERAL";"TAB4",#N/A,TRUE,"GENERAL";"TAB5",#N/A,TRUE,"GENERAL"}</definedName>
    <definedName name="____t77" localSheetId="28" hidden="1">{"TAB1",#N/A,TRUE,"GENERAL";"TAB2",#N/A,TRUE,"GENERAL";"TAB3",#N/A,TRUE,"GENERAL";"TAB4",#N/A,TRUE,"GENERAL";"TAB5",#N/A,TRUE,"GENERAL"}</definedName>
    <definedName name="____t77" localSheetId="29" hidden="1">{"TAB1",#N/A,TRUE,"GENERAL";"TAB2",#N/A,TRUE,"GENERAL";"TAB3",#N/A,TRUE,"GENERAL";"TAB4",#N/A,TRUE,"GENERAL";"TAB5",#N/A,TRUE,"GENERAL"}</definedName>
    <definedName name="____t77" localSheetId="30" hidden="1">{"TAB1",#N/A,TRUE,"GENERAL";"TAB2",#N/A,TRUE,"GENERAL";"TAB3",#N/A,TRUE,"GENERAL";"TAB4",#N/A,TRUE,"GENERAL";"TAB5",#N/A,TRUE,"GENERAL"}</definedName>
    <definedName name="____t77" localSheetId="31" hidden="1">{"TAB1",#N/A,TRUE,"GENERAL";"TAB2",#N/A,TRUE,"GENERAL";"TAB3",#N/A,TRUE,"GENERAL";"TAB4",#N/A,TRUE,"GENERAL";"TAB5",#N/A,TRUE,"GENERAL"}</definedName>
    <definedName name="____t77" localSheetId="8" hidden="1">{"TAB1",#N/A,TRUE,"GENERAL";"TAB2",#N/A,TRUE,"GENERAL";"TAB3",#N/A,TRUE,"GENERAL";"TAB4",#N/A,TRUE,"GENERAL";"TAB5",#N/A,TRUE,"GENERAL"}</definedName>
    <definedName name="____t77" localSheetId="9"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25" hidden="1">{"TAB1",#N/A,TRUE,"GENERAL";"TAB2",#N/A,TRUE,"GENERAL";"TAB3",#N/A,TRUE,"GENERAL";"TAB4",#N/A,TRUE,"GENERAL";"TAB5",#N/A,TRUE,"GENERAL"}</definedName>
    <definedName name="____t8" localSheetId="26" hidden="1">{"TAB1",#N/A,TRUE,"GENERAL";"TAB2",#N/A,TRUE,"GENERAL";"TAB3",#N/A,TRUE,"GENERAL";"TAB4",#N/A,TRUE,"GENERAL";"TAB5",#N/A,TRUE,"GENERAL"}</definedName>
    <definedName name="____t8" localSheetId="27" hidden="1">{"TAB1",#N/A,TRUE,"GENERAL";"TAB2",#N/A,TRUE,"GENERAL";"TAB3",#N/A,TRUE,"GENERAL";"TAB4",#N/A,TRUE,"GENERAL";"TAB5",#N/A,TRUE,"GENERAL"}</definedName>
    <definedName name="____t8" localSheetId="28" hidden="1">{"TAB1",#N/A,TRUE,"GENERAL";"TAB2",#N/A,TRUE,"GENERAL";"TAB3",#N/A,TRUE,"GENERAL";"TAB4",#N/A,TRUE,"GENERAL";"TAB5",#N/A,TRUE,"GENERAL"}</definedName>
    <definedName name="____t8" localSheetId="29" hidden="1">{"TAB1",#N/A,TRUE,"GENERAL";"TAB2",#N/A,TRUE,"GENERAL";"TAB3",#N/A,TRUE,"GENERAL";"TAB4",#N/A,TRUE,"GENERAL";"TAB5",#N/A,TRUE,"GENERAL"}</definedName>
    <definedName name="____t8" localSheetId="30" hidden="1">{"TAB1",#N/A,TRUE,"GENERAL";"TAB2",#N/A,TRUE,"GENERAL";"TAB3",#N/A,TRUE,"GENERAL";"TAB4",#N/A,TRUE,"GENERAL";"TAB5",#N/A,TRUE,"GENERAL"}</definedName>
    <definedName name="____t8" localSheetId="31" hidden="1">{"TAB1",#N/A,TRUE,"GENERAL";"TAB2",#N/A,TRUE,"GENERAL";"TAB3",#N/A,TRUE,"GENERAL";"TAB4",#N/A,TRUE,"GENERAL";"TAB5",#N/A,TRUE,"GENERAL"}</definedName>
    <definedName name="____t8" localSheetId="8" hidden="1">{"TAB1",#N/A,TRUE,"GENERAL";"TAB2",#N/A,TRUE,"GENERAL";"TAB3",#N/A,TRUE,"GENERAL";"TAB4",#N/A,TRUE,"GENERAL";"TAB5",#N/A,TRUE,"GENERAL"}</definedName>
    <definedName name="____t8" localSheetId="9"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25" hidden="1">{"via1",#N/A,TRUE,"general";"via2",#N/A,TRUE,"general";"via3",#N/A,TRUE,"general"}</definedName>
    <definedName name="____t88" localSheetId="26" hidden="1">{"via1",#N/A,TRUE,"general";"via2",#N/A,TRUE,"general";"via3",#N/A,TRUE,"general"}</definedName>
    <definedName name="____t88" localSheetId="27" hidden="1">{"via1",#N/A,TRUE,"general";"via2",#N/A,TRUE,"general";"via3",#N/A,TRUE,"general"}</definedName>
    <definedName name="____t88" localSheetId="28" hidden="1">{"via1",#N/A,TRUE,"general";"via2",#N/A,TRUE,"general";"via3",#N/A,TRUE,"general"}</definedName>
    <definedName name="____t88" localSheetId="29" hidden="1">{"via1",#N/A,TRUE,"general";"via2",#N/A,TRUE,"general";"via3",#N/A,TRUE,"general"}</definedName>
    <definedName name="____t88" localSheetId="30" hidden="1">{"via1",#N/A,TRUE,"general";"via2",#N/A,TRUE,"general";"via3",#N/A,TRUE,"general"}</definedName>
    <definedName name="____t88" localSheetId="31" hidden="1">{"via1",#N/A,TRUE,"general";"via2",#N/A,TRUE,"general";"via3",#N/A,TRUE,"general"}</definedName>
    <definedName name="____t88" localSheetId="8" hidden="1">{"via1",#N/A,TRUE,"general";"via2",#N/A,TRUE,"general";"via3",#N/A,TRUE,"general"}</definedName>
    <definedName name="____t88" localSheetId="9"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25" hidden="1">{"TAB1",#N/A,TRUE,"GENERAL";"TAB2",#N/A,TRUE,"GENERAL";"TAB3",#N/A,TRUE,"GENERAL";"TAB4",#N/A,TRUE,"GENERAL";"TAB5",#N/A,TRUE,"GENERAL"}</definedName>
    <definedName name="____t9" localSheetId="26" hidden="1">{"TAB1",#N/A,TRUE,"GENERAL";"TAB2",#N/A,TRUE,"GENERAL";"TAB3",#N/A,TRUE,"GENERAL";"TAB4",#N/A,TRUE,"GENERAL";"TAB5",#N/A,TRUE,"GENERAL"}</definedName>
    <definedName name="____t9" localSheetId="27" hidden="1">{"TAB1",#N/A,TRUE,"GENERAL";"TAB2",#N/A,TRUE,"GENERAL";"TAB3",#N/A,TRUE,"GENERAL";"TAB4",#N/A,TRUE,"GENERAL";"TAB5",#N/A,TRUE,"GENERAL"}</definedName>
    <definedName name="____t9" localSheetId="28" hidden="1">{"TAB1",#N/A,TRUE,"GENERAL";"TAB2",#N/A,TRUE,"GENERAL";"TAB3",#N/A,TRUE,"GENERAL";"TAB4",#N/A,TRUE,"GENERAL";"TAB5",#N/A,TRUE,"GENERAL"}</definedName>
    <definedName name="____t9" localSheetId="29" hidden="1">{"TAB1",#N/A,TRUE,"GENERAL";"TAB2",#N/A,TRUE,"GENERAL";"TAB3",#N/A,TRUE,"GENERAL";"TAB4",#N/A,TRUE,"GENERAL";"TAB5",#N/A,TRUE,"GENERAL"}</definedName>
    <definedName name="____t9" localSheetId="30" hidden="1">{"TAB1",#N/A,TRUE,"GENERAL";"TAB2",#N/A,TRUE,"GENERAL";"TAB3",#N/A,TRUE,"GENERAL";"TAB4",#N/A,TRUE,"GENERAL";"TAB5",#N/A,TRUE,"GENERAL"}</definedName>
    <definedName name="____t9" localSheetId="31" hidden="1">{"TAB1",#N/A,TRUE,"GENERAL";"TAB2",#N/A,TRUE,"GENERAL";"TAB3",#N/A,TRUE,"GENERAL";"TAB4",#N/A,TRUE,"GENERAL";"TAB5",#N/A,TRUE,"GENERAL"}</definedName>
    <definedName name="____t9" localSheetId="8" hidden="1">{"TAB1",#N/A,TRUE,"GENERAL";"TAB2",#N/A,TRUE,"GENERAL";"TAB3",#N/A,TRUE,"GENERAL";"TAB4",#N/A,TRUE,"GENERAL";"TAB5",#N/A,TRUE,"GENERAL"}</definedName>
    <definedName name="____t9" localSheetId="9"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25" hidden="1">{"via1",#N/A,TRUE,"general";"via2",#N/A,TRUE,"general";"via3",#N/A,TRUE,"general"}</definedName>
    <definedName name="____t99" localSheetId="26" hidden="1">{"via1",#N/A,TRUE,"general";"via2",#N/A,TRUE,"general";"via3",#N/A,TRUE,"general"}</definedName>
    <definedName name="____t99" localSheetId="27" hidden="1">{"via1",#N/A,TRUE,"general";"via2",#N/A,TRUE,"general";"via3",#N/A,TRUE,"general"}</definedName>
    <definedName name="____t99" localSheetId="28" hidden="1">{"via1",#N/A,TRUE,"general";"via2",#N/A,TRUE,"general";"via3",#N/A,TRUE,"general"}</definedName>
    <definedName name="____t99" localSheetId="29" hidden="1">{"via1",#N/A,TRUE,"general";"via2",#N/A,TRUE,"general";"via3",#N/A,TRUE,"general"}</definedName>
    <definedName name="____t99" localSheetId="30" hidden="1">{"via1",#N/A,TRUE,"general";"via2",#N/A,TRUE,"general";"via3",#N/A,TRUE,"general"}</definedName>
    <definedName name="____t99" localSheetId="31" hidden="1">{"via1",#N/A,TRUE,"general";"via2",#N/A,TRUE,"general";"via3",#N/A,TRUE,"general"}</definedName>
    <definedName name="____t99" localSheetId="8" hidden="1">{"via1",#N/A,TRUE,"general";"via2",#N/A,TRUE,"general";"via3",#N/A,TRUE,"general"}</definedName>
    <definedName name="____t99" localSheetId="9"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25" hidden="1">{"TAB1",#N/A,TRUE,"GENERAL";"TAB2",#N/A,TRUE,"GENERAL";"TAB3",#N/A,TRUE,"GENERAL";"TAB4",#N/A,TRUE,"GENERAL";"TAB5",#N/A,TRUE,"GENERAL"}</definedName>
    <definedName name="____u4" localSheetId="26" hidden="1">{"TAB1",#N/A,TRUE,"GENERAL";"TAB2",#N/A,TRUE,"GENERAL";"TAB3",#N/A,TRUE,"GENERAL";"TAB4",#N/A,TRUE,"GENERAL";"TAB5",#N/A,TRUE,"GENERAL"}</definedName>
    <definedName name="____u4" localSheetId="27" hidden="1">{"TAB1",#N/A,TRUE,"GENERAL";"TAB2",#N/A,TRUE,"GENERAL";"TAB3",#N/A,TRUE,"GENERAL";"TAB4",#N/A,TRUE,"GENERAL";"TAB5",#N/A,TRUE,"GENERAL"}</definedName>
    <definedName name="____u4" localSheetId="28" hidden="1">{"TAB1",#N/A,TRUE,"GENERAL";"TAB2",#N/A,TRUE,"GENERAL";"TAB3",#N/A,TRUE,"GENERAL";"TAB4",#N/A,TRUE,"GENERAL";"TAB5",#N/A,TRUE,"GENERAL"}</definedName>
    <definedName name="____u4" localSheetId="29" hidden="1">{"TAB1",#N/A,TRUE,"GENERAL";"TAB2",#N/A,TRUE,"GENERAL";"TAB3",#N/A,TRUE,"GENERAL";"TAB4",#N/A,TRUE,"GENERAL";"TAB5",#N/A,TRUE,"GENERAL"}</definedName>
    <definedName name="____u4" localSheetId="30" hidden="1">{"TAB1",#N/A,TRUE,"GENERAL";"TAB2",#N/A,TRUE,"GENERAL";"TAB3",#N/A,TRUE,"GENERAL";"TAB4",#N/A,TRUE,"GENERAL";"TAB5",#N/A,TRUE,"GENERAL"}</definedName>
    <definedName name="____u4" localSheetId="31" hidden="1">{"TAB1",#N/A,TRUE,"GENERAL";"TAB2",#N/A,TRUE,"GENERAL";"TAB3",#N/A,TRUE,"GENERAL";"TAB4",#N/A,TRUE,"GENERAL";"TAB5",#N/A,TRUE,"GENERAL"}</definedName>
    <definedName name="____u4" localSheetId="8" hidden="1">{"TAB1",#N/A,TRUE,"GENERAL";"TAB2",#N/A,TRUE,"GENERAL";"TAB3",#N/A,TRUE,"GENERAL";"TAB4",#N/A,TRUE,"GENERAL";"TAB5",#N/A,TRUE,"GENERAL"}</definedName>
    <definedName name="____u4" localSheetId="9"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25" hidden="1">{"TAB1",#N/A,TRUE,"GENERAL";"TAB2",#N/A,TRUE,"GENERAL";"TAB3",#N/A,TRUE,"GENERAL";"TAB4",#N/A,TRUE,"GENERAL";"TAB5",#N/A,TRUE,"GENERAL"}</definedName>
    <definedName name="____u5" localSheetId="26" hidden="1">{"TAB1",#N/A,TRUE,"GENERAL";"TAB2",#N/A,TRUE,"GENERAL";"TAB3",#N/A,TRUE,"GENERAL";"TAB4",#N/A,TRUE,"GENERAL";"TAB5",#N/A,TRUE,"GENERAL"}</definedName>
    <definedName name="____u5" localSheetId="27" hidden="1">{"TAB1",#N/A,TRUE,"GENERAL";"TAB2",#N/A,TRUE,"GENERAL";"TAB3",#N/A,TRUE,"GENERAL";"TAB4",#N/A,TRUE,"GENERAL";"TAB5",#N/A,TRUE,"GENERAL"}</definedName>
    <definedName name="____u5" localSheetId="28" hidden="1">{"TAB1",#N/A,TRUE,"GENERAL";"TAB2",#N/A,TRUE,"GENERAL";"TAB3",#N/A,TRUE,"GENERAL";"TAB4",#N/A,TRUE,"GENERAL";"TAB5",#N/A,TRUE,"GENERAL"}</definedName>
    <definedName name="____u5" localSheetId="29" hidden="1">{"TAB1",#N/A,TRUE,"GENERAL";"TAB2",#N/A,TRUE,"GENERAL";"TAB3",#N/A,TRUE,"GENERAL";"TAB4",#N/A,TRUE,"GENERAL";"TAB5",#N/A,TRUE,"GENERAL"}</definedName>
    <definedName name="____u5" localSheetId="30" hidden="1">{"TAB1",#N/A,TRUE,"GENERAL";"TAB2",#N/A,TRUE,"GENERAL";"TAB3",#N/A,TRUE,"GENERAL";"TAB4",#N/A,TRUE,"GENERAL";"TAB5",#N/A,TRUE,"GENERAL"}</definedName>
    <definedName name="____u5" localSheetId="31" hidden="1">{"TAB1",#N/A,TRUE,"GENERAL";"TAB2",#N/A,TRUE,"GENERAL";"TAB3",#N/A,TRUE,"GENERAL";"TAB4",#N/A,TRUE,"GENERAL";"TAB5",#N/A,TRUE,"GENERAL"}</definedName>
    <definedName name="____u5" localSheetId="8" hidden="1">{"TAB1",#N/A,TRUE,"GENERAL";"TAB2",#N/A,TRUE,"GENERAL";"TAB3",#N/A,TRUE,"GENERAL";"TAB4",#N/A,TRUE,"GENERAL";"TAB5",#N/A,TRUE,"GENERAL"}</definedName>
    <definedName name="____u5" localSheetId="9"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25" hidden="1">{"TAB1",#N/A,TRUE,"GENERAL";"TAB2",#N/A,TRUE,"GENERAL";"TAB3",#N/A,TRUE,"GENERAL";"TAB4",#N/A,TRUE,"GENERAL";"TAB5",#N/A,TRUE,"GENERAL"}</definedName>
    <definedName name="____u6" localSheetId="26" hidden="1">{"TAB1",#N/A,TRUE,"GENERAL";"TAB2",#N/A,TRUE,"GENERAL";"TAB3",#N/A,TRUE,"GENERAL";"TAB4",#N/A,TRUE,"GENERAL";"TAB5",#N/A,TRUE,"GENERAL"}</definedName>
    <definedName name="____u6" localSheetId="27" hidden="1">{"TAB1",#N/A,TRUE,"GENERAL";"TAB2",#N/A,TRUE,"GENERAL";"TAB3",#N/A,TRUE,"GENERAL";"TAB4",#N/A,TRUE,"GENERAL";"TAB5",#N/A,TRUE,"GENERAL"}</definedName>
    <definedName name="____u6" localSheetId="28" hidden="1">{"TAB1",#N/A,TRUE,"GENERAL";"TAB2",#N/A,TRUE,"GENERAL";"TAB3",#N/A,TRUE,"GENERAL";"TAB4",#N/A,TRUE,"GENERAL";"TAB5",#N/A,TRUE,"GENERAL"}</definedName>
    <definedName name="____u6" localSheetId="29" hidden="1">{"TAB1",#N/A,TRUE,"GENERAL";"TAB2",#N/A,TRUE,"GENERAL";"TAB3",#N/A,TRUE,"GENERAL";"TAB4",#N/A,TRUE,"GENERAL";"TAB5",#N/A,TRUE,"GENERAL"}</definedName>
    <definedName name="____u6" localSheetId="30" hidden="1">{"TAB1",#N/A,TRUE,"GENERAL";"TAB2",#N/A,TRUE,"GENERAL";"TAB3",#N/A,TRUE,"GENERAL";"TAB4",#N/A,TRUE,"GENERAL";"TAB5",#N/A,TRUE,"GENERAL"}</definedName>
    <definedName name="____u6" localSheetId="31" hidden="1">{"TAB1",#N/A,TRUE,"GENERAL";"TAB2",#N/A,TRUE,"GENERAL";"TAB3",#N/A,TRUE,"GENERAL";"TAB4",#N/A,TRUE,"GENERAL";"TAB5",#N/A,TRUE,"GENERAL"}</definedName>
    <definedName name="____u6" localSheetId="8" hidden="1">{"TAB1",#N/A,TRUE,"GENERAL";"TAB2",#N/A,TRUE,"GENERAL";"TAB3",#N/A,TRUE,"GENERAL";"TAB4",#N/A,TRUE,"GENERAL";"TAB5",#N/A,TRUE,"GENERAL"}</definedName>
    <definedName name="____u6" localSheetId="9"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25" hidden="1">{"via1",#N/A,TRUE,"general";"via2",#N/A,TRUE,"general";"via3",#N/A,TRUE,"general"}</definedName>
    <definedName name="____u7" localSheetId="26" hidden="1">{"via1",#N/A,TRUE,"general";"via2",#N/A,TRUE,"general";"via3",#N/A,TRUE,"general"}</definedName>
    <definedName name="____u7" localSheetId="27" hidden="1">{"via1",#N/A,TRUE,"general";"via2",#N/A,TRUE,"general";"via3",#N/A,TRUE,"general"}</definedName>
    <definedName name="____u7" localSheetId="28" hidden="1">{"via1",#N/A,TRUE,"general";"via2",#N/A,TRUE,"general";"via3",#N/A,TRUE,"general"}</definedName>
    <definedName name="____u7" localSheetId="29" hidden="1">{"via1",#N/A,TRUE,"general";"via2",#N/A,TRUE,"general";"via3",#N/A,TRUE,"general"}</definedName>
    <definedName name="____u7" localSheetId="30" hidden="1">{"via1",#N/A,TRUE,"general";"via2",#N/A,TRUE,"general";"via3",#N/A,TRUE,"general"}</definedName>
    <definedName name="____u7" localSheetId="31" hidden="1">{"via1",#N/A,TRUE,"general";"via2",#N/A,TRUE,"general";"via3",#N/A,TRUE,"general"}</definedName>
    <definedName name="____u7" localSheetId="8" hidden="1">{"via1",#N/A,TRUE,"general";"via2",#N/A,TRUE,"general";"via3",#N/A,TRUE,"general"}</definedName>
    <definedName name="____u7" localSheetId="9"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25" hidden="1">{"TAB1",#N/A,TRUE,"GENERAL";"TAB2",#N/A,TRUE,"GENERAL";"TAB3",#N/A,TRUE,"GENERAL";"TAB4",#N/A,TRUE,"GENERAL";"TAB5",#N/A,TRUE,"GENERAL"}</definedName>
    <definedName name="____u8" localSheetId="26" hidden="1">{"TAB1",#N/A,TRUE,"GENERAL";"TAB2",#N/A,TRUE,"GENERAL";"TAB3",#N/A,TRUE,"GENERAL";"TAB4",#N/A,TRUE,"GENERAL";"TAB5",#N/A,TRUE,"GENERAL"}</definedName>
    <definedName name="____u8" localSheetId="27" hidden="1">{"TAB1",#N/A,TRUE,"GENERAL";"TAB2",#N/A,TRUE,"GENERAL";"TAB3",#N/A,TRUE,"GENERAL";"TAB4",#N/A,TRUE,"GENERAL";"TAB5",#N/A,TRUE,"GENERAL"}</definedName>
    <definedName name="____u8" localSheetId="28" hidden="1">{"TAB1",#N/A,TRUE,"GENERAL";"TAB2",#N/A,TRUE,"GENERAL";"TAB3",#N/A,TRUE,"GENERAL";"TAB4",#N/A,TRUE,"GENERAL";"TAB5",#N/A,TRUE,"GENERAL"}</definedName>
    <definedName name="____u8" localSheetId="29" hidden="1">{"TAB1",#N/A,TRUE,"GENERAL";"TAB2",#N/A,TRUE,"GENERAL";"TAB3",#N/A,TRUE,"GENERAL";"TAB4",#N/A,TRUE,"GENERAL";"TAB5",#N/A,TRUE,"GENERAL"}</definedName>
    <definedName name="____u8" localSheetId="30" hidden="1">{"TAB1",#N/A,TRUE,"GENERAL";"TAB2",#N/A,TRUE,"GENERAL";"TAB3",#N/A,TRUE,"GENERAL";"TAB4",#N/A,TRUE,"GENERAL";"TAB5",#N/A,TRUE,"GENERAL"}</definedName>
    <definedName name="____u8" localSheetId="31" hidden="1">{"TAB1",#N/A,TRUE,"GENERAL";"TAB2",#N/A,TRUE,"GENERAL";"TAB3",#N/A,TRUE,"GENERAL";"TAB4",#N/A,TRUE,"GENERAL";"TAB5",#N/A,TRUE,"GENERAL"}</definedName>
    <definedName name="____u8" localSheetId="8" hidden="1">{"TAB1",#N/A,TRUE,"GENERAL";"TAB2",#N/A,TRUE,"GENERAL";"TAB3",#N/A,TRUE,"GENERAL";"TAB4",#N/A,TRUE,"GENERAL";"TAB5",#N/A,TRUE,"GENERAL"}</definedName>
    <definedName name="____u8" localSheetId="9"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25" hidden="1">{"TAB1",#N/A,TRUE,"GENERAL";"TAB2",#N/A,TRUE,"GENERAL";"TAB3",#N/A,TRUE,"GENERAL";"TAB4",#N/A,TRUE,"GENERAL";"TAB5",#N/A,TRUE,"GENERAL"}</definedName>
    <definedName name="____u9" localSheetId="26" hidden="1">{"TAB1",#N/A,TRUE,"GENERAL";"TAB2",#N/A,TRUE,"GENERAL";"TAB3",#N/A,TRUE,"GENERAL";"TAB4",#N/A,TRUE,"GENERAL";"TAB5",#N/A,TRUE,"GENERAL"}</definedName>
    <definedName name="____u9" localSheetId="27" hidden="1">{"TAB1",#N/A,TRUE,"GENERAL";"TAB2",#N/A,TRUE,"GENERAL";"TAB3",#N/A,TRUE,"GENERAL";"TAB4",#N/A,TRUE,"GENERAL";"TAB5",#N/A,TRUE,"GENERAL"}</definedName>
    <definedName name="____u9" localSheetId="28" hidden="1">{"TAB1",#N/A,TRUE,"GENERAL";"TAB2",#N/A,TRUE,"GENERAL";"TAB3",#N/A,TRUE,"GENERAL";"TAB4",#N/A,TRUE,"GENERAL";"TAB5",#N/A,TRUE,"GENERAL"}</definedName>
    <definedName name="____u9" localSheetId="29" hidden="1">{"TAB1",#N/A,TRUE,"GENERAL";"TAB2",#N/A,TRUE,"GENERAL";"TAB3",#N/A,TRUE,"GENERAL";"TAB4",#N/A,TRUE,"GENERAL";"TAB5",#N/A,TRUE,"GENERAL"}</definedName>
    <definedName name="____u9" localSheetId="30" hidden="1">{"TAB1",#N/A,TRUE,"GENERAL";"TAB2",#N/A,TRUE,"GENERAL";"TAB3",#N/A,TRUE,"GENERAL";"TAB4",#N/A,TRUE,"GENERAL";"TAB5",#N/A,TRUE,"GENERAL"}</definedName>
    <definedName name="____u9" localSheetId="31" hidden="1">{"TAB1",#N/A,TRUE,"GENERAL";"TAB2",#N/A,TRUE,"GENERAL";"TAB3",#N/A,TRUE,"GENERAL";"TAB4",#N/A,TRUE,"GENERAL";"TAB5",#N/A,TRUE,"GENERAL"}</definedName>
    <definedName name="____u9" localSheetId="8" hidden="1">{"TAB1",#N/A,TRUE,"GENERAL";"TAB2",#N/A,TRUE,"GENERAL";"TAB3",#N/A,TRUE,"GENERAL";"TAB4",#N/A,TRUE,"GENERAL";"TAB5",#N/A,TRUE,"GENERAL"}</definedName>
    <definedName name="____u9" localSheetId="9"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25" hidden="1">{"TAB1",#N/A,TRUE,"GENERAL";"TAB2",#N/A,TRUE,"GENERAL";"TAB3",#N/A,TRUE,"GENERAL";"TAB4",#N/A,TRUE,"GENERAL";"TAB5",#N/A,TRUE,"GENERAL"}</definedName>
    <definedName name="____ur7" localSheetId="26" hidden="1">{"TAB1",#N/A,TRUE,"GENERAL";"TAB2",#N/A,TRUE,"GENERAL";"TAB3",#N/A,TRUE,"GENERAL";"TAB4",#N/A,TRUE,"GENERAL";"TAB5",#N/A,TRUE,"GENERAL"}</definedName>
    <definedName name="____ur7" localSheetId="27" hidden="1">{"TAB1",#N/A,TRUE,"GENERAL";"TAB2",#N/A,TRUE,"GENERAL";"TAB3",#N/A,TRUE,"GENERAL";"TAB4",#N/A,TRUE,"GENERAL";"TAB5",#N/A,TRUE,"GENERAL"}</definedName>
    <definedName name="____ur7" localSheetId="28" hidden="1">{"TAB1",#N/A,TRUE,"GENERAL";"TAB2",#N/A,TRUE,"GENERAL";"TAB3",#N/A,TRUE,"GENERAL";"TAB4",#N/A,TRUE,"GENERAL";"TAB5",#N/A,TRUE,"GENERAL"}</definedName>
    <definedName name="____ur7" localSheetId="29" hidden="1">{"TAB1",#N/A,TRUE,"GENERAL";"TAB2",#N/A,TRUE,"GENERAL";"TAB3",#N/A,TRUE,"GENERAL";"TAB4",#N/A,TRUE,"GENERAL";"TAB5",#N/A,TRUE,"GENERAL"}</definedName>
    <definedName name="____ur7" localSheetId="30" hidden="1">{"TAB1",#N/A,TRUE,"GENERAL";"TAB2",#N/A,TRUE,"GENERAL";"TAB3",#N/A,TRUE,"GENERAL";"TAB4",#N/A,TRUE,"GENERAL";"TAB5",#N/A,TRUE,"GENERAL"}</definedName>
    <definedName name="____ur7" localSheetId="31" hidden="1">{"TAB1",#N/A,TRUE,"GENERAL";"TAB2",#N/A,TRUE,"GENERAL";"TAB3",#N/A,TRUE,"GENERAL";"TAB4",#N/A,TRUE,"GENERAL";"TAB5",#N/A,TRUE,"GENERAL"}</definedName>
    <definedName name="____ur7" localSheetId="8" hidden="1">{"TAB1",#N/A,TRUE,"GENERAL";"TAB2",#N/A,TRUE,"GENERAL";"TAB3",#N/A,TRUE,"GENERAL";"TAB4",#N/A,TRUE,"GENERAL";"TAB5",#N/A,TRUE,"GENERAL"}</definedName>
    <definedName name="____ur7" localSheetId="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25" hidden="1">{"via1",#N/A,TRUE,"general";"via2",#N/A,TRUE,"general";"via3",#N/A,TRUE,"general"}</definedName>
    <definedName name="____v2" localSheetId="26" hidden="1">{"via1",#N/A,TRUE,"general";"via2",#N/A,TRUE,"general";"via3",#N/A,TRUE,"general"}</definedName>
    <definedName name="____v2" localSheetId="27" hidden="1">{"via1",#N/A,TRUE,"general";"via2",#N/A,TRUE,"general";"via3",#N/A,TRUE,"general"}</definedName>
    <definedName name="____v2" localSheetId="28" hidden="1">{"via1",#N/A,TRUE,"general";"via2",#N/A,TRUE,"general";"via3",#N/A,TRUE,"general"}</definedName>
    <definedName name="____v2" localSheetId="29" hidden="1">{"via1",#N/A,TRUE,"general";"via2",#N/A,TRUE,"general";"via3",#N/A,TRUE,"general"}</definedName>
    <definedName name="____v2" localSheetId="30" hidden="1">{"via1",#N/A,TRUE,"general";"via2",#N/A,TRUE,"general";"via3",#N/A,TRUE,"general"}</definedName>
    <definedName name="____v2" localSheetId="31" hidden="1">{"via1",#N/A,TRUE,"general";"via2",#N/A,TRUE,"general";"via3",#N/A,TRUE,"general"}</definedName>
    <definedName name="____v2" localSheetId="8" hidden="1">{"via1",#N/A,TRUE,"general";"via2",#N/A,TRUE,"general";"via3",#N/A,TRUE,"general"}</definedName>
    <definedName name="____v2" localSheetId="9"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25" hidden="1">{"TAB1",#N/A,TRUE,"GENERAL";"TAB2",#N/A,TRUE,"GENERAL";"TAB3",#N/A,TRUE,"GENERAL";"TAB4",#N/A,TRUE,"GENERAL";"TAB5",#N/A,TRUE,"GENERAL"}</definedName>
    <definedName name="____v3" localSheetId="26" hidden="1">{"TAB1",#N/A,TRUE,"GENERAL";"TAB2",#N/A,TRUE,"GENERAL";"TAB3",#N/A,TRUE,"GENERAL";"TAB4",#N/A,TRUE,"GENERAL";"TAB5",#N/A,TRUE,"GENERAL"}</definedName>
    <definedName name="____v3" localSheetId="27" hidden="1">{"TAB1",#N/A,TRUE,"GENERAL";"TAB2",#N/A,TRUE,"GENERAL";"TAB3",#N/A,TRUE,"GENERAL";"TAB4",#N/A,TRUE,"GENERAL";"TAB5",#N/A,TRUE,"GENERAL"}</definedName>
    <definedName name="____v3" localSheetId="28" hidden="1">{"TAB1",#N/A,TRUE,"GENERAL";"TAB2",#N/A,TRUE,"GENERAL";"TAB3",#N/A,TRUE,"GENERAL";"TAB4",#N/A,TRUE,"GENERAL";"TAB5",#N/A,TRUE,"GENERAL"}</definedName>
    <definedName name="____v3" localSheetId="29" hidden="1">{"TAB1",#N/A,TRUE,"GENERAL";"TAB2",#N/A,TRUE,"GENERAL";"TAB3",#N/A,TRUE,"GENERAL";"TAB4",#N/A,TRUE,"GENERAL";"TAB5",#N/A,TRUE,"GENERAL"}</definedName>
    <definedName name="____v3" localSheetId="30" hidden="1">{"TAB1",#N/A,TRUE,"GENERAL";"TAB2",#N/A,TRUE,"GENERAL";"TAB3",#N/A,TRUE,"GENERAL";"TAB4",#N/A,TRUE,"GENERAL";"TAB5",#N/A,TRUE,"GENERAL"}</definedName>
    <definedName name="____v3" localSheetId="31" hidden="1">{"TAB1",#N/A,TRUE,"GENERAL";"TAB2",#N/A,TRUE,"GENERAL";"TAB3",#N/A,TRUE,"GENERAL";"TAB4",#N/A,TRUE,"GENERAL";"TAB5",#N/A,TRUE,"GENERAL"}</definedName>
    <definedName name="____v3" localSheetId="8" hidden="1">{"TAB1",#N/A,TRUE,"GENERAL";"TAB2",#N/A,TRUE,"GENERAL";"TAB3",#N/A,TRUE,"GENERAL";"TAB4",#N/A,TRUE,"GENERAL";"TAB5",#N/A,TRUE,"GENERAL"}</definedName>
    <definedName name="____v3" localSheetId="9"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25" hidden="1">{"TAB1",#N/A,TRUE,"GENERAL";"TAB2",#N/A,TRUE,"GENERAL";"TAB3",#N/A,TRUE,"GENERAL";"TAB4",#N/A,TRUE,"GENERAL";"TAB5",#N/A,TRUE,"GENERAL"}</definedName>
    <definedName name="____v4" localSheetId="26" hidden="1">{"TAB1",#N/A,TRUE,"GENERAL";"TAB2",#N/A,TRUE,"GENERAL";"TAB3",#N/A,TRUE,"GENERAL";"TAB4",#N/A,TRUE,"GENERAL";"TAB5",#N/A,TRUE,"GENERAL"}</definedName>
    <definedName name="____v4" localSheetId="27" hidden="1">{"TAB1",#N/A,TRUE,"GENERAL";"TAB2",#N/A,TRUE,"GENERAL";"TAB3",#N/A,TRUE,"GENERAL";"TAB4",#N/A,TRUE,"GENERAL";"TAB5",#N/A,TRUE,"GENERAL"}</definedName>
    <definedName name="____v4" localSheetId="28" hidden="1">{"TAB1",#N/A,TRUE,"GENERAL";"TAB2",#N/A,TRUE,"GENERAL";"TAB3",#N/A,TRUE,"GENERAL";"TAB4",#N/A,TRUE,"GENERAL";"TAB5",#N/A,TRUE,"GENERAL"}</definedName>
    <definedName name="____v4" localSheetId="29" hidden="1">{"TAB1",#N/A,TRUE,"GENERAL";"TAB2",#N/A,TRUE,"GENERAL";"TAB3",#N/A,TRUE,"GENERAL";"TAB4",#N/A,TRUE,"GENERAL";"TAB5",#N/A,TRUE,"GENERAL"}</definedName>
    <definedName name="____v4" localSheetId="30" hidden="1">{"TAB1",#N/A,TRUE,"GENERAL";"TAB2",#N/A,TRUE,"GENERAL";"TAB3",#N/A,TRUE,"GENERAL";"TAB4",#N/A,TRUE,"GENERAL";"TAB5",#N/A,TRUE,"GENERAL"}</definedName>
    <definedName name="____v4" localSheetId="31" hidden="1">{"TAB1",#N/A,TRUE,"GENERAL";"TAB2",#N/A,TRUE,"GENERAL";"TAB3",#N/A,TRUE,"GENERAL";"TAB4",#N/A,TRUE,"GENERAL";"TAB5",#N/A,TRUE,"GENERAL"}</definedName>
    <definedName name="____v4" localSheetId="8" hidden="1">{"TAB1",#N/A,TRUE,"GENERAL";"TAB2",#N/A,TRUE,"GENERAL";"TAB3",#N/A,TRUE,"GENERAL";"TAB4",#N/A,TRUE,"GENERAL";"TAB5",#N/A,TRUE,"GENERAL"}</definedName>
    <definedName name="____v4" localSheetId="9"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25" hidden="1">{"TAB1",#N/A,TRUE,"GENERAL";"TAB2",#N/A,TRUE,"GENERAL";"TAB3",#N/A,TRUE,"GENERAL";"TAB4",#N/A,TRUE,"GENERAL";"TAB5",#N/A,TRUE,"GENERAL"}</definedName>
    <definedName name="____v5" localSheetId="26" hidden="1">{"TAB1",#N/A,TRUE,"GENERAL";"TAB2",#N/A,TRUE,"GENERAL";"TAB3",#N/A,TRUE,"GENERAL";"TAB4",#N/A,TRUE,"GENERAL";"TAB5",#N/A,TRUE,"GENERAL"}</definedName>
    <definedName name="____v5" localSheetId="27" hidden="1">{"TAB1",#N/A,TRUE,"GENERAL";"TAB2",#N/A,TRUE,"GENERAL";"TAB3",#N/A,TRUE,"GENERAL";"TAB4",#N/A,TRUE,"GENERAL";"TAB5",#N/A,TRUE,"GENERAL"}</definedName>
    <definedName name="____v5" localSheetId="28" hidden="1">{"TAB1",#N/A,TRUE,"GENERAL";"TAB2",#N/A,TRUE,"GENERAL";"TAB3",#N/A,TRUE,"GENERAL";"TAB4",#N/A,TRUE,"GENERAL";"TAB5",#N/A,TRUE,"GENERAL"}</definedName>
    <definedName name="____v5" localSheetId="29" hidden="1">{"TAB1",#N/A,TRUE,"GENERAL";"TAB2",#N/A,TRUE,"GENERAL";"TAB3",#N/A,TRUE,"GENERAL";"TAB4",#N/A,TRUE,"GENERAL";"TAB5",#N/A,TRUE,"GENERAL"}</definedName>
    <definedName name="____v5" localSheetId="30" hidden="1">{"TAB1",#N/A,TRUE,"GENERAL";"TAB2",#N/A,TRUE,"GENERAL";"TAB3",#N/A,TRUE,"GENERAL";"TAB4",#N/A,TRUE,"GENERAL";"TAB5",#N/A,TRUE,"GENERAL"}</definedName>
    <definedName name="____v5" localSheetId="31" hidden="1">{"TAB1",#N/A,TRUE,"GENERAL";"TAB2",#N/A,TRUE,"GENERAL";"TAB3",#N/A,TRUE,"GENERAL";"TAB4",#N/A,TRUE,"GENERAL";"TAB5",#N/A,TRUE,"GENERAL"}</definedName>
    <definedName name="____v5" localSheetId="8" hidden="1">{"TAB1",#N/A,TRUE,"GENERAL";"TAB2",#N/A,TRUE,"GENERAL";"TAB3",#N/A,TRUE,"GENERAL";"TAB4",#N/A,TRUE,"GENERAL";"TAB5",#N/A,TRUE,"GENERAL"}</definedName>
    <definedName name="____v5" localSheetId="9"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25" hidden="1">{"TAB1",#N/A,TRUE,"GENERAL";"TAB2",#N/A,TRUE,"GENERAL";"TAB3",#N/A,TRUE,"GENERAL";"TAB4",#N/A,TRUE,"GENERAL";"TAB5",#N/A,TRUE,"GENERAL"}</definedName>
    <definedName name="____v6" localSheetId="26" hidden="1">{"TAB1",#N/A,TRUE,"GENERAL";"TAB2",#N/A,TRUE,"GENERAL";"TAB3",#N/A,TRUE,"GENERAL";"TAB4",#N/A,TRUE,"GENERAL";"TAB5",#N/A,TRUE,"GENERAL"}</definedName>
    <definedName name="____v6" localSheetId="27" hidden="1">{"TAB1",#N/A,TRUE,"GENERAL";"TAB2",#N/A,TRUE,"GENERAL";"TAB3",#N/A,TRUE,"GENERAL";"TAB4",#N/A,TRUE,"GENERAL";"TAB5",#N/A,TRUE,"GENERAL"}</definedName>
    <definedName name="____v6" localSheetId="28" hidden="1">{"TAB1",#N/A,TRUE,"GENERAL";"TAB2",#N/A,TRUE,"GENERAL";"TAB3",#N/A,TRUE,"GENERAL";"TAB4",#N/A,TRUE,"GENERAL";"TAB5",#N/A,TRUE,"GENERAL"}</definedName>
    <definedName name="____v6" localSheetId="29" hidden="1">{"TAB1",#N/A,TRUE,"GENERAL";"TAB2",#N/A,TRUE,"GENERAL";"TAB3",#N/A,TRUE,"GENERAL";"TAB4",#N/A,TRUE,"GENERAL";"TAB5",#N/A,TRUE,"GENERAL"}</definedName>
    <definedName name="____v6" localSheetId="30" hidden="1">{"TAB1",#N/A,TRUE,"GENERAL";"TAB2",#N/A,TRUE,"GENERAL";"TAB3",#N/A,TRUE,"GENERAL";"TAB4",#N/A,TRUE,"GENERAL";"TAB5",#N/A,TRUE,"GENERAL"}</definedName>
    <definedName name="____v6" localSheetId="31" hidden="1">{"TAB1",#N/A,TRUE,"GENERAL";"TAB2",#N/A,TRUE,"GENERAL";"TAB3",#N/A,TRUE,"GENERAL";"TAB4",#N/A,TRUE,"GENERAL";"TAB5",#N/A,TRUE,"GENERAL"}</definedName>
    <definedName name="____v6" localSheetId="8" hidden="1">{"TAB1",#N/A,TRUE,"GENERAL";"TAB2",#N/A,TRUE,"GENERAL";"TAB3",#N/A,TRUE,"GENERAL";"TAB4",#N/A,TRUE,"GENERAL";"TAB5",#N/A,TRUE,"GENERAL"}</definedName>
    <definedName name="____v6" localSheetId="9"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25" hidden="1">{"via1",#N/A,TRUE,"general";"via2",#N/A,TRUE,"general";"via3",#N/A,TRUE,"general"}</definedName>
    <definedName name="____v7" localSheetId="26" hidden="1">{"via1",#N/A,TRUE,"general";"via2",#N/A,TRUE,"general";"via3",#N/A,TRUE,"general"}</definedName>
    <definedName name="____v7" localSheetId="27" hidden="1">{"via1",#N/A,TRUE,"general";"via2",#N/A,TRUE,"general";"via3",#N/A,TRUE,"general"}</definedName>
    <definedName name="____v7" localSheetId="28" hidden="1">{"via1",#N/A,TRUE,"general";"via2",#N/A,TRUE,"general";"via3",#N/A,TRUE,"general"}</definedName>
    <definedName name="____v7" localSheetId="29" hidden="1">{"via1",#N/A,TRUE,"general";"via2",#N/A,TRUE,"general";"via3",#N/A,TRUE,"general"}</definedName>
    <definedName name="____v7" localSheetId="30" hidden="1">{"via1",#N/A,TRUE,"general";"via2",#N/A,TRUE,"general";"via3",#N/A,TRUE,"general"}</definedName>
    <definedName name="____v7" localSheetId="31" hidden="1">{"via1",#N/A,TRUE,"general";"via2",#N/A,TRUE,"general";"via3",#N/A,TRUE,"general"}</definedName>
    <definedName name="____v7" localSheetId="8" hidden="1">{"via1",#N/A,TRUE,"general";"via2",#N/A,TRUE,"general";"via3",#N/A,TRUE,"general"}</definedName>
    <definedName name="____v7" localSheetId="9"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25" hidden="1">{"TAB1",#N/A,TRUE,"GENERAL";"TAB2",#N/A,TRUE,"GENERAL";"TAB3",#N/A,TRUE,"GENERAL";"TAB4",#N/A,TRUE,"GENERAL";"TAB5",#N/A,TRUE,"GENERAL"}</definedName>
    <definedName name="____v8" localSheetId="26" hidden="1">{"TAB1",#N/A,TRUE,"GENERAL";"TAB2",#N/A,TRUE,"GENERAL";"TAB3",#N/A,TRUE,"GENERAL";"TAB4",#N/A,TRUE,"GENERAL";"TAB5",#N/A,TRUE,"GENERAL"}</definedName>
    <definedName name="____v8" localSheetId="27" hidden="1">{"TAB1",#N/A,TRUE,"GENERAL";"TAB2",#N/A,TRUE,"GENERAL";"TAB3",#N/A,TRUE,"GENERAL";"TAB4",#N/A,TRUE,"GENERAL";"TAB5",#N/A,TRUE,"GENERAL"}</definedName>
    <definedName name="____v8" localSheetId="28" hidden="1">{"TAB1",#N/A,TRUE,"GENERAL";"TAB2",#N/A,TRUE,"GENERAL";"TAB3",#N/A,TRUE,"GENERAL";"TAB4",#N/A,TRUE,"GENERAL";"TAB5",#N/A,TRUE,"GENERAL"}</definedName>
    <definedName name="____v8" localSheetId="29" hidden="1">{"TAB1",#N/A,TRUE,"GENERAL";"TAB2",#N/A,TRUE,"GENERAL";"TAB3",#N/A,TRUE,"GENERAL";"TAB4",#N/A,TRUE,"GENERAL";"TAB5",#N/A,TRUE,"GENERAL"}</definedName>
    <definedName name="____v8" localSheetId="30" hidden="1">{"TAB1",#N/A,TRUE,"GENERAL";"TAB2",#N/A,TRUE,"GENERAL";"TAB3",#N/A,TRUE,"GENERAL";"TAB4",#N/A,TRUE,"GENERAL";"TAB5",#N/A,TRUE,"GENERAL"}</definedName>
    <definedName name="____v8" localSheetId="31" hidden="1">{"TAB1",#N/A,TRUE,"GENERAL";"TAB2",#N/A,TRUE,"GENERAL";"TAB3",#N/A,TRUE,"GENERAL";"TAB4",#N/A,TRUE,"GENERAL";"TAB5",#N/A,TRUE,"GENERAL"}</definedName>
    <definedName name="____v8" localSheetId="8" hidden="1">{"TAB1",#N/A,TRUE,"GENERAL";"TAB2",#N/A,TRUE,"GENERAL";"TAB3",#N/A,TRUE,"GENERAL";"TAB4",#N/A,TRUE,"GENERAL";"TAB5",#N/A,TRUE,"GENERAL"}</definedName>
    <definedName name="____v8" localSheetId="9"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25" hidden="1">{"TAB1",#N/A,TRUE,"GENERAL";"TAB2",#N/A,TRUE,"GENERAL";"TAB3",#N/A,TRUE,"GENERAL";"TAB4",#N/A,TRUE,"GENERAL";"TAB5",#N/A,TRUE,"GENERAL"}</definedName>
    <definedName name="____v9" localSheetId="26" hidden="1">{"TAB1",#N/A,TRUE,"GENERAL";"TAB2",#N/A,TRUE,"GENERAL";"TAB3",#N/A,TRUE,"GENERAL";"TAB4",#N/A,TRUE,"GENERAL";"TAB5",#N/A,TRUE,"GENERAL"}</definedName>
    <definedName name="____v9" localSheetId="27" hidden="1">{"TAB1",#N/A,TRUE,"GENERAL";"TAB2",#N/A,TRUE,"GENERAL";"TAB3",#N/A,TRUE,"GENERAL";"TAB4",#N/A,TRUE,"GENERAL";"TAB5",#N/A,TRUE,"GENERAL"}</definedName>
    <definedName name="____v9" localSheetId="28" hidden="1">{"TAB1",#N/A,TRUE,"GENERAL";"TAB2",#N/A,TRUE,"GENERAL";"TAB3",#N/A,TRUE,"GENERAL";"TAB4",#N/A,TRUE,"GENERAL";"TAB5",#N/A,TRUE,"GENERAL"}</definedName>
    <definedName name="____v9" localSheetId="29" hidden="1">{"TAB1",#N/A,TRUE,"GENERAL";"TAB2",#N/A,TRUE,"GENERAL";"TAB3",#N/A,TRUE,"GENERAL";"TAB4",#N/A,TRUE,"GENERAL";"TAB5",#N/A,TRUE,"GENERAL"}</definedName>
    <definedName name="____v9" localSheetId="30" hidden="1">{"TAB1",#N/A,TRUE,"GENERAL";"TAB2",#N/A,TRUE,"GENERAL";"TAB3",#N/A,TRUE,"GENERAL";"TAB4",#N/A,TRUE,"GENERAL";"TAB5",#N/A,TRUE,"GENERAL"}</definedName>
    <definedName name="____v9" localSheetId="31" hidden="1">{"TAB1",#N/A,TRUE,"GENERAL";"TAB2",#N/A,TRUE,"GENERAL";"TAB3",#N/A,TRUE,"GENERAL";"TAB4",#N/A,TRUE,"GENERAL";"TAB5",#N/A,TRUE,"GENERAL"}</definedName>
    <definedName name="____v9" localSheetId="8" hidden="1">{"TAB1",#N/A,TRUE,"GENERAL";"TAB2",#N/A,TRUE,"GENERAL";"TAB3",#N/A,TRUE,"GENERAL";"TAB4",#N/A,TRUE,"GENERAL";"TAB5",#N/A,TRUE,"GENERAL"}</definedName>
    <definedName name="____v9" localSheetId="9"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25" hidden="1">{"via1",#N/A,TRUE,"general";"via2",#N/A,TRUE,"general";"via3",#N/A,TRUE,"general"}</definedName>
    <definedName name="____vfv4" localSheetId="26" hidden="1">{"via1",#N/A,TRUE,"general";"via2",#N/A,TRUE,"general";"via3",#N/A,TRUE,"general"}</definedName>
    <definedName name="____vfv4" localSheetId="27" hidden="1">{"via1",#N/A,TRUE,"general";"via2",#N/A,TRUE,"general";"via3",#N/A,TRUE,"general"}</definedName>
    <definedName name="____vfv4" localSheetId="28" hidden="1">{"via1",#N/A,TRUE,"general";"via2",#N/A,TRUE,"general";"via3",#N/A,TRUE,"general"}</definedName>
    <definedName name="____vfv4" localSheetId="29" hidden="1">{"via1",#N/A,TRUE,"general";"via2",#N/A,TRUE,"general";"via3",#N/A,TRUE,"general"}</definedName>
    <definedName name="____vfv4" localSheetId="30" hidden="1">{"via1",#N/A,TRUE,"general";"via2",#N/A,TRUE,"general";"via3",#N/A,TRUE,"general"}</definedName>
    <definedName name="____vfv4" localSheetId="31" hidden="1">{"via1",#N/A,TRUE,"general";"via2",#N/A,TRUE,"general";"via3",#N/A,TRUE,"general"}</definedName>
    <definedName name="____vfv4" localSheetId="8" hidden="1">{"via1",#N/A,TRUE,"general";"via2",#N/A,TRUE,"general";"via3",#N/A,TRUE,"general"}</definedName>
    <definedName name="____vfv4" localSheetId="9"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25" hidden="1">{"TAB1",#N/A,TRUE,"GENERAL";"TAB2",#N/A,TRUE,"GENERAL";"TAB3",#N/A,TRUE,"GENERAL";"TAB4",#N/A,TRUE,"GENERAL";"TAB5",#N/A,TRUE,"GENERAL"}</definedName>
    <definedName name="____x1" localSheetId="26" hidden="1">{"TAB1",#N/A,TRUE,"GENERAL";"TAB2",#N/A,TRUE,"GENERAL";"TAB3",#N/A,TRUE,"GENERAL";"TAB4",#N/A,TRUE,"GENERAL";"TAB5",#N/A,TRUE,"GENERAL"}</definedName>
    <definedName name="____x1" localSheetId="27" hidden="1">{"TAB1",#N/A,TRUE,"GENERAL";"TAB2",#N/A,TRUE,"GENERAL";"TAB3",#N/A,TRUE,"GENERAL";"TAB4",#N/A,TRUE,"GENERAL";"TAB5",#N/A,TRUE,"GENERAL"}</definedName>
    <definedName name="____x1" localSheetId="28" hidden="1">{"TAB1",#N/A,TRUE,"GENERAL";"TAB2",#N/A,TRUE,"GENERAL";"TAB3",#N/A,TRUE,"GENERAL";"TAB4",#N/A,TRUE,"GENERAL";"TAB5",#N/A,TRUE,"GENERAL"}</definedName>
    <definedName name="____x1" localSheetId="29" hidden="1">{"TAB1",#N/A,TRUE,"GENERAL";"TAB2",#N/A,TRUE,"GENERAL";"TAB3",#N/A,TRUE,"GENERAL";"TAB4",#N/A,TRUE,"GENERAL";"TAB5",#N/A,TRUE,"GENERAL"}</definedName>
    <definedName name="____x1" localSheetId="30" hidden="1">{"TAB1",#N/A,TRUE,"GENERAL";"TAB2",#N/A,TRUE,"GENERAL";"TAB3",#N/A,TRUE,"GENERAL";"TAB4",#N/A,TRUE,"GENERAL";"TAB5",#N/A,TRUE,"GENERAL"}</definedName>
    <definedName name="____x1" localSheetId="31" hidden="1">{"TAB1",#N/A,TRUE,"GENERAL";"TAB2",#N/A,TRUE,"GENERAL";"TAB3",#N/A,TRUE,"GENERAL";"TAB4",#N/A,TRUE,"GENERAL";"TAB5",#N/A,TRUE,"GENERAL"}</definedName>
    <definedName name="____x1" localSheetId="8" hidden="1">{"TAB1",#N/A,TRUE,"GENERAL";"TAB2",#N/A,TRUE,"GENERAL";"TAB3",#N/A,TRUE,"GENERAL";"TAB4",#N/A,TRUE,"GENERAL";"TAB5",#N/A,TRUE,"GENERAL"}</definedName>
    <definedName name="____x1" localSheetId="9"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25" hidden="1">{"via1",#N/A,TRUE,"general";"via2",#N/A,TRUE,"general";"via3",#N/A,TRUE,"general"}</definedName>
    <definedName name="____x2" localSheetId="26" hidden="1">{"via1",#N/A,TRUE,"general";"via2",#N/A,TRUE,"general";"via3",#N/A,TRUE,"general"}</definedName>
    <definedName name="____x2" localSheetId="27" hidden="1">{"via1",#N/A,TRUE,"general";"via2",#N/A,TRUE,"general";"via3",#N/A,TRUE,"general"}</definedName>
    <definedName name="____x2" localSheetId="28" hidden="1">{"via1",#N/A,TRUE,"general";"via2",#N/A,TRUE,"general";"via3",#N/A,TRUE,"general"}</definedName>
    <definedName name="____x2" localSheetId="29" hidden="1">{"via1",#N/A,TRUE,"general";"via2",#N/A,TRUE,"general";"via3",#N/A,TRUE,"general"}</definedName>
    <definedName name="____x2" localSheetId="30" hidden="1">{"via1",#N/A,TRUE,"general";"via2",#N/A,TRUE,"general";"via3",#N/A,TRUE,"general"}</definedName>
    <definedName name="____x2" localSheetId="31" hidden="1">{"via1",#N/A,TRUE,"general";"via2",#N/A,TRUE,"general";"via3",#N/A,TRUE,"general"}</definedName>
    <definedName name="____x2" localSheetId="8" hidden="1">{"via1",#N/A,TRUE,"general";"via2",#N/A,TRUE,"general";"via3",#N/A,TRUE,"general"}</definedName>
    <definedName name="____x2" localSheetId="9"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25" hidden="1">{"via1",#N/A,TRUE,"general";"via2",#N/A,TRUE,"general";"via3",#N/A,TRUE,"general"}</definedName>
    <definedName name="____x3" localSheetId="26" hidden="1">{"via1",#N/A,TRUE,"general";"via2",#N/A,TRUE,"general";"via3",#N/A,TRUE,"general"}</definedName>
    <definedName name="____x3" localSheetId="27" hidden="1">{"via1",#N/A,TRUE,"general";"via2",#N/A,TRUE,"general";"via3",#N/A,TRUE,"general"}</definedName>
    <definedName name="____x3" localSheetId="28" hidden="1">{"via1",#N/A,TRUE,"general";"via2",#N/A,TRUE,"general";"via3",#N/A,TRUE,"general"}</definedName>
    <definedName name="____x3" localSheetId="29" hidden="1">{"via1",#N/A,TRUE,"general";"via2",#N/A,TRUE,"general";"via3",#N/A,TRUE,"general"}</definedName>
    <definedName name="____x3" localSheetId="30" hidden="1">{"via1",#N/A,TRUE,"general";"via2",#N/A,TRUE,"general";"via3",#N/A,TRUE,"general"}</definedName>
    <definedName name="____x3" localSheetId="31" hidden="1">{"via1",#N/A,TRUE,"general";"via2",#N/A,TRUE,"general";"via3",#N/A,TRUE,"general"}</definedName>
    <definedName name="____x3" localSheetId="8" hidden="1">{"via1",#N/A,TRUE,"general";"via2",#N/A,TRUE,"general";"via3",#N/A,TRUE,"general"}</definedName>
    <definedName name="____x3" localSheetId="9"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25" hidden="1">{"via1",#N/A,TRUE,"general";"via2",#N/A,TRUE,"general";"via3",#N/A,TRUE,"general"}</definedName>
    <definedName name="____x4" localSheetId="26" hidden="1">{"via1",#N/A,TRUE,"general";"via2",#N/A,TRUE,"general";"via3",#N/A,TRUE,"general"}</definedName>
    <definedName name="____x4" localSheetId="27" hidden="1">{"via1",#N/A,TRUE,"general";"via2",#N/A,TRUE,"general";"via3",#N/A,TRUE,"general"}</definedName>
    <definedName name="____x4" localSheetId="28" hidden="1">{"via1",#N/A,TRUE,"general";"via2",#N/A,TRUE,"general";"via3",#N/A,TRUE,"general"}</definedName>
    <definedName name="____x4" localSheetId="29" hidden="1">{"via1",#N/A,TRUE,"general";"via2",#N/A,TRUE,"general";"via3",#N/A,TRUE,"general"}</definedName>
    <definedName name="____x4" localSheetId="30" hidden="1">{"via1",#N/A,TRUE,"general";"via2",#N/A,TRUE,"general";"via3",#N/A,TRUE,"general"}</definedName>
    <definedName name="____x4" localSheetId="31" hidden="1">{"via1",#N/A,TRUE,"general";"via2",#N/A,TRUE,"general";"via3",#N/A,TRUE,"general"}</definedName>
    <definedName name="____x4" localSheetId="8" hidden="1">{"via1",#N/A,TRUE,"general";"via2",#N/A,TRUE,"general";"via3",#N/A,TRUE,"general"}</definedName>
    <definedName name="____x4" localSheetId="9"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25" hidden="1">{"TAB1",#N/A,TRUE,"GENERAL";"TAB2",#N/A,TRUE,"GENERAL";"TAB3",#N/A,TRUE,"GENERAL";"TAB4",#N/A,TRUE,"GENERAL";"TAB5",#N/A,TRUE,"GENERAL"}</definedName>
    <definedName name="____x5" localSheetId="26" hidden="1">{"TAB1",#N/A,TRUE,"GENERAL";"TAB2",#N/A,TRUE,"GENERAL";"TAB3",#N/A,TRUE,"GENERAL";"TAB4",#N/A,TRUE,"GENERAL";"TAB5",#N/A,TRUE,"GENERAL"}</definedName>
    <definedName name="____x5" localSheetId="27" hidden="1">{"TAB1",#N/A,TRUE,"GENERAL";"TAB2",#N/A,TRUE,"GENERAL";"TAB3",#N/A,TRUE,"GENERAL";"TAB4",#N/A,TRUE,"GENERAL";"TAB5",#N/A,TRUE,"GENERAL"}</definedName>
    <definedName name="____x5" localSheetId="28" hidden="1">{"TAB1",#N/A,TRUE,"GENERAL";"TAB2",#N/A,TRUE,"GENERAL";"TAB3",#N/A,TRUE,"GENERAL";"TAB4",#N/A,TRUE,"GENERAL";"TAB5",#N/A,TRUE,"GENERAL"}</definedName>
    <definedName name="____x5" localSheetId="29" hidden="1">{"TAB1",#N/A,TRUE,"GENERAL";"TAB2",#N/A,TRUE,"GENERAL";"TAB3",#N/A,TRUE,"GENERAL";"TAB4",#N/A,TRUE,"GENERAL";"TAB5",#N/A,TRUE,"GENERAL"}</definedName>
    <definedName name="____x5" localSheetId="30" hidden="1">{"TAB1",#N/A,TRUE,"GENERAL";"TAB2",#N/A,TRUE,"GENERAL";"TAB3",#N/A,TRUE,"GENERAL";"TAB4",#N/A,TRUE,"GENERAL";"TAB5",#N/A,TRUE,"GENERAL"}</definedName>
    <definedName name="____x5" localSheetId="31" hidden="1">{"TAB1",#N/A,TRUE,"GENERAL";"TAB2",#N/A,TRUE,"GENERAL";"TAB3",#N/A,TRUE,"GENERAL";"TAB4",#N/A,TRUE,"GENERAL";"TAB5",#N/A,TRUE,"GENERAL"}</definedName>
    <definedName name="____x5" localSheetId="8" hidden="1">{"TAB1",#N/A,TRUE,"GENERAL";"TAB2",#N/A,TRUE,"GENERAL";"TAB3",#N/A,TRUE,"GENERAL";"TAB4",#N/A,TRUE,"GENERAL";"TAB5",#N/A,TRUE,"GENERAL"}</definedName>
    <definedName name="____x5" localSheetId="9"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25" hidden="1">{"TAB1",#N/A,TRUE,"GENERAL";"TAB2",#N/A,TRUE,"GENERAL";"TAB3",#N/A,TRUE,"GENERAL";"TAB4",#N/A,TRUE,"GENERAL";"TAB5",#N/A,TRUE,"GENERAL"}</definedName>
    <definedName name="____x6" localSheetId="26" hidden="1">{"TAB1",#N/A,TRUE,"GENERAL";"TAB2",#N/A,TRUE,"GENERAL";"TAB3",#N/A,TRUE,"GENERAL";"TAB4",#N/A,TRUE,"GENERAL";"TAB5",#N/A,TRUE,"GENERAL"}</definedName>
    <definedName name="____x6" localSheetId="27" hidden="1">{"TAB1",#N/A,TRUE,"GENERAL";"TAB2",#N/A,TRUE,"GENERAL";"TAB3",#N/A,TRUE,"GENERAL";"TAB4",#N/A,TRUE,"GENERAL";"TAB5",#N/A,TRUE,"GENERAL"}</definedName>
    <definedName name="____x6" localSheetId="28" hidden="1">{"TAB1",#N/A,TRUE,"GENERAL";"TAB2",#N/A,TRUE,"GENERAL";"TAB3",#N/A,TRUE,"GENERAL";"TAB4",#N/A,TRUE,"GENERAL";"TAB5",#N/A,TRUE,"GENERAL"}</definedName>
    <definedName name="____x6" localSheetId="29" hidden="1">{"TAB1",#N/A,TRUE,"GENERAL";"TAB2",#N/A,TRUE,"GENERAL";"TAB3",#N/A,TRUE,"GENERAL";"TAB4",#N/A,TRUE,"GENERAL";"TAB5",#N/A,TRUE,"GENERAL"}</definedName>
    <definedName name="____x6" localSheetId="30" hidden="1">{"TAB1",#N/A,TRUE,"GENERAL";"TAB2",#N/A,TRUE,"GENERAL";"TAB3",#N/A,TRUE,"GENERAL";"TAB4",#N/A,TRUE,"GENERAL";"TAB5",#N/A,TRUE,"GENERAL"}</definedName>
    <definedName name="____x6" localSheetId="31" hidden="1">{"TAB1",#N/A,TRUE,"GENERAL";"TAB2",#N/A,TRUE,"GENERAL";"TAB3",#N/A,TRUE,"GENERAL";"TAB4",#N/A,TRUE,"GENERAL";"TAB5",#N/A,TRUE,"GENERAL"}</definedName>
    <definedName name="____x6" localSheetId="8" hidden="1">{"TAB1",#N/A,TRUE,"GENERAL";"TAB2",#N/A,TRUE,"GENERAL";"TAB3",#N/A,TRUE,"GENERAL";"TAB4",#N/A,TRUE,"GENERAL";"TAB5",#N/A,TRUE,"GENERAL"}</definedName>
    <definedName name="____x6" localSheetId="9"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25" hidden="1">{"TAB1",#N/A,TRUE,"GENERAL";"TAB2",#N/A,TRUE,"GENERAL";"TAB3",#N/A,TRUE,"GENERAL";"TAB4",#N/A,TRUE,"GENERAL";"TAB5",#N/A,TRUE,"GENERAL"}</definedName>
    <definedName name="____x7" localSheetId="26" hidden="1">{"TAB1",#N/A,TRUE,"GENERAL";"TAB2",#N/A,TRUE,"GENERAL";"TAB3",#N/A,TRUE,"GENERAL";"TAB4",#N/A,TRUE,"GENERAL";"TAB5",#N/A,TRUE,"GENERAL"}</definedName>
    <definedName name="____x7" localSheetId="27" hidden="1">{"TAB1",#N/A,TRUE,"GENERAL";"TAB2",#N/A,TRUE,"GENERAL";"TAB3",#N/A,TRUE,"GENERAL";"TAB4",#N/A,TRUE,"GENERAL";"TAB5",#N/A,TRUE,"GENERAL"}</definedName>
    <definedName name="____x7" localSheetId="28" hidden="1">{"TAB1",#N/A,TRUE,"GENERAL";"TAB2",#N/A,TRUE,"GENERAL";"TAB3",#N/A,TRUE,"GENERAL";"TAB4",#N/A,TRUE,"GENERAL";"TAB5",#N/A,TRUE,"GENERAL"}</definedName>
    <definedName name="____x7" localSheetId="29" hidden="1">{"TAB1",#N/A,TRUE,"GENERAL";"TAB2",#N/A,TRUE,"GENERAL";"TAB3",#N/A,TRUE,"GENERAL";"TAB4",#N/A,TRUE,"GENERAL";"TAB5",#N/A,TRUE,"GENERAL"}</definedName>
    <definedName name="____x7" localSheetId="30" hidden="1">{"TAB1",#N/A,TRUE,"GENERAL";"TAB2",#N/A,TRUE,"GENERAL";"TAB3",#N/A,TRUE,"GENERAL";"TAB4",#N/A,TRUE,"GENERAL";"TAB5",#N/A,TRUE,"GENERAL"}</definedName>
    <definedName name="____x7" localSheetId="31" hidden="1">{"TAB1",#N/A,TRUE,"GENERAL";"TAB2",#N/A,TRUE,"GENERAL";"TAB3",#N/A,TRUE,"GENERAL";"TAB4",#N/A,TRUE,"GENERAL";"TAB5",#N/A,TRUE,"GENERAL"}</definedName>
    <definedName name="____x7" localSheetId="8" hidden="1">{"TAB1",#N/A,TRUE,"GENERAL";"TAB2",#N/A,TRUE,"GENERAL";"TAB3",#N/A,TRUE,"GENERAL";"TAB4",#N/A,TRUE,"GENERAL";"TAB5",#N/A,TRUE,"GENERAL"}</definedName>
    <definedName name="____x7" localSheetId="9"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25" hidden="1">{"via1",#N/A,TRUE,"general";"via2",#N/A,TRUE,"general";"via3",#N/A,TRUE,"general"}</definedName>
    <definedName name="____x8" localSheetId="26" hidden="1">{"via1",#N/A,TRUE,"general";"via2",#N/A,TRUE,"general";"via3",#N/A,TRUE,"general"}</definedName>
    <definedName name="____x8" localSheetId="27" hidden="1">{"via1",#N/A,TRUE,"general";"via2",#N/A,TRUE,"general";"via3",#N/A,TRUE,"general"}</definedName>
    <definedName name="____x8" localSheetId="28" hidden="1">{"via1",#N/A,TRUE,"general";"via2",#N/A,TRUE,"general";"via3",#N/A,TRUE,"general"}</definedName>
    <definedName name="____x8" localSheetId="29" hidden="1">{"via1",#N/A,TRUE,"general";"via2",#N/A,TRUE,"general";"via3",#N/A,TRUE,"general"}</definedName>
    <definedName name="____x8" localSheetId="30" hidden="1">{"via1",#N/A,TRUE,"general";"via2",#N/A,TRUE,"general";"via3",#N/A,TRUE,"general"}</definedName>
    <definedName name="____x8" localSheetId="31" hidden="1">{"via1",#N/A,TRUE,"general";"via2",#N/A,TRUE,"general";"via3",#N/A,TRUE,"general"}</definedName>
    <definedName name="____x8" localSheetId="8" hidden="1">{"via1",#N/A,TRUE,"general";"via2",#N/A,TRUE,"general";"via3",#N/A,TRUE,"general"}</definedName>
    <definedName name="____x8" localSheetId="9"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25" hidden="1">{"TAB1",#N/A,TRUE,"GENERAL";"TAB2",#N/A,TRUE,"GENERAL";"TAB3",#N/A,TRUE,"GENERAL";"TAB4",#N/A,TRUE,"GENERAL";"TAB5",#N/A,TRUE,"GENERAL"}</definedName>
    <definedName name="____x9" localSheetId="26" hidden="1">{"TAB1",#N/A,TRUE,"GENERAL";"TAB2",#N/A,TRUE,"GENERAL";"TAB3",#N/A,TRUE,"GENERAL";"TAB4",#N/A,TRUE,"GENERAL";"TAB5",#N/A,TRUE,"GENERAL"}</definedName>
    <definedName name="____x9" localSheetId="27" hidden="1">{"TAB1",#N/A,TRUE,"GENERAL";"TAB2",#N/A,TRUE,"GENERAL";"TAB3",#N/A,TRUE,"GENERAL";"TAB4",#N/A,TRUE,"GENERAL";"TAB5",#N/A,TRUE,"GENERAL"}</definedName>
    <definedName name="____x9" localSheetId="28" hidden="1">{"TAB1",#N/A,TRUE,"GENERAL";"TAB2",#N/A,TRUE,"GENERAL";"TAB3",#N/A,TRUE,"GENERAL";"TAB4",#N/A,TRUE,"GENERAL";"TAB5",#N/A,TRUE,"GENERAL"}</definedName>
    <definedName name="____x9" localSheetId="29" hidden="1">{"TAB1",#N/A,TRUE,"GENERAL";"TAB2",#N/A,TRUE,"GENERAL";"TAB3",#N/A,TRUE,"GENERAL";"TAB4",#N/A,TRUE,"GENERAL";"TAB5",#N/A,TRUE,"GENERAL"}</definedName>
    <definedName name="____x9" localSheetId="30" hidden="1">{"TAB1",#N/A,TRUE,"GENERAL";"TAB2",#N/A,TRUE,"GENERAL";"TAB3",#N/A,TRUE,"GENERAL";"TAB4",#N/A,TRUE,"GENERAL";"TAB5",#N/A,TRUE,"GENERAL"}</definedName>
    <definedName name="____x9" localSheetId="31" hidden="1">{"TAB1",#N/A,TRUE,"GENERAL";"TAB2",#N/A,TRUE,"GENERAL";"TAB3",#N/A,TRUE,"GENERAL";"TAB4",#N/A,TRUE,"GENERAL";"TAB5",#N/A,TRUE,"GENERAL"}</definedName>
    <definedName name="____x9" localSheetId="8" hidden="1">{"TAB1",#N/A,TRUE,"GENERAL";"TAB2",#N/A,TRUE,"GENERAL";"TAB3",#N/A,TRUE,"GENERAL";"TAB4",#N/A,TRUE,"GENERAL";"TAB5",#N/A,TRUE,"GENERAL"}</definedName>
    <definedName name="____x9" localSheetId="9"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25" hidden="1">{"TAB1",#N/A,TRUE,"GENERAL";"TAB2",#N/A,TRUE,"GENERAL";"TAB3",#N/A,TRUE,"GENERAL";"TAB4",#N/A,TRUE,"GENERAL";"TAB5",#N/A,TRUE,"GENERAL"}</definedName>
    <definedName name="____y2" localSheetId="26" hidden="1">{"TAB1",#N/A,TRUE,"GENERAL";"TAB2",#N/A,TRUE,"GENERAL";"TAB3",#N/A,TRUE,"GENERAL";"TAB4",#N/A,TRUE,"GENERAL";"TAB5",#N/A,TRUE,"GENERAL"}</definedName>
    <definedName name="____y2" localSheetId="27" hidden="1">{"TAB1",#N/A,TRUE,"GENERAL";"TAB2",#N/A,TRUE,"GENERAL";"TAB3",#N/A,TRUE,"GENERAL";"TAB4",#N/A,TRUE,"GENERAL";"TAB5",#N/A,TRUE,"GENERAL"}</definedName>
    <definedName name="____y2" localSheetId="28" hidden="1">{"TAB1",#N/A,TRUE,"GENERAL";"TAB2",#N/A,TRUE,"GENERAL";"TAB3",#N/A,TRUE,"GENERAL";"TAB4",#N/A,TRUE,"GENERAL";"TAB5",#N/A,TRUE,"GENERAL"}</definedName>
    <definedName name="____y2" localSheetId="29" hidden="1">{"TAB1",#N/A,TRUE,"GENERAL";"TAB2",#N/A,TRUE,"GENERAL";"TAB3",#N/A,TRUE,"GENERAL";"TAB4",#N/A,TRUE,"GENERAL";"TAB5",#N/A,TRUE,"GENERAL"}</definedName>
    <definedName name="____y2" localSheetId="30" hidden="1">{"TAB1",#N/A,TRUE,"GENERAL";"TAB2",#N/A,TRUE,"GENERAL";"TAB3",#N/A,TRUE,"GENERAL";"TAB4",#N/A,TRUE,"GENERAL";"TAB5",#N/A,TRUE,"GENERAL"}</definedName>
    <definedName name="____y2" localSheetId="31" hidden="1">{"TAB1",#N/A,TRUE,"GENERAL";"TAB2",#N/A,TRUE,"GENERAL";"TAB3",#N/A,TRUE,"GENERAL";"TAB4",#N/A,TRUE,"GENERAL";"TAB5",#N/A,TRUE,"GENERAL"}</definedName>
    <definedName name="____y2" localSheetId="8" hidden="1">{"TAB1",#N/A,TRUE,"GENERAL";"TAB2",#N/A,TRUE,"GENERAL";"TAB3",#N/A,TRUE,"GENERAL";"TAB4",#N/A,TRUE,"GENERAL";"TAB5",#N/A,TRUE,"GENERAL"}</definedName>
    <definedName name="____y2" localSheetId="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25" hidden="1">{"via1",#N/A,TRUE,"general";"via2",#N/A,TRUE,"general";"via3",#N/A,TRUE,"general"}</definedName>
    <definedName name="____y3" localSheetId="26" hidden="1">{"via1",#N/A,TRUE,"general";"via2",#N/A,TRUE,"general";"via3",#N/A,TRUE,"general"}</definedName>
    <definedName name="____y3" localSheetId="27" hidden="1">{"via1",#N/A,TRUE,"general";"via2",#N/A,TRUE,"general";"via3",#N/A,TRUE,"general"}</definedName>
    <definedName name="____y3" localSheetId="28" hidden="1">{"via1",#N/A,TRUE,"general";"via2",#N/A,TRUE,"general";"via3",#N/A,TRUE,"general"}</definedName>
    <definedName name="____y3" localSheetId="29" hidden="1">{"via1",#N/A,TRUE,"general";"via2",#N/A,TRUE,"general";"via3",#N/A,TRUE,"general"}</definedName>
    <definedName name="____y3" localSheetId="30" hidden="1">{"via1",#N/A,TRUE,"general";"via2",#N/A,TRUE,"general";"via3",#N/A,TRUE,"general"}</definedName>
    <definedName name="____y3" localSheetId="31" hidden="1">{"via1",#N/A,TRUE,"general";"via2",#N/A,TRUE,"general";"via3",#N/A,TRUE,"general"}</definedName>
    <definedName name="____y3" localSheetId="8" hidden="1">{"via1",#N/A,TRUE,"general";"via2",#N/A,TRUE,"general";"via3",#N/A,TRUE,"general"}</definedName>
    <definedName name="____y3" localSheetId="9"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25" hidden="1">{"via1",#N/A,TRUE,"general";"via2",#N/A,TRUE,"general";"via3",#N/A,TRUE,"general"}</definedName>
    <definedName name="____y4" localSheetId="26" hidden="1">{"via1",#N/A,TRUE,"general";"via2",#N/A,TRUE,"general";"via3",#N/A,TRUE,"general"}</definedName>
    <definedName name="____y4" localSheetId="27" hidden="1">{"via1",#N/A,TRUE,"general";"via2",#N/A,TRUE,"general";"via3",#N/A,TRUE,"general"}</definedName>
    <definedName name="____y4" localSheetId="28" hidden="1">{"via1",#N/A,TRUE,"general";"via2",#N/A,TRUE,"general";"via3",#N/A,TRUE,"general"}</definedName>
    <definedName name="____y4" localSheetId="29" hidden="1">{"via1",#N/A,TRUE,"general";"via2",#N/A,TRUE,"general";"via3",#N/A,TRUE,"general"}</definedName>
    <definedName name="____y4" localSheetId="30" hidden="1">{"via1",#N/A,TRUE,"general";"via2",#N/A,TRUE,"general";"via3",#N/A,TRUE,"general"}</definedName>
    <definedName name="____y4" localSheetId="31" hidden="1">{"via1",#N/A,TRUE,"general";"via2",#N/A,TRUE,"general";"via3",#N/A,TRUE,"general"}</definedName>
    <definedName name="____y4" localSheetId="8" hidden="1">{"via1",#N/A,TRUE,"general";"via2",#N/A,TRUE,"general";"via3",#N/A,TRUE,"general"}</definedName>
    <definedName name="____y4" localSheetId="9"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25" hidden="1">{"TAB1",#N/A,TRUE,"GENERAL";"TAB2",#N/A,TRUE,"GENERAL";"TAB3",#N/A,TRUE,"GENERAL";"TAB4",#N/A,TRUE,"GENERAL";"TAB5",#N/A,TRUE,"GENERAL"}</definedName>
    <definedName name="____y5" localSheetId="26" hidden="1">{"TAB1",#N/A,TRUE,"GENERAL";"TAB2",#N/A,TRUE,"GENERAL";"TAB3",#N/A,TRUE,"GENERAL";"TAB4",#N/A,TRUE,"GENERAL";"TAB5",#N/A,TRUE,"GENERAL"}</definedName>
    <definedName name="____y5" localSheetId="27" hidden="1">{"TAB1",#N/A,TRUE,"GENERAL";"TAB2",#N/A,TRUE,"GENERAL";"TAB3",#N/A,TRUE,"GENERAL";"TAB4",#N/A,TRUE,"GENERAL";"TAB5",#N/A,TRUE,"GENERAL"}</definedName>
    <definedName name="____y5" localSheetId="28" hidden="1">{"TAB1",#N/A,TRUE,"GENERAL";"TAB2",#N/A,TRUE,"GENERAL";"TAB3",#N/A,TRUE,"GENERAL";"TAB4",#N/A,TRUE,"GENERAL";"TAB5",#N/A,TRUE,"GENERAL"}</definedName>
    <definedName name="____y5" localSheetId="29" hidden="1">{"TAB1",#N/A,TRUE,"GENERAL";"TAB2",#N/A,TRUE,"GENERAL";"TAB3",#N/A,TRUE,"GENERAL";"TAB4",#N/A,TRUE,"GENERAL";"TAB5",#N/A,TRUE,"GENERAL"}</definedName>
    <definedName name="____y5" localSheetId="30" hidden="1">{"TAB1",#N/A,TRUE,"GENERAL";"TAB2",#N/A,TRUE,"GENERAL";"TAB3",#N/A,TRUE,"GENERAL";"TAB4",#N/A,TRUE,"GENERAL";"TAB5",#N/A,TRUE,"GENERAL"}</definedName>
    <definedName name="____y5" localSheetId="31" hidden="1">{"TAB1",#N/A,TRUE,"GENERAL";"TAB2",#N/A,TRUE,"GENERAL";"TAB3",#N/A,TRUE,"GENERAL";"TAB4",#N/A,TRUE,"GENERAL";"TAB5",#N/A,TRUE,"GENERAL"}</definedName>
    <definedName name="____y5" localSheetId="8" hidden="1">{"TAB1",#N/A,TRUE,"GENERAL";"TAB2",#N/A,TRUE,"GENERAL";"TAB3",#N/A,TRUE,"GENERAL";"TAB4",#N/A,TRUE,"GENERAL";"TAB5",#N/A,TRUE,"GENERAL"}</definedName>
    <definedName name="____y5" localSheetId="9"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25" hidden="1">{"via1",#N/A,TRUE,"general";"via2",#N/A,TRUE,"general";"via3",#N/A,TRUE,"general"}</definedName>
    <definedName name="____y6" localSheetId="26" hidden="1">{"via1",#N/A,TRUE,"general";"via2",#N/A,TRUE,"general";"via3",#N/A,TRUE,"general"}</definedName>
    <definedName name="____y6" localSheetId="27" hidden="1">{"via1",#N/A,TRUE,"general";"via2",#N/A,TRUE,"general";"via3",#N/A,TRUE,"general"}</definedName>
    <definedName name="____y6" localSheetId="28" hidden="1">{"via1",#N/A,TRUE,"general";"via2",#N/A,TRUE,"general";"via3",#N/A,TRUE,"general"}</definedName>
    <definedName name="____y6" localSheetId="29" hidden="1">{"via1",#N/A,TRUE,"general";"via2",#N/A,TRUE,"general";"via3",#N/A,TRUE,"general"}</definedName>
    <definedName name="____y6" localSheetId="30" hidden="1">{"via1",#N/A,TRUE,"general";"via2",#N/A,TRUE,"general";"via3",#N/A,TRUE,"general"}</definedName>
    <definedName name="____y6" localSheetId="31" hidden="1">{"via1",#N/A,TRUE,"general";"via2",#N/A,TRUE,"general";"via3",#N/A,TRUE,"general"}</definedName>
    <definedName name="____y6" localSheetId="8" hidden="1">{"via1",#N/A,TRUE,"general";"via2",#N/A,TRUE,"general";"via3",#N/A,TRUE,"general"}</definedName>
    <definedName name="____y6" localSheetId="9"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25" hidden="1">{"via1",#N/A,TRUE,"general";"via2",#N/A,TRUE,"general";"via3",#N/A,TRUE,"general"}</definedName>
    <definedName name="____y7" localSheetId="26" hidden="1">{"via1",#N/A,TRUE,"general";"via2",#N/A,TRUE,"general";"via3",#N/A,TRUE,"general"}</definedName>
    <definedName name="____y7" localSheetId="27" hidden="1">{"via1",#N/A,TRUE,"general";"via2",#N/A,TRUE,"general";"via3",#N/A,TRUE,"general"}</definedName>
    <definedName name="____y7" localSheetId="28" hidden="1">{"via1",#N/A,TRUE,"general";"via2",#N/A,TRUE,"general";"via3",#N/A,TRUE,"general"}</definedName>
    <definedName name="____y7" localSheetId="29" hidden="1">{"via1",#N/A,TRUE,"general";"via2",#N/A,TRUE,"general";"via3",#N/A,TRUE,"general"}</definedName>
    <definedName name="____y7" localSheetId="30" hidden="1">{"via1",#N/A,TRUE,"general";"via2",#N/A,TRUE,"general";"via3",#N/A,TRUE,"general"}</definedName>
    <definedName name="____y7" localSheetId="31" hidden="1">{"via1",#N/A,TRUE,"general";"via2",#N/A,TRUE,"general";"via3",#N/A,TRUE,"general"}</definedName>
    <definedName name="____y7" localSheetId="8" hidden="1">{"via1",#N/A,TRUE,"general";"via2",#N/A,TRUE,"general";"via3",#N/A,TRUE,"general"}</definedName>
    <definedName name="____y7" localSheetId="9"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25" hidden="1">{"via1",#N/A,TRUE,"general";"via2",#N/A,TRUE,"general";"via3",#N/A,TRUE,"general"}</definedName>
    <definedName name="____y8" localSheetId="26" hidden="1">{"via1",#N/A,TRUE,"general";"via2",#N/A,TRUE,"general";"via3",#N/A,TRUE,"general"}</definedName>
    <definedName name="____y8" localSheetId="27" hidden="1">{"via1",#N/A,TRUE,"general";"via2",#N/A,TRUE,"general";"via3",#N/A,TRUE,"general"}</definedName>
    <definedName name="____y8" localSheetId="28" hidden="1">{"via1",#N/A,TRUE,"general";"via2",#N/A,TRUE,"general";"via3",#N/A,TRUE,"general"}</definedName>
    <definedName name="____y8" localSheetId="29" hidden="1">{"via1",#N/A,TRUE,"general";"via2",#N/A,TRUE,"general";"via3",#N/A,TRUE,"general"}</definedName>
    <definedName name="____y8" localSheetId="30" hidden="1">{"via1",#N/A,TRUE,"general";"via2",#N/A,TRUE,"general";"via3",#N/A,TRUE,"general"}</definedName>
    <definedName name="____y8" localSheetId="31" hidden="1">{"via1",#N/A,TRUE,"general";"via2",#N/A,TRUE,"general";"via3",#N/A,TRUE,"general"}</definedName>
    <definedName name="____y8" localSheetId="8" hidden="1">{"via1",#N/A,TRUE,"general";"via2",#N/A,TRUE,"general";"via3",#N/A,TRUE,"general"}</definedName>
    <definedName name="____y8" localSheetId="9"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25" hidden="1">{"TAB1",#N/A,TRUE,"GENERAL";"TAB2",#N/A,TRUE,"GENERAL";"TAB3",#N/A,TRUE,"GENERAL";"TAB4",#N/A,TRUE,"GENERAL";"TAB5",#N/A,TRUE,"GENERAL"}</definedName>
    <definedName name="____y9" localSheetId="26" hidden="1">{"TAB1",#N/A,TRUE,"GENERAL";"TAB2",#N/A,TRUE,"GENERAL";"TAB3",#N/A,TRUE,"GENERAL";"TAB4",#N/A,TRUE,"GENERAL";"TAB5",#N/A,TRUE,"GENERAL"}</definedName>
    <definedName name="____y9" localSheetId="27" hidden="1">{"TAB1",#N/A,TRUE,"GENERAL";"TAB2",#N/A,TRUE,"GENERAL";"TAB3",#N/A,TRUE,"GENERAL";"TAB4",#N/A,TRUE,"GENERAL";"TAB5",#N/A,TRUE,"GENERAL"}</definedName>
    <definedName name="____y9" localSheetId="28" hidden="1">{"TAB1",#N/A,TRUE,"GENERAL";"TAB2",#N/A,TRUE,"GENERAL";"TAB3",#N/A,TRUE,"GENERAL";"TAB4",#N/A,TRUE,"GENERAL";"TAB5",#N/A,TRUE,"GENERAL"}</definedName>
    <definedName name="____y9" localSheetId="29" hidden="1">{"TAB1",#N/A,TRUE,"GENERAL";"TAB2",#N/A,TRUE,"GENERAL";"TAB3",#N/A,TRUE,"GENERAL";"TAB4",#N/A,TRUE,"GENERAL";"TAB5",#N/A,TRUE,"GENERAL"}</definedName>
    <definedName name="____y9" localSheetId="30" hidden="1">{"TAB1",#N/A,TRUE,"GENERAL";"TAB2",#N/A,TRUE,"GENERAL";"TAB3",#N/A,TRUE,"GENERAL";"TAB4",#N/A,TRUE,"GENERAL";"TAB5",#N/A,TRUE,"GENERAL"}</definedName>
    <definedName name="____y9" localSheetId="31" hidden="1">{"TAB1",#N/A,TRUE,"GENERAL";"TAB2",#N/A,TRUE,"GENERAL";"TAB3",#N/A,TRUE,"GENERAL";"TAB4",#N/A,TRUE,"GENERAL";"TAB5",#N/A,TRUE,"GENERAL"}</definedName>
    <definedName name="____y9" localSheetId="8" hidden="1">{"TAB1",#N/A,TRUE,"GENERAL";"TAB2",#N/A,TRUE,"GENERAL";"TAB3",#N/A,TRUE,"GENERAL";"TAB4",#N/A,TRUE,"GENERAL";"TAB5",#N/A,TRUE,"GENERAL"}</definedName>
    <definedName name="____y9" localSheetId="9"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25" hidden="1">{"TAB1",#N/A,TRUE,"GENERAL";"TAB2",#N/A,TRUE,"GENERAL";"TAB3",#N/A,TRUE,"GENERAL";"TAB4",#N/A,TRUE,"GENERAL";"TAB5",#N/A,TRUE,"GENERAL"}</definedName>
    <definedName name="____z1" localSheetId="26" hidden="1">{"TAB1",#N/A,TRUE,"GENERAL";"TAB2",#N/A,TRUE,"GENERAL";"TAB3",#N/A,TRUE,"GENERAL";"TAB4",#N/A,TRUE,"GENERAL";"TAB5",#N/A,TRUE,"GENERAL"}</definedName>
    <definedName name="____z1" localSheetId="27" hidden="1">{"TAB1",#N/A,TRUE,"GENERAL";"TAB2",#N/A,TRUE,"GENERAL";"TAB3",#N/A,TRUE,"GENERAL";"TAB4",#N/A,TRUE,"GENERAL";"TAB5",#N/A,TRUE,"GENERAL"}</definedName>
    <definedName name="____z1" localSheetId="28" hidden="1">{"TAB1",#N/A,TRUE,"GENERAL";"TAB2",#N/A,TRUE,"GENERAL";"TAB3",#N/A,TRUE,"GENERAL";"TAB4",#N/A,TRUE,"GENERAL";"TAB5",#N/A,TRUE,"GENERAL"}</definedName>
    <definedName name="____z1" localSheetId="29" hidden="1">{"TAB1",#N/A,TRUE,"GENERAL";"TAB2",#N/A,TRUE,"GENERAL";"TAB3",#N/A,TRUE,"GENERAL";"TAB4",#N/A,TRUE,"GENERAL";"TAB5",#N/A,TRUE,"GENERAL"}</definedName>
    <definedName name="____z1" localSheetId="30" hidden="1">{"TAB1",#N/A,TRUE,"GENERAL";"TAB2",#N/A,TRUE,"GENERAL";"TAB3",#N/A,TRUE,"GENERAL";"TAB4",#N/A,TRUE,"GENERAL";"TAB5",#N/A,TRUE,"GENERAL"}</definedName>
    <definedName name="____z1" localSheetId="31" hidden="1">{"TAB1",#N/A,TRUE,"GENERAL";"TAB2",#N/A,TRUE,"GENERAL";"TAB3",#N/A,TRUE,"GENERAL";"TAB4",#N/A,TRUE,"GENERAL";"TAB5",#N/A,TRUE,"GENERAL"}</definedName>
    <definedName name="____z1" localSheetId="8" hidden="1">{"TAB1",#N/A,TRUE,"GENERAL";"TAB2",#N/A,TRUE,"GENERAL";"TAB3",#N/A,TRUE,"GENERAL";"TAB4",#N/A,TRUE,"GENERAL";"TAB5",#N/A,TRUE,"GENERAL"}</definedName>
    <definedName name="____z1" localSheetId="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25" hidden="1">{"via1",#N/A,TRUE,"general";"via2",#N/A,TRUE,"general";"via3",#N/A,TRUE,"general"}</definedName>
    <definedName name="____z2" localSheetId="26" hidden="1">{"via1",#N/A,TRUE,"general";"via2",#N/A,TRUE,"general";"via3",#N/A,TRUE,"general"}</definedName>
    <definedName name="____z2" localSheetId="27" hidden="1">{"via1",#N/A,TRUE,"general";"via2",#N/A,TRUE,"general";"via3",#N/A,TRUE,"general"}</definedName>
    <definedName name="____z2" localSheetId="28" hidden="1">{"via1",#N/A,TRUE,"general";"via2",#N/A,TRUE,"general";"via3",#N/A,TRUE,"general"}</definedName>
    <definedName name="____z2" localSheetId="29" hidden="1">{"via1",#N/A,TRUE,"general";"via2",#N/A,TRUE,"general";"via3",#N/A,TRUE,"general"}</definedName>
    <definedName name="____z2" localSheetId="30" hidden="1">{"via1",#N/A,TRUE,"general";"via2",#N/A,TRUE,"general";"via3",#N/A,TRUE,"general"}</definedName>
    <definedName name="____z2" localSheetId="31" hidden="1">{"via1",#N/A,TRUE,"general";"via2",#N/A,TRUE,"general";"via3",#N/A,TRUE,"general"}</definedName>
    <definedName name="____z2" localSheetId="8" hidden="1">{"via1",#N/A,TRUE,"general";"via2",#N/A,TRUE,"general";"via3",#N/A,TRUE,"general"}</definedName>
    <definedName name="____z2" localSheetId="9"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25" hidden="1">{"via1",#N/A,TRUE,"general";"via2",#N/A,TRUE,"general";"via3",#N/A,TRUE,"general"}</definedName>
    <definedName name="____z3" localSheetId="26" hidden="1">{"via1",#N/A,TRUE,"general";"via2",#N/A,TRUE,"general";"via3",#N/A,TRUE,"general"}</definedName>
    <definedName name="____z3" localSheetId="27" hidden="1">{"via1",#N/A,TRUE,"general";"via2",#N/A,TRUE,"general";"via3",#N/A,TRUE,"general"}</definedName>
    <definedName name="____z3" localSheetId="28" hidden="1">{"via1",#N/A,TRUE,"general";"via2",#N/A,TRUE,"general";"via3",#N/A,TRUE,"general"}</definedName>
    <definedName name="____z3" localSheetId="29" hidden="1">{"via1",#N/A,TRUE,"general";"via2",#N/A,TRUE,"general";"via3",#N/A,TRUE,"general"}</definedName>
    <definedName name="____z3" localSheetId="30" hidden="1">{"via1",#N/A,TRUE,"general";"via2",#N/A,TRUE,"general";"via3",#N/A,TRUE,"general"}</definedName>
    <definedName name="____z3" localSheetId="31" hidden="1">{"via1",#N/A,TRUE,"general";"via2",#N/A,TRUE,"general";"via3",#N/A,TRUE,"general"}</definedName>
    <definedName name="____z3" localSheetId="8" hidden="1">{"via1",#N/A,TRUE,"general";"via2",#N/A,TRUE,"general";"via3",#N/A,TRUE,"general"}</definedName>
    <definedName name="____z3" localSheetId="9"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25" hidden="1">{"TAB1",#N/A,TRUE,"GENERAL";"TAB2",#N/A,TRUE,"GENERAL";"TAB3",#N/A,TRUE,"GENERAL";"TAB4",#N/A,TRUE,"GENERAL";"TAB5",#N/A,TRUE,"GENERAL"}</definedName>
    <definedName name="____z4" localSheetId="26" hidden="1">{"TAB1",#N/A,TRUE,"GENERAL";"TAB2",#N/A,TRUE,"GENERAL";"TAB3",#N/A,TRUE,"GENERAL";"TAB4",#N/A,TRUE,"GENERAL";"TAB5",#N/A,TRUE,"GENERAL"}</definedName>
    <definedName name="____z4" localSheetId="27" hidden="1">{"TAB1",#N/A,TRUE,"GENERAL";"TAB2",#N/A,TRUE,"GENERAL";"TAB3",#N/A,TRUE,"GENERAL";"TAB4",#N/A,TRUE,"GENERAL";"TAB5",#N/A,TRUE,"GENERAL"}</definedName>
    <definedName name="____z4" localSheetId="28" hidden="1">{"TAB1",#N/A,TRUE,"GENERAL";"TAB2",#N/A,TRUE,"GENERAL";"TAB3",#N/A,TRUE,"GENERAL";"TAB4",#N/A,TRUE,"GENERAL";"TAB5",#N/A,TRUE,"GENERAL"}</definedName>
    <definedName name="____z4" localSheetId="29" hidden="1">{"TAB1",#N/A,TRUE,"GENERAL";"TAB2",#N/A,TRUE,"GENERAL";"TAB3",#N/A,TRUE,"GENERAL";"TAB4",#N/A,TRUE,"GENERAL";"TAB5",#N/A,TRUE,"GENERAL"}</definedName>
    <definedName name="____z4" localSheetId="30" hidden="1">{"TAB1",#N/A,TRUE,"GENERAL";"TAB2",#N/A,TRUE,"GENERAL";"TAB3",#N/A,TRUE,"GENERAL";"TAB4",#N/A,TRUE,"GENERAL";"TAB5",#N/A,TRUE,"GENERAL"}</definedName>
    <definedName name="____z4" localSheetId="31" hidden="1">{"TAB1",#N/A,TRUE,"GENERAL";"TAB2",#N/A,TRUE,"GENERAL";"TAB3",#N/A,TRUE,"GENERAL";"TAB4",#N/A,TRUE,"GENERAL";"TAB5",#N/A,TRUE,"GENERAL"}</definedName>
    <definedName name="____z4" localSheetId="8" hidden="1">{"TAB1",#N/A,TRUE,"GENERAL";"TAB2",#N/A,TRUE,"GENERAL";"TAB3",#N/A,TRUE,"GENERAL";"TAB4",#N/A,TRUE,"GENERAL";"TAB5",#N/A,TRUE,"GENERAL"}</definedName>
    <definedName name="____z4" localSheetId="9"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25" hidden="1">{"via1",#N/A,TRUE,"general";"via2",#N/A,TRUE,"general";"via3",#N/A,TRUE,"general"}</definedName>
    <definedName name="____z5" localSheetId="26" hidden="1">{"via1",#N/A,TRUE,"general";"via2",#N/A,TRUE,"general";"via3",#N/A,TRUE,"general"}</definedName>
    <definedName name="____z5" localSheetId="27" hidden="1">{"via1",#N/A,TRUE,"general";"via2",#N/A,TRUE,"general";"via3",#N/A,TRUE,"general"}</definedName>
    <definedName name="____z5" localSheetId="28" hidden="1">{"via1",#N/A,TRUE,"general";"via2",#N/A,TRUE,"general";"via3",#N/A,TRUE,"general"}</definedName>
    <definedName name="____z5" localSheetId="29" hidden="1">{"via1",#N/A,TRUE,"general";"via2",#N/A,TRUE,"general";"via3",#N/A,TRUE,"general"}</definedName>
    <definedName name="____z5" localSheetId="30" hidden="1">{"via1",#N/A,TRUE,"general";"via2",#N/A,TRUE,"general";"via3",#N/A,TRUE,"general"}</definedName>
    <definedName name="____z5" localSheetId="31" hidden="1">{"via1",#N/A,TRUE,"general";"via2",#N/A,TRUE,"general";"via3",#N/A,TRUE,"general"}</definedName>
    <definedName name="____z5" localSheetId="8" hidden="1">{"via1",#N/A,TRUE,"general";"via2",#N/A,TRUE,"general";"via3",#N/A,TRUE,"general"}</definedName>
    <definedName name="____z5" localSheetId="9"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25" hidden="1">{"TAB1",#N/A,TRUE,"GENERAL";"TAB2",#N/A,TRUE,"GENERAL";"TAB3",#N/A,TRUE,"GENERAL";"TAB4",#N/A,TRUE,"GENERAL";"TAB5",#N/A,TRUE,"GENERAL"}</definedName>
    <definedName name="____z6" localSheetId="26" hidden="1">{"TAB1",#N/A,TRUE,"GENERAL";"TAB2",#N/A,TRUE,"GENERAL";"TAB3",#N/A,TRUE,"GENERAL";"TAB4",#N/A,TRUE,"GENERAL";"TAB5",#N/A,TRUE,"GENERAL"}</definedName>
    <definedName name="____z6" localSheetId="27" hidden="1">{"TAB1",#N/A,TRUE,"GENERAL";"TAB2",#N/A,TRUE,"GENERAL";"TAB3",#N/A,TRUE,"GENERAL";"TAB4",#N/A,TRUE,"GENERAL";"TAB5",#N/A,TRUE,"GENERAL"}</definedName>
    <definedName name="____z6" localSheetId="28" hidden="1">{"TAB1",#N/A,TRUE,"GENERAL";"TAB2",#N/A,TRUE,"GENERAL";"TAB3",#N/A,TRUE,"GENERAL";"TAB4",#N/A,TRUE,"GENERAL";"TAB5",#N/A,TRUE,"GENERAL"}</definedName>
    <definedName name="____z6" localSheetId="29" hidden="1">{"TAB1",#N/A,TRUE,"GENERAL";"TAB2",#N/A,TRUE,"GENERAL";"TAB3",#N/A,TRUE,"GENERAL";"TAB4",#N/A,TRUE,"GENERAL";"TAB5",#N/A,TRUE,"GENERAL"}</definedName>
    <definedName name="____z6" localSheetId="30" hidden="1">{"TAB1",#N/A,TRUE,"GENERAL";"TAB2",#N/A,TRUE,"GENERAL";"TAB3",#N/A,TRUE,"GENERAL";"TAB4",#N/A,TRUE,"GENERAL";"TAB5",#N/A,TRUE,"GENERAL"}</definedName>
    <definedName name="____z6" localSheetId="31" hidden="1">{"TAB1",#N/A,TRUE,"GENERAL";"TAB2",#N/A,TRUE,"GENERAL";"TAB3",#N/A,TRUE,"GENERAL";"TAB4",#N/A,TRUE,"GENERAL";"TAB5",#N/A,TRUE,"GENERAL"}</definedName>
    <definedName name="____z6" localSheetId="8" hidden="1">{"TAB1",#N/A,TRUE,"GENERAL";"TAB2",#N/A,TRUE,"GENERAL";"TAB3",#N/A,TRUE,"GENERAL";"TAB4",#N/A,TRUE,"GENERAL";"TAB5",#N/A,TRUE,"GENERAL"}</definedName>
    <definedName name="____z6" localSheetId="9"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25" hidden="1">{"TAB1",#N/A,TRUE,"GENERAL";"TAB2",#N/A,TRUE,"GENERAL";"TAB3",#N/A,TRUE,"GENERAL";"TAB4",#N/A,TRUE,"GENERAL";"TAB5",#N/A,TRUE,"GENERAL"}</definedName>
    <definedName name="___a1" localSheetId="26" hidden="1">{"TAB1",#N/A,TRUE,"GENERAL";"TAB2",#N/A,TRUE,"GENERAL";"TAB3",#N/A,TRUE,"GENERAL";"TAB4",#N/A,TRUE,"GENERAL";"TAB5",#N/A,TRUE,"GENERAL"}</definedName>
    <definedName name="___a1" localSheetId="27" hidden="1">{"TAB1",#N/A,TRUE,"GENERAL";"TAB2",#N/A,TRUE,"GENERAL";"TAB3",#N/A,TRUE,"GENERAL";"TAB4",#N/A,TRUE,"GENERAL";"TAB5",#N/A,TRUE,"GENERAL"}</definedName>
    <definedName name="___a1" localSheetId="28" hidden="1">{"TAB1",#N/A,TRUE,"GENERAL";"TAB2",#N/A,TRUE,"GENERAL";"TAB3",#N/A,TRUE,"GENERAL";"TAB4",#N/A,TRUE,"GENERAL";"TAB5",#N/A,TRUE,"GENERAL"}</definedName>
    <definedName name="___a1" localSheetId="29" hidden="1">{"TAB1",#N/A,TRUE,"GENERAL";"TAB2",#N/A,TRUE,"GENERAL";"TAB3",#N/A,TRUE,"GENERAL";"TAB4",#N/A,TRUE,"GENERAL";"TAB5",#N/A,TRUE,"GENERAL"}</definedName>
    <definedName name="___a1" localSheetId="30" hidden="1">{"TAB1",#N/A,TRUE,"GENERAL";"TAB2",#N/A,TRUE,"GENERAL";"TAB3",#N/A,TRUE,"GENERAL";"TAB4",#N/A,TRUE,"GENERAL";"TAB5",#N/A,TRUE,"GENERAL"}</definedName>
    <definedName name="___a1" localSheetId="31" hidden="1">{"TAB1",#N/A,TRUE,"GENERAL";"TAB2",#N/A,TRUE,"GENERAL";"TAB3",#N/A,TRUE,"GENERAL";"TAB4",#N/A,TRUE,"GENERAL";"TAB5",#N/A,TRUE,"GENERAL"}</definedName>
    <definedName name="___a1" localSheetId="8" hidden="1">{"TAB1",#N/A,TRUE,"GENERAL";"TAB2",#N/A,TRUE,"GENERAL";"TAB3",#N/A,TRUE,"GENERAL";"TAB4",#N/A,TRUE,"GENERAL";"TAB5",#N/A,TRUE,"GENERAL"}</definedName>
    <definedName name="___a1" localSheetId="9"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25" hidden="1">{"TAB1",#N/A,TRUE,"GENERAL";"TAB2",#N/A,TRUE,"GENERAL";"TAB3",#N/A,TRUE,"GENERAL";"TAB4",#N/A,TRUE,"GENERAL";"TAB5",#N/A,TRUE,"GENERAL"}</definedName>
    <definedName name="___a3" localSheetId="26" hidden="1">{"TAB1",#N/A,TRUE,"GENERAL";"TAB2",#N/A,TRUE,"GENERAL";"TAB3",#N/A,TRUE,"GENERAL";"TAB4",#N/A,TRUE,"GENERAL";"TAB5",#N/A,TRUE,"GENERAL"}</definedName>
    <definedName name="___a3" localSheetId="27" hidden="1">{"TAB1",#N/A,TRUE,"GENERAL";"TAB2",#N/A,TRUE,"GENERAL";"TAB3",#N/A,TRUE,"GENERAL";"TAB4",#N/A,TRUE,"GENERAL";"TAB5",#N/A,TRUE,"GENERAL"}</definedName>
    <definedName name="___a3" localSheetId="28" hidden="1">{"TAB1",#N/A,TRUE,"GENERAL";"TAB2",#N/A,TRUE,"GENERAL";"TAB3",#N/A,TRUE,"GENERAL";"TAB4",#N/A,TRUE,"GENERAL";"TAB5",#N/A,TRUE,"GENERAL"}</definedName>
    <definedName name="___a3" localSheetId="29" hidden="1">{"TAB1",#N/A,TRUE,"GENERAL";"TAB2",#N/A,TRUE,"GENERAL";"TAB3",#N/A,TRUE,"GENERAL";"TAB4",#N/A,TRUE,"GENERAL";"TAB5",#N/A,TRUE,"GENERAL"}</definedName>
    <definedName name="___a3" localSheetId="30" hidden="1">{"TAB1",#N/A,TRUE,"GENERAL";"TAB2",#N/A,TRUE,"GENERAL";"TAB3",#N/A,TRUE,"GENERAL";"TAB4",#N/A,TRUE,"GENERAL";"TAB5",#N/A,TRUE,"GENERAL"}</definedName>
    <definedName name="___a3" localSheetId="31" hidden="1">{"TAB1",#N/A,TRUE,"GENERAL";"TAB2",#N/A,TRUE,"GENERAL";"TAB3",#N/A,TRUE,"GENERAL";"TAB4",#N/A,TRUE,"GENERAL";"TAB5",#N/A,TRUE,"GENERAL"}</definedName>
    <definedName name="___a3" localSheetId="8" hidden="1">{"TAB1",#N/A,TRUE,"GENERAL";"TAB2",#N/A,TRUE,"GENERAL";"TAB3",#N/A,TRUE,"GENERAL";"TAB4",#N/A,TRUE,"GENERAL";"TAB5",#N/A,TRUE,"GENERAL"}</definedName>
    <definedName name="___a3" localSheetId="9"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25" hidden="1">{"via1",#N/A,TRUE,"general";"via2",#N/A,TRUE,"general";"via3",#N/A,TRUE,"general"}</definedName>
    <definedName name="___a4" localSheetId="26" hidden="1">{"via1",#N/A,TRUE,"general";"via2",#N/A,TRUE,"general";"via3",#N/A,TRUE,"general"}</definedName>
    <definedName name="___a4" localSheetId="27" hidden="1">{"via1",#N/A,TRUE,"general";"via2",#N/A,TRUE,"general";"via3",#N/A,TRUE,"general"}</definedName>
    <definedName name="___a4" localSheetId="28" hidden="1">{"via1",#N/A,TRUE,"general";"via2",#N/A,TRUE,"general";"via3",#N/A,TRUE,"general"}</definedName>
    <definedName name="___a4" localSheetId="29" hidden="1">{"via1",#N/A,TRUE,"general";"via2",#N/A,TRUE,"general";"via3",#N/A,TRUE,"general"}</definedName>
    <definedName name="___a4" localSheetId="30" hidden="1">{"via1",#N/A,TRUE,"general";"via2",#N/A,TRUE,"general";"via3",#N/A,TRUE,"general"}</definedName>
    <definedName name="___a4" localSheetId="31" hidden="1">{"via1",#N/A,TRUE,"general";"via2",#N/A,TRUE,"general";"via3",#N/A,TRUE,"general"}</definedName>
    <definedName name="___a4" localSheetId="8" hidden="1">{"via1",#N/A,TRUE,"general";"via2",#N/A,TRUE,"general";"via3",#N/A,TRUE,"general"}</definedName>
    <definedName name="___a4" localSheetId="9"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25" hidden="1">{"TAB1",#N/A,TRUE,"GENERAL";"TAB2",#N/A,TRUE,"GENERAL";"TAB3",#N/A,TRUE,"GENERAL";"TAB4",#N/A,TRUE,"GENERAL";"TAB5",#N/A,TRUE,"GENERAL"}</definedName>
    <definedName name="___a5" localSheetId="26" hidden="1">{"TAB1",#N/A,TRUE,"GENERAL";"TAB2",#N/A,TRUE,"GENERAL";"TAB3",#N/A,TRUE,"GENERAL";"TAB4",#N/A,TRUE,"GENERAL";"TAB5",#N/A,TRUE,"GENERAL"}</definedName>
    <definedName name="___a5" localSheetId="27" hidden="1">{"TAB1",#N/A,TRUE,"GENERAL";"TAB2",#N/A,TRUE,"GENERAL";"TAB3",#N/A,TRUE,"GENERAL";"TAB4",#N/A,TRUE,"GENERAL";"TAB5",#N/A,TRUE,"GENERAL"}</definedName>
    <definedName name="___a5" localSheetId="28" hidden="1">{"TAB1",#N/A,TRUE,"GENERAL";"TAB2",#N/A,TRUE,"GENERAL";"TAB3",#N/A,TRUE,"GENERAL";"TAB4",#N/A,TRUE,"GENERAL";"TAB5",#N/A,TRUE,"GENERAL"}</definedName>
    <definedName name="___a5" localSheetId="29" hidden="1">{"TAB1",#N/A,TRUE,"GENERAL";"TAB2",#N/A,TRUE,"GENERAL";"TAB3",#N/A,TRUE,"GENERAL";"TAB4",#N/A,TRUE,"GENERAL";"TAB5",#N/A,TRUE,"GENERAL"}</definedName>
    <definedName name="___a5" localSheetId="30" hidden="1">{"TAB1",#N/A,TRUE,"GENERAL";"TAB2",#N/A,TRUE,"GENERAL";"TAB3",#N/A,TRUE,"GENERAL";"TAB4",#N/A,TRUE,"GENERAL";"TAB5",#N/A,TRUE,"GENERAL"}</definedName>
    <definedName name="___a5" localSheetId="31" hidden="1">{"TAB1",#N/A,TRUE,"GENERAL";"TAB2",#N/A,TRUE,"GENERAL";"TAB3",#N/A,TRUE,"GENERAL";"TAB4",#N/A,TRUE,"GENERAL";"TAB5",#N/A,TRUE,"GENERAL"}</definedName>
    <definedName name="___a5" localSheetId="8" hidden="1">{"TAB1",#N/A,TRUE,"GENERAL";"TAB2",#N/A,TRUE,"GENERAL";"TAB3",#N/A,TRUE,"GENERAL";"TAB4",#N/A,TRUE,"GENERAL";"TAB5",#N/A,TRUE,"GENERAL"}</definedName>
    <definedName name="___a5" localSheetId="9"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25" hidden="1">{"TAB1",#N/A,TRUE,"GENERAL";"TAB2",#N/A,TRUE,"GENERAL";"TAB3",#N/A,TRUE,"GENERAL";"TAB4",#N/A,TRUE,"GENERAL";"TAB5",#N/A,TRUE,"GENERAL"}</definedName>
    <definedName name="___a6" localSheetId="26" hidden="1">{"TAB1",#N/A,TRUE,"GENERAL";"TAB2",#N/A,TRUE,"GENERAL";"TAB3",#N/A,TRUE,"GENERAL";"TAB4",#N/A,TRUE,"GENERAL";"TAB5",#N/A,TRUE,"GENERAL"}</definedName>
    <definedName name="___a6" localSheetId="27" hidden="1">{"TAB1",#N/A,TRUE,"GENERAL";"TAB2",#N/A,TRUE,"GENERAL";"TAB3",#N/A,TRUE,"GENERAL";"TAB4",#N/A,TRUE,"GENERAL";"TAB5",#N/A,TRUE,"GENERAL"}</definedName>
    <definedName name="___a6" localSheetId="28" hidden="1">{"TAB1",#N/A,TRUE,"GENERAL";"TAB2",#N/A,TRUE,"GENERAL";"TAB3",#N/A,TRUE,"GENERAL";"TAB4",#N/A,TRUE,"GENERAL";"TAB5",#N/A,TRUE,"GENERAL"}</definedName>
    <definedName name="___a6" localSheetId="29" hidden="1">{"TAB1",#N/A,TRUE,"GENERAL";"TAB2",#N/A,TRUE,"GENERAL";"TAB3",#N/A,TRUE,"GENERAL";"TAB4",#N/A,TRUE,"GENERAL";"TAB5",#N/A,TRUE,"GENERAL"}</definedName>
    <definedName name="___a6" localSheetId="30" hidden="1">{"TAB1",#N/A,TRUE,"GENERAL";"TAB2",#N/A,TRUE,"GENERAL";"TAB3",#N/A,TRUE,"GENERAL";"TAB4",#N/A,TRUE,"GENERAL";"TAB5",#N/A,TRUE,"GENERAL"}</definedName>
    <definedName name="___a6" localSheetId="31" hidden="1">{"TAB1",#N/A,TRUE,"GENERAL";"TAB2",#N/A,TRUE,"GENERAL";"TAB3",#N/A,TRUE,"GENERAL";"TAB4",#N/A,TRUE,"GENERAL";"TAB5",#N/A,TRUE,"GENERAL"}</definedName>
    <definedName name="___a6" localSheetId="8" hidden="1">{"TAB1",#N/A,TRUE,"GENERAL";"TAB2",#N/A,TRUE,"GENERAL";"TAB3",#N/A,TRUE,"GENERAL";"TAB4",#N/A,TRUE,"GENERAL";"TAB5",#N/A,TRUE,"GENERAL"}</definedName>
    <definedName name="___a6" localSheetId="9"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25" hidden="1">{"TAB1",#N/A,TRUE,"GENERAL";"TAB2",#N/A,TRUE,"GENERAL";"TAB3",#N/A,TRUE,"GENERAL";"TAB4",#N/A,TRUE,"GENERAL";"TAB5",#N/A,TRUE,"GENERAL"}</definedName>
    <definedName name="___b2" localSheetId="26" hidden="1">{"TAB1",#N/A,TRUE,"GENERAL";"TAB2",#N/A,TRUE,"GENERAL";"TAB3",#N/A,TRUE,"GENERAL";"TAB4",#N/A,TRUE,"GENERAL";"TAB5",#N/A,TRUE,"GENERAL"}</definedName>
    <definedName name="___b2" localSheetId="27" hidden="1">{"TAB1",#N/A,TRUE,"GENERAL";"TAB2",#N/A,TRUE,"GENERAL";"TAB3",#N/A,TRUE,"GENERAL";"TAB4",#N/A,TRUE,"GENERAL";"TAB5",#N/A,TRUE,"GENERAL"}</definedName>
    <definedName name="___b2" localSheetId="28" hidden="1">{"TAB1",#N/A,TRUE,"GENERAL";"TAB2",#N/A,TRUE,"GENERAL";"TAB3",#N/A,TRUE,"GENERAL";"TAB4",#N/A,TRUE,"GENERAL";"TAB5",#N/A,TRUE,"GENERAL"}</definedName>
    <definedName name="___b2" localSheetId="29" hidden="1">{"TAB1",#N/A,TRUE,"GENERAL";"TAB2",#N/A,TRUE,"GENERAL";"TAB3",#N/A,TRUE,"GENERAL";"TAB4",#N/A,TRUE,"GENERAL";"TAB5",#N/A,TRUE,"GENERAL"}</definedName>
    <definedName name="___b2" localSheetId="30" hidden="1">{"TAB1",#N/A,TRUE,"GENERAL";"TAB2",#N/A,TRUE,"GENERAL";"TAB3",#N/A,TRUE,"GENERAL";"TAB4",#N/A,TRUE,"GENERAL";"TAB5",#N/A,TRUE,"GENERAL"}</definedName>
    <definedName name="___b2" localSheetId="31" hidden="1">{"TAB1",#N/A,TRUE,"GENERAL";"TAB2",#N/A,TRUE,"GENERAL";"TAB3",#N/A,TRUE,"GENERAL";"TAB4",#N/A,TRUE,"GENERAL";"TAB5",#N/A,TRUE,"GENERAL"}</definedName>
    <definedName name="___b2" localSheetId="8" hidden="1">{"TAB1",#N/A,TRUE,"GENERAL";"TAB2",#N/A,TRUE,"GENERAL";"TAB3",#N/A,TRUE,"GENERAL";"TAB4",#N/A,TRUE,"GENERAL";"TAB5",#N/A,TRUE,"GENERAL"}</definedName>
    <definedName name="___b2" localSheetId="9"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25" hidden="1">{"TAB1",#N/A,TRUE,"GENERAL";"TAB2",#N/A,TRUE,"GENERAL";"TAB3",#N/A,TRUE,"GENERAL";"TAB4",#N/A,TRUE,"GENERAL";"TAB5",#N/A,TRUE,"GENERAL"}</definedName>
    <definedName name="___b3" localSheetId="26" hidden="1">{"TAB1",#N/A,TRUE,"GENERAL";"TAB2",#N/A,TRUE,"GENERAL";"TAB3",#N/A,TRUE,"GENERAL";"TAB4",#N/A,TRUE,"GENERAL";"TAB5",#N/A,TRUE,"GENERAL"}</definedName>
    <definedName name="___b3" localSheetId="27" hidden="1">{"TAB1",#N/A,TRUE,"GENERAL";"TAB2",#N/A,TRUE,"GENERAL";"TAB3",#N/A,TRUE,"GENERAL";"TAB4",#N/A,TRUE,"GENERAL";"TAB5",#N/A,TRUE,"GENERAL"}</definedName>
    <definedName name="___b3" localSheetId="28" hidden="1">{"TAB1",#N/A,TRUE,"GENERAL";"TAB2",#N/A,TRUE,"GENERAL";"TAB3",#N/A,TRUE,"GENERAL";"TAB4",#N/A,TRUE,"GENERAL";"TAB5",#N/A,TRUE,"GENERAL"}</definedName>
    <definedName name="___b3" localSheetId="29" hidden="1">{"TAB1",#N/A,TRUE,"GENERAL";"TAB2",#N/A,TRUE,"GENERAL";"TAB3",#N/A,TRUE,"GENERAL";"TAB4",#N/A,TRUE,"GENERAL";"TAB5",#N/A,TRUE,"GENERAL"}</definedName>
    <definedName name="___b3" localSheetId="30" hidden="1">{"TAB1",#N/A,TRUE,"GENERAL";"TAB2",#N/A,TRUE,"GENERAL";"TAB3",#N/A,TRUE,"GENERAL";"TAB4",#N/A,TRUE,"GENERAL";"TAB5",#N/A,TRUE,"GENERAL"}</definedName>
    <definedName name="___b3" localSheetId="31" hidden="1">{"TAB1",#N/A,TRUE,"GENERAL";"TAB2",#N/A,TRUE,"GENERAL";"TAB3",#N/A,TRUE,"GENERAL";"TAB4",#N/A,TRUE,"GENERAL";"TAB5",#N/A,TRUE,"GENERAL"}</definedName>
    <definedName name="___b3" localSheetId="8" hidden="1">{"TAB1",#N/A,TRUE,"GENERAL";"TAB2",#N/A,TRUE,"GENERAL";"TAB3",#N/A,TRUE,"GENERAL";"TAB4",#N/A,TRUE,"GENERAL";"TAB5",#N/A,TRUE,"GENERAL"}</definedName>
    <definedName name="___b3" localSheetId="9"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25" hidden="1">{"TAB1",#N/A,TRUE,"GENERAL";"TAB2",#N/A,TRUE,"GENERAL";"TAB3",#N/A,TRUE,"GENERAL";"TAB4",#N/A,TRUE,"GENERAL";"TAB5",#N/A,TRUE,"GENERAL"}</definedName>
    <definedName name="___b4" localSheetId="26" hidden="1">{"TAB1",#N/A,TRUE,"GENERAL";"TAB2",#N/A,TRUE,"GENERAL";"TAB3",#N/A,TRUE,"GENERAL";"TAB4",#N/A,TRUE,"GENERAL";"TAB5",#N/A,TRUE,"GENERAL"}</definedName>
    <definedName name="___b4" localSheetId="27" hidden="1">{"TAB1",#N/A,TRUE,"GENERAL";"TAB2",#N/A,TRUE,"GENERAL";"TAB3",#N/A,TRUE,"GENERAL";"TAB4",#N/A,TRUE,"GENERAL";"TAB5",#N/A,TRUE,"GENERAL"}</definedName>
    <definedName name="___b4" localSheetId="28" hidden="1">{"TAB1",#N/A,TRUE,"GENERAL";"TAB2",#N/A,TRUE,"GENERAL";"TAB3",#N/A,TRUE,"GENERAL";"TAB4",#N/A,TRUE,"GENERAL";"TAB5",#N/A,TRUE,"GENERAL"}</definedName>
    <definedName name="___b4" localSheetId="29" hidden="1">{"TAB1",#N/A,TRUE,"GENERAL";"TAB2",#N/A,TRUE,"GENERAL";"TAB3",#N/A,TRUE,"GENERAL";"TAB4",#N/A,TRUE,"GENERAL";"TAB5",#N/A,TRUE,"GENERAL"}</definedName>
    <definedName name="___b4" localSheetId="30" hidden="1">{"TAB1",#N/A,TRUE,"GENERAL";"TAB2",#N/A,TRUE,"GENERAL";"TAB3",#N/A,TRUE,"GENERAL";"TAB4",#N/A,TRUE,"GENERAL";"TAB5",#N/A,TRUE,"GENERAL"}</definedName>
    <definedName name="___b4" localSheetId="31" hidden="1">{"TAB1",#N/A,TRUE,"GENERAL";"TAB2",#N/A,TRUE,"GENERAL";"TAB3",#N/A,TRUE,"GENERAL";"TAB4",#N/A,TRUE,"GENERAL";"TAB5",#N/A,TRUE,"GENERAL"}</definedName>
    <definedName name="___b4" localSheetId="8" hidden="1">{"TAB1",#N/A,TRUE,"GENERAL";"TAB2",#N/A,TRUE,"GENERAL";"TAB3",#N/A,TRUE,"GENERAL";"TAB4",#N/A,TRUE,"GENERAL";"TAB5",#N/A,TRUE,"GENERAL"}</definedName>
    <definedName name="___b4" localSheetId="9"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25" hidden="1">{"TAB1",#N/A,TRUE,"GENERAL";"TAB2",#N/A,TRUE,"GENERAL";"TAB3",#N/A,TRUE,"GENERAL";"TAB4",#N/A,TRUE,"GENERAL";"TAB5",#N/A,TRUE,"GENERAL"}</definedName>
    <definedName name="___b5" localSheetId="26" hidden="1">{"TAB1",#N/A,TRUE,"GENERAL";"TAB2",#N/A,TRUE,"GENERAL";"TAB3",#N/A,TRUE,"GENERAL";"TAB4",#N/A,TRUE,"GENERAL";"TAB5",#N/A,TRUE,"GENERAL"}</definedName>
    <definedName name="___b5" localSheetId="27" hidden="1">{"TAB1",#N/A,TRUE,"GENERAL";"TAB2",#N/A,TRUE,"GENERAL";"TAB3",#N/A,TRUE,"GENERAL";"TAB4",#N/A,TRUE,"GENERAL";"TAB5",#N/A,TRUE,"GENERAL"}</definedName>
    <definedName name="___b5" localSheetId="28" hidden="1">{"TAB1",#N/A,TRUE,"GENERAL";"TAB2",#N/A,TRUE,"GENERAL";"TAB3",#N/A,TRUE,"GENERAL";"TAB4",#N/A,TRUE,"GENERAL";"TAB5",#N/A,TRUE,"GENERAL"}</definedName>
    <definedName name="___b5" localSheetId="29" hidden="1">{"TAB1",#N/A,TRUE,"GENERAL";"TAB2",#N/A,TRUE,"GENERAL";"TAB3",#N/A,TRUE,"GENERAL";"TAB4",#N/A,TRUE,"GENERAL";"TAB5",#N/A,TRUE,"GENERAL"}</definedName>
    <definedName name="___b5" localSheetId="30" hidden="1">{"TAB1",#N/A,TRUE,"GENERAL";"TAB2",#N/A,TRUE,"GENERAL";"TAB3",#N/A,TRUE,"GENERAL";"TAB4",#N/A,TRUE,"GENERAL";"TAB5",#N/A,TRUE,"GENERAL"}</definedName>
    <definedName name="___b5" localSheetId="31" hidden="1">{"TAB1",#N/A,TRUE,"GENERAL";"TAB2",#N/A,TRUE,"GENERAL";"TAB3",#N/A,TRUE,"GENERAL";"TAB4",#N/A,TRUE,"GENERAL";"TAB5",#N/A,TRUE,"GENERAL"}</definedName>
    <definedName name="___b5" localSheetId="8" hidden="1">{"TAB1",#N/A,TRUE,"GENERAL";"TAB2",#N/A,TRUE,"GENERAL";"TAB3",#N/A,TRUE,"GENERAL";"TAB4",#N/A,TRUE,"GENERAL";"TAB5",#N/A,TRUE,"GENERAL"}</definedName>
    <definedName name="___b5" localSheetId="9"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25" hidden="1">{"TAB1",#N/A,TRUE,"GENERAL";"TAB2",#N/A,TRUE,"GENERAL";"TAB3",#N/A,TRUE,"GENERAL";"TAB4",#N/A,TRUE,"GENERAL";"TAB5",#N/A,TRUE,"GENERAL"}</definedName>
    <definedName name="___b6" localSheetId="26" hidden="1">{"TAB1",#N/A,TRUE,"GENERAL";"TAB2",#N/A,TRUE,"GENERAL";"TAB3",#N/A,TRUE,"GENERAL";"TAB4",#N/A,TRUE,"GENERAL";"TAB5",#N/A,TRUE,"GENERAL"}</definedName>
    <definedName name="___b6" localSheetId="27" hidden="1">{"TAB1",#N/A,TRUE,"GENERAL";"TAB2",#N/A,TRUE,"GENERAL";"TAB3",#N/A,TRUE,"GENERAL";"TAB4",#N/A,TRUE,"GENERAL";"TAB5",#N/A,TRUE,"GENERAL"}</definedName>
    <definedName name="___b6" localSheetId="28" hidden="1">{"TAB1",#N/A,TRUE,"GENERAL";"TAB2",#N/A,TRUE,"GENERAL";"TAB3",#N/A,TRUE,"GENERAL";"TAB4",#N/A,TRUE,"GENERAL";"TAB5",#N/A,TRUE,"GENERAL"}</definedName>
    <definedName name="___b6" localSheetId="29" hidden="1">{"TAB1",#N/A,TRUE,"GENERAL";"TAB2",#N/A,TRUE,"GENERAL";"TAB3",#N/A,TRUE,"GENERAL";"TAB4",#N/A,TRUE,"GENERAL";"TAB5",#N/A,TRUE,"GENERAL"}</definedName>
    <definedName name="___b6" localSheetId="30" hidden="1">{"TAB1",#N/A,TRUE,"GENERAL";"TAB2",#N/A,TRUE,"GENERAL";"TAB3",#N/A,TRUE,"GENERAL";"TAB4",#N/A,TRUE,"GENERAL";"TAB5",#N/A,TRUE,"GENERAL"}</definedName>
    <definedName name="___b6" localSheetId="31" hidden="1">{"TAB1",#N/A,TRUE,"GENERAL";"TAB2",#N/A,TRUE,"GENERAL";"TAB3",#N/A,TRUE,"GENERAL";"TAB4",#N/A,TRUE,"GENERAL";"TAB5",#N/A,TRUE,"GENERAL"}</definedName>
    <definedName name="___b6" localSheetId="8" hidden="1">{"TAB1",#N/A,TRUE,"GENERAL";"TAB2",#N/A,TRUE,"GENERAL";"TAB3",#N/A,TRUE,"GENERAL";"TAB4",#N/A,TRUE,"GENERAL";"TAB5",#N/A,TRUE,"GENERAL"}</definedName>
    <definedName name="___b6" localSheetId="9"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25" hidden="1">{"via1",#N/A,TRUE,"general";"via2",#N/A,TRUE,"general";"via3",#N/A,TRUE,"general"}</definedName>
    <definedName name="___b7" localSheetId="26" hidden="1">{"via1",#N/A,TRUE,"general";"via2",#N/A,TRUE,"general";"via3",#N/A,TRUE,"general"}</definedName>
    <definedName name="___b7" localSheetId="27" hidden="1">{"via1",#N/A,TRUE,"general";"via2",#N/A,TRUE,"general";"via3",#N/A,TRUE,"general"}</definedName>
    <definedName name="___b7" localSheetId="28" hidden="1">{"via1",#N/A,TRUE,"general";"via2",#N/A,TRUE,"general";"via3",#N/A,TRUE,"general"}</definedName>
    <definedName name="___b7" localSheetId="29" hidden="1">{"via1",#N/A,TRUE,"general";"via2",#N/A,TRUE,"general";"via3",#N/A,TRUE,"general"}</definedName>
    <definedName name="___b7" localSheetId="30" hidden="1">{"via1",#N/A,TRUE,"general";"via2",#N/A,TRUE,"general";"via3",#N/A,TRUE,"general"}</definedName>
    <definedName name="___b7" localSheetId="31" hidden="1">{"via1",#N/A,TRUE,"general";"via2",#N/A,TRUE,"general";"via3",#N/A,TRUE,"general"}</definedName>
    <definedName name="___b7" localSheetId="8" hidden="1">{"via1",#N/A,TRUE,"general";"via2",#N/A,TRUE,"general";"via3",#N/A,TRUE,"general"}</definedName>
    <definedName name="___b7" localSheetId="9"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25" hidden="1">{"via1",#N/A,TRUE,"general";"via2",#N/A,TRUE,"general";"via3",#N/A,TRUE,"general"}</definedName>
    <definedName name="___b8" localSheetId="26" hidden="1">{"via1",#N/A,TRUE,"general";"via2",#N/A,TRUE,"general";"via3",#N/A,TRUE,"general"}</definedName>
    <definedName name="___b8" localSheetId="27" hidden="1">{"via1",#N/A,TRUE,"general";"via2",#N/A,TRUE,"general";"via3",#N/A,TRUE,"general"}</definedName>
    <definedName name="___b8" localSheetId="28" hidden="1">{"via1",#N/A,TRUE,"general";"via2",#N/A,TRUE,"general";"via3",#N/A,TRUE,"general"}</definedName>
    <definedName name="___b8" localSheetId="29" hidden="1">{"via1",#N/A,TRUE,"general";"via2",#N/A,TRUE,"general";"via3",#N/A,TRUE,"general"}</definedName>
    <definedName name="___b8" localSheetId="30" hidden="1">{"via1",#N/A,TRUE,"general";"via2",#N/A,TRUE,"general";"via3",#N/A,TRUE,"general"}</definedName>
    <definedName name="___b8" localSheetId="31" hidden="1">{"via1",#N/A,TRUE,"general";"via2",#N/A,TRUE,"general";"via3",#N/A,TRUE,"general"}</definedName>
    <definedName name="___b8" localSheetId="8" hidden="1">{"via1",#N/A,TRUE,"general";"via2",#N/A,TRUE,"general";"via3",#N/A,TRUE,"general"}</definedName>
    <definedName name="___b8" localSheetId="9"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25" hidden="1">{"TAB1",#N/A,TRUE,"GENERAL";"TAB2",#N/A,TRUE,"GENERAL";"TAB3",#N/A,TRUE,"GENERAL";"TAB4",#N/A,TRUE,"GENERAL";"TAB5",#N/A,TRUE,"GENERAL"}</definedName>
    <definedName name="___bb9" localSheetId="26" hidden="1">{"TAB1",#N/A,TRUE,"GENERAL";"TAB2",#N/A,TRUE,"GENERAL";"TAB3",#N/A,TRUE,"GENERAL";"TAB4",#N/A,TRUE,"GENERAL";"TAB5",#N/A,TRUE,"GENERAL"}</definedName>
    <definedName name="___bb9" localSheetId="27" hidden="1">{"TAB1",#N/A,TRUE,"GENERAL";"TAB2",#N/A,TRUE,"GENERAL";"TAB3",#N/A,TRUE,"GENERAL";"TAB4",#N/A,TRUE,"GENERAL";"TAB5",#N/A,TRUE,"GENERAL"}</definedName>
    <definedName name="___bb9" localSheetId="28" hidden="1">{"TAB1",#N/A,TRUE,"GENERAL";"TAB2",#N/A,TRUE,"GENERAL";"TAB3",#N/A,TRUE,"GENERAL";"TAB4",#N/A,TRUE,"GENERAL";"TAB5",#N/A,TRUE,"GENERAL"}</definedName>
    <definedName name="___bb9" localSheetId="29" hidden="1">{"TAB1",#N/A,TRUE,"GENERAL";"TAB2",#N/A,TRUE,"GENERAL";"TAB3",#N/A,TRUE,"GENERAL";"TAB4",#N/A,TRUE,"GENERAL";"TAB5",#N/A,TRUE,"GENERAL"}</definedName>
    <definedName name="___bb9" localSheetId="30" hidden="1">{"TAB1",#N/A,TRUE,"GENERAL";"TAB2",#N/A,TRUE,"GENERAL";"TAB3",#N/A,TRUE,"GENERAL";"TAB4",#N/A,TRUE,"GENERAL";"TAB5",#N/A,TRUE,"GENERAL"}</definedName>
    <definedName name="___bb9" localSheetId="31"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9"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25" hidden="1">{"TAB1",#N/A,TRUE,"GENERAL";"TAB2",#N/A,TRUE,"GENERAL";"TAB3",#N/A,TRUE,"GENERAL";"TAB4",#N/A,TRUE,"GENERAL";"TAB5",#N/A,TRUE,"GENERAL"}</definedName>
    <definedName name="___bgb5" localSheetId="26" hidden="1">{"TAB1",#N/A,TRUE,"GENERAL";"TAB2",#N/A,TRUE,"GENERAL";"TAB3",#N/A,TRUE,"GENERAL";"TAB4",#N/A,TRUE,"GENERAL";"TAB5",#N/A,TRUE,"GENERAL"}</definedName>
    <definedName name="___bgb5" localSheetId="27" hidden="1">{"TAB1",#N/A,TRUE,"GENERAL";"TAB2",#N/A,TRUE,"GENERAL";"TAB3",#N/A,TRUE,"GENERAL";"TAB4",#N/A,TRUE,"GENERAL";"TAB5",#N/A,TRUE,"GENERAL"}</definedName>
    <definedName name="___bgb5" localSheetId="28" hidden="1">{"TAB1",#N/A,TRUE,"GENERAL";"TAB2",#N/A,TRUE,"GENERAL";"TAB3",#N/A,TRUE,"GENERAL";"TAB4",#N/A,TRUE,"GENERAL";"TAB5",#N/A,TRUE,"GENERAL"}</definedName>
    <definedName name="___bgb5" localSheetId="29" hidden="1">{"TAB1",#N/A,TRUE,"GENERAL";"TAB2",#N/A,TRUE,"GENERAL";"TAB3",#N/A,TRUE,"GENERAL";"TAB4",#N/A,TRUE,"GENERAL";"TAB5",#N/A,TRUE,"GENERAL"}</definedName>
    <definedName name="___bgb5" localSheetId="30" hidden="1">{"TAB1",#N/A,TRUE,"GENERAL";"TAB2",#N/A,TRUE,"GENERAL";"TAB3",#N/A,TRUE,"GENERAL";"TAB4",#N/A,TRUE,"GENERAL";"TAB5",#N/A,TRUE,"GENERAL"}</definedName>
    <definedName name="___bgb5" localSheetId="31"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25" hidden="1">{"TAB1",#N/A,TRUE,"GENERAL";"TAB2",#N/A,TRUE,"GENERAL";"TAB3",#N/A,TRUE,"GENERAL";"TAB4",#N/A,TRUE,"GENERAL";"TAB5",#N/A,TRUE,"GENERAL"}</definedName>
    <definedName name="___g2" localSheetId="26" hidden="1">{"TAB1",#N/A,TRUE,"GENERAL";"TAB2",#N/A,TRUE,"GENERAL";"TAB3",#N/A,TRUE,"GENERAL";"TAB4",#N/A,TRUE,"GENERAL";"TAB5",#N/A,TRUE,"GENERAL"}</definedName>
    <definedName name="___g2" localSheetId="27" hidden="1">{"TAB1",#N/A,TRUE,"GENERAL";"TAB2",#N/A,TRUE,"GENERAL";"TAB3",#N/A,TRUE,"GENERAL";"TAB4",#N/A,TRUE,"GENERAL";"TAB5",#N/A,TRUE,"GENERAL"}</definedName>
    <definedName name="___g2" localSheetId="28" hidden="1">{"TAB1",#N/A,TRUE,"GENERAL";"TAB2",#N/A,TRUE,"GENERAL";"TAB3",#N/A,TRUE,"GENERAL";"TAB4",#N/A,TRUE,"GENERAL";"TAB5",#N/A,TRUE,"GENERAL"}</definedName>
    <definedName name="___g2" localSheetId="29" hidden="1">{"TAB1",#N/A,TRUE,"GENERAL";"TAB2",#N/A,TRUE,"GENERAL";"TAB3",#N/A,TRUE,"GENERAL";"TAB4",#N/A,TRUE,"GENERAL";"TAB5",#N/A,TRUE,"GENERAL"}</definedName>
    <definedName name="___g2" localSheetId="30" hidden="1">{"TAB1",#N/A,TRUE,"GENERAL";"TAB2",#N/A,TRUE,"GENERAL";"TAB3",#N/A,TRUE,"GENERAL";"TAB4",#N/A,TRUE,"GENERAL";"TAB5",#N/A,TRUE,"GENERAL"}</definedName>
    <definedName name="___g2" localSheetId="31" hidden="1">{"TAB1",#N/A,TRUE,"GENERAL";"TAB2",#N/A,TRUE,"GENERAL";"TAB3",#N/A,TRUE,"GENERAL";"TAB4",#N/A,TRUE,"GENERAL";"TAB5",#N/A,TRUE,"GENERAL"}</definedName>
    <definedName name="___g2" localSheetId="8" hidden="1">{"TAB1",#N/A,TRUE,"GENERAL";"TAB2",#N/A,TRUE,"GENERAL";"TAB3",#N/A,TRUE,"GENERAL";"TAB4",#N/A,TRUE,"GENERAL";"TAB5",#N/A,TRUE,"GENERAL"}</definedName>
    <definedName name="___g2" localSheetId="9"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25" hidden="1">{"via1",#N/A,TRUE,"general";"via2",#N/A,TRUE,"general";"via3",#N/A,TRUE,"general"}</definedName>
    <definedName name="___g3" localSheetId="26" hidden="1">{"via1",#N/A,TRUE,"general";"via2",#N/A,TRUE,"general";"via3",#N/A,TRUE,"general"}</definedName>
    <definedName name="___g3" localSheetId="27" hidden="1">{"via1",#N/A,TRUE,"general";"via2",#N/A,TRUE,"general";"via3",#N/A,TRUE,"general"}</definedName>
    <definedName name="___g3" localSheetId="28" hidden="1">{"via1",#N/A,TRUE,"general";"via2",#N/A,TRUE,"general";"via3",#N/A,TRUE,"general"}</definedName>
    <definedName name="___g3" localSheetId="29" hidden="1">{"via1",#N/A,TRUE,"general";"via2",#N/A,TRUE,"general";"via3",#N/A,TRUE,"general"}</definedName>
    <definedName name="___g3" localSheetId="30" hidden="1">{"via1",#N/A,TRUE,"general";"via2",#N/A,TRUE,"general";"via3",#N/A,TRUE,"general"}</definedName>
    <definedName name="___g3" localSheetId="31" hidden="1">{"via1",#N/A,TRUE,"general";"via2",#N/A,TRUE,"general";"via3",#N/A,TRUE,"general"}</definedName>
    <definedName name="___g3" localSheetId="8" hidden="1">{"via1",#N/A,TRUE,"general";"via2",#N/A,TRUE,"general";"via3",#N/A,TRUE,"general"}</definedName>
    <definedName name="___g3" localSheetId="9"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25" hidden="1">{"via1",#N/A,TRUE,"general";"via2",#N/A,TRUE,"general";"via3",#N/A,TRUE,"general"}</definedName>
    <definedName name="___g4" localSheetId="26" hidden="1">{"via1",#N/A,TRUE,"general";"via2",#N/A,TRUE,"general";"via3",#N/A,TRUE,"general"}</definedName>
    <definedName name="___g4" localSheetId="27" hidden="1">{"via1",#N/A,TRUE,"general";"via2",#N/A,TRUE,"general";"via3",#N/A,TRUE,"general"}</definedName>
    <definedName name="___g4" localSheetId="28" hidden="1">{"via1",#N/A,TRUE,"general";"via2",#N/A,TRUE,"general";"via3",#N/A,TRUE,"general"}</definedName>
    <definedName name="___g4" localSheetId="29" hidden="1">{"via1",#N/A,TRUE,"general";"via2",#N/A,TRUE,"general";"via3",#N/A,TRUE,"general"}</definedName>
    <definedName name="___g4" localSheetId="30" hidden="1">{"via1",#N/A,TRUE,"general";"via2",#N/A,TRUE,"general";"via3",#N/A,TRUE,"general"}</definedName>
    <definedName name="___g4" localSheetId="31" hidden="1">{"via1",#N/A,TRUE,"general";"via2",#N/A,TRUE,"general";"via3",#N/A,TRUE,"general"}</definedName>
    <definedName name="___g4" localSheetId="8" hidden="1">{"via1",#N/A,TRUE,"general";"via2",#N/A,TRUE,"general";"via3",#N/A,TRUE,"general"}</definedName>
    <definedName name="___g4" localSheetId="9"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25" hidden="1">{"via1",#N/A,TRUE,"general";"via2",#N/A,TRUE,"general";"via3",#N/A,TRUE,"general"}</definedName>
    <definedName name="___g5" localSheetId="26" hidden="1">{"via1",#N/A,TRUE,"general";"via2",#N/A,TRUE,"general";"via3",#N/A,TRUE,"general"}</definedName>
    <definedName name="___g5" localSheetId="27" hidden="1">{"via1",#N/A,TRUE,"general";"via2",#N/A,TRUE,"general";"via3",#N/A,TRUE,"general"}</definedName>
    <definedName name="___g5" localSheetId="28" hidden="1">{"via1",#N/A,TRUE,"general";"via2",#N/A,TRUE,"general";"via3",#N/A,TRUE,"general"}</definedName>
    <definedName name="___g5" localSheetId="29" hidden="1">{"via1",#N/A,TRUE,"general";"via2",#N/A,TRUE,"general";"via3",#N/A,TRUE,"general"}</definedName>
    <definedName name="___g5" localSheetId="30" hidden="1">{"via1",#N/A,TRUE,"general";"via2",#N/A,TRUE,"general";"via3",#N/A,TRUE,"general"}</definedName>
    <definedName name="___g5" localSheetId="31" hidden="1">{"via1",#N/A,TRUE,"general";"via2",#N/A,TRUE,"general";"via3",#N/A,TRUE,"general"}</definedName>
    <definedName name="___g5" localSheetId="8" hidden="1">{"via1",#N/A,TRUE,"general";"via2",#N/A,TRUE,"general";"via3",#N/A,TRUE,"general"}</definedName>
    <definedName name="___g5" localSheetId="9"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25" hidden="1">{"via1",#N/A,TRUE,"general";"via2",#N/A,TRUE,"general";"via3",#N/A,TRUE,"general"}</definedName>
    <definedName name="___g6" localSheetId="26" hidden="1">{"via1",#N/A,TRUE,"general";"via2",#N/A,TRUE,"general";"via3",#N/A,TRUE,"general"}</definedName>
    <definedName name="___g6" localSheetId="27" hidden="1">{"via1",#N/A,TRUE,"general";"via2",#N/A,TRUE,"general";"via3",#N/A,TRUE,"general"}</definedName>
    <definedName name="___g6" localSheetId="28" hidden="1">{"via1",#N/A,TRUE,"general";"via2",#N/A,TRUE,"general";"via3",#N/A,TRUE,"general"}</definedName>
    <definedName name="___g6" localSheetId="29" hidden="1">{"via1",#N/A,TRUE,"general";"via2",#N/A,TRUE,"general";"via3",#N/A,TRUE,"general"}</definedName>
    <definedName name="___g6" localSheetId="30" hidden="1">{"via1",#N/A,TRUE,"general";"via2",#N/A,TRUE,"general";"via3",#N/A,TRUE,"general"}</definedName>
    <definedName name="___g6" localSheetId="31" hidden="1">{"via1",#N/A,TRUE,"general";"via2",#N/A,TRUE,"general";"via3",#N/A,TRUE,"general"}</definedName>
    <definedName name="___g6" localSheetId="8" hidden="1">{"via1",#N/A,TRUE,"general";"via2",#N/A,TRUE,"general";"via3",#N/A,TRUE,"general"}</definedName>
    <definedName name="___g6" localSheetId="9"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25" hidden="1">{"TAB1",#N/A,TRUE,"GENERAL";"TAB2",#N/A,TRUE,"GENERAL";"TAB3",#N/A,TRUE,"GENERAL";"TAB4",#N/A,TRUE,"GENERAL";"TAB5",#N/A,TRUE,"GENERAL"}</definedName>
    <definedName name="___g7" localSheetId="26" hidden="1">{"TAB1",#N/A,TRUE,"GENERAL";"TAB2",#N/A,TRUE,"GENERAL";"TAB3",#N/A,TRUE,"GENERAL";"TAB4",#N/A,TRUE,"GENERAL";"TAB5",#N/A,TRUE,"GENERAL"}</definedName>
    <definedName name="___g7" localSheetId="27" hidden="1">{"TAB1",#N/A,TRUE,"GENERAL";"TAB2",#N/A,TRUE,"GENERAL";"TAB3",#N/A,TRUE,"GENERAL";"TAB4",#N/A,TRUE,"GENERAL";"TAB5",#N/A,TRUE,"GENERAL"}</definedName>
    <definedName name="___g7" localSheetId="28" hidden="1">{"TAB1",#N/A,TRUE,"GENERAL";"TAB2",#N/A,TRUE,"GENERAL";"TAB3",#N/A,TRUE,"GENERAL";"TAB4",#N/A,TRUE,"GENERAL";"TAB5",#N/A,TRUE,"GENERAL"}</definedName>
    <definedName name="___g7" localSheetId="29" hidden="1">{"TAB1",#N/A,TRUE,"GENERAL";"TAB2",#N/A,TRUE,"GENERAL";"TAB3",#N/A,TRUE,"GENERAL";"TAB4",#N/A,TRUE,"GENERAL";"TAB5",#N/A,TRUE,"GENERAL"}</definedName>
    <definedName name="___g7" localSheetId="30" hidden="1">{"TAB1",#N/A,TRUE,"GENERAL";"TAB2",#N/A,TRUE,"GENERAL";"TAB3",#N/A,TRUE,"GENERAL";"TAB4",#N/A,TRUE,"GENERAL";"TAB5",#N/A,TRUE,"GENERAL"}</definedName>
    <definedName name="___g7" localSheetId="31" hidden="1">{"TAB1",#N/A,TRUE,"GENERAL";"TAB2",#N/A,TRUE,"GENERAL";"TAB3",#N/A,TRUE,"GENERAL";"TAB4",#N/A,TRUE,"GENERAL";"TAB5",#N/A,TRUE,"GENERAL"}</definedName>
    <definedName name="___g7" localSheetId="8" hidden="1">{"TAB1",#N/A,TRUE,"GENERAL";"TAB2",#N/A,TRUE,"GENERAL";"TAB3",#N/A,TRUE,"GENERAL";"TAB4",#N/A,TRUE,"GENERAL";"TAB5",#N/A,TRUE,"GENERAL"}</definedName>
    <definedName name="___g7" localSheetId="9"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25" hidden="1">{"TAB1",#N/A,TRUE,"GENERAL";"TAB2",#N/A,TRUE,"GENERAL";"TAB3",#N/A,TRUE,"GENERAL";"TAB4",#N/A,TRUE,"GENERAL";"TAB5",#N/A,TRUE,"GENERAL"}</definedName>
    <definedName name="___GR1" localSheetId="26" hidden="1">{"TAB1",#N/A,TRUE,"GENERAL";"TAB2",#N/A,TRUE,"GENERAL";"TAB3",#N/A,TRUE,"GENERAL";"TAB4",#N/A,TRUE,"GENERAL";"TAB5",#N/A,TRUE,"GENERAL"}</definedName>
    <definedName name="___GR1" localSheetId="27" hidden="1">{"TAB1",#N/A,TRUE,"GENERAL";"TAB2",#N/A,TRUE,"GENERAL";"TAB3",#N/A,TRUE,"GENERAL";"TAB4",#N/A,TRUE,"GENERAL";"TAB5",#N/A,TRUE,"GENERAL"}</definedName>
    <definedName name="___GR1" localSheetId="28" hidden="1">{"TAB1",#N/A,TRUE,"GENERAL";"TAB2",#N/A,TRUE,"GENERAL";"TAB3",#N/A,TRUE,"GENERAL";"TAB4",#N/A,TRUE,"GENERAL";"TAB5",#N/A,TRUE,"GENERAL"}</definedName>
    <definedName name="___GR1" localSheetId="29" hidden="1">{"TAB1",#N/A,TRUE,"GENERAL";"TAB2",#N/A,TRUE,"GENERAL";"TAB3",#N/A,TRUE,"GENERAL";"TAB4",#N/A,TRUE,"GENERAL";"TAB5",#N/A,TRUE,"GENERAL"}</definedName>
    <definedName name="___GR1" localSheetId="30" hidden="1">{"TAB1",#N/A,TRUE,"GENERAL";"TAB2",#N/A,TRUE,"GENERAL";"TAB3",#N/A,TRUE,"GENERAL";"TAB4",#N/A,TRUE,"GENERAL";"TAB5",#N/A,TRUE,"GENERAL"}</definedName>
    <definedName name="___GR1" localSheetId="31"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25" hidden="1">{"via1",#N/A,TRUE,"general";"via2",#N/A,TRUE,"general";"via3",#N/A,TRUE,"general"}</definedName>
    <definedName name="___gtr4" localSheetId="26" hidden="1">{"via1",#N/A,TRUE,"general";"via2",#N/A,TRUE,"general";"via3",#N/A,TRUE,"general"}</definedName>
    <definedName name="___gtr4" localSheetId="27" hidden="1">{"via1",#N/A,TRUE,"general";"via2",#N/A,TRUE,"general";"via3",#N/A,TRUE,"general"}</definedName>
    <definedName name="___gtr4" localSheetId="28" hidden="1">{"via1",#N/A,TRUE,"general";"via2",#N/A,TRUE,"general";"via3",#N/A,TRUE,"general"}</definedName>
    <definedName name="___gtr4" localSheetId="29" hidden="1">{"via1",#N/A,TRUE,"general";"via2",#N/A,TRUE,"general";"via3",#N/A,TRUE,"general"}</definedName>
    <definedName name="___gtr4" localSheetId="30" hidden="1">{"via1",#N/A,TRUE,"general";"via2",#N/A,TRUE,"general";"via3",#N/A,TRUE,"general"}</definedName>
    <definedName name="___gtr4" localSheetId="31" hidden="1">{"via1",#N/A,TRUE,"general";"via2",#N/A,TRUE,"general";"via3",#N/A,TRUE,"general"}</definedName>
    <definedName name="___gtr4" localSheetId="8" hidden="1">{"via1",#N/A,TRUE,"general";"via2",#N/A,TRUE,"general";"via3",#N/A,TRUE,"general"}</definedName>
    <definedName name="___gtr4" localSheetId="9"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25" hidden="1">{"via1",#N/A,TRUE,"general";"via2",#N/A,TRUE,"general";"via3",#N/A,TRUE,"general"}</definedName>
    <definedName name="___h2" localSheetId="26" hidden="1">{"via1",#N/A,TRUE,"general";"via2",#N/A,TRUE,"general";"via3",#N/A,TRUE,"general"}</definedName>
    <definedName name="___h2" localSheetId="27" hidden="1">{"via1",#N/A,TRUE,"general";"via2",#N/A,TRUE,"general";"via3",#N/A,TRUE,"general"}</definedName>
    <definedName name="___h2" localSheetId="28" hidden="1">{"via1",#N/A,TRUE,"general";"via2",#N/A,TRUE,"general";"via3",#N/A,TRUE,"general"}</definedName>
    <definedName name="___h2" localSheetId="29" hidden="1">{"via1",#N/A,TRUE,"general";"via2",#N/A,TRUE,"general";"via3",#N/A,TRUE,"general"}</definedName>
    <definedName name="___h2" localSheetId="30" hidden="1">{"via1",#N/A,TRUE,"general";"via2",#N/A,TRUE,"general";"via3",#N/A,TRUE,"general"}</definedName>
    <definedName name="___h2" localSheetId="31" hidden="1">{"via1",#N/A,TRUE,"general";"via2",#N/A,TRUE,"general";"via3",#N/A,TRUE,"general"}</definedName>
    <definedName name="___h2" localSheetId="8" hidden="1">{"via1",#N/A,TRUE,"general";"via2",#N/A,TRUE,"general";"via3",#N/A,TRUE,"general"}</definedName>
    <definedName name="___h2" localSheetId="9"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25" hidden="1">{"via1",#N/A,TRUE,"general";"via2",#N/A,TRUE,"general";"via3",#N/A,TRUE,"general"}</definedName>
    <definedName name="___h3" localSheetId="26" hidden="1">{"via1",#N/A,TRUE,"general";"via2",#N/A,TRUE,"general";"via3",#N/A,TRUE,"general"}</definedName>
    <definedName name="___h3" localSheetId="27" hidden="1">{"via1",#N/A,TRUE,"general";"via2",#N/A,TRUE,"general";"via3",#N/A,TRUE,"general"}</definedName>
    <definedName name="___h3" localSheetId="28" hidden="1">{"via1",#N/A,TRUE,"general";"via2",#N/A,TRUE,"general";"via3",#N/A,TRUE,"general"}</definedName>
    <definedName name="___h3" localSheetId="29" hidden="1">{"via1",#N/A,TRUE,"general";"via2",#N/A,TRUE,"general";"via3",#N/A,TRUE,"general"}</definedName>
    <definedName name="___h3" localSheetId="30" hidden="1">{"via1",#N/A,TRUE,"general";"via2",#N/A,TRUE,"general";"via3",#N/A,TRUE,"general"}</definedName>
    <definedName name="___h3" localSheetId="31" hidden="1">{"via1",#N/A,TRUE,"general";"via2",#N/A,TRUE,"general";"via3",#N/A,TRUE,"general"}</definedName>
    <definedName name="___h3" localSheetId="8" hidden="1">{"via1",#N/A,TRUE,"general";"via2",#N/A,TRUE,"general";"via3",#N/A,TRUE,"general"}</definedName>
    <definedName name="___h3" localSheetId="9"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25" hidden="1">{"TAB1",#N/A,TRUE,"GENERAL";"TAB2",#N/A,TRUE,"GENERAL";"TAB3",#N/A,TRUE,"GENERAL";"TAB4",#N/A,TRUE,"GENERAL";"TAB5",#N/A,TRUE,"GENERAL"}</definedName>
    <definedName name="___h4" localSheetId="26" hidden="1">{"TAB1",#N/A,TRUE,"GENERAL";"TAB2",#N/A,TRUE,"GENERAL";"TAB3",#N/A,TRUE,"GENERAL";"TAB4",#N/A,TRUE,"GENERAL";"TAB5",#N/A,TRUE,"GENERAL"}</definedName>
    <definedName name="___h4" localSheetId="27" hidden="1">{"TAB1",#N/A,TRUE,"GENERAL";"TAB2",#N/A,TRUE,"GENERAL";"TAB3",#N/A,TRUE,"GENERAL";"TAB4",#N/A,TRUE,"GENERAL";"TAB5",#N/A,TRUE,"GENERAL"}</definedName>
    <definedName name="___h4" localSheetId="28" hidden="1">{"TAB1",#N/A,TRUE,"GENERAL";"TAB2",#N/A,TRUE,"GENERAL";"TAB3",#N/A,TRUE,"GENERAL";"TAB4",#N/A,TRUE,"GENERAL";"TAB5",#N/A,TRUE,"GENERAL"}</definedName>
    <definedName name="___h4" localSheetId="29" hidden="1">{"TAB1",#N/A,TRUE,"GENERAL";"TAB2",#N/A,TRUE,"GENERAL";"TAB3",#N/A,TRUE,"GENERAL";"TAB4",#N/A,TRUE,"GENERAL";"TAB5",#N/A,TRUE,"GENERAL"}</definedName>
    <definedName name="___h4" localSheetId="30" hidden="1">{"TAB1",#N/A,TRUE,"GENERAL";"TAB2",#N/A,TRUE,"GENERAL";"TAB3",#N/A,TRUE,"GENERAL";"TAB4",#N/A,TRUE,"GENERAL";"TAB5",#N/A,TRUE,"GENERAL"}</definedName>
    <definedName name="___h4" localSheetId="31" hidden="1">{"TAB1",#N/A,TRUE,"GENERAL";"TAB2",#N/A,TRUE,"GENERAL";"TAB3",#N/A,TRUE,"GENERAL";"TAB4",#N/A,TRUE,"GENERAL";"TAB5",#N/A,TRUE,"GENERAL"}</definedName>
    <definedName name="___h4" localSheetId="8" hidden="1">{"TAB1",#N/A,TRUE,"GENERAL";"TAB2",#N/A,TRUE,"GENERAL";"TAB3",#N/A,TRUE,"GENERAL";"TAB4",#N/A,TRUE,"GENERAL";"TAB5",#N/A,TRUE,"GENERAL"}</definedName>
    <definedName name="___h4" localSheetId="9"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25" hidden="1">{"TAB1",#N/A,TRUE,"GENERAL";"TAB2",#N/A,TRUE,"GENERAL";"TAB3",#N/A,TRUE,"GENERAL";"TAB4",#N/A,TRUE,"GENERAL";"TAB5",#N/A,TRUE,"GENERAL"}</definedName>
    <definedName name="___h5" localSheetId="26" hidden="1">{"TAB1",#N/A,TRUE,"GENERAL";"TAB2",#N/A,TRUE,"GENERAL";"TAB3",#N/A,TRUE,"GENERAL";"TAB4",#N/A,TRUE,"GENERAL";"TAB5",#N/A,TRUE,"GENERAL"}</definedName>
    <definedName name="___h5" localSheetId="27" hidden="1">{"TAB1",#N/A,TRUE,"GENERAL";"TAB2",#N/A,TRUE,"GENERAL";"TAB3",#N/A,TRUE,"GENERAL";"TAB4",#N/A,TRUE,"GENERAL";"TAB5",#N/A,TRUE,"GENERAL"}</definedName>
    <definedName name="___h5" localSheetId="28" hidden="1">{"TAB1",#N/A,TRUE,"GENERAL";"TAB2",#N/A,TRUE,"GENERAL";"TAB3",#N/A,TRUE,"GENERAL";"TAB4",#N/A,TRUE,"GENERAL";"TAB5",#N/A,TRUE,"GENERAL"}</definedName>
    <definedName name="___h5" localSheetId="29" hidden="1">{"TAB1",#N/A,TRUE,"GENERAL";"TAB2",#N/A,TRUE,"GENERAL";"TAB3",#N/A,TRUE,"GENERAL";"TAB4",#N/A,TRUE,"GENERAL";"TAB5",#N/A,TRUE,"GENERAL"}</definedName>
    <definedName name="___h5" localSheetId="30" hidden="1">{"TAB1",#N/A,TRUE,"GENERAL";"TAB2",#N/A,TRUE,"GENERAL";"TAB3",#N/A,TRUE,"GENERAL";"TAB4",#N/A,TRUE,"GENERAL";"TAB5",#N/A,TRUE,"GENERAL"}</definedName>
    <definedName name="___h5" localSheetId="31" hidden="1">{"TAB1",#N/A,TRUE,"GENERAL";"TAB2",#N/A,TRUE,"GENERAL";"TAB3",#N/A,TRUE,"GENERAL";"TAB4",#N/A,TRUE,"GENERAL";"TAB5",#N/A,TRUE,"GENERAL"}</definedName>
    <definedName name="___h5" localSheetId="8" hidden="1">{"TAB1",#N/A,TRUE,"GENERAL";"TAB2",#N/A,TRUE,"GENERAL";"TAB3",#N/A,TRUE,"GENERAL";"TAB4",#N/A,TRUE,"GENERAL";"TAB5",#N/A,TRUE,"GENERAL"}</definedName>
    <definedName name="___h5" localSheetId="9"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25" hidden="1">{"via1",#N/A,TRUE,"general";"via2",#N/A,TRUE,"general";"via3",#N/A,TRUE,"general"}</definedName>
    <definedName name="___h6" localSheetId="26" hidden="1">{"via1",#N/A,TRUE,"general";"via2",#N/A,TRUE,"general";"via3",#N/A,TRUE,"general"}</definedName>
    <definedName name="___h6" localSheetId="27" hidden="1">{"via1",#N/A,TRUE,"general";"via2",#N/A,TRUE,"general";"via3",#N/A,TRUE,"general"}</definedName>
    <definedName name="___h6" localSheetId="28" hidden="1">{"via1",#N/A,TRUE,"general";"via2",#N/A,TRUE,"general";"via3",#N/A,TRUE,"general"}</definedName>
    <definedName name="___h6" localSheetId="29" hidden="1">{"via1",#N/A,TRUE,"general";"via2",#N/A,TRUE,"general";"via3",#N/A,TRUE,"general"}</definedName>
    <definedName name="___h6" localSheetId="30" hidden="1">{"via1",#N/A,TRUE,"general";"via2",#N/A,TRUE,"general";"via3",#N/A,TRUE,"general"}</definedName>
    <definedName name="___h6" localSheetId="31" hidden="1">{"via1",#N/A,TRUE,"general";"via2",#N/A,TRUE,"general";"via3",#N/A,TRUE,"general"}</definedName>
    <definedName name="___h6" localSheetId="8" hidden="1">{"via1",#N/A,TRUE,"general";"via2",#N/A,TRUE,"general";"via3",#N/A,TRUE,"general"}</definedName>
    <definedName name="___h6" localSheetId="9"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25" hidden="1">{"TAB1",#N/A,TRUE,"GENERAL";"TAB2",#N/A,TRUE,"GENERAL";"TAB3",#N/A,TRUE,"GENERAL";"TAB4",#N/A,TRUE,"GENERAL";"TAB5",#N/A,TRUE,"GENERAL"}</definedName>
    <definedName name="___h7" localSheetId="26" hidden="1">{"TAB1",#N/A,TRUE,"GENERAL";"TAB2",#N/A,TRUE,"GENERAL";"TAB3",#N/A,TRUE,"GENERAL";"TAB4",#N/A,TRUE,"GENERAL";"TAB5",#N/A,TRUE,"GENERAL"}</definedName>
    <definedName name="___h7" localSheetId="27" hidden="1">{"TAB1",#N/A,TRUE,"GENERAL";"TAB2",#N/A,TRUE,"GENERAL";"TAB3",#N/A,TRUE,"GENERAL";"TAB4",#N/A,TRUE,"GENERAL";"TAB5",#N/A,TRUE,"GENERAL"}</definedName>
    <definedName name="___h7" localSheetId="28" hidden="1">{"TAB1",#N/A,TRUE,"GENERAL";"TAB2",#N/A,TRUE,"GENERAL";"TAB3",#N/A,TRUE,"GENERAL";"TAB4",#N/A,TRUE,"GENERAL";"TAB5",#N/A,TRUE,"GENERAL"}</definedName>
    <definedName name="___h7" localSheetId="29" hidden="1">{"TAB1",#N/A,TRUE,"GENERAL";"TAB2",#N/A,TRUE,"GENERAL";"TAB3",#N/A,TRUE,"GENERAL";"TAB4",#N/A,TRUE,"GENERAL";"TAB5",#N/A,TRUE,"GENERAL"}</definedName>
    <definedName name="___h7" localSheetId="30" hidden="1">{"TAB1",#N/A,TRUE,"GENERAL";"TAB2",#N/A,TRUE,"GENERAL";"TAB3",#N/A,TRUE,"GENERAL";"TAB4",#N/A,TRUE,"GENERAL";"TAB5",#N/A,TRUE,"GENERAL"}</definedName>
    <definedName name="___h7" localSheetId="31" hidden="1">{"TAB1",#N/A,TRUE,"GENERAL";"TAB2",#N/A,TRUE,"GENERAL";"TAB3",#N/A,TRUE,"GENERAL";"TAB4",#N/A,TRUE,"GENERAL";"TAB5",#N/A,TRUE,"GENERAL"}</definedName>
    <definedName name="___h7" localSheetId="8" hidden="1">{"TAB1",#N/A,TRUE,"GENERAL";"TAB2",#N/A,TRUE,"GENERAL";"TAB3",#N/A,TRUE,"GENERAL";"TAB4",#N/A,TRUE,"GENERAL";"TAB5",#N/A,TRUE,"GENERAL"}</definedName>
    <definedName name="___h7" localSheetId="9"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25" hidden="1">{"via1",#N/A,TRUE,"general";"via2",#N/A,TRUE,"general";"via3",#N/A,TRUE,"general"}</definedName>
    <definedName name="___h8" localSheetId="26" hidden="1">{"via1",#N/A,TRUE,"general";"via2",#N/A,TRUE,"general";"via3",#N/A,TRUE,"general"}</definedName>
    <definedName name="___h8" localSheetId="27" hidden="1">{"via1",#N/A,TRUE,"general";"via2",#N/A,TRUE,"general";"via3",#N/A,TRUE,"general"}</definedName>
    <definedName name="___h8" localSheetId="28" hidden="1">{"via1",#N/A,TRUE,"general";"via2",#N/A,TRUE,"general";"via3",#N/A,TRUE,"general"}</definedName>
    <definedName name="___h8" localSheetId="29" hidden="1">{"via1",#N/A,TRUE,"general";"via2",#N/A,TRUE,"general";"via3",#N/A,TRUE,"general"}</definedName>
    <definedName name="___h8" localSheetId="30" hidden="1">{"via1",#N/A,TRUE,"general";"via2",#N/A,TRUE,"general";"via3",#N/A,TRUE,"general"}</definedName>
    <definedName name="___h8" localSheetId="31" hidden="1">{"via1",#N/A,TRUE,"general";"via2",#N/A,TRUE,"general";"via3",#N/A,TRUE,"general"}</definedName>
    <definedName name="___h8" localSheetId="8" hidden="1">{"via1",#N/A,TRUE,"general";"via2",#N/A,TRUE,"general";"via3",#N/A,TRUE,"general"}</definedName>
    <definedName name="___h8" localSheetId="9"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25" hidden="1">{"via1",#N/A,TRUE,"general";"via2",#N/A,TRUE,"general";"via3",#N/A,TRUE,"general"}</definedName>
    <definedName name="___hfh7" localSheetId="26" hidden="1">{"via1",#N/A,TRUE,"general";"via2",#N/A,TRUE,"general";"via3",#N/A,TRUE,"general"}</definedName>
    <definedName name="___hfh7" localSheetId="27" hidden="1">{"via1",#N/A,TRUE,"general";"via2",#N/A,TRUE,"general";"via3",#N/A,TRUE,"general"}</definedName>
    <definedName name="___hfh7" localSheetId="28" hidden="1">{"via1",#N/A,TRUE,"general";"via2",#N/A,TRUE,"general";"via3",#N/A,TRUE,"general"}</definedName>
    <definedName name="___hfh7" localSheetId="29" hidden="1">{"via1",#N/A,TRUE,"general";"via2",#N/A,TRUE,"general";"via3",#N/A,TRUE,"general"}</definedName>
    <definedName name="___hfh7" localSheetId="30" hidden="1">{"via1",#N/A,TRUE,"general";"via2",#N/A,TRUE,"general";"via3",#N/A,TRUE,"general"}</definedName>
    <definedName name="___hfh7" localSheetId="31" hidden="1">{"via1",#N/A,TRUE,"general";"via2",#N/A,TRUE,"general";"via3",#N/A,TRUE,"general"}</definedName>
    <definedName name="___hfh7" localSheetId="8" hidden="1">{"via1",#N/A,TRUE,"general";"via2",#N/A,TRUE,"general";"via3",#N/A,TRUE,"general"}</definedName>
    <definedName name="___hfh7" localSheetId="9"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25" hidden="1">{"via1",#N/A,TRUE,"general";"via2",#N/A,TRUE,"general";"via3",#N/A,TRUE,"general"}</definedName>
    <definedName name="___i4" localSheetId="26" hidden="1">{"via1",#N/A,TRUE,"general";"via2",#N/A,TRUE,"general";"via3",#N/A,TRUE,"general"}</definedName>
    <definedName name="___i4" localSheetId="27" hidden="1">{"via1",#N/A,TRUE,"general";"via2",#N/A,TRUE,"general";"via3",#N/A,TRUE,"general"}</definedName>
    <definedName name="___i4" localSheetId="28" hidden="1">{"via1",#N/A,TRUE,"general";"via2",#N/A,TRUE,"general";"via3",#N/A,TRUE,"general"}</definedName>
    <definedName name="___i4" localSheetId="29" hidden="1">{"via1",#N/A,TRUE,"general";"via2",#N/A,TRUE,"general";"via3",#N/A,TRUE,"general"}</definedName>
    <definedName name="___i4" localSheetId="30" hidden="1">{"via1",#N/A,TRUE,"general";"via2",#N/A,TRUE,"general";"via3",#N/A,TRUE,"general"}</definedName>
    <definedName name="___i4" localSheetId="31" hidden="1">{"via1",#N/A,TRUE,"general";"via2",#N/A,TRUE,"general";"via3",#N/A,TRUE,"general"}</definedName>
    <definedName name="___i4" localSheetId="8" hidden="1">{"via1",#N/A,TRUE,"general";"via2",#N/A,TRUE,"general";"via3",#N/A,TRUE,"general"}</definedName>
    <definedName name="___i4" localSheetId="9"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25" hidden="1">{"TAB1",#N/A,TRUE,"GENERAL";"TAB2",#N/A,TRUE,"GENERAL";"TAB3",#N/A,TRUE,"GENERAL";"TAB4",#N/A,TRUE,"GENERAL";"TAB5",#N/A,TRUE,"GENERAL"}</definedName>
    <definedName name="___i5" localSheetId="26" hidden="1">{"TAB1",#N/A,TRUE,"GENERAL";"TAB2",#N/A,TRUE,"GENERAL";"TAB3",#N/A,TRUE,"GENERAL";"TAB4",#N/A,TRUE,"GENERAL";"TAB5",#N/A,TRUE,"GENERAL"}</definedName>
    <definedName name="___i5" localSheetId="27" hidden="1">{"TAB1",#N/A,TRUE,"GENERAL";"TAB2",#N/A,TRUE,"GENERAL";"TAB3",#N/A,TRUE,"GENERAL";"TAB4",#N/A,TRUE,"GENERAL";"TAB5",#N/A,TRUE,"GENERAL"}</definedName>
    <definedName name="___i5" localSheetId="28" hidden="1">{"TAB1",#N/A,TRUE,"GENERAL";"TAB2",#N/A,TRUE,"GENERAL";"TAB3",#N/A,TRUE,"GENERAL";"TAB4",#N/A,TRUE,"GENERAL";"TAB5",#N/A,TRUE,"GENERAL"}</definedName>
    <definedName name="___i5" localSheetId="29" hidden="1">{"TAB1",#N/A,TRUE,"GENERAL";"TAB2",#N/A,TRUE,"GENERAL";"TAB3",#N/A,TRUE,"GENERAL";"TAB4",#N/A,TRUE,"GENERAL";"TAB5",#N/A,TRUE,"GENERAL"}</definedName>
    <definedName name="___i5" localSheetId="30" hidden="1">{"TAB1",#N/A,TRUE,"GENERAL";"TAB2",#N/A,TRUE,"GENERAL";"TAB3",#N/A,TRUE,"GENERAL";"TAB4",#N/A,TRUE,"GENERAL";"TAB5",#N/A,TRUE,"GENERAL"}</definedName>
    <definedName name="___i5" localSheetId="31" hidden="1">{"TAB1",#N/A,TRUE,"GENERAL";"TAB2",#N/A,TRUE,"GENERAL";"TAB3",#N/A,TRUE,"GENERAL";"TAB4",#N/A,TRUE,"GENERAL";"TAB5",#N/A,TRUE,"GENERAL"}</definedName>
    <definedName name="___i5" localSheetId="8" hidden="1">{"TAB1",#N/A,TRUE,"GENERAL";"TAB2",#N/A,TRUE,"GENERAL";"TAB3",#N/A,TRUE,"GENERAL";"TAB4",#N/A,TRUE,"GENERAL";"TAB5",#N/A,TRUE,"GENERAL"}</definedName>
    <definedName name="___i5" localSheetId="9"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25" hidden="1">{"TAB1",#N/A,TRUE,"GENERAL";"TAB2",#N/A,TRUE,"GENERAL";"TAB3",#N/A,TRUE,"GENERAL";"TAB4",#N/A,TRUE,"GENERAL";"TAB5",#N/A,TRUE,"GENERAL"}</definedName>
    <definedName name="___i6" localSheetId="26" hidden="1">{"TAB1",#N/A,TRUE,"GENERAL";"TAB2",#N/A,TRUE,"GENERAL";"TAB3",#N/A,TRUE,"GENERAL";"TAB4",#N/A,TRUE,"GENERAL";"TAB5",#N/A,TRUE,"GENERAL"}</definedName>
    <definedName name="___i6" localSheetId="27" hidden="1">{"TAB1",#N/A,TRUE,"GENERAL";"TAB2",#N/A,TRUE,"GENERAL";"TAB3",#N/A,TRUE,"GENERAL";"TAB4",#N/A,TRUE,"GENERAL";"TAB5",#N/A,TRUE,"GENERAL"}</definedName>
    <definedName name="___i6" localSheetId="28" hidden="1">{"TAB1",#N/A,TRUE,"GENERAL";"TAB2",#N/A,TRUE,"GENERAL";"TAB3",#N/A,TRUE,"GENERAL";"TAB4",#N/A,TRUE,"GENERAL";"TAB5",#N/A,TRUE,"GENERAL"}</definedName>
    <definedName name="___i6" localSheetId="29" hidden="1">{"TAB1",#N/A,TRUE,"GENERAL";"TAB2",#N/A,TRUE,"GENERAL";"TAB3",#N/A,TRUE,"GENERAL";"TAB4",#N/A,TRUE,"GENERAL";"TAB5",#N/A,TRUE,"GENERAL"}</definedName>
    <definedName name="___i6" localSheetId="30" hidden="1">{"TAB1",#N/A,TRUE,"GENERAL";"TAB2",#N/A,TRUE,"GENERAL";"TAB3",#N/A,TRUE,"GENERAL";"TAB4",#N/A,TRUE,"GENERAL";"TAB5",#N/A,TRUE,"GENERAL"}</definedName>
    <definedName name="___i6" localSheetId="31" hidden="1">{"TAB1",#N/A,TRUE,"GENERAL";"TAB2",#N/A,TRUE,"GENERAL";"TAB3",#N/A,TRUE,"GENERAL";"TAB4",#N/A,TRUE,"GENERAL";"TAB5",#N/A,TRUE,"GENERAL"}</definedName>
    <definedName name="___i6" localSheetId="8" hidden="1">{"TAB1",#N/A,TRUE,"GENERAL";"TAB2",#N/A,TRUE,"GENERAL";"TAB3",#N/A,TRUE,"GENERAL";"TAB4",#N/A,TRUE,"GENERAL";"TAB5",#N/A,TRUE,"GENERAL"}</definedName>
    <definedName name="___i6" localSheetId="9"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25" hidden="1">{"via1",#N/A,TRUE,"general";"via2",#N/A,TRUE,"general";"via3",#N/A,TRUE,"general"}</definedName>
    <definedName name="___i7" localSheetId="26" hidden="1">{"via1",#N/A,TRUE,"general";"via2",#N/A,TRUE,"general";"via3",#N/A,TRUE,"general"}</definedName>
    <definedName name="___i7" localSheetId="27" hidden="1">{"via1",#N/A,TRUE,"general";"via2",#N/A,TRUE,"general";"via3",#N/A,TRUE,"general"}</definedName>
    <definedName name="___i7" localSheetId="28" hidden="1">{"via1",#N/A,TRUE,"general";"via2",#N/A,TRUE,"general";"via3",#N/A,TRUE,"general"}</definedName>
    <definedName name="___i7" localSheetId="29" hidden="1">{"via1",#N/A,TRUE,"general";"via2",#N/A,TRUE,"general";"via3",#N/A,TRUE,"general"}</definedName>
    <definedName name="___i7" localSheetId="30" hidden="1">{"via1",#N/A,TRUE,"general";"via2",#N/A,TRUE,"general";"via3",#N/A,TRUE,"general"}</definedName>
    <definedName name="___i7" localSheetId="31" hidden="1">{"via1",#N/A,TRUE,"general";"via2",#N/A,TRUE,"general";"via3",#N/A,TRUE,"general"}</definedName>
    <definedName name="___i7" localSheetId="8" hidden="1">{"via1",#N/A,TRUE,"general";"via2",#N/A,TRUE,"general";"via3",#N/A,TRUE,"general"}</definedName>
    <definedName name="___i7" localSheetId="9"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25" hidden="1">{"TAB1",#N/A,TRUE,"GENERAL";"TAB2",#N/A,TRUE,"GENERAL";"TAB3",#N/A,TRUE,"GENERAL";"TAB4",#N/A,TRUE,"GENERAL";"TAB5",#N/A,TRUE,"GENERAL"}</definedName>
    <definedName name="___i77" localSheetId="26" hidden="1">{"TAB1",#N/A,TRUE,"GENERAL";"TAB2",#N/A,TRUE,"GENERAL";"TAB3",#N/A,TRUE,"GENERAL";"TAB4",#N/A,TRUE,"GENERAL";"TAB5",#N/A,TRUE,"GENERAL"}</definedName>
    <definedName name="___i77" localSheetId="27" hidden="1">{"TAB1",#N/A,TRUE,"GENERAL";"TAB2",#N/A,TRUE,"GENERAL";"TAB3",#N/A,TRUE,"GENERAL";"TAB4",#N/A,TRUE,"GENERAL";"TAB5",#N/A,TRUE,"GENERAL"}</definedName>
    <definedName name="___i77" localSheetId="28" hidden="1">{"TAB1",#N/A,TRUE,"GENERAL";"TAB2",#N/A,TRUE,"GENERAL";"TAB3",#N/A,TRUE,"GENERAL";"TAB4",#N/A,TRUE,"GENERAL";"TAB5",#N/A,TRUE,"GENERAL"}</definedName>
    <definedName name="___i77" localSheetId="29" hidden="1">{"TAB1",#N/A,TRUE,"GENERAL";"TAB2",#N/A,TRUE,"GENERAL";"TAB3",#N/A,TRUE,"GENERAL";"TAB4",#N/A,TRUE,"GENERAL";"TAB5",#N/A,TRUE,"GENERAL"}</definedName>
    <definedName name="___i77" localSheetId="30" hidden="1">{"TAB1",#N/A,TRUE,"GENERAL";"TAB2",#N/A,TRUE,"GENERAL";"TAB3",#N/A,TRUE,"GENERAL";"TAB4",#N/A,TRUE,"GENERAL";"TAB5",#N/A,TRUE,"GENERAL"}</definedName>
    <definedName name="___i77" localSheetId="31"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9"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25" hidden="1">{"via1",#N/A,TRUE,"general";"via2",#N/A,TRUE,"general";"via3",#N/A,TRUE,"general"}</definedName>
    <definedName name="___i8" localSheetId="26" hidden="1">{"via1",#N/A,TRUE,"general";"via2",#N/A,TRUE,"general";"via3",#N/A,TRUE,"general"}</definedName>
    <definedName name="___i8" localSheetId="27" hidden="1">{"via1",#N/A,TRUE,"general";"via2",#N/A,TRUE,"general";"via3",#N/A,TRUE,"general"}</definedName>
    <definedName name="___i8" localSheetId="28" hidden="1">{"via1",#N/A,TRUE,"general";"via2",#N/A,TRUE,"general";"via3",#N/A,TRUE,"general"}</definedName>
    <definedName name="___i8" localSheetId="29" hidden="1">{"via1",#N/A,TRUE,"general";"via2",#N/A,TRUE,"general";"via3",#N/A,TRUE,"general"}</definedName>
    <definedName name="___i8" localSheetId="30" hidden="1">{"via1",#N/A,TRUE,"general";"via2",#N/A,TRUE,"general";"via3",#N/A,TRUE,"general"}</definedName>
    <definedName name="___i8" localSheetId="31" hidden="1">{"via1",#N/A,TRUE,"general";"via2",#N/A,TRUE,"general";"via3",#N/A,TRUE,"general"}</definedName>
    <definedName name="___i8" localSheetId="8" hidden="1">{"via1",#N/A,TRUE,"general";"via2",#N/A,TRUE,"general";"via3",#N/A,TRUE,"general"}</definedName>
    <definedName name="___i8" localSheetId="9"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25" hidden="1">{"TAB1",#N/A,TRUE,"GENERAL";"TAB2",#N/A,TRUE,"GENERAL";"TAB3",#N/A,TRUE,"GENERAL";"TAB4",#N/A,TRUE,"GENERAL";"TAB5",#N/A,TRUE,"GENERAL"}</definedName>
    <definedName name="___i9" localSheetId="26" hidden="1">{"TAB1",#N/A,TRUE,"GENERAL";"TAB2",#N/A,TRUE,"GENERAL";"TAB3",#N/A,TRUE,"GENERAL";"TAB4",#N/A,TRUE,"GENERAL";"TAB5",#N/A,TRUE,"GENERAL"}</definedName>
    <definedName name="___i9" localSheetId="27" hidden="1">{"TAB1",#N/A,TRUE,"GENERAL";"TAB2",#N/A,TRUE,"GENERAL";"TAB3",#N/A,TRUE,"GENERAL";"TAB4",#N/A,TRUE,"GENERAL";"TAB5",#N/A,TRUE,"GENERAL"}</definedName>
    <definedName name="___i9" localSheetId="28" hidden="1">{"TAB1",#N/A,TRUE,"GENERAL";"TAB2",#N/A,TRUE,"GENERAL";"TAB3",#N/A,TRUE,"GENERAL";"TAB4",#N/A,TRUE,"GENERAL";"TAB5",#N/A,TRUE,"GENERAL"}</definedName>
    <definedName name="___i9" localSheetId="29" hidden="1">{"TAB1",#N/A,TRUE,"GENERAL";"TAB2",#N/A,TRUE,"GENERAL";"TAB3",#N/A,TRUE,"GENERAL";"TAB4",#N/A,TRUE,"GENERAL";"TAB5",#N/A,TRUE,"GENERAL"}</definedName>
    <definedName name="___i9" localSheetId="30" hidden="1">{"TAB1",#N/A,TRUE,"GENERAL";"TAB2",#N/A,TRUE,"GENERAL";"TAB3",#N/A,TRUE,"GENERAL";"TAB4",#N/A,TRUE,"GENERAL";"TAB5",#N/A,TRUE,"GENERAL"}</definedName>
    <definedName name="___i9" localSheetId="31" hidden="1">{"TAB1",#N/A,TRUE,"GENERAL";"TAB2",#N/A,TRUE,"GENERAL";"TAB3",#N/A,TRUE,"GENERAL";"TAB4",#N/A,TRUE,"GENERAL";"TAB5",#N/A,TRUE,"GENERAL"}</definedName>
    <definedName name="___i9" localSheetId="8" hidden="1">{"TAB1",#N/A,TRUE,"GENERAL";"TAB2",#N/A,TRUE,"GENERAL";"TAB3",#N/A,TRUE,"GENERAL";"TAB4",#N/A,TRUE,"GENERAL";"TAB5",#N/A,TRUE,"GENERAL"}</definedName>
    <definedName name="___i9" localSheetId="9"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25" hidden="1">{"TAB1",#N/A,TRUE,"GENERAL";"TAB2",#N/A,TRUE,"GENERAL";"TAB3",#N/A,TRUE,"GENERAL";"TAB4",#N/A,TRUE,"GENERAL";"TAB5",#N/A,TRUE,"GENERAL"}</definedName>
    <definedName name="___k3" localSheetId="26" hidden="1">{"TAB1",#N/A,TRUE,"GENERAL";"TAB2",#N/A,TRUE,"GENERAL";"TAB3",#N/A,TRUE,"GENERAL";"TAB4",#N/A,TRUE,"GENERAL";"TAB5",#N/A,TRUE,"GENERAL"}</definedName>
    <definedName name="___k3" localSheetId="27" hidden="1">{"TAB1",#N/A,TRUE,"GENERAL";"TAB2",#N/A,TRUE,"GENERAL";"TAB3",#N/A,TRUE,"GENERAL";"TAB4",#N/A,TRUE,"GENERAL";"TAB5",#N/A,TRUE,"GENERAL"}</definedName>
    <definedName name="___k3" localSheetId="28" hidden="1">{"TAB1",#N/A,TRUE,"GENERAL";"TAB2",#N/A,TRUE,"GENERAL";"TAB3",#N/A,TRUE,"GENERAL";"TAB4",#N/A,TRUE,"GENERAL";"TAB5",#N/A,TRUE,"GENERAL"}</definedName>
    <definedName name="___k3" localSheetId="29" hidden="1">{"TAB1",#N/A,TRUE,"GENERAL";"TAB2",#N/A,TRUE,"GENERAL";"TAB3",#N/A,TRUE,"GENERAL";"TAB4",#N/A,TRUE,"GENERAL";"TAB5",#N/A,TRUE,"GENERAL"}</definedName>
    <definedName name="___k3" localSheetId="30" hidden="1">{"TAB1",#N/A,TRUE,"GENERAL";"TAB2",#N/A,TRUE,"GENERAL";"TAB3",#N/A,TRUE,"GENERAL";"TAB4",#N/A,TRUE,"GENERAL";"TAB5",#N/A,TRUE,"GENERAL"}</definedName>
    <definedName name="___k3" localSheetId="31" hidden="1">{"TAB1",#N/A,TRUE,"GENERAL";"TAB2",#N/A,TRUE,"GENERAL";"TAB3",#N/A,TRUE,"GENERAL";"TAB4",#N/A,TRUE,"GENERAL";"TAB5",#N/A,TRUE,"GENERAL"}</definedName>
    <definedName name="___k3" localSheetId="8" hidden="1">{"TAB1",#N/A,TRUE,"GENERAL";"TAB2",#N/A,TRUE,"GENERAL";"TAB3",#N/A,TRUE,"GENERAL";"TAB4",#N/A,TRUE,"GENERAL";"TAB5",#N/A,TRUE,"GENERAL"}</definedName>
    <definedName name="___k3" localSheetId="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25" hidden="1">{"via1",#N/A,TRUE,"general";"via2",#N/A,TRUE,"general";"via3",#N/A,TRUE,"general"}</definedName>
    <definedName name="___k4" localSheetId="26" hidden="1">{"via1",#N/A,TRUE,"general";"via2",#N/A,TRUE,"general";"via3",#N/A,TRUE,"general"}</definedName>
    <definedName name="___k4" localSheetId="27" hidden="1">{"via1",#N/A,TRUE,"general";"via2",#N/A,TRUE,"general";"via3",#N/A,TRUE,"general"}</definedName>
    <definedName name="___k4" localSheetId="28" hidden="1">{"via1",#N/A,TRUE,"general";"via2",#N/A,TRUE,"general";"via3",#N/A,TRUE,"general"}</definedName>
    <definedName name="___k4" localSheetId="29" hidden="1">{"via1",#N/A,TRUE,"general";"via2",#N/A,TRUE,"general";"via3",#N/A,TRUE,"general"}</definedName>
    <definedName name="___k4" localSheetId="30" hidden="1">{"via1",#N/A,TRUE,"general";"via2",#N/A,TRUE,"general";"via3",#N/A,TRUE,"general"}</definedName>
    <definedName name="___k4" localSheetId="31" hidden="1">{"via1",#N/A,TRUE,"general";"via2",#N/A,TRUE,"general";"via3",#N/A,TRUE,"general"}</definedName>
    <definedName name="___k4" localSheetId="8" hidden="1">{"via1",#N/A,TRUE,"general";"via2",#N/A,TRUE,"general";"via3",#N/A,TRUE,"general"}</definedName>
    <definedName name="___k4" localSheetId="9"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25" hidden="1">{"via1",#N/A,TRUE,"general";"via2",#N/A,TRUE,"general";"via3",#N/A,TRUE,"general"}</definedName>
    <definedName name="___k5" localSheetId="26" hidden="1">{"via1",#N/A,TRUE,"general";"via2",#N/A,TRUE,"general";"via3",#N/A,TRUE,"general"}</definedName>
    <definedName name="___k5" localSheetId="27" hidden="1">{"via1",#N/A,TRUE,"general";"via2",#N/A,TRUE,"general";"via3",#N/A,TRUE,"general"}</definedName>
    <definedName name="___k5" localSheetId="28" hidden="1">{"via1",#N/A,TRUE,"general";"via2",#N/A,TRUE,"general";"via3",#N/A,TRUE,"general"}</definedName>
    <definedName name="___k5" localSheetId="29" hidden="1">{"via1",#N/A,TRUE,"general";"via2",#N/A,TRUE,"general";"via3",#N/A,TRUE,"general"}</definedName>
    <definedName name="___k5" localSheetId="30" hidden="1">{"via1",#N/A,TRUE,"general";"via2",#N/A,TRUE,"general";"via3",#N/A,TRUE,"general"}</definedName>
    <definedName name="___k5" localSheetId="31" hidden="1">{"via1",#N/A,TRUE,"general";"via2",#N/A,TRUE,"general";"via3",#N/A,TRUE,"general"}</definedName>
    <definedName name="___k5" localSheetId="8" hidden="1">{"via1",#N/A,TRUE,"general";"via2",#N/A,TRUE,"general";"via3",#N/A,TRUE,"general"}</definedName>
    <definedName name="___k5" localSheetId="9"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25" hidden="1">{"TAB1",#N/A,TRUE,"GENERAL";"TAB2",#N/A,TRUE,"GENERAL";"TAB3",#N/A,TRUE,"GENERAL";"TAB4",#N/A,TRUE,"GENERAL";"TAB5",#N/A,TRUE,"GENERAL"}</definedName>
    <definedName name="___k6" localSheetId="26" hidden="1">{"TAB1",#N/A,TRUE,"GENERAL";"TAB2",#N/A,TRUE,"GENERAL";"TAB3",#N/A,TRUE,"GENERAL";"TAB4",#N/A,TRUE,"GENERAL";"TAB5",#N/A,TRUE,"GENERAL"}</definedName>
    <definedName name="___k6" localSheetId="27" hidden="1">{"TAB1",#N/A,TRUE,"GENERAL";"TAB2",#N/A,TRUE,"GENERAL";"TAB3",#N/A,TRUE,"GENERAL";"TAB4",#N/A,TRUE,"GENERAL";"TAB5",#N/A,TRUE,"GENERAL"}</definedName>
    <definedName name="___k6" localSheetId="28" hidden="1">{"TAB1",#N/A,TRUE,"GENERAL";"TAB2",#N/A,TRUE,"GENERAL";"TAB3",#N/A,TRUE,"GENERAL";"TAB4",#N/A,TRUE,"GENERAL";"TAB5",#N/A,TRUE,"GENERAL"}</definedName>
    <definedName name="___k6" localSheetId="29" hidden="1">{"TAB1",#N/A,TRUE,"GENERAL";"TAB2",#N/A,TRUE,"GENERAL";"TAB3",#N/A,TRUE,"GENERAL";"TAB4",#N/A,TRUE,"GENERAL";"TAB5",#N/A,TRUE,"GENERAL"}</definedName>
    <definedName name="___k6" localSheetId="30" hidden="1">{"TAB1",#N/A,TRUE,"GENERAL";"TAB2",#N/A,TRUE,"GENERAL";"TAB3",#N/A,TRUE,"GENERAL";"TAB4",#N/A,TRUE,"GENERAL";"TAB5",#N/A,TRUE,"GENERAL"}</definedName>
    <definedName name="___k6" localSheetId="31" hidden="1">{"TAB1",#N/A,TRUE,"GENERAL";"TAB2",#N/A,TRUE,"GENERAL";"TAB3",#N/A,TRUE,"GENERAL";"TAB4",#N/A,TRUE,"GENERAL";"TAB5",#N/A,TRUE,"GENERAL"}</definedName>
    <definedName name="___k6" localSheetId="8" hidden="1">{"TAB1",#N/A,TRUE,"GENERAL";"TAB2",#N/A,TRUE,"GENERAL";"TAB3",#N/A,TRUE,"GENERAL";"TAB4",#N/A,TRUE,"GENERAL";"TAB5",#N/A,TRUE,"GENERAL"}</definedName>
    <definedName name="___k6" localSheetId="9"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25" hidden="1">{"via1",#N/A,TRUE,"general";"via2",#N/A,TRUE,"general";"via3",#N/A,TRUE,"general"}</definedName>
    <definedName name="___k7" localSheetId="26" hidden="1">{"via1",#N/A,TRUE,"general";"via2",#N/A,TRUE,"general";"via3",#N/A,TRUE,"general"}</definedName>
    <definedName name="___k7" localSheetId="27" hidden="1">{"via1",#N/A,TRUE,"general";"via2",#N/A,TRUE,"general";"via3",#N/A,TRUE,"general"}</definedName>
    <definedName name="___k7" localSheetId="28" hidden="1">{"via1",#N/A,TRUE,"general";"via2",#N/A,TRUE,"general";"via3",#N/A,TRUE,"general"}</definedName>
    <definedName name="___k7" localSheetId="29" hidden="1">{"via1",#N/A,TRUE,"general";"via2",#N/A,TRUE,"general";"via3",#N/A,TRUE,"general"}</definedName>
    <definedName name="___k7" localSheetId="30" hidden="1">{"via1",#N/A,TRUE,"general";"via2",#N/A,TRUE,"general";"via3",#N/A,TRUE,"general"}</definedName>
    <definedName name="___k7" localSheetId="31" hidden="1">{"via1",#N/A,TRUE,"general";"via2",#N/A,TRUE,"general";"via3",#N/A,TRUE,"general"}</definedName>
    <definedName name="___k7" localSheetId="8" hidden="1">{"via1",#N/A,TRUE,"general";"via2",#N/A,TRUE,"general";"via3",#N/A,TRUE,"general"}</definedName>
    <definedName name="___k7" localSheetId="9"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25" hidden="1">{"via1",#N/A,TRUE,"general";"via2",#N/A,TRUE,"general";"via3",#N/A,TRUE,"general"}</definedName>
    <definedName name="___k8" localSheetId="26" hidden="1">{"via1",#N/A,TRUE,"general";"via2",#N/A,TRUE,"general";"via3",#N/A,TRUE,"general"}</definedName>
    <definedName name="___k8" localSheetId="27" hidden="1">{"via1",#N/A,TRUE,"general";"via2",#N/A,TRUE,"general";"via3",#N/A,TRUE,"general"}</definedName>
    <definedName name="___k8" localSheetId="28" hidden="1">{"via1",#N/A,TRUE,"general";"via2",#N/A,TRUE,"general";"via3",#N/A,TRUE,"general"}</definedName>
    <definedName name="___k8" localSheetId="29" hidden="1">{"via1",#N/A,TRUE,"general";"via2",#N/A,TRUE,"general";"via3",#N/A,TRUE,"general"}</definedName>
    <definedName name="___k8" localSheetId="30" hidden="1">{"via1",#N/A,TRUE,"general";"via2",#N/A,TRUE,"general";"via3",#N/A,TRUE,"general"}</definedName>
    <definedName name="___k8" localSheetId="31" hidden="1">{"via1",#N/A,TRUE,"general";"via2",#N/A,TRUE,"general";"via3",#N/A,TRUE,"general"}</definedName>
    <definedName name="___k8" localSheetId="8" hidden="1">{"via1",#N/A,TRUE,"general";"via2",#N/A,TRUE,"general";"via3",#N/A,TRUE,"general"}</definedName>
    <definedName name="___k8" localSheetId="9"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25" hidden="1">{"TAB1",#N/A,TRUE,"GENERAL";"TAB2",#N/A,TRUE,"GENERAL";"TAB3",#N/A,TRUE,"GENERAL";"TAB4",#N/A,TRUE,"GENERAL";"TAB5",#N/A,TRUE,"GENERAL"}</definedName>
    <definedName name="___k9" localSheetId="26" hidden="1">{"TAB1",#N/A,TRUE,"GENERAL";"TAB2",#N/A,TRUE,"GENERAL";"TAB3",#N/A,TRUE,"GENERAL";"TAB4",#N/A,TRUE,"GENERAL";"TAB5",#N/A,TRUE,"GENERAL"}</definedName>
    <definedName name="___k9" localSheetId="27" hidden="1">{"TAB1",#N/A,TRUE,"GENERAL";"TAB2",#N/A,TRUE,"GENERAL";"TAB3",#N/A,TRUE,"GENERAL";"TAB4",#N/A,TRUE,"GENERAL";"TAB5",#N/A,TRUE,"GENERAL"}</definedName>
    <definedName name="___k9" localSheetId="28" hidden="1">{"TAB1",#N/A,TRUE,"GENERAL";"TAB2",#N/A,TRUE,"GENERAL";"TAB3",#N/A,TRUE,"GENERAL";"TAB4",#N/A,TRUE,"GENERAL";"TAB5",#N/A,TRUE,"GENERAL"}</definedName>
    <definedName name="___k9" localSheetId="29" hidden="1">{"TAB1",#N/A,TRUE,"GENERAL";"TAB2",#N/A,TRUE,"GENERAL";"TAB3",#N/A,TRUE,"GENERAL";"TAB4",#N/A,TRUE,"GENERAL";"TAB5",#N/A,TRUE,"GENERAL"}</definedName>
    <definedName name="___k9" localSheetId="30" hidden="1">{"TAB1",#N/A,TRUE,"GENERAL";"TAB2",#N/A,TRUE,"GENERAL";"TAB3",#N/A,TRUE,"GENERAL";"TAB4",#N/A,TRUE,"GENERAL";"TAB5",#N/A,TRUE,"GENERAL"}</definedName>
    <definedName name="___k9" localSheetId="31" hidden="1">{"TAB1",#N/A,TRUE,"GENERAL";"TAB2",#N/A,TRUE,"GENERAL";"TAB3",#N/A,TRUE,"GENERAL";"TAB4",#N/A,TRUE,"GENERAL";"TAB5",#N/A,TRUE,"GENERAL"}</definedName>
    <definedName name="___k9" localSheetId="8" hidden="1">{"TAB1",#N/A,TRUE,"GENERAL";"TAB2",#N/A,TRUE,"GENERAL";"TAB3",#N/A,TRUE,"GENERAL";"TAB4",#N/A,TRUE,"GENERAL";"TAB5",#N/A,TRUE,"GENERAL"}</definedName>
    <definedName name="___k9" localSheetId="9"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25" hidden="1">{"TAB1",#N/A,TRUE,"GENERAL";"TAB2",#N/A,TRUE,"GENERAL";"TAB3",#N/A,TRUE,"GENERAL";"TAB4",#N/A,TRUE,"GENERAL";"TAB5",#N/A,TRUE,"GENERAL"}</definedName>
    <definedName name="___kjk6" localSheetId="26" hidden="1">{"TAB1",#N/A,TRUE,"GENERAL";"TAB2",#N/A,TRUE,"GENERAL";"TAB3",#N/A,TRUE,"GENERAL";"TAB4",#N/A,TRUE,"GENERAL";"TAB5",#N/A,TRUE,"GENERAL"}</definedName>
    <definedName name="___kjk6" localSheetId="27" hidden="1">{"TAB1",#N/A,TRUE,"GENERAL";"TAB2",#N/A,TRUE,"GENERAL";"TAB3",#N/A,TRUE,"GENERAL";"TAB4",#N/A,TRUE,"GENERAL";"TAB5",#N/A,TRUE,"GENERAL"}</definedName>
    <definedName name="___kjk6" localSheetId="28" hidden="1">{"TAB1",#N/A,TRUE,"GENERAL";"TAB2",#N/A,TRUE,"GENERAL";"TAB3",#N/A,TRUE,"GENERAL";"TAB4",#N/A,TRUE,"GENERAL";"TAB5",#N/A,TRUE,"GENERAL"}</definedName>
    <definedName name="___kjk6" localSheetId="29" hidden="1">{"TAB1",#N/A,TRUE,"GENERAL";"TAB2",#N/A,TRUE,"GENERAL";"TAB3",#N/A,TRUE,"GENERAL";"TAB4",#N/A,TRUE,"GENERAL";"TAB5",#N/A,TRUE,"GENERAL"}</definedName>
    <definedName name="___kjk6" localSheetId="30" hidden="1">{"TAB1",#N/A,TRUE,"GENERAL";"TAB2",#N/A,TRUE,"GENERAL";"TAB3",#N/A,TRUE,"GENERAL";"TAB4",#N/A,TRUE,"GENERAL";"TAB5",#N/A,TRUE,"GENERAL"}</definedName>
    <definedName name="___kjk6" localSheetId="31"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25" hidden="1">{"via1",#N/A,TRUE,"general";"via2",#N/A,TRUE,"general";"via3",#N/A,TRUE,"general"}</definedName>
    <definedName name="___m3" localSheetId="26" hidden="1">{"via1",#N/A,TRUE,"general";"via2",#N/A,TRUE,"general";"via3",#N/A,TRUE,"general"}</definedName>
    <definedName name="___m3" localSheetId="27" hidden="1">{"via1",#N/A,TRUE,"general";"via2",#N/A,TRUE,"general";"via3",#N/A,TRUE,"general"}</definedName>
    <definedName name="___m3" localSheetId="28" hidden="1">{"via1",#N/A,TRUE,"general";"via2",#N/A,TRUE,"general";"via3",#N/A,TRUE,"general"}</definedName>
    <definedName name="___m3" localSheetId="29" hidden="1">{"via1",#N/A,TRUE,"general";"via2",#N/A,TRUE,"general";"via3",#N/A,TRUE,"general"}</definedName>
    <definedName name="___m3" localSheetId="30" hidden="1">{"via1",#N/A,TRUE,"general";"via2",#N/A,TRUE,"general";"via3",#N/A,TRUE,"general"}</definedName>
    <definedName name="___m3" localSheetId="31" hidden="1">{"via1",#N/A,TRUE,"general";"via2",#N/A,TRUE,"general";"via3",#N/A,TRUE,"general"}</definedName>
    <definedName name="___m3" localSheetId="8" hidden="1">{"via1",#N/A,TRUE,"general";"via2",#N/A,TRUE,"general";"via3",#N/A,TRUE,"general"}</definedName>
    <definedName name="___m3" localSheetId="9"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25" hidden="1">{"TAB1",#N/A,TRUE,"GENERAL";"TAB2",#N/A,TRUE,"GENERAL";"TAB3",#N/A,TRUE,"GENERAL";"TAB4",#N/A,TRUE,"GENERAL";"TAB5",#N/A,TRUE,"GENERAL"}</definedName>
    <definedName name="___m4" localSheetId="26" hidden="1">{"TAB1",#N/A,TRUE,"GENERAL";"TAB2",#N/A,TRUE,"GENERAL";"TAB3",#N/A,TRUE,"GENERAL";"TAB4",#N/A,TRUE,"GENERAL";"TAB5",#N/A,TRUE,"GENERAL"}</definedName>
    <definedName name="___m4" localSheetId="27" hidden="1">{"TAB1",#N/A,TRUE,"GENERAL";"TAB2",#N/A,TRUE,"GENERAL";"TAB3",#N/A,TRUE,"GENERAL";"TAB4",#N/A,TRUE,"GENERAL";"TAB5",#N/A,TRUE,"GENERAL"}</definedName>
    <definedName name="___m4" localSheetId="28" hidden="1">{"TAB1",#N/A,TRUE,"GENERAL";"TAB2",#N/A,TRUE,"GENERAL";"TAB3",#N/A,TRUE,"GENERAL";"TAB4",#N/A,TRUE,"GENERAL";"TAB5",#N/A,TRUE,"GENERAL"}</definedName>
    <definedName name="___m4" localSheetId="29" hidden="1">{"TAB1",#N/A,TRUE,"GENERAL";"TAB2",#N/A,TRUE,"GENERAL";"TAB3",#N/A,TRUE,"GENERAL";"TAB4",#N/A,TRUE,"GENERAL";"TAB5",#N/A,TRUE,"GENERAL"}</definedName>
    <definedName name="___m4" localSheetId="30" hidden="1">{"TAB1",#N/A,TRUE,"GENERAL";"TAB2",#N/A,TRUE,"GENERAL";"TAB3",#N/A,TRUE,"GENERAL";"TAB4",#N/A,TRUE,"GENERAL";"TAB5",#N/A,TRUE,"GENERAL"}</definedName>
    <definedName name="___m4" localSheetId="31" hidden="1">{"TAB1",#N/A,TRUE,"GENERAL";"TAB2",#N/A,TRUE,"GENERAL";"TAB3",#N/A,TRUE,"GENERAL";"TAB4",#N/A,TRUE,"GENERAL";"TAB5",#N/A,TRUE,"GENERAL"}</definedName>
    <definedName name="___m4" localSheetId="8" hidden="1">{"TAB1",#N/A,TRUE,"GENERAL";"TAB2",#N/A,TRUE,"GENERAL";"TAB3",#N/A,TRUE,"GENERAL";"TAB4",#N/A,TRUE,"GENERAL";"TAB5",#N/A,TRUE,"GENERAL"}</definedName>
    <definedName name="___m4" localSheetId="9"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25" hidden="1">{"via1",#N/A,TRUE,"general";"via2",#N/A,TRUE,"general";"via3",#N/A,TRUE,"general"}</definedName>
    <definedName name="___m5" localSheetId="26" hidden="1">{"via1",#N/A,TRUE,"general";"via2",#N/A,TRUE,"general";"via3",#N/A,TRUE,"general"}</definedName>
    <definedName name="___m5" localSheetId="27" hidden="1">{"via1",#N/A,TRUE,"general";"via2",#N/A,TRUE,"general";"via3",#N/A,TRUE,"general"}</definedName>
    <definedName name="___m5" localSheetId="28" hidden="1">{"via1",#N/A,TRUE,"general";"via2",#N/A,TRUE,"general";"via3",#N/A,TRUE,"general"}</definedName>
    <definedName name="___m5" localSheetId="29" hidden="1">{"via1",#N/A,TRUE,"general";"via2",#N/A,TRUE,"general";"via3",#N/A,TRUE,"general"}</definedName>
    <definedName name="___m5" localSheetId="30" hidden="1">{"via1",#N/A,TRUE,"general";"via2",#N/A,TRUE,"general";"via3",#N/A,TRUE,"general"}</definedName>
    <definedName name="___m5" localSheetId="31" hidden="1">{"via1",#N/A,TRUE,"general";"via2",#N/A,TRUE,"general";"via3",#N/A,TRUE,"general"}</definedName>
    <definedName name="___m5" localSheetId="8" hidden="1">{"via1",#N/A,TRUE,"general";"via2",#N/A,TRUE,"general";"via3",#N/A,TRUE,"general"}</definedName>
    <definedName name="___m5" localSheetId="9"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25" hidden="1">{"TAB1",#N/A,TRUE,"GENERAL";"TAB2",#N/A,TRUE,"GENERAL";"TAB3",#N/A,TRUE,"GENERAL";"TAB4",#N/A,TRUE,"GENERAL";"TAB5",#N/A,TRUE,"GENERAL"}</definedName>
    <definedName name="___m6" localSheetId="26" hidden="1">{"TAB1",#N/A,TRUE,"GENERAL";"TAB2",#N/A,TRUE,"GENERAL";"TAB3",#N/A,TRUE,"GENERAL";"TAB4",#N/A,TRUE,"GENERAL";"TAB5",#N/A,TRUE,"GENERAL"}</definedName>
    <definedName name="___m6" localSheetId="27" hidden="1">{"TAB1",#N/A,TRUE,"GENERAL";"TAB2",#N/A,TRUE,"GENERAL";"TAB3",#N/A,TRUE,"GENERAL";"TAB4",#N/A,TRUE,"GENERAL";"TAB5",#N/A,TRUE,"GENERAL"}</definedName>
    <definedName name="___m6" localSheetId="28" hidden="1">{"TAB1",#N/A,TRUE,"GENERAL";"TAB2",#N/A,TRUE,"GENERAL";"TAB3",#N/A,TRUE,"GENERAL";"TAB4",#N/A,TRUE,"GENERAL";"TAB5",#N/A,TRUE,"GENERAL"}</definedName>
    <definedName name="___m6" localSheetId="29" hidden="1">{"TAB1",#N/A,TRUE,"GENERAL";"TAB2",#N/A,TRUE,"GENERAL";"TAB3",#N/A,TRUE,"GENERAL";"TAB4",#N/A,TRUE,"GENERAL";"TAB5",#N/A,TRUE,"GENERAL"}</definedName>
    <definedName name="___m6" localSheetId="30" hidden="1">{"TAB1",#N/A,TRUE,"GENERAL";"TAB2",#N/A,TRUE,"GENERAL";"TAB3",#N/A,TRUE,"GENERAL";"TAB4",#N/A,TRUE,"GENERAL";"TAB5",#N/A,TRUE,"GENERAL"}</definedName>
    <definedName name="___m6" localSheetId="31" hidden="1">{"TAB1",#N/A,TRUE,"GENERAL";"TAB2",#N/A,TRUE,"GENERAL";"TAB3",#N/A,TRUE,"GENERAL";"TAB4",#N/A,TRUE,"GENERAL";"TAB5",#N/A,TRUE,"GENERAL"}</definedName>
    <definedName name="___m6" localSheetId="8" hidden="1">{"TAB1",#N/A,TRUE,"GENERAL";"TAB2",#N/A,TRUE,"GENERAL";"TAB3",#N/A,TRUE,"GENERAL";"TAB4",#N/A,TRUE,"GENERAL";"TAB5",#N/A,TRUE,"GENERAL"}</definedName>
    <definedName name="___m6" localSheetId="9"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25" hidden="1">{"TAB1",#N/A,TRUE,"GENERAL";"TAB2",#N/A,TRUE,"GENERAL";"TAB3",#N/A,TRUE,"GENERAL";"TAB4",#N/A,TRUE,"GENERAL";"TAB5",#N/A,TRUE,"GENERAL"}</definedName>
    <definedName name="___m7" localSheetId="26" hidden="1">{"TAB1",#N/A,TRUE,"GENERAL";"TAB2",#N/A,TRUE,"GENERAL";"TAB3",#N/A,TRUE,"GENERAL";"TAB4",#N/A,TRUE,"GENERAL";"TAB5",#N/A,TRUE,"GENERAL"}</definedName>
    <definedName name="___m7" localSheetId="27" hidden="1">{"TAB1",#N/A,TRUE,"GENERAL";"TAB2",#N/A,TRUE,"GENERAL";"TAB3",#N/A,TRUE,"GENERAL";"TAB4",#N/A,TRUE,"GENERAL";"TAB5",#N/A,TRUE,"GENERAL"}</definedName>
    <definedName name="___m7" localSheetId="28" hidden="1">{"TAB1",#N/A,TRUE,"GENERAL";"TAB2",#N/A,TRUE,"GENERAL";"TAB3",#N/A,TRUE,"GENERAL";"TAB4",#N/A,TRUE,"GENERAL";"TAB5",#N/A,TRUE,"GENERAL"}</definedName>
    <definedName name="___m7" localSheetId="29" hidden="1">{"TAB1",#N/A,TRUE,"GENERAL";"TAB2",#N/A,TRUE,"GENERAL";"TAB3",#N/A,TRUE,"GENERAL";"TAB4",#N/A,TRUE,"GENERAL";"TAB5",#N/A,TRUE,"GENERAL"}</definedName>
    <definedName name="___m7" localSheetId="30" hidden="1">{"TAB1",#N/A,TRUE,"GENERAL";"TAB2",#N/A,TRUE,"GENERAL";"TAB3",#N/A,TRUE,"GENERAL";"TAB4",#N/A,TRUE,"GENERAL";"TAB5",#N/A,TRUE,"GENERAL"}</definedName>
    <definedName name="___m7" localSheetId="31" hidden="1">{"TAB1",#N/A,TRUE,"GENERAL";"TAB2",#N/A,TRUE,"GENERAL";"TAB3",#N/A,TRUE,"GENERAL";"TAB4",#N/A,TRUE,"GENERAL";"TAB5",#N/A,TRUE,"GENERAL"}</definedName>
    <definedName name="___m7" localSheetId="8" hidden="1">{"TAB1",#N/A,TRUE,"GENERAL";"TAB2",#N/A,TRUE,"GENERAL";"TAB3",#N/A,TRUE,"GENERAL";"TAB4",#N/A,TRUE,"GENERAL";"TAB5",#N/A,TRUE,"GENERAL"}</definedName>
    <definedName name="___m7" localSheetId="9"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25" hidden="1">{"via1",#N/A,TRUE,"general";"via2",#N/A,TRUE,"general";"via3",#N/A,TRUE,"general"}</definedName>
    <definedName name="___m8" localSheetId="26" hidden="1">{"via1",#N/A,TRUE,"general";"via2",#N/A,TRUE,"general";"via3",#N/A,TRUE,"general"}</definedName>
    <definedName name="___m8" localSheetId="27" hidden="1">{"via1",#N/A,TRUE,"general";"via2",#N/A,TRUE,"general";"via3",#N/A,TRUE,"general"}</definedName>
    <definedName name="___m8" localSheetId="28" hidden="1">{"via1",#N/A,TRUE,"general";"via2",#N/A,TRUE,"general";"via3",#N/A,TRUE,"general"}</definedName>
    <definedName name="___m8" localSheetId="29" hidden="1">{"via1",#N/A,TRUE,"general";"via2",#N/A,TRUE,"general";"via3",#N/A,TRUE,"general"}</definedName>
    <definedName name="___m8" localSheetId="30" hidden="1">{"via1",#N/A,TRUE,"general";"via2",#N/A,TRUE,"general";"via3",#N/A,TRUE,"general"}</definedName>
    <definedName name="___m8" localSheetId="31" hidden="1">{"via1",#N/A,TRUE,"general";"via2",#N/A,TRUE,"general";"via3",#N/A,TRUE,"general"}</definedName>
    <definedName name="___m8" localSheetId="8" hidden="1">{"via1",#N/A,TRUE,"general";"via2",#N/A,TRUE,"general";"via3",#N/A,TRUE,"general"}</definedName>
    <definedName name="___m8" localSheetId="9"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25" hidden="1">{"via1",#N/A,TRUE,"general";"via2",#N/A,TRUE,"general";"via3",#N/A,TRUE,"general"}</definedName>
    <definedName name="___m9" localSheetId="26" hidden="1">{"via1",#N/A,TRUE,"general";"via2",#N/A,TRUE,"general";"via3",#N/A,TRUE,"general"}</definedName>
    <definedName name="___m9" localSheetId="27" hidden="1">{"via1",#N/A,TRUE,"general";"via2",#N/A,TRUE,"general";"via3",#N/A,TRUE,"general"}</definedName>
    <definedName name="___m9" localSheetId="28" hidden="1">{"via1",#N/A,TRUE,"general";"via2",#N/A,TRUE,"general";"via3",#N/A,TRUE,"general"}</definedName>
    <definedName name="___m9" localSheetId="29" hidden="1">{"via1",#N/A,TRUE,"general";"via2",#N/A,TRUE,"general";"via3",#N/A,TRUE,"general"}</definedName>
    <definedName name="___m9" localSheetId="30" hidden="1">{"via1",#N/A,TRUE,"general";"via2",#N/A,TRUE,"general";"via3",#N/A,TRUE,"general"}</definedName>
    <definedName name="___m9" localSheetId="31" hidden="1">{"via1",#N/A,TRUE,"general";"via2",#N/A,TRUE,"general";"via3",#N/A,TRUE,"general"}</definedName>
    <definedName name="___m9" localSheetId="8" hidden="1">{"via1",#N/A,TRUE,"general";"via2",#N/A,TRUE,"general";"via3",#N/A,TRUE,"general"}</definedName>
    <definedName name="___m9" localSheetId="9"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25" hidden="1">{"TAB1",#N/A,TRUE,"GENERAL";"TAB2",#N/A,TRUE,"GENERAL";"TAB3",#N/A,TRUE,"GENERAL";"TAB4",#N/A,TRUE,"GENERAL";"TAB5",#N/A,TRUE,"GENERAL"}</definedName>
    <definedName name="___n3" localSheetId="26" hidden="1">{"TAB1",#N/A,TRUE,"GENERAL";"TAB2",#N/A,TRUE,"GENERAL";"TAB3",#N/A,TRUE,"GENERAL";"TAB4",#N/A,TRUE,"GENERAL";"TAB5",#N/A,TRUE,"GENERAL"}</definedName>
    <definedName name="___n3" localSheetId="27" hidden="1">{"TAB1",#N/A,TRUE,"GENERAL";"TAB2",#N/A,TRUE,"GENERAL";"TAB3",#N/A,TRUE,"GENERAL";"TAB4",#N/A,TRUE,"GENERAL";"TAB5",#N/A,TRUE,"GENERAL"}</definedName>
    <definedName name="___n3" localSheetId="28" hidden="1">{"TAB1",#N/A,TRUE,"GENERAL";"TAB2",#N/A,TRUE,"GENERAL";"TAB3",#N/A,TRUE,"GENERAL";"TAB4",#N/A,TRUE,"GENERAL";"TAB5",#N/A,TRUE,"GENERAL"}</definedName>
    <definedName name="___n3" localSheetId="29" hidden="1">{"TAB1",#N/A,TRUE,"GENERAL";"TAB2",#N/A,TRUE,"GENERAL";"TAB3",#N/A,TRUE,"GENERAL";"TAB4",#N/A,TRUE,"GENERAL";"TAB5",#N/A,TRUE,"GENERAL"}</definedName>
    <definedName name="___n3" localSheetId="30" hidden="1">{"TAB1",#N/A,TRUE,"GENERAL";"TAB2",#N/A,TRUE,"GENERAL";"TAB3",#N/A,TRUE,"GENERAL";"TAB4",#N/A,TRUE,"GENERAL";"TAB5",#N/A,TRUE,"GENERAL"}</definedName>
    <definedName name="___n3" localSheetId="31" hidden="1">{"TAB1",#N/A,TRUE,"GENERAL";"TAB2",#N/A,TRUE,"GENERAL";"TAB3",#N/A,TRUE,"GENERAL";"TAB4",#N/A,TRUE,"GENERAL";"TAB5",#N/A,TRUE,"GENERAL"}</definedName>
    <definedName name="___n3" localSheetId="8" hidden="1">{"TAB1",#N/A,TRUE,"GENERAL";"TAB2",#N/A,TRUE,"GENERAL";"TAB3",#N/A,TRUE,"GENERAL";"TAB4",#N/A,TRUE,"GENERAL";"TAB5",#N/A,TRUE,"GENERAL"}</definedName>
    <definedName name="___n3" localSheetId="9"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25" hidden="1">{"via1",#N/A,TRUE,"general";"via2",#N/A,TRUE,"general";"via3",#N/A,TRUE,"general"}</definedName>
    <definedName name="___n4" localSheetId="26" hidden="1">{"via1",#N/A,TRUE,"general";"via2",#N/A,TRUE,"general";"via3",#N/A,TRUE,"general"}</definedName>
    <definedName name="___n4" localSheetId="27" hidden="1">{"via1",#N/A,TRUE,"general";"via2",#N/A,TRUE,"general";"via3",#N/A,TRUE,"general"}</definedName>
    <definedName name="___n4" localSheetId="28" hidden="1">{"via1",#N/A,TRUE,"general";"via2",#N/A,TRUE,"general";"via3",#N/A,TRUE,"general"}</definedName>
    <definedName name="___n4" localSheetId="29" hidden="1">{"via1",#N/A,TRUE,"general";"via2",#N/A,TRUE,"general";"via3",#N/A,TRUE,"general"}</definedName>
    <definedName name="___n4" localSheetId="30" hidden="1">{"via1",#N/A,TRUE,"general";"via2",#N/A,TRUE,"general";"via3",#N/A,TRUE,"general"}</definedName>
    <definedName name="___n4" localSheetId="31" hidden="1">{"via1",#N/A,TRUE,"general";"via2",#N/A,TRUE,"general";"via3",#N/A,TRUE,"general"}</definedName>
    <definedName name="___n4" localSheetId="8" hidden="1">{"via1",#N/A,TRUE,"general";"via2",#N/A,TRUE,"general";"via3",#N/A,TRUE,"general"}</definedName>
    <definedName name="___n4" localSheetId="9"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25" hidden="1">{"TAB1",#N/A,TRUE,"GENERAL";"TAB2",#N/A,TRUE,"GENERAL";"TAB3",#N/A,TRUE,"GENERAL";"TAB4",#N/A,TRUE,"GENERAL";"TAB5",#N/A,TRUE,"GENERAL"}</definedName>
    <definedName name="___n5" localSheetId="26" hidden="1">{"TAB1",#N/A,TRUE,"GENERAL";"TAB2",#N/A,TRUE,"GENERAL";"TAB3",#N/A,TRUE,"GENERAL";"TAB4",#N/A,TRUE,"GENERAL";"TAB5",#N/A,TRUE,"GENERAL"}</definedName>
    <definedName name="___n5" localSheetId="27" hidden="1">{"TAB1",#N/A,TRUE,"GENERAL";"TAB2",#N/A,TRUE,"GENERAL";"TAB3",#N/A,TRUE,"GENERAL";"TAB4",#N/A,TRUE,"GENERAL";"TAB5",#N/A,TRUE,"GENERAL"}</definedName>
    <definedName name="___n5" localSheetId="28" hidden="1">{"TAB1",#N/A,TRUE,"GENERAL";"TAB2",#N/A,TRUE,"GENERAL";"TAB3",#N/A,TRUE,"GENERAL";"TAB4",#N/A,TRUE,"GENERAL";"TAB5",#N/A,TRUE,"GENERAL"}</definedName>
    <definedName name="___n5" localSheetId="29" hidden="1">{"TAB1",#N/A,TRUE,"GENERAL";"TAB2",#N/A,TRUE,"GENERAL";"TAB3",#N/A,TRUE,"GENERAL";"TAB4",#N/A,TRUE,"GENERAL";"TAB5",#N/A,TRUE,"GENERAL"}</definedName>
    <definedName name="___n5" localSheetId="30" hidden="1">{"TAB1",#N/A,TRUE,"GENERAL";"TAB2",#N/A,TRUE,"GENERAL";"TAB3",#N/A,TRUE,"GENERAL";"TAB4",#N/A,TRUE,"GENERAL";"TAB5",#N/A,TRUE,"GENERAL"}</definedName>
    <definedName name="___n5" localSheetId="31" hidden="1">{"TAB1",#N/A,TRUE,"GENERAL";"TAB2",#N/A,TRUE,"GENERAL";"TAB3",#N/A,TRUE,"GENERAL";"TAB4",#N/A,TRUE,"GENERAL";"TAB5",#N/A,TRUE,"GENERAL"}</definedName>
    <definedName name="___n5" localSheetId="8" hidden="1">{"TAB1",#N/A,TRUE,"GENERAL";"TAB2",#N/A,TRUE,"GENERAL";"TAB3",#N/A,TRUE,"GENERAL";"TAB4",#N/A,TRUE,"GENERAL";"TAB5",#N/A,TRUE,"GENERAL"}</definedName>
    <definedName name="___n5" localSheetId="9"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25" hidden="1">{"via1",#N/A,TRUE,"general";"via2",#N/A,TRUE,"general";"via3",#N/A,TRUE,"general"}</definedName>
    <definedName name="___nyn7" localSheetId="26" hidden="1">{"via1",#N/A,TRUE,"general";"via2",#N/A,TRUE,"general";"via3",#N/A,TRUE,"general"}</definedName>
    <definedName name="___nyn7" localSheetId="27" hidden="1">{"via1",#N/A,TRUE,"general";"via2",#N/A,TRUE,"general";"via3",#N/A,TRUE,"general"}</definedName>
    <definedName name="___nyn7" localSheetId="28" hidden="1">{"via1",#N/A,TRUE,"general";"via2",#N/A,TRUE,"general";"via3",#N/A,TRUE,"general"}</definedName>
    <definedName name="___nyn7" localSheetId="29" hidden="1">{"via1",#N/A,TRUE,"general";"via2",#N/A,TRUE,"general";"via3",#N/A,TRUE,"general"}</definedName>
    <definedName name="___nyn7" localSheetId="30" hidden="1">{"via1",#N/A,TRUE,"general";"via2",#N/A,TRUE,"general";"via3",#N/A,TRUE,"general"}</definedName>
    <definedName name="___nyn7" localSheetId="31" hidden="1">{"via1",#N/A,TRUE,"general";"via2",#N/A,TRUE,"general";"via3",#N/A,TRUE,"general"}</definedName>
    <definedName name="___nyn7" localSheetId="8" hidden="1">{"via1",#N/A,TRUE,"general";"via2",#N/A,TRUE,"general";"via3",#N/A,TRUE,"general"}</definedName>
    <definedName name="___nyn7" localSheetId="9"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25" hidden="1">{"via1",#N/A,TRUE,"general";"via2",#N/A,TRUE,"general";"via3",#N/A,TRUE,"general"}</definedName>
    <definedName name="___o4" localSheetId="26" hidden="1">{"via1",#N/A,TRUE,"general";"via2",#N/A,TRUE,"general";"via3",#N/A,TRUE,"general"}</definedName>
    <definedName name="___o4" localSheetId="27" hidden="1">{"via1",#N/A,TRUE,"general";"via2",#N/A,TRUE,"general";"via3",#N/A,TRUE,"general"}</definedName>
    <definedName name="___o4" localSheetId="28" hidden="1">{"via1",#N/A,TRUE,"general";"via2",#N/A,TRUE,"general";"via3",#N/A,TRUE,"general"}</definedName>
    <definedName name="___o4" localSheetId="29" hidden="1">{"via1",#N/A,TRUE,"general";"via2",#N/A,TRUE,"general";"via3",#N/A,TRUE,"general"}</definedName>
    <definedName name="___o4" localSheetId="30" hidden="1">{"via1",#N/A,TRUE,"general";"via2",#N/A,TRUE,"general";"via3",#N/A,TRUE,"general"}</definedName>
    <definedName name="___o4" localSheetId="31" hidden="1">{"via1",#N/A,TRUE,"general";"via2",#N/A,TRUE,"general";"via3",#N/A,TRUE,"general"}</definedName>
    <definedName name="___o4" localSheetId="8" hidden="1">{"via1",#N/A,TRUE,"general";"via2",#N/A,TRUE,"general";"via3",#N/A,TRUE,"general"}</definedName>
    <definedName name="___o4" localSheetId="9"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25" hidden="1">{"TAB1",#N/A,TRUE,"GENERAL";"TAB2",#N/A,TRUE,"GENERAL";"TAB3",#N/A,TRUE,"GENERAL";"TAB4",#N/A,TRUE,"GENERAL";"TAB5",#N/A,TRUE,"GENERAL"}</definedName>
    <definedName name="___o5" localSheetId="26" hidden="1">{"TAB1",#N/A,TRUE,"GENERAL";"TAB2",#N/A,TRUE,"GENERAL";"TAB3",#N/A,TRUE,"GENERAL";"TAB4",#N/A,TRUE,"GENERAL";"TAB5",#N/A,TRUE,"GENERAL"}</definedName>
    <definedName name="___o5" localSheetId="27" hidden="1">{"TAB1",#N/A,TRUE,"GENERAL";"TAB2",#N/A,TRUE,"GENERAL";"TAB3",#N/A,TRUE,"GENERAL";"TAB4",#N/A,TRUE,"GENERAL";"TAB5",#N/A,TRUE,"GENERAL"}</definedName>
    <definedName name="___o5" localSheetId="28" hidden="1">{"TAB1",#N/A,TRUE,"GENERAL";"TAB2",#N/A,TRUE,"GENERAL";"TAB3",#N/A,TRUE,"GENERAL";"TAB4",#N/A,TRUE,"GENERAL";"TAB5",#N/A,TRUE,"GENERAL"}</definedName>
    <definedName name="___o5" localSheetId="29" hidden="1">{"TAB1",#N/A,TRUE,"GENERAL";"TAB2",#N/A,TRUE,"GENERAL";"TAB3",#N/A,TRUE,"GENERAL";"TAB4",#N/A,TRUE,"GENERAL";"TAB5",#N/A,TRUE,"GENERAL"}</definedName>
    <definedName name="___o5" localSheetId="30" hidden="1">{"TAB1",#N/A,TRUE,"GENERAL";"TAB2",#N/A,TRUE,"GENERAL";"TAB3",#N/A,TRUE,"GENERAL";"TAB4",#N/A,TRUE,"GENERAL";"TAB5",#N/A,TRUE,"GENERAL"}</definedName>
    <definedName name="___o5" localSheetId="31" hidden="1">{"TAB1",#N/A,TRUE,"GENERAL";"TAB2",#N/A,TRUE,"GENERAL";"TAB3",#N/A,TRUE,"GENERAL";"TAB4",#N/A,TRUE,"GENERAL";"TAB5",#N/A,TRUE,"GENERAL"}</definedName>
    <definedName name="___o5" localSheetId="8" hidden="1">{"TAB1",#N/A,TRUE,"GENERAL";"TAB2",#N/A,TRUE,"GENERAL";"TAB3",#N/A,TRUE,"GENERAL";"TAB4",#N/A,TRUE,"GENERAL";"TAB5",#N/A,TRUE,"GENERAL"}</definedName>
    <definedName name="___o5" localSheetId="9"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25" hidden="1">{"TAB1",#N/A,TRUE,"GENERAL";"TAB2",#N/A,TRUE,"GENERAL";"TAB3",#N/A,TRUE,"GENERAL";"TAB4",#N/A,TRUE,"GENERAL";"TAB5",#N/A,TRUE,"GENERAL"}</definedName>
    <definedName name="___o6" localSheetId="26" hidden="1">{"TAB1",#N/A,TRUE,"GENERAL";"TAB2",#N/A,TRUE,"GENERAL";"TAB3",#N/A,TRUE,"GENERAL";"TAB4",#N/A,TRUE,"GENERAL";"TAB5",#N/A,TRUE,"GENERAL"}</definedName>
    <definedName name="___o6" localSheetId="27" hidden="1">{"TAB1",#N/A,TRUE,"GENERAL";"TAB2",#N/A,TRUE,"GENERAL";"TAB3",#N/A,TRUE,"GENERAL";"TAB4",#N/A,TRUE,"GENERAL";"TAB5",#N/A,TRUE,"GENERAL"}</definedName>
    <definedName name="___o6" localSheetId="28" hidden="1">{"TAB1",#N/A,TRUE,"GENERAL";"TAB2",#N/A,TRUE,"GENERAL";"TAB3",#N/A,TRUE,"GENERAL";"TAB4",#N/A,TRUE,"GENERAL";"TAB5",#N/A,TRUE,"GENERAL"}</definedName>
    <definedName name="___o6" localSheetId="29" hidden="1">{"TAB1",#N/A,TRUE,"GENERAL";"TAB2",#N/A,TRUE,"GENERAL";"TAB3",#N/A,TRUE,"GENERAL";"TAB4",#N/A,TRUE,"GENERAL";"TAB5",#N/A,TRUE,"GENERAL"}</definedName>
    <definedName name="___o6" localSheetId="30" hidden="1">{"TAB1",#N/A,TRUE,"GENERAL";"TAB2",#N/A,TRUE,"GENERAL";"TAB3",#N/A,TRUE,"GENERAL";"TAB4",#N/A,TRUE,"GENERAL";"TAB5",#N/A,TRUE,"GENERAL"}</definedName>
    <definedName name="___o6" localSheetId="31" hidden="1">{"TAB1",#N/A,TRUE,"GENERAL";"TAB2",#N/A,TRUE,"GENERAL";"TAB3",#N/A,TRUE,"GENERAL";"TAB4",#N/A,TRUE,"GENERAL";"TAB5",#N/A,TRUE,"GENERAL"}</definedName>
    <definedName name="___o6" localSheetId="8" hidden="1">{"TAB1",#N/A,TRUE,"GENERAL";"TAB2",#N/A,TRUE,"GENERAL";"TAB3",#N/A,TRUE,"GENERAL";"TAB4",#N/A,TRUE,"GENERAL";"TAB5",#N/A,TRUE,"GENERAL"}</definedName>
    <definedName name="___o6" localSheetId="9"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25" hidden="1">{"TAB1",#N/A,TRUE,"GENERAL";"TAB2",#N/A,TRUE,"GENERAL";"TAB3",#N/A,TRUE,"GENERAL";"TAB4",#N/A,TRUE,"GENERAL";"TAB5",#N/A,TRUE,"GENERAL"}</definedName>
    <definedName name="___o7" localSheetId="26" hidden="1">{"TAB1",#N/A,TRUE,"GENERAL";"TAB2",#N/A,TRUE,"GENERAL";"TAB3",#N/A,TRUE,"GENERAL";"TAB4",#N/A,TRUE,"GENERAL";"TAB5",#N/A,TRUE,"GENERAL"}</definedName>
    <definedName name="___o7" localSheetId="27" hidden="1">{"TAB1",#N/A,TRUE,"GENERAL";"TAB2",#N/A,TRUE,"GENERAL";"TAB3",#N/A,TRUE,"GENERAL";"TAB4",#N/A,TRUE,"GENERAL";"TAB5",#N/A,TRUE,"GENERAL"}</definedName>
    <definedName name="___o7" localSheetId="28" hidden="1">{"TAB1",#N/A,TRUE,"GENERAL";"TAB2",#N/A,TRUE,"GENERAL";"TAB3",#N/A,TRUE,"GENERAL";"TAB4",#N/A,TRUE,"GENERAL";"TAB5",#N/A,TRUE,"GENERAL"}</definedName>
    <definedName name="___o7" localSheetId="29" hidden="1">{"TAB1",#N/A,TRUE,"GENERAL";"TAB2",#N/A,TRUE,"GENERAL";"TAB3",#N/A,TRUE,"GENERAL";"TAB4",#N/A,TRUE,"GENERAL";"TAB5",#N/A,TRUE,"GENERAL"}</definedName>
    <definedName name="___o7" localSheetId="30" hidden="1">{"TAB1",#N/A,TRUE,"GENERAL";"TAB2",#N/A,TRUE,"GENERAL";"TAB3",#N/A,TRUE,"GENERAL";"TAB4",#N/A,TRUE,"GENERAL";"TAB5",#N/A,TRUE,"GENERAL"}</definedName>
    <definedName name="___o7" localSheetId="31" hidden="1">{"TAB1",#N/A,TRUE,"GENERAL";"TAB2",#N/A,TRUE,"GENERAL";"TAB3",#N/A,TRUE,"GENERAL";"TAB4",#N/A,TRUE,"GENERAL";"TAB5",#N/A,TRUE,"GENERAL"}</definedName>
    <definedName name="___o7" localSheetId="8" hidden="1">{"TAB1",#N/A,TRUE,"GENERAL";"TAB2",#N/A,TRUE,"GENERAL";"TAB3",#N/A,TRUE,"GENERAL";"TAB4",#N/A,TRUE,"GENERAL";"TAB5",#N/A,TRUE,"GENERAL"}</definedName>
    <definedName name="___o7" localSheetId="9"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25" hidden="1">{"via1",#N/A,TRUE,"general";"via2",#N/A,TRUE,"general";"via3",#N/A,TRUE,"general"}</definedName>
    <definedName name="___o8" localSheetId="26" hidden="1">{"via1",#N/A,TRUE,"general";"via2",#N/A,TRUE,"general";"via3",#N/A,TRUE,"general"}</definedName>
    <definedName name="___o8" localSheetId="27" hidden="1">{"via1",#N/A,TRUE,"general";"via2",#N/A,TRUE,"general";"via3",#N/A,TRUE,"general"}</definedName>
    <definedName name="___o8" localSheetId="28" hidden="1">{"via1",#N/A,TRUE,"general";"via2",#N/A,TRUE,"general";"via3",#N/A,TRUE,"general"}</definedName>
    <definedName name="___o8" localSheetId="29" hidden="1">{"via1",#N/A,TRUE,"general";"via2",#N/A,TRUE,"general";"via3",#N/A,TRUE,"general"}</definedName>
    <definedName name="___o8" localSheetId="30" hidden="1">{"via1",#N/A,TRUE,"general";"via2",#N/A,TRUE,"general";"via3",#N/A,TRUE,"general"}</definedName>
    <definedName name="___o8" localSheetId="31" hidden="1">{"via1",#N/A,TRUE,"general";"via2",#N/A,TRUE,"general";"via3",#N/A,TRUE,"general"}</definedName>
    <definedName name="___o8" localSheetId="8" hidden="1">{"via1",#N/A,TRUE,"general";"via2",#N/A,TRUE,"general";"via3",#N/A,TRUE,"general"}</definedName>
    <definedName name="___o8" localSheetId="9"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25" hidden="1">{"TAB1",#N/A,TRUE,"GENERAL";"TAB2",#N/A,TRUE,"GENERAL";"TAB3",#N/A,TRUE,"GENERAL";"TAB4",#N/A,TRUE,"GENERAL";"TAB5",#N/A,TRUE,"GENERAL"}</definedName>
    <definedName name="___o9" localSheetId="26" hidden="1">{"TAB1",#N/A,TRUE,"GENERAL";"TAB2",#N/A,TRUE,"GENERAL";"TAB3",#N/A,TRUE,"GENERAL";"TAB4",#N/A,TRUE,"GENERAL";"TAB5",#N/A,TRUE,"GENERAL"}</definedName>
    <definedName name="___o9" localSheetId="27" hidden="1">{"TAB1",#N/A,TRUE,"GENERAL";"TAB2",#N/A,TRUE,"GENERAL";"TAB3",#N/A,TRUE,"GENERAL";"TAB4",#N/A,TRUE,"GENERAL";"TAB5",#N/A,TRUE,"GENERAL"}</definedName>
    <definedName name="___o9" localSheetId="28" hidden="1">{"TAB1",#N/A,TRUE,"GENERAL";"TAB2",#N/A,TRUE,"GENERAL";"TAB3",#N/A,TRUE,"GENERAL";"TAB4",#N/A,TRUE,"GENERAL";"TAB5",#N/A,TRUE,"GENERAL"}</definedName>
    <definedName name="___o9" localSheetId="29" hidden="1">{"TAB1",#N/A,TRUE,"GENERAL";"TAB2",#N/A,TRUE,"GENERAL";"TAB3",#N/A,TRUE,"GENERAL";"TAB4",#N/A,TRUE,"GENERAL";"TAB5",#N/A,TRUE,"GENERAL"}</definedName>
    <definedName name="___o9" localSheetId="30" hidden="1">{"TAB1",#N/A,TRUE,"GENERAL";"TAB2",#N/A,TRUE,"GENERAL";"TAB3",#N/A,TRUE,"GENERAL";"TAB4",#N/A,TRUE,"GENERAL";"TAB5",#N/A,TRUE,"GENERAL"}</definedName>
    <definedName name="___o9" localSheetId="31" hidden="1">{"TAB1",#N/A,TRUE,"GENERAL";"TAB2",#N/A,TRUE,"GENERAL";"TAB3",#N/A,TRUE,"GENERAL";"TAB4",#N/A,TRUE,"GENERAL";"TAB5",#N/A,TRUE,"GENERAL"}</definedName>
    <definedName name="___o9" localSheetId="8" hidden="1">{"TAB1",#N/A,TRUE,"GENERAL";"TAB2",#N/A,TRUE,"GENERAL";"TAB3",#N/A,TRUE,"GENERAL";"TAB4",#N/A,TRUE,"GENERAL";"TAB5",#N/A,TRUE,"GENERAL"}</definedName>
    <definedName name="___o9" localSheetId="9"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25" hidden="1">{"via1",#N/A,TRUE,"general";"via2",#N/A,TRUE,"general";"via3",#N/A,TRUE,"general"}</definedName>
    <definedName name="___p6" localSheetId="26" hidden="1">{"via1",#N/A,TRUE,"general";"via2",#N/A,TRUE,"general";"via3",#N/A,TRUE,"general"}</definedName>
    <definedName name="___p6" localSheetId="27" hidden="1">{"via1",#N/A,TRUE,"general";"via2",#N/A,TRUE,"general";"via3",#N/A,TRUE,"general"}</definedName>
    <definedName name="___p6" localSheetId="28" hidden="1">{"via1",#N/A,TRUE,"general";"via2",#N/A,TRUE,"general";"via3",#N/A,TRUE,"general"}</definedName>
    <definedName name="___p6" localSheetId="29" hidden="1">{"via1",#N/A,TRUE,"general";"via2",#N/A,TRUE,"general";"via3",#N/A,TRUE,"general"}</definedName>
    <definedName name="___p6" localSheetId="30" hidden="1">{"via1",#N/A,TRUE,"general";"via2",#N/A,TRUE,"general";"via3",#N/A,TRUE,"general"}</definedName>
    <definedName name="___p6" localSheetId="31" hidden="1">{"via1",#N/A,TRUE,"general";"via2",#N/A,TRUE,"general";"via3",#N/A,TRUE,"general"}</definedName>
    <definedName name="___p6" localSheetId="8" hidden="1">{"via1",#N/A,TRUE,"general";"via2",#N/A,TRUE,"general";"via3",#N/A,TRUE,"general"}</definedName>
    <definedName name="___p6" localSheetId="9"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25" hidden="1">{"via1",#N/A,TRUE,"general";"via2",#N/A,TRUE,"general";"via3",#N/A,TRUE,"general"}</definedName>
    <definedName name="___p7" localSheetId="26" hidden="1">{"via1",#N/A,TRUE,"general";"via2",#N/A,TRUE,"general";"via3",#N/A,TRUE,"general"}</definedName>
    <definedName name="___p7" localSheetId="27" hidden="1">{"via1",#N/A,TRUE,"general";"via2",#N/A,TRUE,"general";"via3",#N/A,TRUE,"general"}</definedName>
    <definedName name="___p7" localSheetId="28" hidden="1">{"via1",#N/A,TRUE,"general";"via2",#N/A,TRUE,"general";"via3",#N/A,TRUE,"general"}</definedName>
    <definedName name="___p7" localSheetId="29" hidden="1">{"via1",#N/A,TRUE,"general";"via2",#N/A,TRUE,"general";"via3",#N/A,TRUE,"general"}</definedName>
    <definedName name="___p7" localSheetId="30" hidden="1">{"via1",#N/A,TRUE,"general";"via2",#N/A,TRUE,"general";"via3",#N/A,TRUE,"general"}</definedName>
    <definedName name="___p7" localSheetId="31" hidden="1">{"via1",#N/A,TRUE,"general";"via2",#N/A,TRUE,"general";"via3",#N/A,TRUE,"general"}</definedName>
    <definedName name="___p7" localSheetId="8" hidden="1">{"via1",#N/A,TRUE,"general";"via2",#N/A,TRUE,"general";"via3",#N/A,TRUE,"general"}</definedName>
    <definedName name="___p7" localSheetId="9"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25" hidden="1">{"TAB1",#N/A,TRUE,"GENERAL";"TAB2",#N/A,TRUE,"GENERAL";"TAB3",#N/A,TRUE,"GENERAL";"TAB4",#N/A,TRUE,"GENERAL";"TAB5",#N/A,TRUE,"GENERAL"}</definedName>
    <definedName name="___p8" localSheetId="26" hidden="1">{"TAB1",#N/A,TRUE,"GENERAL";"TAB2",#N/A,TRUE,"GENERAL";"TAB3",#N/A,TRUE,"GENERAL";"TAB4",#N/A,TRUE,"GENERAL";"TAB5",#N/A,TRUE,"GENERAL"}</definedName>
    <definedName name="___p8" localSheetId="27" hidden="1">{"TAB1",#N/A,TRUE,"GENERAL";"TAB2",#N/A,TRUE,"GENERAL";"TAB3",#N/A,TRUE,"GENERAL";"TAB4",#N/A,TRUE,"GENERAL";"TAB5",#N/A,TRUE,"GENERAL"}</definedName>
    <definedName name="___p8" localSheetId="28" hidden="1">{"TAB1",#N/A,TRUE,"GENERAL";"TAB2",#N/A,TRUE,"GENERAL";"TAB3",#N/A,TRUE,"GENERAL";"TAB4",#N/A,TRUE,"GENERAL";"TAB5",#N/A,TRUE,"GENERAL"}</definedName>
    <definedName name="___p8" localSheetId="29" hidden="1">{"TAB1",#N/A,TRUE,"GENERAL";"TAB2",#N/A,TRUE,"GENERAL";"TAB3",#N/A,TRUE,"GENERAL";"TAB4",#N/A,TRUE,"GENERAL";"TAB5",#N/A,TRUE,"GENERAL"}</definedName>
    <definedName name="___p8" localSheetId="30" hidden="1">{"TAB1",#N/A,TRUE,"GENERAL";"TAB2",#N/A,TRUE,"GENERAL";"TAB3",#N/A,TRUE,"GENERAL";"TAB4",#N/A,TRUE,"GENERAL";"TAB5",#N/A,TRUE,"GENERAL"}</definedName>
    <definedName name="___p8" localSheetId="31" hidden="1">{"TAB1",#N/A,TRUE,"GENERAL";"TAB2",#N/A,TRUE,"GENERAL";"TAB3",#N/A,TRUE,"GENERAL";"TAB4",#N/A,TRUE,"GENERAL";"TAB5",#N/A,TRUE,"GENERAL"}</definedName>
    <definedName name="___p8" localSheetId="8" hidden="1">{"TAB1",#N/A,TRUE,"GENERAL";"TAB2",#N/A,TRUE,"GENERAL";"TAB3",#N/A,TRUE,"GENERAL";"TAB4",#N/A,TRUE,"GENERAL";"TAB5",#N/A,TRUE,"GENERAL"}</definedName>
    <definedName name="___p8" localSheetId="9"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25" hidden="1">{"TAB1",#N/A,TRUE,"GENERAL";"TAB2",#N/A,TRUE,"GENERAL";"TAB3",#N/A,TRUE,"GENERAL";"TAB4",#N/A,TRUE,"GENERAL";"TAB5",#N/A,TRUE,"GENERAL"}</definedName>
    <definedName name="___r" localSheetId="26" hidden="1">{"TAB1",#N/A,TRUE,"GENERAL";"TAB2",#N/A,TRUE,"GENERAL";"TAB3",#N/A,TRUE,"GENERAL";"TAB4",#N/A,TRUE,"GENERAL";"TAB5",#N/A,TRUE,"GENERAL"}</definedName>
    <definedName name="___r" localSheetId="27" hidden="1">{"TAB1",#N/A,TRUE,"GENERAL";"TAB2",#N/A,TRUE,"GENERAL";"TAB3",#N/A,TRUE,"GENERAL";"TAB4",#N/A,TRUE,"GENERAL";"TAB5",#N/A,TRUE,"GENERAL"}</definedName>
    <definedName name="___r" localSheetId="28" hidden="1">{"TAB1",#N/A,TRUE,"GENERAL";"TAB2",#N/A,TRUE,"GENERAL";"TAB3",#N/A,TRUE,"GENERAL";"TAB4",#N/A,TRUE,"GENERAL";"TAB5",#N/A,TRUE,"GENERAL"}</definedName>
    <definedName name="___r" localSheetId="29" hidden="1">{"TAB1",#N/A,TRUE,"GENERAL";"TAB2",#N/A,TRUE,"GENERAL";"TAB3",#N/A,TRUE,"GENERAL";"TAB4",#N/A,TRUE,"GENERAL";"TAB5",#N/A,TRUE,"GENERAL"}</definedName>
    <definedName name="___r" localSheetId="30" hidden="1">{"TAB1",#N/A,TRUE,"GENERAL";"TAB2",#N/A,TRUE,"GENERAL";"TAB3",#N/A,TRUE,"GENERAL";"TAB4",#N/A,TRUE,"GENERAL";"TAB5",#N/A,TRUE,"GENERAL"}</definedName>
    <definedName name="___r" localSheetId="31" hidden="1">{"TAB1",#N/A,TRUE,"GENERAL";"TAB2",#N/A,TRUE,"GENERAL";"TAB3",#N/A,TRUE,"GENERAL";"TAB4",#N/A,TRUE,"GENERAL";"TAB5",#N/A,TRUE,"GENERAL"}</definedName>
    <definedName name="___r" localSheetId="8" hidden="1">{"TAB1",#N/A,TRUE,"GENERAL";"TAB2",#N/A,TRUE,"GENERAL";"TAB3",#N/A,TRUE,"GENERAL";"TAB4",#N/A,TRUE,"GENERAL";"TAB5",#N/A,TRUE,"GENERAL"}</definedName>
    <definedName name="___r" localSheetId="9"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25" hidden="1">{"via1",#N/A,TRUE,"general";"via2",#N/A,TRUE,"general";"via3",#N/A,TRUE,"general"}</definedName>
    <definedName name="___r4r" localSheetId="26" hidden="1">{"via1",#N/A,TRUE,"general";"via2",#N/A,TRUE,"general";"via3",#N/A,TRUE,"general"}</definedName>
    <definedName name="___r4r" localSheetId="27" hidden="1">{"via1",#N/A,TRUE,"general";"via2",#N/A,TRUE,"general";"via3",#N/A,TRUE,"general"}</definedName>
    <definedName name="___r4r" localSheetId="28" hidden="1">{"via1",#N/A,TRUE,"general";"via2",#N/A,TRUE,"general";"via3",#N/A,TRUE,"general"}</definedName>
    <definedName name="___r4r" localSheetId="29" hidden="1">{"via1",#N/A,TRUE,"general";"via2",#N/A,TRUE,"general";"via3",#N/A,TRUE,"general"}</definedName>
    <definedName name="___r4r" localSheetId="30" hidden="1">{"via1",#N/A,TRUE,"general";"via2",#N/A,TRUE,"general";"via3",#N/A,TRUE,"general"}</definedName>
    <definedName name="___r4r" localSheetId="31" hidden="1">{"via1",#N/A,TRUE,"general";"via2",#N/A,TRUE,"general";"via3",#N/A,TRUE,"general"}</definedName>
    <definedName name="___r4r" localSheetId="8" hidden="1">{"via1",#N/A,TRUE,"general";"via2",#N/A,TRUE,"general";"via3",#N/A,TRUE,"general"}</definedName>
    <definedName name="___r4r" localSheetId="9"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25" hidden="1">{"via1",#N/A,TRUE,"general";"via2",#N/A,TRUE,"general";"via3",#N/A,TRUE,"general"}</definedName>
    <definedName name="___rtu6" localSheetId="26" hidden="1">{"via1",#N/A,TRUE,"general";"via2",#N/A,TRUE,"general";"via3",#N/A,TRUE,"general"}</definedName>
    <definedName name="___rtu6" localSheetId="27" hidden="1">{"via1",#N/A,TRUE,"general";"via2",#N/A,TRUE,"general";"via3",#N/A,TRUE,"general"}</definedName>
    <definedName name="___rtu6" localSheetId="28" hidden="1">{"via1",#N/A,TRUE,"general";"via2",#N/A,TRUE,"general";"via3",#N/A,TRUE,"general"}</definedName>
    <definedName name="___rtu6" localSheetId="29" hidden="1">{"via1",#N/A,TRUE,"general";"via2",#N/A,TRUE,"general";"via3",#N/A,TRUE,"general"}</definedName>
    <definedName name="___rtu6" localSheetId="30" hidden="1">{"via1",#N/A,TRUE,"general";"via2",#N/A,TRUE,"general";"via3",#N/A,TRUE,"general"}</definedName>
    <definedName name="___rtu6" localSheetId="31" hidden="1">{"via1",#N/A,TRUE,"general";"via2",#N/A,TRUE,"general";"via3",#N/A,TRUE,"general"}</definedName>
    <definedName name="___rtu6" localSheetId="8" hidden="1">{"via1",#N/A,TRUE,"general";"via2",#N/A,TRUE,"general";"via3",#N/A,TRUE,"general"}</definedName>
    <definedName name="___rtu6" localSheetId="9"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25" hidden="1">{"via1",#N/A,TRUE,"general";"via2",#N/A,TRUE,"general";"via3",#N/A,TRUE,"general"}</definedName>
    <definedName name="___s1" localSheetId="26" hidden="1">{"via1",#N/A,TRUE,"general";"via2",#N/A,TRUE,"general";"via3",#N/A,TRUE,"general"}</definedName>
    <definedName name="___s1" localSheetId="27" hidden="1">{"via1",#N/A,TRUE,"general";"via2",#N/A,TRUE,"general";"via3",#N/A,TRUE,"general"}</definedName>
    <definedName name="___s1" localSheetId="28" hidden="1">{"via1",#N/A,TRUE,"general";"via2",#N/A,TRUE,"general";"via3",#N/A,TRUE,"general"}</definedName>
    <definedName name="___s1" localSheetId="29" hidden="1">{"via1",#N/A,TRUE,"general";"via2",#N/A,TRUE,"general";"via3",#N/A,TRUE,"general"}</definedName>
    <definedName name="___s1" localSheetId="30" hidden="1">{"via1",#N/A,TRUE,"general";"via2",#N/A,TRUE,"general";"via3",#N/A,TRUE,"general"}</definedName>
    <definedName name="___s1" localSheetId="31" hidden="1">{"via1",#N/A,TRUE,"general";"via2",#N/A,TRUE,"general";"via3",#N/A,TRUE,"general"}</definedName>
    <definedName name="___s1" localSheetId="8" hidden="1">{"via1",#N/A,TRUE,"general";"via2",#N/A,TRUE,"general";"via3",#N/A,TRUE,"general"}</definedName>
    <definedName name="___s1" localSheetId="9"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25" hidden="1">{"TAB1",#N/A,TRUE,"GENERAL";"TAB2",#N/A,TRUE,"GENERAL";"TAB3",#N/A,TRUE,"GENERAL";"TAB4",#N/A,TRUE,"GENERAL";"TAB5",#N/A,TRUE,"GENERAL"}</definedName>
    <definedName name="___s2" localSheetId="26" hidden="1">{"TAB1",#N/A,TRUE,"GENERAL";"TAB2",#N/A,TRUE,"GENERAL";"TAB3",#N/A,TRUE,"GENERAL";"TAB4",#N/A,TRUE,"GENERAL";"TAB5",#N/A,TRUE,"GENERAL"}</definedName>
    <definedName name="___s2" localSheetId="27" hidden="1">{"TAB1",#N/A,TRUE,"GENERAL";"TAB2",#N/A,TRUE,"GENERAL";"TAB3",#N/A,TRUE,"GENERAL";"TAB4",#N/A,TRUE,"GENERAL";"TAB5",#N/A,TRUE,"GENERAL"}</definedName>
    <definedName name="___s2" localSheetId="28" hidden="1">{"TAB1",#N/A,TRUE,"GENERAL";"TAB2",#N/A,TRUE,"GENERAL";"TAB3",#N/A,TRUE,"GENERAL";"TAB4",#N/A,TRUE,"GENERAL";"TAB5",#N/A,TRUE,"GENERAL"}</definedName>
    <definedName name="___s2" localSheetId="29" hidden="1">{"TAB1",#N/A,TRUE,"GENERAL";"TAB2",#N/A,TRUE,"GENERAL";"TAB3",#N/A,TRUE,"GENERAL";"TAB4",#N/A,TRUE,"GENERAL";"TAB5",#N/A,TRUE,"GENERAL"}</definedName>
    <definedName name="___s2" localSheetId="30" hidden="1">{"TAB1",#N/A,TRUE,"GENERAL";"TAB2",#N/A,TRUE,"GENERAL";"TAB3",#N/A,TRUE,"GENERAL";"TAB4",#N/A,TRUE,"GENERAL";"TAB5",#N/A,TRUE,"GENERAL"}</definedName>
    <definedName name="___s2" localSheetId="31" hidden="1">{"TAB1",#N/A,TRUE,"GENERAL";"TAB2",#N/A,TRUE,"GENERAL";"TAB3",#N/A,TRUE,"GENERAL";"TAB4",#N/A,TRUE,"GENERAL";"TAB5",#N/A,TRUE,"GENERAL"}</definedName>
    <definedName name="___s2" localSheetId="8" hidden="1">{"TAB1",#N/A,TRUE,"GENERAL";"TAB2",#N/A,TRUE,"GENERAL";"TAB3",#N/A,TRUE,"GENERAL";"TAB4",#N/A,TRUE,"GENERAL";"TAB5",#N/A,TRUE,"GENERAL"}</definedName>
    <definedName name="___s2" localSheetId="9"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25" hidden="1">{"TAB1",#N/A,TRUE,"GENERAL";"TAB2",#N/A,TRUE,"GENERAL";"TAB3",#N/A,TRUE,"GENERAL";"TAB4",#N/A,TRUE,"GENERAL";"TAB5",#N/A,TRUE,"GENERAL"}</definedName>
    <definedName name="___s3" localSheetId="26" hidden="1">{"TAB1",#N/A,TRUE,"GENERAL";"TAB2",#N/A,TRUE,"GENERAL";"TAB3",#N/A,TRUE,"GENERAL";"TAB4",#N/A,TRUE,"GENERAL";"TAB5",#N/A,TRUE,"GENERAL"}</definedName>
    <definedName name="___s3" localSheetId="27" hidden="1">{"TAB1",#N/A,TRUE,"GENERAL";"TAB2",#N/A,TRUE,"GENERAL";"TAB3",#N/A,TRUE,"GENERAL";"TAB4",#N/A,TRUE,"GENERAL";"TAB5",#N/A,TRUE,"GENERAL"}</definedName>
    <definedName name="___s3" localSheetId="28" hidden="1">{"TAB1",#N/A,TRUE,"GENERAL";"TAB2",#N/A,TRUE,"GENERAL";"TAB3",#N/A,TRUE,"GENERAL";"TAB4",#N/A,TRUE,"GENERAL";"TAB5",#N/A,TRUE,"GENERAL"}</definedName>
    <definedName name="___s3" localSheetId="29" hidden="1">{"TAB1",#N/A,TRUE,"GENERAL";"TAB2",#N/A,TRUE,"GENERAL";"TAB3",#N/A,TRUE,"GENERAL";"TAB4",#N/A,TRUE,"GENERAL";"TAB5",#N/A,TRUE,"GENERAL"}</definedName>
    <definedName name="___s3" localSheetId="30" hidden="1">{"TAB1",#N/A,TRUE,"GENERAL";"TAB2",#N/A,TRUE,"GENERAL";"TAB3",#N/A,TRUE,"GENERAL";"TAB4",#N/A,TRUE,"GENERAL";"TAB5",#N/A,TRUE,"GENERAL"}</definedName>
    <definedName name="___s3" localSheetId="31" hidden="1">{"TAB1",#N/A,TRUE,"GENERAL";"TAB2",#N/A,TRUE,"GENERAL";"TAB3",#N/A,TRUE,"GENERAL";"TAB4",#N/A,TRUE,"GENERAL";"TAB5",#N/A,TRUE,"GENERAL"}</definedName>
    <definedName name="___s3" localSheetId="8" hidden="1">{"TAB1",#N/A,TRUE,"GENERAL";"TAB2",#N/A,TRUE,"GENERAL";"TAB3",#N/A,TRUE,"GENERAL";"TAB4",#N/A,TRUE,"GENERAL";"TAB5",#N/A,TRUE,"GENERAL"}</definedName>
    <definedName name="___s3" localSheetId="9"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25" hidden="1">{"via1",#N/A,TRUE,"general";"via2",#N/A,TRUE,"general";"via3",#N/A,TRUE,"general"}</definedName>
    <definedName name="___s4" localSheetId="26" hidden="1">{"via1",#N/A,TRUE,"general";"via2",#N/A,TRUE,"general";"via3",#N/A,TRUE,"general"}</definedName>
    <definedName name="___s4" localSheetId="27" hidden="1">{"via1",#N/A,TRUE,"general";"via2",#N/A,TRUE,"general";"via3",#N/A,TRUE,"general"}</definedName>
    <definedName name="___s4" localSheetId="28" hidden="1">{"via1",#N/A,TRUE,"general";"via2",#N/A,TRUE,"general";"via3",#N/A,TRUE,"general"}</definedName>
    <definedName name="___s4" localSheetId="29" hidden="1">{"via1",#N/A,TRUE,"general";"via2",#N/A,TRUE,"general";"via3",#N/A,TRUE,"general"}</definedName>
    <definedName name="___s4" localSheetId="30" hidden="1">{"via1",#N/A,TRUE,"general";"via2",#N/A,TRUE,"general";"via3",#N/A,TRUE,"general"}</definedName>
    <definedName name="___s4" localSheetId="31" hidden="1">{"via1",#N/A,TRUE,"general";"via2",#N/A,TRUE,"general";"via3",#N/A,TRUE,"general"}</definedName>
    <definedName name="___s4" localSheetId="8" hidden="1">{"via1",#N/A,TRUE,"general";"via2",#N/A,TRUE,"general";"via3",#N/A,TRUE,"general"}</definedName>
    <definedName name="___s4" localSheetId="9"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25" hidden="1">{"via1",#N/A,TRUE,"general";"via2",#N/A,TRUE,"general";"via3",#N/A,TRUE,"general"}</definedName>
    <definedName name="___s5" localSheetId="26" hidden="1">{"via1",#N/A,TRUE,"general";"via2",#N/A,TRUE,"general";"via3",#N/A,TRUE,"general"}</definedName>
    <definedName name="___s5" localSheetId="27" hidden="1">{"via1",#N/A,TRUE,"general";"via2",#N/A,TRUE,"general";"via3",#N/A,TRUE,"general"}</definedName>
    <definedName name="___s5" localSheetId="28" hidden="1">{"via1",#N/A,TRUE,"general";"via2",#N/A,TRUE,"general";"via3",#N/A,TRUE,"general"}</definedName>
    <definedName name="___s5" localSheetId="29" hidden="1">{"via1",#N/A,TRUE,"general";"via2",#N/A,TRUE,"general";"via3",#N/A,TRUE,"general"}</definedName>
    <definedName name="___s5" localSheetId="30" hidden="1">{"via1",#N/A,TRUE,"general";"via2",#N/A,TRUE,"general";"via3",#N/A,TRUE,"general"}</definedName>
    <definedName name="___s5" localSheetId="31" hidden="1">{"via1",#N/A,TRUE,"general";"via2",#N/A,TRUE,"general";"via3",#N/A,TRUE,"general"}</definedName>
    <definedName name="___s5" localSheetId="8" hidden="1">{"via1",#N/A,TRUE,"general";"via2",#N/A,TRUE,"general";"via3",#N/A,TRUE,"general"}</definedName>
    <definedName name="___s5" localSheetId="9"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25" hidden="1">{"TAB1",#N/A,TRUE,"GENERAL";"TAB2",#N/A,TRUE,"GENERAL";"TAB3",#N/A,TRUE,"GENERAL";"TAB4",#N/A,TRUE,"GENERAL";"TAB5",#N/A,TRUE,"GENERAL"}</definedName>
    <definedName name="___s6" localSheetId="26" hidden="1">{"TAB1",#N/A,TRUE,"GENERAL";"TAB2",#N/A,TRUE,"GENERAL";"TAB3",#N/A,TRUE,"GENERAL";"TAB4",#N/A,TRUE,"GENERAL";"TAB5",#N/A,TRUE,"GENERAL"}</definedName>
    <definedName name="___s6" localSheetId="27" hidden="1">{"TAB1",#N/A,TRUE,"GENERAL";"TAB2",#N/A,TRUE,"GENERAL";"TAB3",#N/A,TRUE,"GENERAL";"TAB4",#N/A,TRUE,"GENERAL";"TAB5",#N/A,TRUE,"GENERAL"}</definedName>
    <definedName name="___s6" localSheetId="28" hidden="1">{"TAB1",#N/A,TRUE,"GENERAL";"TAB2",#N/A,TRUE,"GENERAL";"TAB3",#N/A,TRUE,"GENERAL";"TAB4",#N/A,TRUE,"GENERAL";"TAB5",#N/A,TRUE,"GENERAL"}</definedName>
    <definedName name="___s6" localSheetId="29" hidden="1">{"TAB1",#N/A,TRUE,"GENERAL";"TAB2",#N/A,TRUE,"GENERAL";"TAB3",#N/A,TRUE,"GENERAL";"TAB4",#N/A,TRUE,"GENERAL";"TAB5",#N/A,TRUE,"GENERAL"}</definedName>
    <definedName name="___s6" localSheetId="30" hidden="1">{"TAB1",#N/A,TRUE,"GENERAL";"TAB2",#N/A,TRUE,"GENERAL";"TAB3",#N/A,TRUE,"GENERAL";"TAB4",#N/A,TRUE,"GENERAL";"TAB5",#N/A,TRUE,"GENERAL"}</definedName>
    <definedName name="___s6" localSheetId="31" hidden="1">{"TAB1",#N/A,TRUE,"GENERAL";"TAB2",#N/A,TRUE,"GENERAL";"TAB3",#N/A,TRUE,"GENERAL";"TAB4",#N/A,TRUE,"GENERAL";"TAB5",#N/A,TRUE,"GENERAL"}</definedName>
    <definedName name="___s6" localSheetId="8" hidden="1">{"TAB1",#N/A,TRUE,"GENERAL";"TAB2",#N/A,TRUE,"GENERAL";"TAB3",#N/A,TRUE,"GENERAL";"TAB4",#N/A,TRUE,"GENERAL";"TAB5",#N/A,TRUE,"GENERAL"}</definedName>
    <definedName name="___s6" localSheetId="9"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25" hidden="1">{"via1",#N/A,TRUE,"general";"via2",#N/A,TRUE,"general";"via3",#N/A,TRUE,"general"}</definedName>
    <definedName name="___s7" localSheetId="26" hidden="1">{"via1",#N/A,TRUE,"general";"via2",#N/A,TRUE,"general";"via3",#N/A,TRUE,"general"}</definedName>
    <definedName name="___s7" localSheetId="27" hidden="1">{"via1",#N/A,TRUE,"general";"via2",#N/A,TRUE,"general";"via3",#N/A,TRUE,"general"}</definedName>
    <definedName name="___s7" localSheetId="28" hidden="1">{"via1",#N/A,TRUE,"general";"via2",#N/A,TRUE,"general";"via3",#N/A,TRUE,"general"}</definedName>
    <definedName name="___s7" localSheetId="29" hidden="1">{"via1",#N/A,TRUE,"general";"via2",#N/A,TRUE,"general";"via3",#N/A,TRUE,"general"}</definedName>
    <definedName name="___s7" localSheetId="30" hidden="1">{"via1",#N/A,TRUE,"general";"via2",#N/A,TRUE,"general";"via3",#N/A,TRUE,"general"}</definedName>
    <definedName name="___s7" localSheetId="31" hidden="1">{"via1",#N/A,TRUE,"general";"via2",#N/A,TRUE,"general";"via3",#N/A,TRUE,"general"}</definedName>
    <definedName name="___s7" localSheetId="8" hidden="1">{"via1",#N/A,TRUE,"general";"via2",#N/A,TRUE,"general";"via3",#N/A,TRUE,"general"}</definedName>
    <definedName name="___s7" localSheetId="9"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25" hidden="1">{"TAB1",#N/A,TRUE,"GENERAL";"TAB2",#N/A,TRUE,"GENERAL";"TAB3",#N/A,TRUE,"GENERAL";"TAB4",#N/A,TRUE,"GENERAL";"TAB5",#N/A,TRUE,"GENERAL"}</definedName>
    <definedName name="___t3" localSheetId="26" hidden="1">{"TAB1",#N/A,TRUE,"GENERAL";"TAB2",#N/A,TRUE,"GENERAL";"TAB3",#N/A,TRUE,"GENERAL";"TAB4",#N/A,TRUE,"GENERAL";"TAB5",#N/A,TRUE,"GENERAL"}</definedName>
    <definedName name="___t3" localSheetId="27" hidden="1">{"TAB1",#N/A,TRUE,"GENERAL";"TAB2",#N/A,TRUE,"GENERAL";"TAB3",#N/A,TRUE,"GENERAL";"TAB4",#N/A,TRUE,"GENERAL";"TAB5",#N/A,TRUE,"GENERAL"}</definedName>
    <definedName name="___t3" localSheetId="28" hidden="1">{"TAB1",#N/A,TRUE,"GENERAL";"TAB2",#N/A,TRUE,"GENERAL";"TAB3",#N/A,TRUE,"GENERAL";"TAB4",#N/A,TRUE,"GENERAL";"TAB5",#N/A,TRUE,"GENERAL"}</definedName>
    <definedName name="___t3" localSheetId="29" hidden="1">{"TAB1",#N/A,TRUE,"GENERAL";"TAB2",#N/A,TRUE,"GENERAL";"TAB3",#N/A,TRUE,"GENERAL";"TAB4",#N/A,TRUE,"GENERAL";"TAB5",#N/A,TRUE,"GENERAL"}</definedName>
    <definedName name="___t3" localSheetId="30" hidden="1">{"TAB1",#N/A,TRUE,"GENERAL";"TAB2",#N/A,TRUE,"GENERAL";"TAB3",#N/A,TRUE,"GENERAL";"TAB4",#N/A,TRUE,"GENERAL";"TAB5",#N/A,TRUE,"GENERAL"}</definedName>
    <definedName name="___t3" localSheetId="31" hidden="1">{"TAB1",#N/A,TRUE,"GENERAL";"TAB2",#N/A,TRUE,"GENERAL";"TAB3",#N/A,TRUE,"GENERAL";"TAB4",#N/A,TRUE,"GENERAL";"TAB5",#N/A,TRUE,"GENERAL"}</definedName>
    <definedName name="___t3" localSheetId="8" hidden="1">{"TAB1",#N/A,TRUE,"GENERAL";"TAB2",#N/A,TRUE,"GENERAL";"TAB3",#N/A,TRUE,"GENERAL";"TAB4",#N/A,TRUE,"GENERAL";"TAB5",#N/A,TRUE,"GENERAL"}</definedName>
    <definedName name="___t3" localSheetId="9"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25" hidden="1">{"via1",#N/A,TRUE,"general";"via2",#N/A,TRUE,"general";"via3",#N/A,TRUE,"general"}</definedName>
    <definedName name="___t4" localSheetId="26" hidden="1">{"via1",#N/A,TRUE,"general";"via2",#N/A,TRUE,"general";"via3",#N/A,TRUE,"general"}</definedName>
    <definedName name="___t4" localSheetId="27" hidden="1">{"via1",#N/A,TRUE,"general";"via2",#N/A,TRUE,"general";"via3",#N/A,TRUE,"general"}</definedName>
    <definedName name="___t4" localSheetId="28" hidden="1">{"via1",#N/A,TRUE,"general";"via2",#N/A,TRUE,"general";"via3",#N/A,TRUE,"general"}</definedName>
    <definedName name="___t4" localSheetId="29" hidden="1">{"via1",#N/A,TRUE,"general";"via2",#N/A,TRUE,"general";"via3",#N/A,TRUE,"general"}</definedName>
    <definedName name="___t4" localSheetId="30" hidden="1">{"via1",#N/A,TRUE,"general";"via2",#N/A,TRUE,"general";"via3",#N/A,TRUE,"general"}</definedName>
    <definedName name="___t4" localSheetId="31" hidden="1">{"via1",#N/A,TRUE,"general";"via2",#N/A,TRUE,"general";"via3",#N/A,TRUE,"general"}</definedName>
    <definedName name="___t4" localSheetId="8" hidden="1">{"via1",#N/A,TRUE,"general";"via2",#N/A,TRUE,"general";"via3",#N/A,TRUE,"general"}</definedName>
    <definedName name="___t4" localSheetId="9"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25" hidden="1">{"TAB1",#N/A,TRUE,"GENERAL";"TAB2",#N/A,TRUE,"GENERAL";"TAB3",#N/A,TRUE,"GENERAL";"TAB4",#N/A,TRUE,"GENERAL";"TAB5",#N/A,TRUE,"GENERAL"}</definedName>
    <definedName name="___t5" localSheetId="26" hidden="1">{"TAB1",#N/A,TRUE,"GENERAL";"TAB2",#N/A,TRUE,"GENERAL";"TAB3",#N/A,TRUE,"GENERAL";"TAB4",#N/A,TRUE,"GENERAL";"TAB5",#N/A,TRUE,"GENERAL"}</definedName>
    <definedName name="___t5" localSheetId="27" hidden="1">{"TAB1",#N/A,TRUE,"GENERAL";"TAB2",#N/A,TRUE,"GENERAL";"TAB3",#N/A,TRUE,"GENERAL";"TAB4",#N/A,TRUE,"GENERAL";"TAB5",#N/A,TRUE,"GENERAL"}</definedName>
    <definedName name="___t5" localSheetId="28" hidden="1">{"TAB1",#N/A,TRUE,"GENERAL";"TAB2",#N/A,TRUE,"GENERAL";"TAB3",#N/A,TRUE,"GENERAL";"TAB4",#N/A,TRUE,"GENERAL";"TAB5",#N/A,TRUE,"GENERAL"}</definedName>
    <definedName name="___t5" localSheetId="29" hidden="1">{"TAB1",#N/A,TRUE,"GENERAL";"TAB2",#N/A,TRUE,"GENERAL";"TAB3",#N/A,TRUE,"GENERAL";"TAB4",#N/A,TRUE,"GENERAL";"TAB5",#N/A,TRUE,"GENERAL"}</definedName>
    <definedName name="___t5" localSheetId="30" hidden="1">{"TAB1",#N/A,TRUE,"GENERAL";"TAB2",#N/A,TRUE,"GENERAL";"TAB3",#N/A,TRUE,"GENERAL";"TAB4",#N/A,TRUE,"GENERAL";"TAB5",#N/A,TRUE,"GENERAL"}</definedName>
    <definedName name="___t5" localSheetId="31" hidden="1">{"TAB1",#N/A,TRUE,"GENERAL";"TAB2",#N/A,TRUE,"GENERAL";"TAB3",#N/A,TRUE,"GENERAL";"TAB4",#N/A,TRUE,"GENERAL";"TAB5",#N/A,TRUE,"GENERAL"}</definedName>
    <definedName name="___t5" localSheetId="8" hidden="1">{"TAB1",#N/A,TRUE,"GENERAL";"TAB2",#N/A,TRUE,"GENERAL";"TAB3",#N/A,TRUE,"GENERAL";"TAB4",#N/A,TRUE,"GENERAL";"TAB5",#N/A,TRUE,"GENERAL"}</definedName>
    <definedName name="___t5" localSheetId="9"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25" hidden="1">{"via1",#N/A,TRUE,"general";"via2",#N/A,TRUE,"general";"via3",#N/A,TRUE,"general"}</definedName>
    <definedName name="___t6" localSheetId="26" hidden="1">{"via1",#N/A,TRUE,"general";"via2",#N/A,TRUE,"general";"via3",#N/A,TRUE,"general"}</definedName>
    <definedName name="___t6" localSheetId="27" hidden="1">{"via1",#N/A,TRUE,"general";"via2",#N/A,TRUE,"general";"via3",#N/A,TRUE,"general"}</definedName>
    <definedName name="___t6" localSheetId="28" hidden="1">{"via1",#N/A,TRUE,"general";"via2",#N/A,TRUE,"general";"via3",#N/A,TRUE,"general"}</definedName>
    <definedName name="___t6" localSheetId="29" hidden="1">{"via1",#N/A,TRUE,"general";"via2",#N/A,TRUE,"general";"via3",#N/A,TRUE,"general"}</definedName>
    <definedName name="___t6" localSheetId="30" hidden="1">{"via1",#N/A,TRUE,"general";"via2",#N/A,TRUE,"general";"via3",#N/A,TRUE,"general"}</definedName>
    <definedName name="___t6" localSheetId="31" hidden="1">{"via1",#N/A,TRUE,"general";"via2",#N/A,TRUE,"general";"via3",#N/A,TRUE,"general"}</definedName>
    <definedName name="___t6" localSheetId="8" hidden="1">{"via1",#N/A,TRUE,"general";"via2",#N/A,TRUE,"general";"via3",#N/A,TRUE,"general"}</definedName>
    <definedName name="___t6" localSheetId="9"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25" hidden="1">{"TAB1",#N/A,TRUE,"GENERAL";"TAB2",#N/A,TRUE,"GENERAL";"TAB3",#N/A,TRUE,"GENERAL";"TAB4",#N/A,TRUE,"GENERAL";"TAB5",#N/A,TRUE,"GENERAL"}</definedName>
    <definedName name="___t66" localSheetId="26" hidden="1">{"TAB1",#N/A,TRUE,"GENERAL";"TAB2",#N/A,TRUE,"GENERAL";"TAB3",#N/A,TRUE,"GENERAL";"TAB4",#N/A,TRUE,"GENERAL";"TAB5",#N/A,TRUE,"GENERAL"}</definedName>
    <definedName name="___t66" localSheetId="27" hidden="1">{"TAB1",#N/A,TRUE,"GENERAL";"TAB2",#N/A,TRUE,"GENERAL";"TAB3",#N/A,TRUE,"GENERAL";"TAB4",#N/A,TRUE,"GENERAL";"TAB5",#N/A,TRUE,"GENERAL"}</definedName>
    <definedName name="___t66" localSheetId="28" hidden="1">{"TAB1",#N/A,TRUE,"GENERAL";"TAB2",#N/A,TRUE,"GENERAL";"TAB3",#N/A,TRUE,"GENERAL";"TAB4",#N/A,TRUE,"GENERAL";"TAB5",#N/A,TRUE,"GENERAL"}</definedName>
    <definedName name="___t66" localSheetId="29" hidden="1">{"TAB1",#N/A,TRUE,"GENERAL";"TAB2",#N/A,TRUE,"GENERAL";"TAB3",#N/A,TRUE,"GENERAL";"TAB4",#N/A,TRUE,"GENERAL";"TAB5",#N/A,TRUE,"GENERAL"}</definedName>
    <definedName name="___t66" localSheetId="30" hidden="1">{"TAB1",#N/A,TRUE,"GENERAL";"TAB2",#N/A,TRUE,"GENERAL";"TAB3",#N/A,TRUE,"GENERAL";"TAB4",#N/A,TRUE,"GENERAL";"TAB5",#N/A,TRUE,"GENERAL"}</definedName>
    <definedName name="___t66" localSheetId="31"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9"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25" hidden="1">{"via1",#N/A,TRUE,"general";"via2",#N/A,TRUE,"general";"via3",#N/A,TRUE,"general"}</definedName>
    <definedName name="___t7" localSheetId="26" hidden="1">{"via1",#N/A,TRUE,"general";"via2",#N/A,TRUE,"general";"via3",#N/A,TRUE,"general"}</definedName>
    <definedName name="___t7" localSheetId="27" hidden="1">{"via1",#N/A,TRUE,"general";"via2",#N/A,TRUE,"general";"via3",#N/A,TRUE,"general"}</definedName>
    <definedName name="___t7" localSheetId="28" hidden="1">{"via1",#N/A,TRUE,"general";"via2",#N/A,TRUE,"general";"via3",#N/A,TRUE,"general"}</definedName>
    <definedName name="___t7" localSheetId="29" hidden="1">{"via1",#N/A,TRUE,"general";"via2",#N/A,TRUE,"general";"via3",#N/A,TRUE,"general"}</definedName>
    <definedName name="___t7" localSheetId="30" hidden="1">{"via1",#N/A,TRUE,"general";"via2",#N/A,TRUE,"general";"via3",#N/A,TRUE,"general"}</definedName>
    <definedName name="___t7" localSheetId="31" hidden="1">{"via1",#N/A,TRUE,"general";"via2",#N/A,TRUE,"general";"via3",#N/A,TRUE,"general"}</definedName>
    <definedName name="___t7" localSheetId="8" hidden="1">{"via1",#N/A,TRUE,"general";"via2",#N/A,TRUE,"general";"via3",#N/A,TRUE,"general"}</definedName>
    <definedName name="___t7" localSheetId="9"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25" hidden="1">{"TAB1",#N/A,TRUE,"GENERAL";"TAB2",#N/A,TRUE,"GENERAL";"TAB3",#N/A,TRUE,"GENERAL";"TAB4",#N/A,TRUE,"GENERAL";"TAB5",#N/A,TRUE,"GENERAL"}</definedName>
    <definedName name="___t77" localSheetId="26" hidden="1">{"TAB1",#N/A,TRUE,"GENERAL";"TAB2",#N/A,TRUE,"GENERAL";"TAB3",#N/A,TRUE,"GENERAL";"TAB4",#N/A,TRUE,"GENERAL";"TAB5",#N/A,TRUE,"GENERAL"}</definedName>
    <definedName name="___t77" localSheetId="27" hidden="1">{"TAB1",#N/A,TRUE,"GENERAL";"TAB2",#N/A,TRUE,"GENERAL";"TAB3",#N/A,TRUE,"GENERAL";"TAB4",#N/A,TRUE,"GENERAL";"TAB5",#N/A,TRUE,"GENERAL"}</definedName>
    <definedName name="___t77" localSheetId="28" hidden="1">{"TAB1",#N/A,TRUE,"GENERAL";"TAB2",#N/A,TRUE,"GENERAL";"TAB3",#N/A,TRUE,"GENERAL";"TAB4",#N/A,TRUE,"GENERAL";"TAB5",#N/A,TRUE,"GENERAL"}</definedName>
    <definedName name="___t77" localSheetId="29" hidden="1">{"TAB1",#N/A,TRUE,"GENERAL";"TAB2",#N/A,TRUE,"GENERAL";"TAB3",#N/A,TRUE,"GENERAL";"TAB4",#N/A,TRUE,"GENERAL";"TAB5",#N/A,TRUE,"GENERAL"}</definedName>
    <definedName name="___t77" localSheetId="30" hidden="1">{"TAB1",#N/A,TRUE,"GENERAL";"TAB2",#N/A,TRUE,"GENERAL";"TAB3",#N/A,TRUE,"GENERAL";"TAB4",#N/A,TRUE,"GENERAL";"TAB5",#N/A,TRUE,"GENERAL"}</definedName>
    <definedName name="___t77" localSheetId="31"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9"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25" hidden="1">{"TAB1",#N/A,TRUE,"GENERAL";"TAB2",#N/A,TRUE,"GENERAL";"TAB3",#N/A,TRUE,"GENERAL";"TAB4",#N/A,TRUE,"GENERAL";"TAB5",#N/A,TRUE,"GENERAL"}</definedName>
    <definedName name="___t8" localSheetId="26" hidden="1">{"TAB1",#N/A,TRUE,"GENERAL";"TAB2",#N/A,TRUE,"GENERAL";"TAB3",#N/A,TRUE,"GENERAL";"TAB4",#N/A,TRUE,"GENERAL";"TAB5",#N/A,TRUE,"GENERAL"}</definedName>
    <definedName name="___t8" localSheetId="27" hidden="1">{"TAB1",#N/A,TRUE,"GENERAL";"TAB2",#N/A,TRUE,"GENERAL";"TAB3",#N/A,TRUE,"GENERAL";"TAB4",#N/A,TRUE,"GENERAL";"TAB5",#N/A,TRUE,"GENERAL"}</definedName>
    <definedName name="___t8" localSheetId="28" hidden="1">{"TAB1",#N/A,TRUE,"GENERAL";"TAB2",#N/A,TRUE,"GENERAL";"TAB3",#N/A,TRUE,"GENERAL";"TAB4",#N/A,TRUE,"GENERAL";"TAB5",#N/A,TRUE,"GENERAL"}</definedName>
    <definedName name="___t8" localSheetId="29" hidden="1">{"TAB1",#N/A,TRUE,"GENERAL";"TAB2",#N/A,TRUE,"GENERAL";"TAB3",#N/A,TRUE,"GENERAL";"TAB4",#N/A,TRUE,"GENERAL";"TAB5",#N/A,TRUE,"GENERAL"}</definedName>
    <definedName name="___t8" localSheetId="30" hidden="1">{"TAB1",#N/A,TRUE,"GENERAL";"TAB2",#N/A,TRUE,"GENERAL";"TAB3",#N/A,TRUE,"GENERAL";"TAB4",#N/A,TRUE,"GENERAL";"TAB5",#N/A,TRUE,"GENERAL"}</definedName>
    <definedName name="___t8" localSheetId="31" hidden="1">{"TAB1",#N/A,TRUE,"GENERAL";"TAB2",#N/A,TRUE,"GENERAL";"TAB3",#N/A,TRUE,"GENERAL";"TAB4",#N/A,TRUE,"GENERAL";"TAB5",#N/A,TRUE,"GENERAL"}</definedName>
    <definedName name="___t8" localSheetId="8" hidden="1">{"TAB1",#N/A,TRUE,"GENERAL";"TAB2",#N/A,TRUE,"GENERAL";"TAB3",#N/A,TRUE,"GENERAL";"TAB4",#N/A,TRUE,"GENERAL";"TAB5",#N/A,TRUE,"GENERAL"}</definedName>
    <definedName name="___t8" localSheetId="9"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25" hidden="1">{"via1",#N/A,TRUE,"general";"via2",#N/A,TRUE,"general";"via3",#N/A,TRUE,"general"}</definedName>
    <definedName name="___t88" localSheetId="26" hidden="1">{"via1",#N/A,TRUE,"general";"via2",#N/A,TRUE,"general";"via3",#N/A,TRUE,"general"}</definedName>
    <definedName name="___t88" localSheetId="27" hidden="1">{"via1",#N/A,TRUE,"general";"via2",#N/A,TRUE,"general";"via3",#N/A,TRUE,"general"}</definedName>
    <definedName name="___t88" localSheetId="28" hidden="1">{"via1",#N/A,TRUE,"general";"via2",#N/A,TRUE,"general";"via3",#N/A,TRUE,"general"}</definedName>
    <definedName name="___t88" localSheetId="29" hidden="1">{"via1",#N/A,TRUE,"general";"via2",#N/A,TRUE,"general";"via3",#N/A,TRUE,"general"}</definedName>
    <definedName name="___t88" localSheetId="30" hidden="1">{"via1",#N/A,TRUE,"general";"via2",#N/A,TRUE,"general";"via3",#N/A,TRUE,"general"}</definedName>
    <definedName name="___t88" localSheetId="31" hidden="1">{"via1",#N/A,TRUE,"general";"via2",#N/A,TRUE,"general";"via3",#N/A,TRUE,"general"}</definedName>
    <definedName name="___t88" localSheetId="8" hidden="1">{"via1",#N/A,TRUE,"general";"via2",#N/A,TRUE,"general";"via3",#N/A,TRUE,"general"}</definedName>
    <definedName name="___t88" localSheetId="9"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25" hidden="1">{"TAB1",#N/A,TRUE,"GENERAL";"TAB2",#N/A,TRUE,"GENERAL";"TAB3",#N/A,TRUE,"GENERAL";"TAB4",#N/A,TRUE,"GENERAL";"TAB5",#N/A,TRUE,"GENERAL"}</definedName>
    <definedName name="___t9" localSheetId="26" hidden="1">{"TAB1",#N/A,TRUE,"GENERAL";"TAB2",#N/A,TRUE,"GENERAL";"TAB3",#N/A,TRUE,"GENERAL";"TAB4",#N/A,TRUE,"GENERAL";"TAB5",#N/A,TRUE,"GENERAL"}</definedName>
    <definedName name="___t9" localSheetId="27" hidden="1">{"TAB1",#N/A,TRUE,"GENERAL";"TAB2",#N/A,TRUE,"GENERAL";"TAB3",#N/A,TRUE,"GENERAL";"TAB4",#N/A,TRUE,"GENERAL";"TAB5",#N/A,TRUE,"GENERAL"}</definedName>
    <definedName name="___t9" localSheetId="28" hidden="1">{"TAB1",#N/A,TRUE,"GENERAL";"TAB2",#N/A,TRUE,"GENERAL";"TAB3",#N/A,TRUE,"GENERAL";"TAB4",#N/A,TRUE,"GENERAL";"TAB5",#N/A,TRUE,"GENERAL"}</definedName>
    <definedName name="___t9" localSheetId="29" hidden="1">{"TAB1",#N/A,TRUE,"GENERAL";"TAB2",#N/A,TRUE,"GENERAL";"TAB3",#N/A,TRUE,"GENERAL";"TAB4",#N/A,TRUE,"GENERAL";"TAB5",#N/A,TRUE,"GENERAL"}</definedName>
    <definedName name="___t9" localSheetId="30" hidden="1">{"TAB1",#N/A,TRUE,"GENERAL";"TAB2",#N/A,TRUE,"GENERAL";"TAB3",#N/A,TRUE,"GENERAL";"TAB4",#N/A,TRUE,"GENERAL";"TAB5",#N/A,TRUE,"GENERAL"}</definedName>
    <definedName name="___t9" localSheetId="31" hidden="1">{"TAB1",#N/A,TRUE,"GENERAL";"TAB2",#N/A,TRUE,"GENERAL";"TAB3",#N/A,TRUE,"GENERAL";"TAB4",#N/A,TRUE,"GENERAL";"TAB5",#N/A,TRUE,"GENERAL"}</definedName>
    <definedName name="___t9" localSheetId="8" hidden="1">{"TAB1",#N/A,TRUE,"GENERAL";"TAB2",#N/A,TRUE,"GENERAL";"TAB3",#N/A,TRUE,"GENERAL";"TAB4",#N/A,TRUE,"GENERAL";"TAB5",#N/A,TRUE,"GENERAL"}</definedName>
    <definedName name="___t9" localSheetId="9"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25" hidden="1">{"via1",#N/A,TRUE,"general";"via2",#N/A,TRUE,"general";"via3",#N/A,TRUE,"general"}</definedName>
    <definedName name="___t99" localSheetId="26" hidden="1">{"via1",#N/A,TRUE,"general";"via2",#N/A,TRUE,"general";"via3",#N/A,TRUE,"general"}</definedName>
    <definedName name="___t99" localSheetId="27" hidden="1">{"via1",#N/A,TRUE,"general";"via2",#N/A,TRUE,"general";"via3",#N/A,TRUE,"general"}</definedName>
    <definedName name="___t99" localSheetId="28" hidden="1">{"via1",#N/A,TRUE,"general";"via2",#N/A,TRUE,"general";"via3",#N/A,TRUE,"general"}</definedName>
    <definedName name="___t99" localSheetId="29" hidden="1">{"via1",#N/A,TRUE,"general";"via2",#N/A,TRUE,"general";"via3",#N/A,TRUE,"general"}</definedName>
    <definedName name="___t99" localSheetId="30" hidden="1">{"via1",#N/A,TRUE,"general";"via2",#N/A,TRUE,"general";"via3",#N/A,TRUE,"general"}</definedName>
    <definedName name="___t99" localSheetId="31" hidden="1">{"via1",#N/A,TRUE,"general";"via2",#N/A,TRUE,"general";"via3",#N/A,TRUE,"general"}</definedName>
    <definedName name="___t99" localSheetId="8" hidden="1">{"via1",#N/A,TRUE,"general";"via2",#N/A,TRUE,"general";"via3",#N/A,TRUE,"general"}</definedName>
    <definedName name="___t99" localSheetId="9"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25" hidden="1">{"TAB1",#N/A,TRUE,"GENERAL";"TAB2",#N/A,TRUE,"GENERAL";"TAB3",#N/A,TRUE,"GENERAL";"TAB4",#N/A,TRUE,"GENERAL";"TAB5",#N/A,TRUE,"GENERAL"}</definedName>
    <definedName name="___u4" localSheetId="26" hidden="1">{"TAB1",#N/A,TRUE,"GENERAL";"TAB2",#N/A,TRUE,"GENERAL";"TAB3",#N/A,TRUE,"GENERAL";"TAB4",#N/A,TRUE,"GENERAL";"TAB5",#N/A,TRUE,"GENERAL"}</definedName>
    <definedName name="___u4" localSheetId="27" hidden="1">{"TAB1",#N/A,TRUE,"GENERAL";"TAB2",#N/A,TRUE,"GENERAL";"TAB3",#N/A,TRUE,"GENERAL";"TAB4",#N/A,TRUE,"GENERAL";"TAB5",#N/A,TRUE,"GENERAL"}</definedName>
    <definedName name="___u4" localSheetId="28" hidden="1">{"TAB1",#N/A,TRUE,"GENERAL";"TAB2",#N/A,TRUE,"GENERAL";"TAB3",#N/A,TRUE,"GENERAL";"TAB4",#N/A,TRUE,"GENERAL";"TAB5",#N/A,TRUE,"GENERAL"}</definedName>
    <definedName name="___u4" localSheetId="29" hidden="1">{"TAB1",#N/A,TRUE,"GENERAL";"TAB2",#N/A,TRUE,"GENERAL";"TAB3",#N/A,TRUE,"GENERAL";"TAB4",#N/A,TRUE,"GENERAL";"TAB5",#N/A,TRUE,"GENERAL"}</definedName>
    <definedName name="___u4" localSheetId="30" hidden="1">{"TAB1",#N/A,TRUE,"GENERAL";"TAB2",#N/A,TRUE,"GENERAL";"TAB3",#N/A,TRUE,"GENERAL";"TAB4",#N/A,TRUE,"GENERAL";"TAB5",#N/A,TRUE,"GENERAL"}</definedName>
    <definedName name="___u4" localSheetId="31" hidden="1">{"TAB1",#N/A,TRUE,"GENERAL";"TAB2",#N/A,TRUE,"GENERAL";"TAB3",#N/A,TRUE,"GENERAL";"TAB4",#N/A,TRUE,"GENERAL";"TAB5",#N/A,TRUE,"GENERAL"}</definedName>
    <definedName name="___u4" localSheetId="8" hidden="1">{"TAB1",#N/A,TRUE,"GENERAL";"TAB2",#N/A,TRUE,"GENERAL";"TAB3",#N/A,TRUE,"GENERAL";"TAB4",#N/A,TRUE,"GENERAL";"TAB5",#N/A,TRUE,"GENERAL"}</definedName>
    <definedName name="___u4" localSheetId="9"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25" hidden="1">{"TAB1",#N/A,TRUE,"GENERAL";"TAB2",#N/A,TRUE,"GENERAL";"TAB3",#N/A,TRUE,"GENERAL";"TAB4",#N/A,TRUE,"GENERAL";"TAB5",#N/A,TRUE,"GENERAL"}</definedName>
    <definedName name="___u5" localSheetId="26" hidden="1">{"TAB1",#N/A,TRUE,"GENERAL";"TAB2",#N/A,TRUE,"GENERAL";"TAB3",#N/A,TRUE,"GENERAL";"TAB4",#N/A,TRUE,"GENERAL";"TAB5",#N/A,TRUE,"GENERAL"}</definedName>
    <definedName name="___u5" localSheetId="27" hidden="1">{"TAB1",#N/A,TRUE,"GENERAL";"TAB2",#N/A,TRUE,"GENERAL";"TAB3",#N/A,TRUE,"GENERAL";"TAB4",#N/A,TRUE,"GENERAL";"TAB5",#N/A,TRUE,"GENERAL"}</definedName>
    <definedName name="___u5" localSheetId="28" hidden="1">{"TAB1",#N/A,TRUE,"GENERAL";"TAB2",#N/A,TRUE,"GENERAL";"TAB3",#N/A,TRUE,"GENERAL";"TAB4",#N/A,TRUE,"GENERAL";"TAB5",#N/A,TRUE,"GENERAL"}</definedName>
    <definedName name="___u5" localSheetId="29" hidden="1">{"TAB1",#N/A,TRUE,"GENERAL";"TAB2",#N/A,TRUE,"GENERAL";"TAB3",#N/A,TRUE,"GENERAL";"TAB4",#N/A,TRUE,"GENERAL";"TAB5",#N/A,TRUE,"GENERAL"}</definedName>
    <definedName name="___u5" localSheetId="30" hidden="1">{"TAB1",#N/A,TRUE,"GENERAL";"TAB2",#N/A,TRUE,"GENERAL";"TAB3",#N/A,TRUE,"GENERAL";"TAB4",#N/A,TRUE,"GENERAL";"TAB5",#N/A,TRUE,"GENERAL"}</definedName>
    <definedName name="___u5" localSheetId="31" hidden="1">{"TAB1",#N/A,TRUE,"GENERAL";"TAB2",#N/A,TRUE,"GENERAL";"TAB3",#N/A,TRUE,"GENERAL";"TAB4",#N/A,TRUE,"GENERAL";"TAB5",#N/A,TRUE,"GENERAL"}</definedName>
    <definedName name="___u5" localSheetId="8" hidden="1">{"TAB1",#N/A,TRUE,"GENERAL";"TAB2",#N/A,TRUE,"GENERAL";"TAB3",#N/A,TRUE,"GENERAL";"TAB4",#N/A,TRUE,"GENERAL";"TAB5",#N/A,TRUE,"GENERAL"}</definedName>
    <definedName name="___u5" localSheetId="9"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25" hidden="1">{"TAB1",#N/A,TRUE,"GENERAL";"TAB2",#N/A,TRUE,"GENERAL";"TAB3",#N/A,TRUE,"GENERAL";"TAB4",#N/A,TRUE,"GENERAL";"TAB5",#N/A,TRUE,"GENERAL"}</definedName>
    <definedName name="___u6" localSheetId="26" hidden="1">{"TAB1",#N/A,TRUE,"GENERAL";"TAB2",#N/A,TRUE,"GENERAL";"TAB3",#N/A,TRUE,"GENERAL";"TAB4",#N/A,TRUE,"GENERAL";"TAB5",#N/A,TRUE,"GENERAL"}</definedName>
    <definedName name="___u6" localSheetId="27" hidden="1">{"TAB1",#N/A,TRUE,"GENERAL";"TAB2",#N/A,TRUE,"GENERAL";"TAB3",#N/A,TRUE,"GENERAL";"TAB4",#N/A,TRUE,"GENERAL";"TAB5",#N/A,TRUE,"GENERAL"}</definedName>
    <definedName name="___u6" localSheetId="28" hidden="1">{"TAB1",#N/A,TRUE,"GENERAL";"TAB2",#N/A,TRUE,"GENERAL";"TAB3",#N/A,TRUE,"GENERAL";"TAB4",#N/A,TRUE,"GENERAL";"TAB5",#N/A,TRUE,"GENERAL"}</definedName>
    <definedName name="___u6" localSheetId="29" hidden="1">{"TAB1",#N/A,TRUE,"GENERAL";"TAB2",#N/A,TRUE,"GENERAL";"TAB3",#N/A,TRUE,"GENERAL";"TAB4",#N/A,TRUE,"GENERAL";"TAB5",#N/A,TRUE,"GENERAL"}</definedName>
    <definedName name="___u6" localSheetId="30" hidden="1">{"TAB1",#N/A,TRUE,"GENERAL";"TAB2",#N/A,TRUE,"GENERAL";"TAB3",#N/A,TRUE,"GENERAL";"TAB4",#N/A,TRUE,"GENERAL";"TAB5",#N/A,TRUE,"GENERAL"}</definedName>
    <definedName name="___u6" localSheetId="31" hidden="1">{"TAB1",#N/A,TRUE,"GENERAL";"TAB2",#N/A,TRUE,"GENERAL";"TAB3",#N/A,TRUE,"GENERAL";"TAB4",#N/A,TRUE,"GENERAL";"TAB5",#N/A,TRUE,"GENERAL"}</definedName>
    <definedName name="___u6" localSheetId="8" hidden="1">{"TAB1",#N/A,TRUE,"GENERAL";"TAB2",#N/A,TRUE,"GENERAL";"TAB3",#N/A,TRUE,"GENERAL";"TAB4",#N/A,TRUE,"GENERAL";"TAB5",#N/A,TRUE,"GENERAL"}</definedName>
    <definedName name="___u6" localSheetId="9"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25" hidden="1">{"via1",#N/A,TRUE,"general";"via2",#N/A,TRUE,"general";"via3",#N/A,TRUE,"general"}</definedName>
    <definedName name="___u7" localSheetId="26" hidden="1">{"via1",#N/A,TRUE,"general";"via2",#N/A,TRUE,"general";"via3",#N/A,TRUE,"general"}</definedName>
    <definedName name="___u7" localSheetId="27" hidden="1">{"via1",#N/A,TRUE,"general";"via2",#N/A,TRUE,"general";"via3",#N/A,TRUE,"general"}</definedName>
    <definedName name="___u7" localSheetId="28" hidden="1">{"via1",#N/A,TRUE,"general";"via2",#N/A,TRUE,"general";"via3",#N/A,TRUE,"general"}</definedName>
    <definedName name="___u7" localSheetId="29" hidden="1">{"via1",#N/A,TRUE,"general";"via2",#N/A,TRUE,"general";"via3",#N/A,TRUE,"general"}</definedName>
    <definedName name="___u7" localSheetId="30" hidden="1">{"via1",#N/A,TRUE,"general";"via2",#N/A,TRUE,"general";"via3",#N/A,TRUE,"general"}</definedName>
    <definedName name="___u7" localSheetId="31" hidden="1">{"via1",#N/A,TRUE,"general";"via2",#N/A,TRUE,"general";"via3",#N/A,TRUE,"general"}</definedName>
    <definedName name="___u7" localSheetId="8" hidden="1">{"via1",#N/A,TRUE,"general";"via2",#N/A,TRUE,"general";"via3",#N/A,TRUE,"general"}</definedName>
    <definedName name="___u7" localSheetId="9"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25" hidden="1">{"TAB1",#N/A,TRUE,"GENERAL";"TAB2",#N/A,TRUE,"GENERAL";"TAB3",#N/A,TRUE,"GENERAL";"TAB4",#N/A,TRUE,"GENERAL";"TAB5",#N/A,TRUE,"GENERAL"}</definedName>
    <definedName name="___u8" localSheetId="26" hidden="1">{"TAB1",#N/A,TRUE,"GENERAL";"TAB2",#N/A,TRUE,"GENERAL";"TAB3",#N/A,TRUE,"GENERAL";"TAB4",#N/A,TRUE,"GENERAL";"TAB5",#N/A,TRUE,"GENERAL"}</definedName>
    <definedName name="___u8" localSheetId="27" hidden="1">{"TAB1",#N/A,TRUE,"GENERAL";"TAB2",#N/A,TRUE,"GENERAL";"TAB3",#N/A,TRUE,"GENERAL";"TAB4",#N/A,TRUE,"GENERAL";"TAB5",#N/A,TRUE,"GENERAL"}</definedName>
    <definedName name="___u8" localSheetId="28" hidden="1">{"TAB1",#N/A,TRUE,"GENERAL";"TAB2",#N/A,TRUE,"GENERAL";"TAB3",#N/A,TRUE,"GENERAL";"TAB4",#N/A,TRUE,"GENERAL";"TAB5",#N/A,TRUE,"GENERAL"}</definedName>
    <definedName name="___u8" localSheetId="29" hidden="1">{"TAB1",#N/A,TRUE,"GENERAL";"TAB2",#N/A,TRUE,"GENERAL";"TAB3",#N/A,TRUE,"GENERAL";"TAB4",#N/A,TRUE,"GENERAL";"TAB5",#N/A,TRUE,"GENERAL"}</definedName>
    <definedName name="___u8" localSheetId="30" hidden="1">{"TAB1",#N/A,TRUE,"GENERAL";"TAB2",#N/A,TRUE,"GENERAL";"TAB3",#N/A,TRUE,"GENERAL";"TAB4",#N/A,TRUE,"GENERAL";"TAB5",#N/A,TRUE,"GENERAL"}</definedName>
    <definedName name="___u8" localSheetId="31" hidden="1">{"TAB1",#N/A,TRUE,"GENERAL";"TAB2",#N/A,TRUE,"GENERAL";"TAB3",#N/A,TRUE,"GENERAL";"TAB4",#N/A,TRUE,"GENERAL";"TAB5",#N/A,TRUE,"GENERAL"}</definedName>
    <definedName name="___u8" localSheetId="8" hidden="1">{"TAB1",#N/A,TRUE,"GENERAL";"TAB2",#N/A,TRUE,"GENERAL";"TAB3",#N/A,TRUE,"GENERAL";"TAB4",#N/A,TRUE,"GENERAL";"TAB5",#N/A,TRUE,"GENERAL"}</definedName>
    <definedName name="___u8" localSheetId="9"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25" hidden="1">{"TAB1",#N/A,TRUE,"GENERAL";"TAB2",#N/A,TRUE,"GENERAL";"TAB3",#N/A,TRUE,"GENERAL";"TAB4",#N/A,TRUE,"GENERAL";"TAB5",#N/A,TRUE,"GENERAL"}</definedName>
    <definedName name="___u9" localSheetId="26" hidden="1">{"TAB1",#N/A,TRUE,"GENERAL";"TAB2",#N/A,TRUE,"GENERAL";"TAB3",#N/A,TRUE,"GENERAL";"TAB4",#N/A,TRUE,"GENERAL";"TAB5",#N/A,TRUE,"GENERAL"}</definedName>
    <definedName name="___u9" localSheetId="27" hidden="1">{"TAB1",#N/A,TRUE,"GENERAL";"TAB2",#N/A,TRUE,"GENERAL";"TAB3",#N/A,TRUE,"GENERAL";"TAB4",#N/A,TRUE,"GENERAL";"TAB5",#N/A,TRUE,"GENERAL"}</definedName>
    <definedName name="___u9" localSheetId="28" hidden="1">{"TAB1",#N/A,TRUE,"GENERAL";"TAB2",#N/A,TRUE,"GENERAL";"TAB3",#N/A,TRUE,"GENERAL";"TAB4",#N/A,TRUE,"GENERAL";"TAB5",#N/A,TRUE,"GENERAL"}</definedName>
    <definedName name="___u9" localSheetId="29" hidden="1">{"TAB1",#N/A,TRUE,"GENERAL";"TAB2",#N/A,TRUE,"GENERAL";"TAB3",#N/A,TRUE,"GENERAL";"TAB4",#N/A,TRUE,"GENERAL";"TAB5",#N/A,TRUE,"GENERAL"}</definedName>
    <definedName name="___u9" localSheetId="30" hidden="1">{"TAB1",#N/A,TRUE,"GENERAL";"TAB2",#N/A,TRUE,"GENERAL";"TAB3",#N/A,TRUE,"GENERAL";"TAB4",#N/A,TRUE,"GENERAL";"TAB5",#N/A,TRUE,"GENERAL"}</definedName>
    <definedName name="___u9" localSheetId="31" hidden="1">{"TAB1",#N/A,TRUE,"GENERAL";"TAB2",#N/A,TRUE,"GENERAL";"TAB3",#N/A,TRUE,"GENERAL";"TAB4",#N/A,TRUE,"GENERAL";"TAB5",#N/A,TRUE,"GENERAL"}</definedName>
    <definedName name="___u9" localSheetId="8" hidden="1">{"TAB1",#N/A,TRUE,"GENERAL";"TAB2",#N/A,TRUE,"GENERAL";"TAB3",#N/A,TRUE,"GENERAL";"TAB4",#N/A,TRUE,"GENERAL";"TAB5",#N/A,TRUE,"GENERAL"}</definedName>
    <definedName name="___u9" localSheetId="9"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25" hidden="1">{"TAB1",#N/A,TRUE,"GENERAL";"TAB2",#N/A,TRUE,"GENERAL";"TAB3",#N/A,TRUE,"GENERAL";"TAB4",#N/A,TRUE,"GENERAL";"TAB5",#N/A,TRUE,"GENERAL"}</definedName>
    <definedName name="___ur7" localSheetId="26" hidden="1">{"TAB1",#N/A,TRUE,"GENERAL";"TAB2",#N/A,TRUE,"GENERAL";"TAB3",#N/A,TRUE,"GENERAL";"TAB4",#N/A,TRUE,"GENERAL";"TAB5",#N/A,TRUE,"GENERAL"}</definedName>
    <definedName name="___ur7" localSheetId="27" hidden="1">{"TAB1",#N/A,TRUE,"GENERAL";"TAB2",#N/A,TRUE,"GENERAL";"TAB3",#N/A,TRUE,"GENERAL";"TAB4",#N/A,TRUE,"GENERAL";"TAB5",#N/A,TRUE,"GENERAL"}</definedName>
    <definedName name="___ur7" localSheetId="28" hidden="1">{"TAB1",#N/A,TRUE,"GENERAL";"TAB2",#N/A,TRUE,"GENERAL";"TAB3",#N/A,TRUE,"GENERAL";"TAB4",#N/A,TRUE,"GENERAL";"TAB5",#N/A,TRUE,"GENERAL"}</definedName>
    <definedName name="___ur7" localSheetId="29" hidden="1">{"TAB1",#N/A,TRUE,"GENERAL";"TAB2",#N/A,TRUE,"GENERAL";"TAB3",#N/A,TRUE,"GENERAL";"TAB4",#N/A,TRUE,"GENERAL";"TAB5",#N/A,TRUE,"GENERAL"}</definedName>
    <definedName name="___ur7" localSheetId="30" hidden="1">{"TAB1",#N/A,TRUE,"GENERAL";"TAB2",#N/A,TRUE,"GENERAL";"TAB3",#N/A,TRUE,"GENERAL";"TAB4",#N/A,TRUE,"GENERAL";"TAB5",#N/A,TRUE,"GENERAL"}</definedName>
    <definedName name="___ur7" localSheetId="31"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25" hidden="1">{"via1",#N/A,TRUE,"general";"via2",#N/A,TRUE,"general";"via3",#N/A,TRUE,"general"}</definedName>
    <definedName name="___v2" localSheetId="26" hidden="1">{"via1",#N/A,TRUE,"general";"via2",#N/A,TRUE,"general";"via3",#N/A,TRUE,"general"}</definedName>
    <definedName name="___v2" localSheetId="27" hidden="1">{"via1",#N/A,TRUE,"general";"via2",#N/A,TRUE,"general";"via3",#N/A,TRUE,"general"}</definedName>
    <definedName name="___v2" localSheetId="28" hidden="1">{"via1",#N/A,TRUE,"general";"via2",#N/A,TRUE,"general";"via3",#N/A,TRUE,"general"}</definedName>
    <definedName name="___v2" localSheetId="29" hidden="1">{"via1",#N/A,TRUE,"general";"via2",#N/A,TRUE,"general";"via3",#N/A,TRUE,"general"}</definedName>
    <definedName name="___v2" localSheetId="30" hidden="1">{"via1",#N/A,TRUE,"general";"via2",#N/A,TRUE,"general";"via3",#N/A,TRUE,"general"}</definedName>
    <definedName name="___v2" localSheetId="31" hidden="1">{"via1",#N/A,TRUE,"general";"via2",#N/A,TRUE,"general";"via3",#N/A,TRUE,"general"}</definedName>
    <definedName name="___v2" localSheetId="8" hidden="1">{"via1",#N/A,TRUE,"general";"via2",#N/A,TRUE,"general";"via3",#N/A,TRUE,"general"}</definedName>
    <definedName name="___v2" localSheetId="9" hidden="1">{"via1",#N/A,TRUE,"general";"via2",#N/A,TRUE,"general";"via3",#N/A,TRUE,"general"}</definedName>
    <definedName name="___v2" localSheetId="0" hidden="1">{"via1",#N/A,TRUE,"general";"via2",#N/A,TRUE,"general";"via3",#N/A,TRUE,"general"}</definedName>
    <definedName name="___v2" hidden="1">{"via1",#N/A,TRUE,"general";"via2",#N/A,TRUE,"general";"via3",#N/A,TRUE,"general"}</definedName>
    <definedName name="___v3" localSheetId="25" hidden="1">{"TAB1",#N/A,TRUE,"GENERAL";"TAB2",#N/A,TRUE,"GENERAL";"TAB3",#N/A,TRUE,"GENERAL";"TAB4",#N/A,TRUE,"GENERAL";"TAB5",#N/A,TRUE,"GENERAL"}</definedName>
    <definedName name="___v3" localSheetId="26" hidden="1">{"TAB1",#N/A,TRUE,"GENERAL";"TAB2",#N/A,TRUE,"GENERAL";"TAB3",#N/A,TRUE,"GENERAL";"TAB4",#N/A,TRUE,"GENERAL";"TAB5",#N/A,TRUE,"GENERAL"}</definedName>
    <definedName name="___v3" localSheetId="27" hidden="1">{"TAB1",#N/A,TRUE,"GENERAL";"TAB2",#N/A,TRUE,"GENERAL";"TAB3",#N/A,TRUE,"GENERAL";"TAB4",#N/A,TRUE,"GENERAL";"TAB5",#N/A,TRUE,"GENERAL"}</definedName>
    <definedName name="___v3" localSheetId="28" hidden="1">{"TAB1",#N/A,TRUE,"GENERAL";"TAB2",#N/A,TRUE,"GENERAL";"TAB3",#N/A,TRUE,"GENERAL";"TAB4",#N/A,TRUE,"GENERAL";"TAB5",#N/A,TRUE,"GENERAL"}</definedName>
    <definedName name="___v3" localSheetId="29" hidden="1">{"TAB1",#N/A,TRUE,"GENERAL";"TAB2",#N/A,TRUE,"GENERAL";"TAB3",#N/A,TRUE,"GENERAL";"TAB4",#N/A,TRUE,"GENERAL";"TAB5",#N/A,TRUE,"GENERAL"}</definedName>
    <definedName name="___v3" localSheetId="30" hidden="1">{"TAB1",#N/A,TRUE,"GENERAL";"TAB2",#N/A,TRUE,"GENERAL";"TAB3",#N/A,TRUE,"GENERAL";"TAB4",#N/A,TRUE,"GENERAL";"TAB5",#N/A,TRUE,"GENERAL"}</definedName>
    <definedName name="___v3" localSheetId="31" hidden="1">{"TAB1",#N/A,TRUE,"GENERAL";"TAB2",#N/A,TRUE,"GENERAL";"TAB3",#N/A,TRUE,"GENERAL";"TAB4",#N/A,TRUE,"GENERAL";"TAB5",#N/A,TRUE,"GENERAL"}</definedName>
    <definedName name="___v3" localSheetId="8" hidden="1">{"TAB1",#N/A,TRUE,"GENERAL";"TAB2",#N/A,TRUE,"GENERAL";"TAB3",#N/A,TRUE,"GENERAL";"TAB4",#N/A,TRUE,"GENERAL";"TAB5",#N/A,TRUE,"GENERAL"}</definedName>
    <definedName name="___v3" localSheetId="9"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25" hidden="1">{"TAB1",#N/A,TRUE,"GENERAL";"TAB2",#N/A,TRUE,"GENERAL";"TAB3",#N/A,TRUE,"GENERAL";"TAB4",#N/A,TRUE,"GENERAL";"TAB5",#N/A,TRUE,"GENERAL"}</definedName>
    <definedName name="___v4" localSheetId="26" hidden="1">{"TAB1",#N/A,TRUE,"GENERAL";"TAB2",#N/A,TRUE,"GENERAL";"TAB3",#N/A,TRUE,"GENERAL";"TAB4",#N/A,TRUE,"GENERAL";"TAB5",#N/A,TRUE,"GENERAL"}</definedName>
    <definedName name="___v4" localSheetId="27" hidden="1">{"TAB1",#N/A,TRUE,"GENERAL";"TAB2",#N/A,TRUE,"GENERAL";"TAB3",#N/A,TRUE,"GENERAL";"TAB4",#N/A,TRUE,"GENERAL";"TAB5",#N/A,TRUE,"GENERAL"}</definedName>
    <definedName name="___v4" localSheetId="28" hidden="1">{"TAB1",#N/A,TRUE,"GENERAL";"TAB2",#N/A,TRUE,"GENERAL";"TAB3",#N/A,TRUE,"GENERAL";"TAB4",#N/A,TRUE,"GENERAL";"TAB5",#N/A,TRUE,"GENERAL"}</definedName>
    <definedName name="___v4" localSheetId="29" hidden="1">{"TAB1",#N/A,TRUE,"GENERAL";"TAB2",#N/A,TRUE,"GENERAL";"TAB3",#N/A,TRUE,"GENERAL";"TAB4",#N/A,TRUE,"GENERAL";"TAB5",#N/A,TRUE,"GENERAL"}</definedName>
    <definedName name="___v4" localSheetId="30" hidden="1">{"TAB1",#N/A,TRUE,"GENERAL";"TAB2",#N/A,TRUE,"GENERAL";"TAB3",#N/A,TRUE,"GENERAL";"TAB4",#N/A,TRUE,"GENERAL";"TAB5",#N/A,TRUE,"GENERAL"}</definedName>
    <definedName name="___v4" localSheetId="31" hidden="1">{"TAB1",#N/A,TRUE,"GENERAL";"TAB2",#N/A,TRUE,"GENERAL";"TAB3",#N/A,TRUE,"GENERAL";"TAB4",#N/A,TRUE,"GENERAL";"TAB5",#N/A,TRUE,"GENERAL"}</definedName>
    <definedName name="___v4" localSheetId="8" hidden="1">{"TAB1",#N/A,TRUE,"GENERAL";"TAB2",#N/A,TRUE,"GENERAL";"TAB3",#N/A,TRUE,"GENERAL";"TAB4",#N/A,TRUE,"GENERAL";"TAB5",#N/A,TRUE,"GENERAL"}</definedName>
    <definedName name="___v4" localSheetId="9"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25" hidden="1">{"TAB1",#N/A,TRUE,"GENERAL";"TAB2",#N/A,TRUE,"GENERAL";"TAB3",#N/A,TRUE,"GENERAL";"TAB4",#N/A,TRUE,"GENERAL";"TAB5",#N/A,TRUE,"GENERAL"}</definedName>
    <definedName name="___v5" localSheetId="26" hidden="1">{"TAB1",#N/A,TRUE,"GENERAL";"TAB2",#N/A,TRUE,"GENERAL";"TAB3",#N/A,TRUE,"GENERAL";"TAB4",#N/A,TRUE,"GENERAL";"TAB5",#N/A,TRUE,"GENERAL"}</definedName>
    <definedName name="___v5" localSheetId="27" hidden="1">{"TAB1",#N/A,TRUE,"GENERAL";"TAB2",#N/A,TRUE,"GENERAL";"TAB3",#N/A,TRUE,"GENERAL";"TAB4",#N/A,TRUE,"GENERAL";"TAB5",#N/A,TRUE,"GENERAL"}</definedName>
    <definedName name="___v5" localSheetId="28" hidden="1">{"TAB1",#N/A,TRUE,"GENERAL";"TAB2",#N/A,TRUE,"GENERAL";"TAB3",#N/A,TRUE,"GENERAL";"TAB4",#N/A,TRUE,"GENERAL";"TAB5",#N/A,TRUE,"GENERAL"}</definedName>
    <definedName name="___v5" localSheetId="29" hidden="1">{"TAB1",#N/A,TRUE,"GENERAL";"TAB2",#N/A,TRUE,"GENERAL";"TAB3",#N/A,TRUE,"GENERAL";"TAB4",#N/A,TRUE,"GENERAL";"TAB5",#N/A,TRUE,"GENERAL"}</definedName>
    <definedName name="___v5" localSheetId="30" hidden="1">{"TAB1",#N/A,TRUE,"GENERAL";"TAB2",#N/A,TRUE,"GENERAL";"TAB3",#N/A,TRUE,"GENERAL";"TAB4",#N/A,TRUE,"GENERAL";"TAB5",#N/A,TRUE,"GENERAL"}</definedName>
    <definedName name="___v5" localSheetId="31" hidden="1">{"TAB1",#N/A,TRUE,"GENERAL";"TAB2",#N/A,TRUE,"GENERAL";"TAB3",#N/A,TRUE,"GENERAL";"TAB4",#N/A,TRUE,"GENERAL";"TAB5",#N/A,TRUE,"GENERAL"}</definedName>
    <definedName name="___v5" localSheetId="8" hidden="1">{"TAB1",#N/A,TRUE,"GENERAL";"TAB2",#N/A,TRUE,"GENERAL";"TAB3",#N/A,TRUE,"GENERAL";"TAB4",#N/A,TRUE,"GENERAL";"TAB5",#N/A,TRUE,"GENERAL"}</definedName>
    <definedName name="___v5" localSheetId="9"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25" hidden="1">{"TAB1",#N/A,TRUE,"GENERAL";"TAB2",#N/A,TRUE,"GENERAL";"TAB3",#N/A,TRUE,"GENERAL";"TAB4",#N/A,TRUE,"GENERAL";"TAB5",#N/A,TRUE,"GENERAL"}</definedName>
    <definedName name="___v6" localSheetId="26" hidden="1">{"TAB1",#N/A,TRUE,"GENERAL";"TAB2",#N/A,TRUE,"GENERAL";"TAB3",#N/A,TRUE,"GENERAL";"TAB4",#N/A,TRUE,"GENERAL";"TAB5",#N/A,TRUE,"GENERAL"}</definedName>
    <definedName name="___v6" localSheetId="27" hidden="1">{"TAB1",#N/A,TRUE,"GENERAL";"TAB2",#N/A,TRUE,"GENERAL";"TAB3",#N/A,TRUE,"GENERAL";"TAB4",#N/A,TRUE,"GENERAL";"TAB5",#N/A,TRUE,"GENERAL"}</definedName>
    <definedName name="___v6" localSheetId="28" hidden="1">{"TAB1",#N/A,TRUE,"GENERAL";"TAB2",#N/A,TRUE,"GENERAL";"TAB3",#N/A,TRUE,"GENERAL";"TAB4",#N/A,TRUE,"GENERAL";"TAB5",#N/A,TRUE,"GENERAL"}</definedName>
    <definedName name="___v6" localSheetId="29" hidden="1">{"TAB1",#N/A,TRUE,"GENERAL";"TAB2",#N/A,TRUE,"GENERAL";"TAB3",#N/A,TRUE,"GENERAL";"TAB4",#N/A,TRUE,"GENERAL";"TAB5",#N/A,TRUE,"GENERAL"}</definedName>
    <definedName name="___v6" localSheetId="30" hidden="1">{"TAB1",#N/A,TRUE,"GENERAL";"TAB2",#N/A,TRUE,"GENERAL";"TAB3",#N/A,TRUE,"GENERAL";"TAB4",#N/A,TRUE,"GENERAL";"TAB5",#N/A,TRUE,"GENERAL"}</definedName>
    <definedName name="___v6" localSheetId="31" hidden="1">{"TAB1",#N/A,TRUE,"GENERAL";"TAB2",#N/A,TRUE,"GENERAL";"TAB3",#N/A,TRUE,"GENERAL";"TAB4",#N/A,TRUE,"GENERAL";"TAB5",#N/A,TRUE,"GENERAL"}</definedName>
    <definedName name="___v6" localSheetId="8" hidden="1">{"TAB1",#N/A,TRUE,"GENERAL";"TAB2",#N/A,TRUE,"GENERAL";"TAB3",#N/A,TRUE,"GENERAL";"TAB4",#N/A,TRUE,"GENERAL";"TAB5",#N/A,TRUE,"GENERAL"}</definedName>
    <definedName name="___v6" localSheetId="9"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25" hidden="1">{"via1",#N/A,TRUE,"general";"via2",#N/A,TRUE,"general";"via3",#N/A,TRUE,"general"}</definedName>
    <definedName name="___v7" localSheetId="26" hidden="1">{"via1",#N/A,TRUE,"general";"via2",#N/A,TRUE,"general";"via3",#N/A,TRUE,"general"}</definedName>
    <definedName name="___v7" localSheetId="27" hidden="1">{"via1",#N/A,TRUE,"general";"via2",#N/A,TRUE,"general";"via3",#N/A,TRUE,"general"}</definedName>
    <definedName name="___v7" localSheetId="28" hidden="1">{"via1",#N/A,TRUE,"general";"via2",#N/A,TRUE,"general";"via3",#N/A,TRUE,"general"}</definedName>
    <definedName name="___v7" localSheetId="29" hidden="1">{"via1",#N/A,TRUE,"general";"via2",#N/A,TRUE,"general";"via3",#N/A,TRUE,"general"}</definedName>
    <definedName name="___v7" localSheetId="30" hidden="1">{"via1",#N/A,TRUE,"general";"via2",#N/A,TRUE,"general";"via3",#N/A,TRUE,"general"}</definedName>
    <definedName name="___v7" localSheetId="31" hidden="1">{"via1",#N/A,TRUE,"general";"via2",#N/A,TRUE,"general";"via3",#N/A,TRUE,"general"}</definedName>
    <definedName name="___v7" localSheetId="8" hidden="1">{"via1",#N/A,TRUE,"general";"via2",#N/A,TRUE,"general";"via3",#N/A,TRUE,"general"}</definedName>
    <definedName name="___v7" localSheetId="9" hidden="1">{"via1",#N/A,TRUE,"general";"via2",#N/A,TRUE,"general";"via3",#N/A,TRUE,"general"}</definedName>
    <definedName name="___v7" localSheetId="0" hidden="1">{"via1",#N/A,TRUE,"general";"via2",#N/A,TRUE,"general";"via3",#N/A,TRUE,"general"}</definedName>
    <definedName name="___v7" hidden="1">{"via1",#N/A,TRUE,"general";"via2",#N/A,TRUE,"general";"via3",#N/A,TRUE,"general"}</definedName>
    <definedName name="___v8" localSheetId="25" hidden="1">{"TAB1",#N/A,TRUE,"GENERAL";"TAB2",#N/A,TRUE,"GENERAL";"TAB3",#N/A,TRUE,"GENERAL";"TAB4",#N/A,TRUE,"GENERAL";"TAB5",#N/A,TRUE,"GENERAL"}</definedName>
    <definedName name="___v8" localSheetId="26" hidden="1">{"TAB1",#N/A,TRUE,"GENERAL";"TAB2",#N/A,TRUE,"GENERAL";"TAB3",#N/A,TRUE,"GENERAL";"TAB4",#N/A,TRUE,"GENERAL";"TAB5",#N/A,TRUE,"GENERAL"}</definedName>
    <definedName name="___v8" localSheetId="27" hidden="1">{"TAB1",#N/A,TRUE,"GENERAL";"TAB2",#N/A,TRUE,"GENERAL";"TAB3",#N/A,TRUE,"GENERAL";"TAB4",#N/A,TRUE,"GENERAL";"TAB5",#N/A,TRUE,"GENERAL"}</definedName>
    <definedName name="___v8" localSheetId="28" hidden="1">{"TAB1",#N/A,TRUE,"GENERAL";"TAB2",#N/A,TRUE,"GENERAL";"TAB3",#N/A,TRUE,"GENERAL";"TAB4",#N/A,TRUE,"GENERAL";"TAB5",#N/A,TRUE,"GENERAL"}</definedName>
    <definedName name="___v8" localSheetId="29" hidden="1">{"TAB1",#N/A,TRUE,"GENERAL";"TAB2",#N/A,TRUE,"GENERAL";"TAB3",#N/A,TRUE,"GENERAL";"TAB4",#N/A,TRUE,"GENERAL";"TAB5",#N/A,TRUE,"GENERAL"}</definedName>
    <definedName name="___v8" localSheetId="30" hidden="1">{"TAB1",#N/A,TRUE,"GENERAL";"TAB2",#N/A,TRUE,"GENERAL";"TAB3",#N/A,TRUE,"GENERAL";"TAB4",#N/A,TRUE,"GENERAL";"TAB5",#N/A,TRUE,"GENERAL"}</definedName>
    <definedName name="___v8" localSheetId="31" hidden="1">{"TAB1",#N/A,TRUE,"GENERAL";"TAB2",#N/A,TRUE,"GENERAL";"TAB3",#N/A,TRUE,"GENERAL";"TAB4",#N/A,TRUE,"GENERAL";"TAB5",#N/A,TRUE,"GENERAL"}</definedName>
    <definedName name="___v8" localSheetId="8" hidden="1">{"TAB1",#N/A,TRUE,"GENERAL";"TAB2",#N/A,TRUE,"GENERAL";"TAB3",#N/A,TRUE,"GENERAL";"TAB4",#N/A,TRUE,"GENERAL";"TAB5",#N/A,TRUE,"GENERAL"}</definedName>
    <definedName name="___v8" localSheetId="9" hidden="1">{"TAB1",#N/A,TRUE,"GENERAL";"TAB2",#N/A,TRUE,"GENERAL";"TAB3",#N/A,TRUE,"GENERAL";"TAB4",#N/A,TRUE,"GENERAL";"TAB5",#N/A,TRUE,"GENERAL"}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25" hidden="1">{"TAB1",#N/A,TRUE,"GENERAL";"TAB2",#N/A,TRUE,"GENERAL";"TAB3",#N/A,TRUE,"GENERAL";"TAB4",#N/A,TRUE,"GENERAL";"TAB5",#N/A,TRUE,"GENERAL"}</definedName>
    <definedName name="___v9" localSheetId="26" hidden="1">{"TAB1",#N/A,TRUE,"GENERAL";"TAB2",#N/A,TRUE,"GENERAL";"TAB3",#N/A,TRUE,"GENERAL";"TAB4",#N/A,TRUE,"GENERAL";"TAB5",#N/A,TRUE,"GENERAL"}</definedName>
    <definedName name="___v9" localSheetId="27" hidden="1">{"TAB1",#N/A,TRUE,"GENERAL";"TAB2",#N/A,TRUE,"GENERAL";"TAB3",#N/A,TRUE,"GENERAL";"TAB4",#N/A,TRUE,"GENERAL";"TAB5",#N/A,TRUE,"GENERAL"}</definedName>
    <definedName name="___v9" localSheetId="28" hidden="1">{"TAB1",#N/A,TRUE,"GENERAL";"TAB2",#N/A,TRUE,"GENERAL";"TAB3",#N/A,TRUE,"GENERAL";"TAB4",#N/A,TRUE,"GENERAL";"TAB5",#N/A,TRUE,"GENERAL"}</definedName>
    <definedName name="___v9" localSheetId="29" hidden="1">{"TAB1",#N/A,TRUE,"GENERAL";"TAB2",#N/A,TRUE,"GENERAL";"TAB3",#N/A,TRUE,"GENERAL";"TAB4",#N/A,TRUE,"GENERAL";"TAB5",#N/A,TRUE,"GENERAL"}</definedName>
    <definedName name="___v9" localSheetId="30" hidden="1">{"TAB1",#N/A,TRUE,"GENERAL";"TAB2",#N/A,TRUE,"GENERAL";"TAB3",#N/A,TRUE,"GENERAL";"TAB4",#N/A,TRUE,"GENERAL";"TAB5",#N/A,TRUE,"GENERAL"}</definedName>
    <definedName name="___v9" localSheetId="31" hidden="1">{"TAB1",#N/A,TRUE,"GENERAL";"TAB2",#N/A,TRUE,"GENERAL";"TAB3",#N/A,TRUE,"GENERAL";"TAB4",#N/A,TRUE,"GENERAL";"TAB5",#N/A,TRUE,"GENERAL"}</definedName>
    <definedName name="___v9" localSheetId="8" hidden="1">{"TAB1",#N/A,TRUE,"GENERAL";"TAB2",#N/A,TRUE,"GENERAL";"TAB3",#N/A,TRUE,"GENERAL";"TAB4",#N/A,TRUE,"GENERAL";"TAB5",#N/A,TRUE,"GENERAL"}</definedName>
    <definedName name="___v9" localSheetId="9"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25" hidden="1">{"via1",#N/A,TRUE,"general";"via2",#N/A,TRUE,"general";"via3",#N/A,TRUE,"general"}</definedName>
    <definedName name="___vfv4" localSheetId="26" hidden="1">{"via1",#N/A,TRUE,"general";"via2",#N/A,TRUE,"general";"via3",#N/A,TRUE,"general"}</definedName>
    <definedName name="___vfv4" localSheetId="27" hidden="1">{"via1",#N/A,TRUE,"general";"via2",#N/A,TRUE,"general";"via3",#N/A,TRUE,"general"}</definedName>
    <definedName name="___vfv4" localSheetId="28" hidden="1">{"via1",#N/A,TRUE,"general";"via2",#N/A,TRUE,"general";"via3",#N/A,TRUE,"general"}</definedName>
    <definedName name="___vfv4" localSheetId="29" hidden="1">{"via1",#N/A,TRUE,"general";"via2",#N/A,TRUE,"general";"via3",#N/A,TRUE,"general"}</definedName>
    <definedName name="___vfv4" localSheetId="30" hidden="1">{"via1",#N/A,TRUE,"general";"via2",#N/A,TRUE,"general";"via3",#N/A,TRUE,"general"}</definedName>
    <definedName name="___vfv4" localSheetId="31" hidden="1">{"via1",#N/A,TRUE,"general";"via2",#N/A,TRUE,"general";"via3",#N/A,TRUE,"general"}</definedName>
    <definedName name="___vfv4" localSheetId="8" hidden="1">{"via1",#N/A,TRUE,"general";"via2",#N/A,TRUE,"general";"via3",#N/A,TRUE,"general"}</definedName>
    <definedName name="___vfv4" localSheetId="9"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1" localSheetId="25" hidden="1">{"TAB1",#N/A,TRUE,"GENERAL";"TAB2",#N/A,TRUE,"GENERAL";"TAB3",#N/A,TRUE,"GENERAL";"TAB4",#N/A,TRUE,"GENERAL";"TAB5",#N/A,TRUE,"GENERAL"}</definedName>
    <definedName name="___x1" localSheetId="26" hidden="1">{"TAB1",#N/A,TRUE,"GENERAL";"TAB2",#N/A,TRUE,"GENERAL";"TAB3",#N/A,TRUE,"GENERAL";"TAB4",#N/A,TRUE,"GENERAL";"TAB5",#N/A,TRUE,"GENERAL"}</definedName>
    <definedName name="___x1" localSheetId="27" hidden="1">{"TAB1",#N/A,TRUE,"GENERAL";"TAB2",#N/A,TRUE,"GENERAL";"TAB3",#N/A,TRUE,"GENERAL";"TAB4",#N/A,TRUE,"GENERAL";"TAB5",#N/A,TRUE,"GENERAL"}</definedName>
    <definedName name="___x1" localSheetId="28" hidden="1">{"TAB1",#N/A,TRUE,"GENERAL";"TAB2",#N/A,TRUE,"GENERAL";"TAB3",#N/A,TRUE,"GENERAL";"TAB4",#N/A,TRUE,"GENERAL";"TAB5",#N/A,TRUE,"GENERAL"}</definedName>
    <definedName name="___x1" localSheetId="29" hidden="1">{"TAB1",#N/A,TRUE,"GENERAL";"TAB2",#N/A,TRUE,"GENERAL";"TAB3",#N/A,TRUE,"GENERAL";"TAB4",#N/A,TRUE,"GENERAL";"TAB5",#N/A,TRUE,"GENERAL"}</definedName>
    <definedName name="___x1" localSheetId="30" hidden="1">{"TAB1",#N/A,TRUE,"GENERAL";"TAB2",#N/A,TRUE,"GENERAL";"TAB3",#N/A,TRUE,"GENERAL";"TAB4",#N/A,TRUE,"GENERAL";"TAB5",#N/A,TRUE,"GENERAL"}</definedName>
    <definedName name="___x1" localSheetId="31" hidden="1">{"TAB1",#N/A,TRUE,"GENERAL";"TAB2",#N/A,TRUE,"GENERAL";"TAB3",#N/A,TRUE,"GENERAL";"TAB4",#N/A,TRUE,"GENERAL";"TAB5",#N/A,TRUE,"GENERAL"}</definedName>
    <definedName name="___x1" localSheetId="8" hidden="1">{"TAB1",#N/A,TRUE,"GENERAL";"TAB2",#N/A,TRUE,"GENERAL";"TAB3",#N/A,TRUE,"GENERAL";"TAB4",#N/A,TRUE,"GENERAL";"TAB5",#N/A,TRUE,"GENERAL"}</definedName>
    <definedName name="___x1" localSheetId="9" hidden="1">{"TAB1",#N/A,TRUE,"GENERAL";"TAB2",#N/A,TRUE,"GENERAL";"TAB3",#N/A,TRUE,"GENERAL";"TAB4",#N/A,TRUE,"GENERAL";"TAB5",#N/A,TRUE,"GENERAL"}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25" hidden="1">{"via1",#N/A,TRUE,"general";"via2",#N/A,TRUE,"general";"via3",#N/A,TRUE,"general"}</definedName>
    <definedName name="___x2" localSheetId="26" hidden="1">{"via1",#N/A,TRUE,"general";"via2",#N/A,TRUE,"general";"via3",#N/A,TRUE,"general"}</definedName>
    <definedName name="___x2" localSheetId="27" hidden="1">{"via1",#N/A,TRUE,"general";"via2",#N/A,TRUE,"general";"via3",#N/A,TRUE,"general"}</definedName>
    <definedName name="___x2" localSheetId="28" hidden="1">{"via1",#N/A,TRUE,"general";"via2",#N/A,TRUE,"general";"via3",#N/A,TRUE,"general"}</definedName>
    <definedName name="___x2" localSheetId="29" hidden="1">{"via1",#N/A,TRUE,"general";"via2",#N/A,TRUE,"general";"via3",#N/A,TRUE,"general"}</definedName>
    <definedName name="___x2" localSheetId="30" hidden="1">{"via1",#N/A,TRUE,"general";"via2",#N/A,TRUE,"general";"via3",#N/A,TRUE,"general"}</definedName>
    <definedName name="___x2" localSheetId="31" hidden="1">{"via1",#N/A,TRUE,"general";"via2",#N/A,TRUE,"general";"via3",#N/A,TRUE,"general"}</definedName>
    <definedName name="___x2" localSheetId="8" hidden="1">{"via1",#N/A,TRUE,"general";"via2",#N/A,TRUE,"general";"via3",#N/A,TRUE,"general"}</definedName>
    <definedName name="___x2" localSheetId="9" hidden="1">{"via1",#N/A,TRUE,"general";"via2",#N/A,TRUE,"general";"via3",#N/A,TRUE,"general"}</definedName>
    <definedName name="___x2" localSheetId="0" hidden="1">{"via1",#N/A,TRUE,"general";"via2",#N/A,TRUE,"general";"via3",#N/A,TRUE,"general"}</definedName>
    <definedName name="___x2" hidden="1">{"via1",#N/A,TRUE,"general";"via2",#N/A,TRUE,"general";"via3",#N/A,TRUE,"general"}</definedName>
    <definedName name="___x3" localSheetId="25" hidden="1">{"via1",#N/A,TRUE,"general";"via2",#N/A,TRUE,"general";"via3",#N/A,TRUE,"general"}</definedName>
    <definedName name="___x3" localSheetId="26" hidden="1">{"via1",#N/A,TRUE,"general";"via2",#N/A,TRUE,"general";"via3",#N/A,TRUE,"general"}</definedName>
    <definedName name="___x3" localSheetId="27" hidden="1">{"via1",#N/A,TRUE,"general";"via2",#N/A,TRUE,"general";"via3",#N/A,TRUE,"general"}</definedName>
    <definedName name="___x3" localSheetId="28" hidden="1">{"via1",#N/A,TRUE,"general";"via2",#N/A,TRUE,"general";"via3",#N/A,TRUE,"general"}</definedName>
    <definedName name="___x3" localSheetId="29" hidden="1">{"via1",#N/A,TRUE,"general";"via2",#N/A,TRUE,"general";"via3",#N/A,TRUE,"general"}</definedName>
    <definedName name="___x3" localSheetId="30" hidden="1">{"via1",#N/A,TRUE,"general";"via2",#N/A,TRUE,"general";"via3",#N/A,TRUE,"general"}</definedName>
    <definedName name="___x3" localSheetId="31" hidden="1">{"via1",#N/A,TRUE,"general";"via2",#N/A,TRUE,"general";"via3",#N/A,TRUE,"general"}</definedName>
    <definedName name="___x3" localSheetId="8" hidden="1">{"via1",#N/A,TRUE,"general";"via2",#N/A,TRUE,"general";"via3",#N/A,TRUE,"general"}</definedName>
    <definedName name="___x3" localSheetId="9"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25" hidden="1">{"via1",#N/A,TRUE,"general";"via2",#N/A,TRUE,"general";"via3",#N/A,TRUE,"general"}</definedName>
    <definedName name="___x4" localSheetId="26" hidden="1">{"via1",#N/A,TRUE,"general";"via2",#N/A,TRUE,"general";"via3",#N/A,TRUE,"general"}</definedName>
    <definedName name="___x4" localSheetId="27" hidden="1">{"via1",#N/A,TRUE,"general";"via2",#N/A,TRUE,"general";"via3",#N/A,TRUE,"general"}</definedName>
    <definedName name="___x4" localSheetId="28" hidden="1">{"via1",#N/A,TRUE,"general";"via2",#N/A,TRUE,"general";"via3",#N/A,TRUE,"general"}</definedName>
    <definedName name="___x4" localSheetId="29" hidden="1">{"via1",#N/A,TRUE,"general";"via2",#N/A,TRUE,"general";"via3",#N/A,TRUE,"general"}</definedName>
    <definedName name="___x4" localSheetId="30" hidden="1">{"via1",#N/A,TRUE,"general";"via2",#N/A,TRUE,"general";"via3",#N/A,TRUE,"general"}</definedName>
    <definedName name="___x4" localSheetId="31" hidden="1">{"via1",#N/A,TRUE,"general";"via2",#N/A,TRUE,"general";"via3",#N/A,TRUE,"general"}</definedName>
    <definedName name="___x4" localSheetId="8" hidden="1">{"via1",#N/A,TRUE,"general";"via2",#N/A,TRUE,"general";"via3",#N/A,TRUE,"general"}</definedName>
    <definedName name="___x4" localSheetId="9"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25" hidden="1">{"TAB1",#N/A,TRUE,"GENERAL";"TAB2",#N/A,TRUE,"GENERAL";"TAB3",#N/A,TRUE,"GENERAL";"TAB4",#N/A,TRUE,"GENERAL";"TAB5",#N/A,TRUE,"GENERAL"}</definedName>
    <definedName name="___x5" localSheetId="26" hidden="1">{"TAB1",#N/A,TRUE,"GENERAL";"TAB2",#N/A,TRUE,"GENERAL";"TAB3",#N/A,TRUE,"GENERAL";"TAB4",#N/A,TRUE,"GENERAL";"TAB5",#N/A,TRUE,"GENERAL"}</definedName>
    <definedName name="___x5" localSheetId="27" hidden="1">{"TAB1",#N/A,TRUE,"GENERAL";"TAB2",#N/A,TRUE,"GENERAL";"TAB3",#N/A,TRUE,"GENERAL";"TAB4",#N/A,TRUE,"GENERAL";"TAB5",#N/A,TRUE,"GENERAL"}</definedName>
    <definedName name="___x5" localSheetId="28" hidden="1">{"TAB1",#N/A,TRUE,"GENERAL";"TAB2",#N/A,TRUE,"GENERAL";"TAB3",#N/A,TRUE,"GENERAL";"TAB4",#N/A,TRUE,"GENERAL";"TAB5",#N/A,TRUE,"GENERAL"}</definedName>
    <definedName name="___x5" localSheetId="29" hidden="1">{"TAB1",#N/A,TRUE,"GENERAL";"TAB2",#N/A,TRUE,"GENERAL";"TAB3",#N/A,TRUE,"GENERAL";"TAB4",#N/A,TRUE,"GENERAL";"TAB5",#N/A,TRUE,"GENERAL"}</definedName>
    <definedName name="___x5" localSheetId="30" hidden="1">{"TAB1",#N/A,TRUE,"GENERAL";"TAB2",#N/A,TRUE,"GENERAL";"TAB3",#N/A,TRUE,"GENERAL";"TAB4",#N/A,TRUE,"GENERAL";"TAB5",#N/A,TRUE,"GENERAL"}</definedName>
    <definedName name="___x5" localSheetId="31" hidden="1">{"TAB1",#N/A,TRUE,"GENERAL";"TAB2",#N/A,TRUE,"GENERAL";"TAB3",#N/A,TRUE,"GENERAL";"TAB4",#N/A,TRUE,"GENERAL";"TAB5",#N/A,TRUE,"GENERAL"}</definedName>
    <definedName name="___x5" localSheetId="8" hidden="1">{"TAB1",#N/A,TRUE,"GENERAL";"TAB2",#N/A,TRUE,"GENERAL";"TAB3",#N/A,TRUE,"GENERAL";"TAB4",#N/A,TRUE,"GENERAL";"TAB5",#N/A,TRUE,"GENERAL"}</definedName>
    <definedName name="___x5" localSheetId="9" hidden="1">{"TAB1",#N/A,TRUE,"GENERAL";"TAB2",#N/A,TRUE,"GENERAL";"TAB3",#N/A,TRUE,"GENERAL";"TAB4",#N/A,TRUE,"GENERAL";"TAB5",#N/A,TRUE,"GENERAL"}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25" hidden="1">{"TAB1",#N/A,TRUE,"GENERAL";"TAB2",#N/A,TRUE,"GENERAL";"TAB3",#N/A,TRUE,"GENERAL";"TAB4",#N/A,TRUE,"GENERAL";"TAB5",#N/A,TRUE,"GENERAL"}</definedName>
    <definedName name="___x6" localSheetId="26" hidden="1">{"TAB1",#N/A,TRUE,"GENERAL";"TAB2",#N/A,TRUE,"GENERAL";"TAB3",#N/A,TRUE,"GENERAL";"TAB4",#N/A,TRUE,"GENERAL";"TAB5",#N/A,TRUE,"GENERAL"}</definedName>
    <definedName name="___x6" localSheetId="27" hidden="1">{"TAB1",#N/A,TRUE,"GENERAL";"TAB2",#N/A,TRUE,"GENERAL";"TAB3",#N/A,TRUE,"GENERAL";"TAB4",#N/A,TRUE,"GENERAL";"TAB5",#N/A,TRUE,"GENERAL"}</definedName>
    <definedName name="___x6" localSheetId="28" hidden="1">{"TAB1",#N/A,TRUE,"GENERAL";"TAB2",#N/A,TRUE,"GENERAL";"TAB3",#N/A,TRUE,"GENERAL";"TAB4",#N/A,TRUE,"GENERAL";"TAB5",#N/A,TRUE,"GENERAL"}</definedName>
    <definedName name="___x6" localSheetId="29" hidden="1">{"TAB1",#N/A,TRUE,"GENERAL";"TAB2",#N/A,TRUE,"GENERAL";"TAB3",#N/A,TRUE,"GENERAL";"TAB4",#N/A,TRUE,"GENERAL";"TAB5",#N/A,TRUE,"GENERAL"}</definedName>
    <definedName name="___x6" localSheetId="30" hidden="1">{"TAB1",#N/A,TRUE,"GENERAL";"TAB2",#N/A,TRUE,"GENERAL";"TAB3",#N/A,TRUE,"GENERAL";"TAB4",#N/A,TRUE,"GENERAL";"TAB5",#N/A,TRUE,"GENERAL"}</definedName>
    <definedName name="___x6" localSheetId="31" hidden="1">{"TAB1",#N/A,TRUE,"GENERAL";"TAB2",#N/A,TRUE,"GENERAL";"TAB3",#N/A,TRUE,"GENERAL";"TAB4",#N/A,TRUE,"GENERAL";"TAB5",#N/A,TRUE,"GENERAL"}</definedName>
    <definedName name="___x6" localSheetId="8" hidden="1">{"TAB1",#N/A,TRUE,"GENERAL";"TAB2",#N/A,TRUE,"GENERAL";"TAB3",#N/A,TRUE,"GENERAL";"TAB4",#N/A,TRUE,"GENERAL";"TAB5",#N/A,TRUE,"GENERAL"}</definedName>
    <definedName name="___x6" localSheetId="9"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25" hidden="1">{"TAB1",#N/A,TRUE,"GENERAL";"TAB2",#N/A,TRUE,"GENERAL";"TAB3",#N/A,TRUE,"GENERAL";"TAB4",#N/A,TRUE,"GENERAL";"TAB5",#N/A,TRUE,"GENERAL"}</definedName>
    <definedName name="___x7" localSheetId="26" hidden="1">{"TAB1",#N/A,TRUE,"GENERAL";"TAB2",#N/A,TRUE,"GENERAL";"TAB3",#N/A,TRUE,"GENERAL";"TAB4",#N/A,TRUE,"GENERAL";"TAB5",#N/A,TRUE,"GENERAL"}</definedName>
    <definedName name="___x7" localSheetId="27" hidden="1">{"TAB1",#N/A,TRUE,"GENERAL";"TAB2",#N/A,TRUE,"GENERAL";"TAB3",#N/A,TRUE,"GENERAL";"TAB4",#N/A,TRUE,"GENERAL";"TAB5",#N/A,TRUE,"GENERAL"}</definedName>
    <definedName name="___x7" localSheetId="28" hidden="1">{"TAB1",#N/A,TRUE,"GENERAL";"TAB2",#N/A,TRUE,"GENERAL";"TAB3",#N/A,TRUE,"GENERAL";"TAB4",#N/A,TRUE,"GENERAL";"TAB5",#N/A,TRUE,"GENERAL"}</definedName>
    <definedName name="___x7" localSheetId="29" hidden="1">{"TAB1",#N/A,TRUE,"GENERAL";"TAB2",#N/A,TRUE,"GENERAL";"TAB3",#N/A,TRUE,"GENERAL";"TAB4",#N/A,TRUE,"GENERAL";"TAB5",#N/A,TRUE,"GENERAL"}</definedName>
    <definedName name="___x7" localSheetId="30" hidden="1">{"TAB1",#N/A,TRUE,"GENERAL";"TAB2",#N/A,TRUE,"GENERAL";"TAB3",#N/A,TRUE,"GENERAL";"TAB4",#N/A,TRUE,"GENERAL";"TAB5",#N/A,TRUE,"GENERAL"}</definedName>
    <definedName name="___x7" localSheetId="31" hidden="1">{"TAB1",#N/A,TRUE,"GENERAL";"TAB2",#N/A,TRUE,"GENERAL";"TAB3",#N/A,TRUE,"GENERAL";"TAB4",#N/A,TRUE,"GENERAL";"TAB5",#N/A,TRUE,"GENERAL"}</definedName>
    <definedName name="___x7" localSheetId="8" hidden="1">{"TAB1",#N/A,TRUE,"GENERAL";"TAB2",#N/A,TRUE,"GENERAL";"TAB3",#N/A,TRUE,"GENERAL";"TAB4",#N/A,TRUE,"GENERAL";"TAB5",#N/A,TRUE,"GENERAL"}</definedName>
    <definedName name="___x7" localSheetId="9"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25" hidden="1">{"via1",#N/A,TRUE,"general";"via2",#N/A,TRUE,"general";"via3",#N/A,TRUE,"general"}</definedName>
    <definedName name="___x8" localSheetId="26" hidden="1">{"via1",#N/A,TRUE,"general";"via2",#N/A,TRUE,"general";"via3",#N/A,TRUE,"general"}</definedName>
    <definedName name="___x8" localSheetId="27" hidden="1">{"via1",#N/A,TRUE,"general";"via2",#N/A,TRUE,"general";"via3",#N/A,TRUE,"general"}</definedName>
    <definedName name="___x8" localSheetId="28" hidden="1">{"via1",#N/A,TRUE,"general";"via2",#N/A,TRUE,"general";"via3",#N/A,TRUE,"general"}</definedName>
    <definedName name="___x8" localSheetId="29" hidden="1">{"via1",#N/A,TRUE,"general";"via2",#N/A,TRUE,"general";"via3",#N/A,TRUE,"general"}</definedName>
    <definedName name="___x8" localSheetId="30" hidden="1">{"via1",#N/A,TRUE,"general";"via2",#N/A,TRUE,"general";"via3",#N/A,TRUE,"general"}</definedName>
    <definedName name="___x8" localSheetId="31" hidden="1">{"via1",#N/A,TRUE,"general";"via2",#N/A,TRUE,"general";"via3",#N/A,TRUE,"general"}</definedName>
    <definedName name="___x8" localSheetId="8" hidden="1">{"via1",#N/A,TRUE,"general";"via2",#N/A,TRUE,"general";"via3",#N/A,TRUE,"general"}</definedName>
    <definedName name="___x8" localSheetId="9"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25" hidden="1">{"TAB1",#N/A,TRUE,"GENERAL";"TAB2",#N/A,TRUE,"GENERAL";"TAB3",#N/A,TRUE,"GENERAL";"TAB4",#N/A,TRUE,"GENERAL";"TAB5",#N/A,TRUE,"GENERAL"}</definedName>
    <definedName name="___x9" localSheetId="26" hidden="1">{"TAB1",#N/A,TRUE,"GENERAL";"TAB2",#N/A,TRUE,"GENERAL";"TAB3",#N/A,TRUE,"GENERAL";"TAB4",#N/A,TRUE,"GENERAL";"TAB5",#N/A,TRUE,"GENERAL"}</definedName>
    <definedName name="___x9" localSheetId="27" hidden="1">{"TAB1",#N/A,TRUE,"GENERAL";"TAB2",#N/A,TRUE,"GENERAL";"TAB3",#N/A,TRUE,"GENERAL";"TAB4",#N/A,TRUE,"GENERAL";"TAB5",#N/A,TRUE,"GENERAL"}</definedName>
    <definedName name="___x9" localSheetId="28" hidden="1">{"TAB1",#N/A,TRUE,"GENERAL";"TAB2",#N/A,TRUE,"GENERAL";"TAB3",#N/A,TRUE,"GENERAL";"TAB4",#N/A,TRUE,"GENERAL";"TAB5",#N/A,TRUE,"GENERAL"}</definedName>
    <definedName name="___x9" localSheetId="29" hidden="1">{"TAB1",#N/A,TRUE,"GENERAL";"TAB2",#N/A,TRUE,"GENERAL";"TAB3",#N/A,TRUE,"GENERAL";"TAB4",#N/A,TRUE,"GENERAL";"TAB5",#N/A,TRUE,"GENERAL"}</definedName>
    <definedName name="___x9" localSheetId="30" hidden="1">{"TAB1",#N/A,TRUE,"GENERAL";"TAB2",#N/A,TRUE,"GENERAL";"TAB3",#N/A,TRUE,"GENERAL";"TAB4",#N/A,TRUE,"GENERAL";"TAB5",#N/A,TRUE,"GENERAL"}</definedName>
    <definedName name="___x9" localSheetId="31" hidden="1">{"TAB1",#N/A,TRUE,"GENERAL";"TAB2",#N/A,TRUE,"GENERAL";"TAB3",#N/A,TRUE,"GENERAL";"TAB4",#N/A,TRUE,"GENERAL";"TAB5",#N/A,TRUE,"GENERAL"}</definedName>
    <definedName name="___x9" localSheetId="8" hidden="1">{"TAB1",#N/A,TRUE,"GENERAL";"TAB2",#N/A,TRUE,"GENERAL";"TAB3",#N/A,TRUE,"GENERAL";"TAB4",#N/A,TRUE,"GENERAL";"TAB5",#N/A,TRUE,"GENERAL"}</definedName>
    <definedName name="___x9" localSheetId="9"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25" hidden="1">{"TAB1",#N/A,TRUE,"GENERAL";"TAB2",#N/A,TRUE,"GENERAL";"TAB3",#N/A,TRUE,"GENERAL";"TAB4",#N/A,TRUE,"GENERAL";"TAB5",#N/A,TRUE,"GENERAL"}</definedName>
    <definedName name="___y2" localSheetId="26" hidden="1">{"TAB1",#N/A,TRUE,"GENERAL";"TAB2",#N/A,TRUE,"GENERAL";"TAB3",#N/A,TRUE,"GENERAL";"TAB4",#N/A,TRUE,"GENERAL";"TAB5",#N/A,TRUE,"GENERAL"}</definedName>
    <definedName name="___y2" localSheetId="27" hidden="1">{"TAB1",#N/A,TRUE,"GENERAL";"TAB2",#N/A,TRUE,"GENERAL";"TAB3",#N/A,TRUE,"GENERAL";"TAB4",#N/A,TRUE,"GENERAL";"TAB5",#N/A,TRUE,"GENERAL"}</definedName>
    <definedName name="___y2" localSheetId="28" hidden="1">{"TAB1",#N/A,TRUE,"GENERAL";"TAB2",#N/A,TRUE,"GENERAL";"TAB3",#N/A,TRUE,"GENERAL";"TAB4",#N/A,TRUE,"GENERAL";"TAB5",#N/A,TRUE,"GENERAL"}</definedName>
    <definedName name="___y2" localSheetId="29" hidden="1">{"TAB1",#N/A,TRUE,"GENERAL";"TAB2",#N/A,TRUE,"GENERAL";"TAB3",#N/A,TRUE,"GENERAL";"TAB4",#N/A,TRUE,"GENERAL";"TAB5",#N/A,TRUE,"GENERAL"}</definedName>
    <definedName name="___y2" localSheetId="30" hidden="1">{"TAB1",#N/A,TRUE,"GENERAL";"TAB2",#N/A,TRUE,"GENERAL";"TAB3",#N/A,TRUE,"GENERAL";"TAB4",#N/A,TRUE,"GENERAL";"TAB5",#N/A,TRUE,"GENERAL"}</definedName>
    <definedName name="___y2" localSheetId="31" hidden="1">{"TAB1",#N/A,TRUE,"GENERAL";"TAB2",#N/A,TRUE,"GENERAL";"TAB3",#N/A,TRUE,"GENERAL";"TAB4",#N/A,TRUE,"GENERAL";"TAB5",#N/A,TRUE,"GENERAL"}</definedName>
    <definedName name="___y2" localSheetId="8" hidden="1">{"TAB1",#N/A,TRUE,"GENERAL";"TAB2",#N/A,TRUE,"GENERAL";"TAB3",#N/A,TRUE,"GENERAL";"TAB4",#N/A,TRUE,"GENERAL";"TAB5",#N/A,TRUE,"GENERAL"}</definedName>
    <definedName name="___y2" localSheetId="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25" hidden="1">{"via1",#N/A,TRUE,"general";"via2",#N/A,TRUE,"general";"via3",#N/A,TRUE,"general"}</definedName>
    <definedName name="___y3" localSheetId="26" hidden="1">{"via1",#N/A,TRUE,"general";"via2",#N/A,TRUE,"general";"via3",#N/A,TRUE,"general"}</definedName>
    <definedName name="___y3" localSheetId="27" hidden="1">{"via1",#N/A,TRUE,"general";"via2",#N/A,TRUE,"general";"via3",#N/A,TRUE,"general"}</definedName>
    <definedName name="___y3" localSheetId="28" hidden="1">{"via1",#N/A,TRUE,"general";"via2",#N/A,TRUE,"general";"via3",#N/A,TRUE,"general"}</definedName>
    <definedName name="___y3" localSheetId="29" hidden="1">{"via1",#N/A,TRUE,"general";"via2",#N/A,TRUE,"general";"via3",#N/A,TRUE,"general"}</definedName>
    <definedName name="___y3" localSheetId="30" hidden="1">{"via1",#N/A,TRUE,"general";"via2",#N/A,TRUE,"general";"via3",#N/A,TRUE,"general"}</definedName>
    <definedName name="___y3" localSheetId="31" hidden="1">{"via1",#N/A,TRUE,"general";"via2",#N/A,TRUE,"general";"via3",#N/A,TRUE,"general"}</definedName>
    <definedName name="___y3" localSheetId="8" hidden="1">{"via1",#N/A,TRUE,"general";"via2",#N/A,TRUE,"general";"via3",#N/A,TRUE,"general"}</definedName>
    <definedName name="___y3" localSheetId="9" hidden="1">{"via1",#N/A,TRUE,"general";"via2",#N/A,TRUE,"general";"via3",#N/A,TRUE,"general"}</definedName>
    <definedName name="___y3" localSheetId="0" hidden="1">{"via1",#N/A,TRUE,"general";"via2",#N/A,TRUE,"general";"via3",#N/A,TRUE,"general"}</definedName>
    <definedName name="___y3" hidden="1">{"via1",#N/A,TRUE,"general";"via2",#N/A,TRUE,"general";"via3",#N/A,TRUE,"general"}</definedName>
    <definedName name="___y4" localSheetId="25" hidden="1">{"via1",#N/A,TRUE,"general";"via2",#N/A,TRUE,"general";"via3",#N/A,TRUE,"general"}</definedName>
    <definedName name="___y4" localSheetId="26" hidden="1">{"via1",#N/A,TRUE,"general";"via2",#N/A,TRUE,"general";"via3",#N/A,TRUE,"general"}</definedName>
    <definedName name="___y4" localSheetId="27" hidden="1">{"via1",#N/A,TRUE,"general";"via2",#N/A,TRUE,"general";"via3",#N/A,TRUE,"general"}</definedName>
    <definedName name="___y4" localSheetId="28" hidden="1">{"via1",#N/A,TRUE,"general";"via2",#N/A,TRUE,"general";"via3",#N/A,TRUE,"general"}</definedName>
    <definedName name="___y4" localSheetId="29" hidden="1">{"via1",#N/A,TRUE,"general";"via2",#N/A,TRUE,"general";"via3",#N/A,TRUE,"general"}</definedName>
    <definedName name="___y4" localSheetId="30" hidden="1">{"via1",#N/A,TRUE,"general";"via2",#N/A,TRUE,"general";"via3",#N/A,TRUE,"general"}</definedName>
    <definedName name="___y4" localSheetId="31" hidden="1">{"via1",#N/A,TRUE,"general";"via2",#N/A,TRUE,"general";"via3",#N/A,TRUE,"general"}</definedName>
    <definedName name="___y4" localSheetId="8" hidden="1">{"via1",#N/A,TRUE,"general";"via2",#N/A,TRUE,"general";"via3",#N/A,TRUE,"general"}</definedName>
    <definedName name="___y4" localSheetId="9"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25" hidden="1">{"TAB1",#N/A,TRUE,"GENERAL";"TAB2",#N/A,TRUE,"GENERAL";"TAB3",#N/A,TRUE,"GENERAL";"TAB4",#N/A,TRUE,"GENERAL";"TAB5",#N/A,TRUE,"GENERAL"}</definedName>
    <definedName name="___y5" localSheetId="26" hidden="1">{"TAB1",#N/A,TRUE,"GENERAL";"TAB2",#N/A,TRUE,"GENERAL";"TAB3",#N/A,TRUE,"GENERAL";"TAB4",#N/A,TRUE,"GENERAL";"TAB5",#N/A,TRUE,"GENERAL"}</definedName>
    <definedName name="___y5" localSheetId="27" hidden="1">{"TAB1",#N/A,TRUE,"GENERAL";"TAB2",#N/A,TRUE,"GENERAL";"TAB3",#N/A,TRUE,"GENERAL";"TAB4",#N/A,TRUE,"GENERAL";"TAB5",#N/A,TRUE,"GENERAL"}</definedName>
    <definedName name="___y5" localSheetId="28" hidden="1">{"TAB1",#N/A,TRUE,"GENERAL";"TAB2",#N/A,TRUE,"GENERAL";"TAB3",#N/A,TRUE,"GENERAL";"TAB4",#N/A,TRUE,"GENERAL";"TAB5",#N/A,TRUE,"GENERAL"}</definedName>
    <definedName name="___y5" localSheetId="29" hidden="1">{"TAB1",#N/A,TRUE,"GENERAL";"TAB2",#N/A,TRUE,"GENERAL";"TAB3",#N/A,TRUE,"GENERAL";"TAB4",#N/A,TRUE,"GENERAL";"TAB5",#N/A,TRUE,"GENERAL"}</definedName>
    <definedName name="___y5" localSheetId="30" hidden="1">{"TAB1",#N/A,TRUE,"GENERAL";"TAB2",#N/A,TRUE,"GENERAL";"TAB3",#N/A,TRUE,"GENERAL";"TAB4",#N/A,TRUE,"GENERAL";"TAB5",#N/A,TRUE,"GENERAL"}</definedName>
    <definedName name="___y5" localSheetId="31" hidden="1">{"TAB1",#N/A,TRUE,"GENERAL";"TAB2",#N/A,TRUE,"GENERAL";"TAB3",#N/A,TRUE,"GENERAL";"TAB4",#N/A,TRUE,"GENERAL";"TAB5",#N/A,TRUE,"GENERAL"}</definedName>
    <definedName name="___y5" localSheetId="8" hidden="1">{"TAB1",#N/A,TRUE,"GENERAL";"TAB2",#N/A,TRUE,"GENERAL";"TAB3",#N/A,TRUE,"GENERAL";"TAB4",#N/A,TRUE,"GENERAL";"TAB5",#N/A,TRUE,"GENERAL"}</definedName>
    <definedName name="___y5" localSheetId="9" hidden="1">{"TAB1",#N/A,TRUE,"GENERAL";"TAB2",#N/A,TRUE,"GENERAL";"TAB3",#N/A,TRUE,"GENERAL";"TAB4",#N/A,TRUE,"GENERAL";"TAB5",#N/A,TRUE,"GENERAL"}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25" hidden="1">{"via1",#N/A,TRUE,"general";"via2",#N/A,TRUE,"general";"via3",#N/A,TRUE,"general"}</definedName>
    <definedName name="___y6" localSheetId="26" hidden="1">{"via1",#N/A,TRUE,"general";"via2",#N/A,TRUE,"general";"via3",#N/A,TRUE,"general"}</definedName>
    <definedName name="___y6" localSheetId="27" hidden="1">{"via1",#N/A,TRUE,"general";"via2",#N/A,TRUE,"general";"via3",#N/A,TRUE,"general"}</definedName>
    <definedName name="___y6" localSheetId="28" hidden="1">{"via1",#N/A,TRUE,"general";"via2",#N/A,TRUE,"general";"via3",#N/A,TRUE,"general"}</definedName>
    <definedName name="___y6" localSheetId="29" hidden="1">{"via1",#N/A,TRUE,"general";"via2",#N/A,TRUE,"general";"via3",#N/A,TRUE,"general"}</definedName>
    <definedName name="___y6" localSheetId="30" hidden="1">{"via1",#N/A,TRUE,"general";"via2",#N/A,TRUE,"general";"via3",#N/A,TRUE,"general"}</definedName>
    <definedName name="___y6" localSheetId="31" hidden="1">{"via1",#N/A,TRUE,"general";"via2",#N/A,TRUE,"general";"via3",#N/A,TRUE,"general"}</definedName>
    <definedName name="___y6" localSheetId="8" hidden="1">{"via1",#N/A,TRUE,"general";"via2",#N/A,TRUE,"general";"via3",#N/A,TRUE,"general"}</definedName>
    <definedName name="___y6" localSheetId="9" hidden="1">{"via1",#N/A,TRUE,"general";"via2",#N/A,TRUE,"general";"via3",#N/A,TRUE,"general"}</definedName>
    <definedName name="___y6" localSheetId="0" hidden="1">{"via1",#N/A,TRUE,"general";"via2",#N/A,TRUE,"general";"via3",#N/A,TRUE,"general"}</definedName>
    <definedName name="___y6" hidden="1">{"via1",#N/A,TRUE,"general";"via2",#N/A,TRUE,"general";"via3",#N/A,TRUE,"general"}</definedName>
    <definedName name="___y7" localSheetId="25" hidden="1">{"via1",#N/A,TRUE,"general";"via2",#N/A,TRUE,"general";"via3",#N/A,TRUE,"general"}</definedName>
    <definedName name="___y7" localSheetId="26" hidden="1">{"via1",#N/A,TRUE,"general";"via2",#N/A,TRUE,"general";"via3",#N/A,TRUE,"general"}</definedName>
    <definedName name="___y7" localSheetId="27" hidden="1">{"via1",#N/A,TRUE,"general";"via2",#N/A,TRUE,"general";"via3",#N/A,TRUE,"general"}</definedName>
    <definedName name="___y7" localSheetId="28" hidden="1">{"via1",#N/A,TRUE,"general";"via2",#N/A,TRUE,"general";"via3",#N/A,TRUE,"general"}</definedName>
    <definedName name="___y7" localSheetId="29" hidden="1">{"via1",#N/A,TRUE,"general";"via2",#N/A,TRUE,"general";"via3",#N/A,TRUE,"general"}</definedName>
    <definedName name="___y7" localSheetId="30" hidden="1">{"via1",#N/A,TRUE,"general";"via2",#N/A,TRUE,"general";"via3",#N/A,TRUE,"general"}</definedName>
    <definedName name="___y7" localSheetId="31" hidden="1">{"via1",#N/A,TRUE,"general";"via2",#N/A,TRUE,"general";"via3",#N/A,TRUE,"general"}</definedName>
    <definedName name="___y7" localSheetId="8" hidden="1">{"via1",#N/A,TRUE,"general";"via2",#N/A,TRUE,"general";"via3",#N/A,TRUE,"general"}</definedName>
    <definedName name="___y7" localSheetId="9"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25" hidden="1">{"via1",#N/A,TRUE,"general";"via2",#N/A,TRUE,"general";"via3",#N/A,TRUE,"general"}</definedName>
    <definedName name="___y8" localSheetId="26" hidden="1">{"via1",#N/A,TRUE,"general";"via2",#N/A,TRUE,"general";"via3",#N/A,TRUE,"general"}</definedName>
    <definedName name="___y8" localSheetId="27" hidden="1">{"via1",#N/A,TRUE,"general";"via2",#N/A,TRUE,"general";"via3",#N/A,TRUE,"general"}</definedName>
    <definedName name="___y8" localSheetId="28" hidden="1">{"via1",#N/A,TRUE,"general";"via2",#N/A,TRUE,"general";"via3",#N/A,TRUE,"general"}</definedName>
    <definedName name="___y8" localSheetId="29" hidden="1">{"via1",#N/A,TRUE,"general";"via2",#N/A,TRUE,"general";"via3",#N/A,TRUE,"general"}</definedName>
    <definedName name="___y8" localSheetId="30" hidden="1">{"via1",#N/A,TRUE,"general";"via2",#N/A,TRUE,"general";"via3",#N/A,TRUE,"general"}</definedName>
    <definedName name="___y8" localSheetId="31" hidden="1">{"via1",#N/A,TRUE,"general";"via2",#N/A,TRUE,"general";"via3",#N/A,TRUE,"general"}</definedName>
    <definedName name="___y8" localSheetId="8" hidden="1">{"via1",#N/A,TRUE,"general";"via2",#N/A,TRUE,"general";"via3",#N/A,TRUE,"general"}</definedName>
    <definedName name="___y8" localSheetId="9"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25" hidden="1">{"TAB1",#N/A,TRUE,"GENERAL";"TAB2",#N/A,TRUE,"GENERAL";"TAB3",#N/A,TRUE,"GENERAL";"TAB4",#N/A,TRUE,"GENERAL";"TAB5",#N/A,TRUE,"GENERAL"}</definedName>
    <definedName name="___y9" localSheetId="26" hidden="1">{"TAB1",#N/A,TRUE,"GENERAL";"TAB2",#N/A,TRUE,"GENERAL";"TAB3",#N/A,TRUE,"GENERAL";"TAB4",#N/A,TRUE,"GENERAL";"TAB5",#N/A,TRUE,"GENERAL"}</definedName>
    <definedName name="___y9" localSheetId="27" hidden="1">{"TAB1",#N/A,TRUE,"GENERAL";"TAB2",#N/A,TRUE,"GENERAL";"TAB3",#N/A,TRUE,"GENERAL";"TAB4",#N/A,TRUE,"GENERAL";"TAB5",#N/A,TRUE,"GENERAL"}</definedName>
    <definedName name="___y9" localSheetId="28" hidden="1">{"TAB1",#N/A,TRUE,"GENERAL";"TAB2",#N/A,TRUE,"GENERAL";"TAB3",#N/A,TRUE,"GENERAL";"TAB4",#N/A,TRUE,"GENERAL";"TAB5",#N/A,TRUE,"GENERAL"}</definedName>
    <definedName name="___y9" localSheetId="29" hidden="1">{"TAB1",#N/A,TRUE,"GENERAL";"TAB2",#N/A,TRUE,"GENERAL";"TAB3",#N/A,TRUE,"GENERAL";"TAB4",#N/A,TRUE,"GENERAL";"TAB5",#N/A,TRUE,"GENERAL"}</definedName>
    <definedName name="___y9" localSheetId="30" hidden="1">{"TAB1",#N/A,TRUE,"GENERAL";"TAB2",#N/A,TRUE,"GENERAL";"TAB3",#N/A,TRUE,"GENERAL";"TAB4",#N/A,TRUE,"GENERAL";"TAB5",#N/A,TRUE,"GENERAL"}</definedName>
    <definedName name="___y9" localSheetId="31" hidden="1">{"TAB1",#N/A,TRUE,"GENERAL";"TAB2",#N/A,TRUE,"GENERAL";"TAB3",#N/A,TRUE,"GENERAL";"TAB4",#N/A,TRUE,"GENERAL";"TAB5",#N/A,TRUE,"GENERAL"}</definedName>
    <definedName name="___y9" localSheetId="8" hidden="1">{"TAB1",#N/A,TRUE,"GENERAL";"TAB2",#N/A,TRUE,"GENERAL";"TAB3",#N/A,TRUE,"GENERAL";"TAB4",#N/A,TRUE,"GENERAL";"TAB5",#N/A,TRUE,"GENERAL"}</definedName>
    <definedName name="___y9" localSheetId="9"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25" hidden="1">{"TAB1",#N/A,TRUE,"GENERAL";"TAB2",#N/A,TRUE,"GENERAL";"TAB3",#N/A,TRUE,"GENERAL";"TAB4",#N/A,TRUE,"GENERAL";"TAB5",#N/A,TRUE,"GENERAL"}</definedName>
    <definedName name="___z1" localSheetId="26" hidden="1">{"TAB1",#N/A,TRUE,"GENERAL";"TAB2",#N/A,TRUE,"GENERAL";"TAB3",#N/A,TRUE,"GENERAL";"TAB4",#N/A,TRUE,"GENERAL";"TAB5",#N/A,TRUE,"GENERAL"}</definedName>
    <definedName name="___z1" localSheetId="27" hidden="1">{"TAB1",#N/A,TRUE,"GENERAL";"TAB2",#N/A,TRUE,"GENERAL";"TAB3",#N/A,TRUE,"GENERAL";"TAB4",#N/A,TRUE,"GENERAL";"TAB5",#N/A,TRUE,"GENERAL"}</definedName>
    <definedName name="___z1" localSheetId="28" hidden="1">{"TAB1",#N/A,TRUE,"GENERAL";"TAB2",#N/A,TRUE,"GENERAL";"TAB3",#N/A,TRUE,"GENERAL";"TAB4",#N/A,TRUE,"GENERAL";"TAB5",#N/A,TRUE,"GENERAL"}</definedName>
    <definedName name="___z1" localSheetId="29" hidden="1">{"TAB1",#N/A,TRUE,"GENERAL";"TAB2",#N/A,TRUE,"GENERAL";"TAB3",#N/A,TRUE,"GENERAL";"TAB4",#N/A,TRUE,"GENERAL";"TAB5",#N/A,TRUE,"GENERAL"}</definedName>
    <definedName name="___z1" localSheetId="30" hidden="1">{"TAB1",#N/A,TRUE,"GENERAL";"TAB2",#N/A,TRUE,"GENERAL";"TAB3",#N/A,TRUE,"GENERAL";"TAB4",#N/A,TRUE,"GENERAL";"TAB5",#N/A,TRUE,"GENERAL"}</definedName>
    <definedName name="___z1" localSheetId="31" hidden="1">{"TAB1",#N/A,TRUE,"GENERAL";"TAB2",#N/A,TRUE,"GENERAL";"TAB3",#N/A,TRUE,"GENERAL";"TAB4",#N/A,TRUE,"GENERAL";"TAB5",#N/A,TRUE,"GENERAL"}</definedName>
    <definedName name="___z1" localSheetId="8" hidden="1">{"TAB1",#N/A,TRUE,"GENERAL";"TAB2",#N/A,TRUE,"GENERAL";"TAB3",#N/A,TRUE,"GENERAL";"TAB4",#N/A,TRUE,"GENERAL";"TAB5",#N/A,TRUE,"GENERAL"}</definedName>
    <definedName name="___z1" localSheetId="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25" hidden="1">{"via1",#N/A,TRUE,"general";"via2",#N/A,TRUE,"general";"via3",#N/A,TRUE,"general"}</definedName>
    <definedName name="___z2" localSheetId="26" hidden="1">{"via1",#N/A,TRUE,"general";"via2",#N/A,TRUE,"general";"via3",#N/A,TRUE,"general"}</definedName>
    <definedName name="___z2" localSheetId="27" hidden="1">{"via1",#N/A,TRUE,"general";"via2",#N/A,TRUE,"general";"via3",#N/A,TRUE,"general"}</definedName>
    <definedName name="___z2" localSheetId="28" hidden="1">{"via1",#N/A,TRUE,"general";"via2",#N/A,TRUE,"general";"via3",#N/A,TRUE,"general"}</definedName>
    <definedName name="___z2" localSheetId="29" hidden="1">{"via1",#N/A,TRUE,"general";"via2",#N/A,TRUE,"general";"via3",#N/A,TRUE,"general"}</definedName>
    <definedName name="___z2" localSheetId="30" hidden="1">{"via1",#N/A,TRUE,"general";"via2",#N/A,TRUE,"general";"via3",#N/A,TRUE,"general"}</definedName>
    <definedName name="___z2" localSheetId="31" hidden="1">{"via1",#N/A,TRUE,"general";"via2",#N/A,TRUE,"general";"via3",#N/A,TRUE,"general"}</definedName>
    <definedName name="___z2" localSheetId="8" hidden="1">{"via1",#N/A,TRUE,"general";"via2",#N/A,TRUE,"general";"via3",#N/A,TRUE,"general"}</definedName>
    <definedName name="___z2" localSheetId="9" hidden="1">{"via1",#N/A,TRUE,"general";"via2",#N/A,TRUE,"general";"via3",#N/A,TRUE,"general"}</definedName>
    <definedName name="___z2" localSheetId="0" hidden="1">{"via1",#N/A,TRUE,"general";"via2",#N/A,TRUE,"general";"via3",#N/A,TRUE,"general"}</definedName>
    <definedName name="___z2" hidden="1">{"via1",#N/A,TRUE,"general";"via2",#N/A,TRUE,"general";"via3",#N/A,TRUE,"general"}</definedName>
    <definedName name="___z3" localSheetId="25" hidden="1">{"via1",#N/A,TRUE,"general";"via2",#N/A,TRUE,"general";"via3",#N/A,TRUE,"general"}</definedName>
    <definedName name="___z3" localSheetId="26" hidden="1">{"via1",#N/A,TRUE,"general";"via2",#N/A,TRUE,"general";"via3",#N/A,TRUE,"general"}</definedName>
    <definedName name="___z3" localSheetId="27" hidden="1">{"via1",#N/A,TRUE,"general";"via2",#N/A,TRUE,"general";"via3",#N/A,TRUE,"general"}</definedName>
    <definedName name="___z3" localSheetId="28" hidden="1">{"via1",#N/A,TRUE,"general";"via2",#N/A,TRUE,"general";"via3",#N/A,TRUE,"general"}</definedName>
    <definedName name="___z3" localSheetId="29" hidden="1">{"via1",#N/A,TRUE,"general";"via2",#N/A,TRUE,"general";"via3",#N/A,TRUE,"general"}</definedName>
    <definedName name="___z3" localSheetId="30" hidden="1">{"via1",#N/A,TRUE,"general";"via2",#N/A,TRUE,"general";"via3",#N/A,TRUE,"general"}</definedName>
    <definedName name="___z3" localSheetId="31" hidden="1">{"via1",#N/A,TRUE,"general";"via2",#N/A,TRUE,"general";"via3",#N/A,TRUE,"general"}</definedName>
    <definedName name="___z3" localSheetId="8" hidden="1">{"via1",#N/A,TRUE,"general";"via2",#N/A,TRUE,"general";"via3",#N/A,TRUE,"general"}</definedName>
    <definedName name="___z3" localSheetId="9"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25" hidden="1">{"TAB1",#N/A,TRUE,"GENERAL";"TAB2",#N/A,TRUE,"GENERAL";"TAB3",#N/A,TRUE,"GENERAL";"TAB4",#N/A,TRUE,"GENERAL";"TAB5",#N/A,TRUE,"GENERAL"}</definedName>
    <definedName name="___z4" localSheetId="26" hidden="1">{"TAB1",#N/A,TRUE,"GENERAL";"TAB2",#N/A,TRUE,"GENERAL";"TAB3",#N/A,TRUE,"GENERAL";"TAB4",#N/A,TRUE,"GENERAL";"TAB5",#N/A,TRUE,"GENERAL"}</definedName>
    <definedName name="___z4" localSheetId="27" hidden="1">{"TAB1",#N/A,TRUE,"GENERAL";"TAB2",#N/A,TRUE,"GENERAL";"TAB3",#N/A,TRUE,"GENERAL";"TAB4",#N/A,TRUE,"GENERAL";"TAB5",#N/A,TRUE,"GENERAL"}</definedName>
    <definedName name="___z4" localSheetId="28" hidden="1">{"TAB1",#N/A,TRUE,"GENERAL";"TAB2",#N/A,TRUE,"GENERAL";"TAB3",#N/A,TRUE,"GENERAL";"TAB4",#N/A,TRUE,"GENERAL";"TAB5",#N/A,TRUE,"GENERAL"}</definedName>
    <definedName name="___z4" localSheetId="29" hidden="1">{"TAB1",#N/A,TRUE,"GENERAL";"TAB2",#N/A,TRUE,"GENERAL";"TAB3",#N/A,TRUE,"GENERAL";"TAB4",#N/A,TRUE,"GENERAL";"TAB5",#N/A,TRUE,"GENERAL"}</definedName>
    <definedName name="___z4" localSheetId="30" hidden="1">{"TAB1",#N/A,TRUE,"GENERAL";"TAB2",#N/A,TRUE,"GENERAL";"TAB3",#N/A,TRUE,"GENERAL";"TAB4",#N/A,TRUE,"GENERAL";"TAB5",#N/A,TRUE,"GENERAL"}</definedName>
    <definedName name="___z4" localSheetId="31" hidden="1">{"TAB1",#N/A,TRUE,"GENERAL";"TAB2",#N/A,TRUE,"GENERAL";"TAB3",#N/A,TRUE,"GENERAL";"TAB4",#N/A,TRUE,"GENERAL";"TAB5",#N/A,TRUE,"GENERAL"}</definedName>
    <definedName name="___z4" localSheetId="8" hidden="1">{"TAB1",#N/A,TRUE,"GENERAL";"TAB2",#N/A,TRUE,"GENERAL";"TAB3",#N/A,TRUE,"GENERAL";"TAB4",#N/A,TRUE,"GENERAL";"TAB5",#N/A,TRUE,"GENERAL"}</definedName>
    <definedName name="___z4" localSheetId="9" hidden="1">{"TAB1",#N/A,TRUE,"GENERAL";"TAB2",#N/A,TRUE,"GENERAL";"TAB3",#N/A,TRUE,"GENERAL";"TAB4",#N/A,TRUE,"GENERAL";"TAB5",#N/A,TRUE,"GENERAL"}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25" hidden="1">{"via1",#N/A,TRUE,"general";"via2",#N/A,TRUE,"general";"via3",#N/A,TRUE,"general"}</definedName>
    <definedName name="___z5" localSheetId="26" hidden="1">{"via1",#N/A,TRUE,"general";"via2",#N/A,TRUE,"general";"via3",#N/A,TRUE,"general"}</definedName>
    <definedName name="___z5" localSheetId="27" hidden="1">{"via1",#N/A,TRUE,"general";"via2",#N/A,TRUE,"general";"via3",#N/A,TRUE,"general"}</definedName>
    <definedName name="___z5" localSheetId="28" hidden="1">{"via1",#N/A,TRUE,"general";"via2",#N/A,TRUE,"general";"via3",#N/A,TRUE,"general"}</definedName>
    <definedName name="___z5" localSheetId="29" hidden="1">{"via1",#N/A,TRUE,"general";"via2",#N/A,TRUE,"general";"via3",#N/A,TRUE,"general"}</definedName>
    <definedName name="___z5" localSheetId="30" hidden="1">{"via1",#N/A,TRUE,"general";"via2",#N/A,TRUE,"general";"via3",#N/A,TRUE,"general"}</definedName>
    <definedName name="___z5" localSheetId="31" hidden="1">{"via1",#N/A,TRUE,"general";"via2",#N/A,TRUE,"general";"via3",#N/A,TRUE,"general"}</definedName>
    <definedName name="___z5" localSheetId="8" hidden="1">{"via1",#N/A,TRUE,"general";"via2",#N/A,TRUE,"general";"via3",#N/A,TRUE,"general"}</definedName>
    <definedName name="___z5" localSheetId="9" hidden="1">{"via1",#N/A,TRUE,"general";"via2",#N/A,TRUE,"general";"via3",#N/A,TRUE,"general"}</definedName>
    <definedName name="___z5" localSheetId="0" hidden="1">{"via1",#N/A,TRUE,"general";"via2",#N/A,TRUE,"general";"via3",#N/A,TRUE,"general"}</definedName>
    <definedName name="___z5" hidden="1">{"via1",#N/A,TRUE,"general";"via2",#N/A,TRUE,"general";"via3",#N/A,TRUE,"general"}</definedName>
    <definedName name="___z6" localSheetId="25" hidden="1">{"TAB1",#N/A,TRUE,"GENERAL";"TAB2",#N/A,TRUE,"GENERAL";"TAB3",#N/A,TRUE,"GENERAL";"TAB4",#N/A,TRUE,"GENERAL";"TAB5",#N/A,TRUE,"GENERAL"}</definedName>
    <definedName name="___z6" localSheetId="26" hidden="1">{"TAB1",#N/A,TRUE,"GENERAL";"TAB2",#N/A,TRUE,"GENERAL";"TAB3",#N/A,TRUE,"GENERAL";"TAB4",#N/A,TRUE,"GENERAL";"TAB5",#N/A,TRUE,"GENERAL"}</definedName>
    <definedName name="___z6" localSheetId="27" hidden="1">{"TAB1",#N/A,TRUE,"GENERAL";"TAB2",#N/A,TRUE,"GENERAL";"TAB3",#N/A,TRUE,"GENERAL";"TAB4",#N/A,TRUE,"GENERAL";"TAB5",#N/A,TRUE,"GENERAL"}</definedName>
    <definedName name="___z6" localSheetId="28" hidden="1">{"TAB1",#N/A,TRUE,"GENERAL";"TAB2",#N/A,TRUE,"GENERAL";"TAB3",#N/A,TRUE,"GENERAL";"TAB4",#N/A,TRUE,"GENERAL";"TAB5",#N/A,TRUE,"GENERAL"}</definedName>
    <definedName name="___z6" localSheetId="29" hidden="1">{"TAB1",#N/A,TRUE,"GENERAL";"TAB2",#N/A,TRUE,"GENERAL";"TAB3",#N/A,TRUE,"GENERAL";"TAB4",#N/A,TRUE,"GENERAL";"TAB5",#N/A,TRUE,"GENERAL"}</definedName>
    <definedName name="___z6" localSheetId="30" hidden="1">{"TAB1",#N/A,TRUE,"GENERAL";"TAB2",#N/A,TRUE,"GENERAL";"TAB3",#N/A,TRUE,"GENERAL";"TAB4",#N/A,TRUE,"GENERAL";"TAB5",#N/A,TRUE,"GENERAL"}</definedName>
    <definedName name="___z6" localSheetId="31" hidden="1">{"TAB1",#N/A,TRUE,"GENERAL";"TAB2",#N/A,TRUE,"GENERAL";"TAB3",#N/A,TRUE,"GENERAL";"TAB4",#N/A,TRUE,"GENERAL";"TAB5",#N/A,TRUE,"GENERAL"}</definedName>
    <definedName name="___z6" localSheetId="8" hidden="1">{"TAB1",#N/A,TRUE,"GENERAL";"TAB2",#N/A,TRUE,"GENERAL";"TAB3",#N/A,TRUE,"GENERAL";"TAB4",#N/A,TRUE,"GENERAL";"TAB5",#N/A,TRUE,"GENERAL"}</definedName>
    <definedName name="___z6" localSheetId="9" hidden="1">{"TAB1",#N/A,TRUE,"GENERAL";"TAB2",#N/A,TRUE,"GENERAL";"TAB3",#N/A,TRUE,"GENERAL";"TAB4",#N/A,TRUE,"GENERAL";"TAB5",#N/A,TRUE,"GENERAL"}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a1" localSheetId="25" hidden="1">{"TAB1",#N/A,TRUE,"GENERAL";"TAB2",#N/A,TRUE,"GENERAL";"TAB3",#N/A,TRUE,"GENERAL";"TAB4",#N/A,TRUE,"GENERAL";"TAB5",#N/A,TRUE,"GENERAL"}</definedName>
    <definedName name="__a1" localSheetId="26" hidden="1">{"TAB1",#N/A,TRUE,"GENERAL";"TAB2",#N/A,TRUE,"GENERAL";"TAB3",#N/A,TRUE,"GENERAL";"TAB4",#N/A,TRUE,"GENERAL";"TAB5",#N/A,TRUE,"GENERAL"}</definedName>
    <definedName name="__a1" localSheetId="27" hidden="1">{"TAB1",#N/A,TRUE,"GENERAL";"TAB2",#N/A,TRUE,"GENERAL";"TAB3",#N/A,TRUE,"GENERAL";"TAB4",#N/A,TRUE,"GENERAL";"TAB5",#N/A,TRUE,"GENERAL"}</definedName>
    <definedName name="__a1" localSheetId="28" hidden="1">{"TAB1",#N/A,TRUE,"GENERAL";"TAB2",#N/A,TRUE,"GENERAL";"TAB3",#N/A,TRUE,"GENERAL";"TAB4",#N/A,TRUE,"GENERAL";"TAB5",#N/A,TRUE,"GENERAL"}</definedName>
    <definedName name="__a1" localSheetId="29" hidden="1">{"TAB1",#N/A,TRUE,"GENERAL";"TAB2",#N/A,TRUE,"GENERAL";"TAB3",#N/A,TRUE,"GENERAL";"TAB4",#N/A,TRUE,"GENERAL";"TAB5",#N/A,TRUE,"GENERAL"}</definedName>
    <definedName name="__a1" localSheetId="30" hidden="1">{"TAB1",#N/A,TRUE,"GENERAL";"TAB2",#N/A,TRUE,"GENERAL";"TAB3",#N/A,TRUE,"GENERAL";"TAB4",#N/A,TRUE,"GENERAL";"TAB5",#N/A,TRUE,"GENERAL"}</definedName>
    <definedName name="__a1" localSheetId="31"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25" hidden="1">{"TAB1",#N/A,TRUE,"GENERAL";"TAB2",#N/A,TRUE,"GENERAL";"TAB3",#N/A,TRUE,"GENERAL";"TAB4",#N/A,TRUE,"GENERAL";"TAB5",#N/A,TRUE,"GENERAL"}</definedName>
    <definedName name="__a3" localSheetId="26" hidden="1">{"TAB1",#N/A,TRUE,"GENERAL";"TAB2",#N/A,TRUE,"GENERAL";"TAB3",#N/A,TRUE,"GENERAL";"TAB4",#N/A,TRUE,"GENERAL";"TAB5",#N/A,TRUE,"GENERAL"}</definedName>
    <definedName name="__a3" localSheetId="27" hidden="1">{"TAB1",#N/A,TRUE,"GENERAL";"TAB2",#N/A,TRUE,"GENERAL";"TAB3",#N/A,TRUE,"GENERAL";"TAB4",#N/A,TRUE,"GENERAL";"TAB5",#N/A,TRUE,"GENERAL"}</definedName>
    <definedName name="__a3" localSheetId="28" hidden="1">{"TAB1",#N/A,TRUE,"GENERAL";"TAB2",#N/A,TRUE,"GENERAL";"TAB3",#N/A,TRUE,"GENERAL";"TAB4",#N/A,TRUE,"GENERAL";"TAB5",#N/A,TRUE,"GENERAL"}</definedName>
    <definedName name="__a3" localSheetId="29" hidden="1">{"TAB1",#N/A,TRUE,"GENERAL";"TAB2",#N/A,TRUE,"GENERAL";"TAB3",#N/A,TRUE,"GENERAL";"TAB4",#N/A,TRUE,"GENERAL";"TAB5",#N/A,TRUE,"GENERAL"}</definedName>
    <definedName name="__a3" localSheetId="30" hidden="1">{"TAB1",#N/A,TRUE,"GENERAL";"TAB2",#N/A,TRUE,"GENERAL";"TAB3",#N/A,TRUE,"GENERAL";"TAB4",#N/A,TRUE,"GENERAL";"TAB5",#N/A,TRUE,"GENERAL"}</definedName>
    <definedName name="__a3" localSheetId="31"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25" hidden="1">{"via1",#N/A,TRUE,"general";"via2",#N/A,TRUE,"general";"via3",#N/A,TRUE,"general"}</definedName>
    <definedName name="__a4" localSheetId="26" hidden="1">{"via1",#N/A,TRUE,"general";"via2",#N/A,TRUE,"general";"via3",#N/A,TRUE,"general"}</definedName>
    <definedName name="__a4" localSheetId="27" hidden="1">{"via1",#N/A,TRUE,"general";"via2",#N/A,TRUE,"general";"via3",#N/A,TRUE,"general"}</definedName>
    <definedName name="__a4" localSheetId="28" hidden="1">{"via1",#N/A,TRUE,"general";"via2",#N/A,TRUE,"general";"via3",#N/A,TRUE,"general"}</definedName>
    <definedName name="__a4" localSheetId="29" hidden="1">{"via1",#N/A,TRUE,"general";"via2",#N/A,TRUE,"general";"via3",#N/A,TRUE,"general"}</definedName>
    <definedName name="__a4" localSheetId="30" hidden="1">{"via1",#N/A,TRUE,"general";"via2",#N/A,TRUE,"general";"via3",#N/A,TRUE,"general"}</definedName>
    <definedName name="__a4" localSheetId="31"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25" hidden="1">{"TAB1",#N/A,TRUE,"GENERAL";"TAB2",#N/A,TRUE,"GENERAL";"TAB3",#N/A,TRUE,"GENERAL";"TAB4",#N/A,TRUE,"GENERAL";"TAB5",#N/A,TRUE,"GENERAL"}</definedName>
    <definedName name="__a5" localSheetId="26" hidden="1">{"TAB1",#N/A,TRUE,"GENERAL";"TAB2",#N/A,TRUE,"GENERAL";"TAB3",#N/A,TRUE,"GENERAL";"TAB4",#N/A,TRUE,"GENERAL";"TAB5",#N/A,TRUE,"GENERAL"}</definedName>
    <definedName name="__a5" localSheetId="27" hidden="1">{"TAB1",#N/A,TRUE,"GENERAL";"TAB2",#N/A,TRUE,"GENERAL";"TAB3",#N/A,TRUE,"GENERAL";"TAB4",#N/A,TRUE,"GENERAL";"TAB5",#N/A,TRUE,"GENERAL"}</definedName>
    <definedName name="__a5" localSheetId="28" hidden="1">{"TAB1",#N/A,TRUE,"GENERAL";"TAB2",#N/A,TRUE,"GENERAL";"TAB3",#N/A,TRUE,"GENERAL";"TAB4",#N/A,TRUE,"GENERAL";"TAB5",#N/A,TRUE,"GENERAL"}</definedName>
    <definedName name="__a5" localSheetId="29" hidden="1">{"TAB1",#N/A,TRUE,"GENERAL";"TAB2",#N/A,TRUE,"GENERAL";"TAB3",#N/A,TRUE,"GENERAL";"TAB4",#N/A,TRUE,"GENERAL";"TAB5",#N/A,TRUE,"GENERAL"}</definedName>
    <definedName name="__a5" localSheetId="30" hidden="1">{"TAB1",#N/A,TRUE,"GENERAL";"TAB2",#N/A,TRUE,"GENERAL";"TAB3",#N/A,TRUE,"GENERAL";"TAB4",#N/A,TRUE,"GENERAL";"TAB5",#N/A,TRUE,"GENERAL"}</definedName>
    <definedName name="__a5" localSheetId="31"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25" hidden="1">{"TAB1",#N/A,TRUE,"GENERAL";"TAB2",#N/A,TRUE,"GENERAL";"TAB3",#N/A,TRUE,"GENERAL";"TAB4",#N/A,TRUE,"GENERAL";"TAB5",#N/A,TRUE,"GENERAL"}</definedName>
    <definedName name="__a6" localSheetId="26" hidden="1">{"TAB1",#N/A,TRUE,"GENERAL";"TAB2",#N/A,TRUE,"GENERAL";"TAB3",#N/A,TRUE,"GENERAL";"TAB4",#N/A,TRUE,"GENERAL";"TAB5",#N/A,TRUE,"GENERAL"}</definedName>
    <definedName name="__a6" localSheetId="27" hidden="1">{"TAB1",#N/A,TRUE,"GENERAL";"TAB2",#N/A,TRUE,"GENERAL";"TAB3",#N/A,TRUE,"GENERAL";"TAB4",#N/A,TRUE,"GENERAL";"TAB5",#N/A,TRUE,"GENERAL"}</definedName>
    <definedName name="__a6" localSheetId="28" hidden="1">{"TAB1",#N/A,TRUE,"GENERAL";"TAB2",#N/A,TRUE,"GENERAL";"TAB3",#N/A,TRUE,"GENERAL";"TAB4",#N/A,TRUE,"GENERAL";"TAB5",#N/A,TRUE,"GENERAL"}</definedName>
    <definedName name="__a6" localSheetId="29" hidden="1">{"TAB1",#N/A,TRUE,"GENERAL";"TAB2",#N/A,TRUE,"GENERAL";"TAB3",#N/A,TRUE,"GENERAL";"TAB4",#N/A,TRUE,"GENERAL";"TAB5",#N/A,TRUE,"GENERAL"}</definedName>
    <definedName name="__a6" localSheetId="30" hidden="1">{"TAB1",#N/A,TRUE,"GENERAL";"TAB2",#N/A,TRUE,"GENERAL";"TAB3",#N/A,TRUE,"GENERAL";"TAB4",#N/A,TRUE,"GENERAL";"TAB5",#N/A,TRUE,"GENERAL"}</definedName>
    <definedName name="__a6" localSheetId="31"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25" hidden="1">{"TAB1",#N/A,TRUE,"GENERAL";"TAB2",#N/A,TRUE,"GENERAL";"TAB3",#N/A,TRUE,"GENERAL";"TAB4",#N/A,TRUE,"GENERAL";"TAB5",#N/A,TRUE,"GENERAL"}</definedName>
    <definedName name="__b2" localSheetId="26" hidden="1">{"TAB1",#N/A,TRUE,"GENERAL";"TAB2",#N/A,TRUE,"GENERAL";"TAB3",#N/A,TRUE,"GENERAL";"TAB4",#N/A,TRUE,"GENERAL";"TAB5",#N/A,TRUE,"GENERAL"}</definedName>
    <definedName name="__b2" localSheetId="27" hidden="1">{"TAB1",#N/A,TRUE,"GENERAL";"TAB2",#N/A,TRUE,"GENERAL";"TAB3",#N/A,TRUE,"GENERAL";"TAB4",#N/A,TRUE,"GENERAL";"TAB5",#N/A,TRUE,"GENERAL"}</definedName>
    <definedName name="__b2" localSheetId="28" hidden="1">{"TAB1",#N/A,TRUE,"GENERAL";"TAB2",#N/A,TRUE,"GENERAL";"TAB3",#N/A,TRUE,"GENERAL";"TAB4",#N/A,TRUE,"GENERAL";"TAB5",#N/A,TRUE,"GENERAL"}</definedName>
    <definedName name="__b2" localSheetId="29" hidden="1">{"TAB1",#N/A,TRUE,"GENERAL";"TAB2",#N/A,TRUE,"GENERAL";"TAB3",#N/A,TRUE,"GENERAL";"TAB4",#N/A,TRUE,"GENERAL";"TAB5",#N/A,TRUE,"GENERAL"}</definedName>
    <definedName name="__b2" localSheetId="30" hidden="1">{"TAB1",#N/A,TRUE,"GENERAL";"TAB2",#N/A,TRUE,"GENERAL";"TAB3",#N/A,TRUE,"GENERAL";"TAB4",#N/A,TRUE,"GENERAL";"TAB5",#N/A,TRUE,"GENERAL"}</definedName>
    <definedName name="__b2" localSheetId="31"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25" hidden="1">{"TAB1",#N/A,TRUE,"GENERAL";"TAB2",#N/A,TRUE,"GENERAL";"TAB3",#N/A,TRUE,"GENERAL";"TAB4",#N/A,TRUE,"GENERAL";"TAB5",#N/A,TRUE,"GENERAL"}</definedName>
    <definedName name="__b3" localSheetId="26" hidden="1">{"TAB1",#N/A,TRUE,"GENERAL";"TAB2",#N/A,TRUE,"GENERAL";"TAB3",#N/A,TRUE,"GENERAL";"TAB4",#N/A,TRUE,"GENERAL";"TAB5",#N/A,TRUE,"GENERAL"}</definedName>
    <definedName name="__b3" localSheetId="27" hidden="1">{"TAB1",#N/A,TRUE,"GENERAL";"TAB2",#N/A,TRUE,"GENERAL";"TAB3",#N/A,TRUE,"GENERAL";"TAB4",#N/A,TRUE,"GENERAL";"TAB5",#N/A,TRUE,"GENERAL"}</definedName>
    <definedName name="__b3" localSheetId="28" hidden="1">{"TAB1",#N/A,TRUE,"GENERAL";"TAB2",#N/A,TRUE,"GENERAL";"TAB3",#N/A,TRUE,"GENERAL";"TAB4",#N/A,TRUE,"GENERAL";"TAB5",#N/A,TRUE,"GENERAL"}</definedName>
    <definedName name="__b3" localSheetId="29" hidden="1">{"TAB1",#N/A,TRUE,"GENERAL";"TAB2",#N/A,TRUE,"GENERAL";"TAB3",#N/A,TRUE,"GENERAL";"TAB4",#N/A,TRUE,"GENERAL";"TAB5",#N/A,TRUE,"GENERAL"}</definedName>
    <definedName name="__b3" localSheetId="30" hidden="1">{"TAB1",#N/A,TRUE,"GENERAL";"TAB2",#N/A,TRUE,"GENERAL";"TAB3",#N/A,TRUE,"GENERAL";"TAB4",#N/A,TRUE,"GENERAL";"TAB5",#N/A,TRUE,"GENERAL"}</definedName>
    <definedName name="__b3" localSheetId="31"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25" hidden="1">{"TAB1",#N/A,TRUE,"GENERAL";"TAB2",#N/A,TRUE,"GENERAL";"TAB3",#N/A,TRUE,"GENERAL";"TAB4",#N/A,TRUE,"GENERAL";"TAB5",#N/A,TRUE,"GENERAL"}</definedName>
    <definedName name="__b4" localSheetId="26" hidden="1">{"TAB1",#N/A,TRUE,"GENERAL";"TAB2",#N/A,TRUE,"GENERAL";"TAB3",#N/A,TRUE,"GENERAL";"TAB4",#N/A,TRUE,"GENERAL";"TAB5",#N/A,TRUE,"GENERAL"}</definedName>
    <definedName name="__b4" localSheetId="27" hidden="1">{"TAB1",#N/A,TRUE,"GENERAL";"TAB2",#N/A,TRUE,"GENERAL";"TAB3",#N/A,TRUE,"GENERAL";"TAB4",#N/A,TRUE,"GENERAL";"TAB5",#N/A,TRUE,"GENERAL"}</definedName>
    <definedName name="__b4" localSheetId="28" hidden="1">{"TAB1",#N/A,TRUE,"GENERAL";"TAB2",#N/A,TRUE,"GENERAL";"TAB3",#N/A,TRUE,"GENERAL";"TAB4",#N/A,TRUE,"GENERAL";"TAB5",#N/A,TRUE,"GENERAL"}</definedName>
    <definedName name="__b4" localSheetId="29" hidden="1">{"TAB1",#N/A,TRUE,"GENERAL";"TAB2",#N/A,TRUE,"GENERAL";"TAB3",#N/A,TRUE,"GENERAL";"TAB4",#N/A,TRUE,"GENERAL";"TAB5",#N/A,TRUE,"GENERAL"}</definedName>
    <definedName name="__b4" localSheetId="30" hidden="1">{"TAB1",#N/A,TRUE,"GENERAL";"TAB2",#N/A,TRUE,"GENERAL";"TAB3",#N/A,TRUE,"GENERAL";"TAB4",#N/A,TRUE,"GENERAL";"TAB5",#N/A,TRUE,"GENERAL"}</definedName>
    <definedName name="__b4" localSheetId="31"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25" hidden="1">{"TAB1",#N/A,TRUE,"GENERAL";"TAB2",#N/A,TRUE,"GENERAL";"TAB3",#N/A,TRUE,"GENERAL";"TAB4",#N/A,TRUE,"GENERAL";"TAB5",#N/A,TRUE,"GENERAL"}</definedName>
    <definedName name="__b5" localSheetId="26" hidden="1">{"TAB1",#N/A,TRUE,"GENERAL";"TAB2",#N/A,TRUE,"GENERAL";"TAB3",#N/A,TRUE,"GENERAL";"TAB4",#N/A,TRUE,"GENERAL";"TAB5",#N/A,TRUE,"GENERAL"}</definedName>
    <definedName name="__b5" localSheetId="27" hidden="1">{"TAB1",#N/A,TRUE,"GENERAL";"TAB2",#N/A,TRUE,"GENERAL";"TAB3",#N/A,TRUE,"GENERAL";"TAB4",#N/A,TRUE,"GENERAL";"TAB5",#N/A,TRUE,"GENERAL"}</definedName>
    <definedName name="__b5" localSheetId="28" hidden="1">{"TAB1",#N/A,TRUE,"GENERAL";"TAB2",#N/A,TRUE,"GENERAL";"TAB3",#N/A,TRUE,"GENERAL";"TAB4",#N/A,TRUE,"GENERAL";"TAB5",#N/A,TRUE,"GENERAL"}</definedName>
    <definedName name="__b5" localSheetId="29" hidden="1">{"TAB1",#N/A,TRUE,"GENERAL";"TAB2",#N/A,TRUE,"GENERAL";"TAB3",#N/A,TRUE,"GENERAL";"TAB4",#N/A,TRUE,"GENERAL";"TAB5",#N/A,TRUE,"GENERAL"}</definedName>
    <definedName name="__b5" localSheetId="30" hidden="1">{"TAB1",#N/A,TRUE,"GENERAL";"TAB2",#N/A,TRUE,"GENERAL";"TAB3",#N/A,TRUE,"GENERAL";"TAB4",#N/A,TRUE,"GENERAL";"TAB5",#N/A,TRUE,"GENERAL"}</definedName>
    <definedName name="__b5" localSheetId="31"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25" hidden="1">{"TAB1",#N/A,TRUE,"GENERAL";"TAB2",#N/A,TRUE,"GENERAL";"TAB3",#N/A,TRUE,"GENERAL";"TAB4",#N/A,TRUE,"GENERAL";"TAB5",#N/A,TRUE,"GENERAL"}</definedName>
    <definedName name="__b6" localSheetId="26" hidden="1">{"TAB1",#N/A,TRUE,"GENERAL";"TAB2",#N/A,TRUE,"GENERAL";"TAB3",#N/A,TRUE,"GENERAL";"TAB4",#N/A,TRUE,"GENERAL";"TAB5",#N/A,TRUE,"GENERAL"}</definedName>
    <definedName name="__b6" localSheetId="27" hidden="1">{"TAB1",#N/A,TRUE,"GENERAL";"TAB2",#N/A,TRUE,"GENERAL";"TAB3",#N/A,TRUE,"GENERAL";"TAB4",#N/A,TRUE,"GENERAL";"TAB5",#N/A,TRUE,"GENERAL"}</definedName>
    <definedName name="__b6" localSheetId="28" hidden="1">{"TAB1",#N/A,TRUE,"GENERAL";"TAB2",#N/A,TRUE,"GENERAL";"TAB3",#N/A,TRUE,"GENERAL";"TAB4",#N/A,TRUE,"GENERAL";"TAB5",#N/A,TRUE,"GENERAL"}</definedName>
    <definedName name="__b6" localSheetId="29" hidden="1">{"TAB1",#N/A,TRUE,"GENERAL";"TAB2",#N/A,TRUE,"GENERAL";"TAB3",#N/A,TRUE,"GENERAL";"TAB4",#N/A,TRUE,"GENERAL";"TAB5",#N/A,TRUE,"GENERAL"}</definedName>
    <definedName name="__b6" localSheetId="30" hidden="1">{"TAB1",#N/A,TRUE,"GENERAL";"TAB2",#N/A,TRUE,"GENERAL";"TAB3",#N/A,TRUE,"GENERAL";"TAB4",#N/A,TRUE,"GENERAL";"TAB5",#N/A,TRUE,"GENERAL"}</definedName>
    <definedName name="__b6" localSheetId="31"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25" hidden="1">{"via1",#N/A,TRUE,"general";"via2",#N/A,TRUE,"general";"via3",#N/A,TRUE,"general"}</definedName>
    <definedName name="__b7" localSheetId="26" hidden="1">{"via1",#N/A,TRUE,"general";"via2",#N/A,TRUE,"general";"via3",#N/A,TRUE,"general"}</definedName>
    <definedName name="__b7" localSheetId="27" hidden="1">{"via1",#N/A,TRUE,"general";"via2",#N/A,TRUE,"general";"via3",#N/A,TRUE,"general"}</definedName>
    <definedName name="__b7" localSheetId="28" hidden="1">{"via1",#N/A,TRUE,"general";"via2",#N/A,TRUE,"general";"via3",#N/A,TRUE,"general"}</definedName>
    <definedName name="__b7" localSheetId="29" hidden="1">{"via1",#N/A,TRUE,"general";"via2",#N/A,TRUE,"general";"via3",#N/A,TRUE,"general"}</definedName>
    <definedName name="__b7" localSheetId="30" hidden="1">{"via1",#N/A,TRUE,"general";"via2",#N/A,TRUE,"general";"via3",#N/A,TRUE,"general"}</definedName>
    <definedName name="__b7" localSheetId="31"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25" hidden="1">{"via1",#N/A,TRUE,"general";"via2",#N/A,TRUE,"general";"via3",#N/A,TRUE,"general"}</definedName>
    <definedName name="__b8" localSheetId="26" hidden="1">{"via1",#N/A,TRUE,"general";"via2",#N/A,TRUE,"general";"via3",#N/A,TRUE,"general"}</definedName>
    <definedName name="__b8" localSheetId="27" hidden="1">{"via1",#N/A,TRUE,"general";"via2",#N/A,TRUE,"general";"via3",#N/A,TRUE,"general"}</definedName>
    <definedName name="__b8" localSheetId="28" hidden="1">{"via1",#N/A,TRUE,"general";"via2",#N/A,TRUE,"general";"via3",#N/A,TRUE,"general"}</definedName>
    <definedName name="__b8" localSheetId="29" hidden="1">{"via1",#N/A,TRUE,"general";"via2",#N/A,TRUE,"general";"via3",#N/A,TRUE,"general"}</definedName>
    <definedName name="__b8" localSheetId="30" hidden="1">{"via1",#N/A,TRUE,"general";"via2",#N/A,TRUE,"general";"via3",#N/A,TRUE,"general"}</definedName>
    <definedName name="__b8" localSheetId="31"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25" hidden="1">{"TAB1",#N/A,TRUE,"GENERAL";"TAB2",#N/A,TRUE,"GENERAL";"TAB3",#N/A,TRUE,"GENERAL";"TAB4",#N/A,TRUE,"GENERAL";"TAB5",#N/A,TRUE,"GENERAL"}</definedName>
    <definedName name="__bb9" localSheetId="26" hidden="1">{"TAB1",#N/A,TRUE,"GENERAL";"TAB2",#N/A,TRUE,"GENERAL";"TAB3",#N/A,TRUE,"GENERAL";"TAB4",#N/A,TRUE,"GENERAL";"TAB5",#N/A,TRUE,"GENERAL"}</definedName>
    <definedName name="__bb9" localSheetId="27" hidden="1">{"TAB1",#N/A,TRUE,"GENERAL";"TAB2",#N/A,TRUE,"GENERAL";"TAB3",#N/A,TRUE,"GENERAL";"TAB4",#N/A,TRUE,"GENERAL";"TAB5",#N/A,TRUE,"GENERAL"}</definedName>
    <definedName name="__bb9" localSheetId="28" hidden="1">{"TAB1",#N/A,TRUE,"GENERAL";"TAB2",#N/A,TRUE,"GENERAL";"TAB3",#N/A,TRUE,"GENERAL";"TAB4",#N/A,TRUE,"GENERAL";"TAB5",#N/A,TRUE,"GENERAL"}</definedName>
    <definedName name="__bb9" localSheetId="29" hidden="1">{"TAB1",#N/A,TRUE,"GENERAL";"TAB2",#N/A,TRUE,"GENERAL";"TAB3",#N/A,TRUE,"GENERAL";"TAB4",#N/A,TRUE,"GENERAL";"TAB5",#N/A,TRUE,"GENERAL"}</definedName>
    <definedName name="__bb9" localSheetId="30" hidden="1">{"TAB1",#N/A,TRUE,"GENERAL";"TAB2",#N/A,TRUE,"GENERAL";"TAB3",#N/A,TRUE,"GENERAL";"TAB4",#N/A,TRUE,"GENERAL";"TAB5",#N/A,TRUE,"GENERAL"}</definedName>
    <definedName name="__bb9" localSheetId="31"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25" hidden="1">{"TAB1",#N/A,TRUE,"GENERAL";"TAB2",#N/A,TRUE,"GENERAL";"TAB3",#N/A,TRUE,"GENERAL";"TAB4",#N/A,TRUE,"GENERAL";"TAB5",#N/A,TRUE,"GENERAL"}</definedName>
    <definedName name="__bgb5" localSheetId="26" hidden="1">{"TAB1",#N/A,TRUE,"GENERAL";"TAB2",#N/A,TRUE,"GENERAL";"TAB3",#N/A,TRUE,"GENERAL";"TAB4",#N/A,TRUE,"GENERAL";"TAB5",#N/A,TRUE,"GENERAL"}</definedName>
    <definedName name="__bgb5" localSheetId="27" hidden="1">{"TAB1",#N/A,TRUE,"GENERAL";"TAB2",#N/A,TRUE,"GENERAL";"TAB3",#N/A,TRUE,"GENERAL";"TAB4",#N/A,TRUE,"GENERAL";"TAB5",#N/A,TRUE,"GENERAL"}</definedName>
    <definedName name="__bgb5" localSheetId="28" hidden="1">{"TAB1",#N/A,TRUE,"GENERAL";"TAB2",#N/A,TRUE,"GENERAL";"TAB3",#N/A,TRUE,"GENERAL";"TAB4",#N/A,TRUE,"GENERAL";"TAB5",#N/A,TRUE,"GENERAL"}</definedName>
    <definedName name="__bgb5" localSheetId="29" hidden="1">{"TAB1",#N/A,TRUE,"GENERAL";"TAB2",#N/A,TRUE,"GENERAL";"TAB3",#N/A,TRUE,"GENERAL";"TAB4",#N/A,TRUE,"GENERAL";"TAB5",#N/A,TRUE,"GENERAL"}</definedName>
    <definedName name="__bgb5" localSheetId="30" hidden="1">{"TAB1",#N/A,TRUE,"GENERAL";"TAB2",#N/A,TRUE,"GENERAL";"TAB3",#N/A,TRUE,"GENERAL";"TAB4",#N/A,TRUE,"GENERAL";"TAB5",#N/A,TRUE,"GENERAL"}</definedName>
    <definedName name="__bgb5" localSheetId="31"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25" hidden="1">{"TAB1",#N/A,TRUE,"GENERAL";"TAB2",#N/A,TRUE,"GENERAL";"TAB3",#N/A,TRUE,"GENERAL";"TAB4",#N/A,TRUE,"GENERAL";"TAB5",#N/A,TRUE,"GENERAL"}</definedName>
    <definedName name="__g2" localSheetId="26" hidden="1">{"TAB1",#N/A,TRUE,"GENERAL";"TAB2",#N/A,TRUE,"GENERAL";"TAB3",#N/A,TRUE,"GENERAL";"TAB4",#N/A,TRUE,"GENERAL";"TAB5",#N/A,TRUE,"GENERAL"}</definedName>
    <definedName name="__g2" localSheetId="27" hidden="1">{"TAB1",#N/A,TRUE,"GENERAL";"TAB2",#N/A,TRUE,"GENERAL";"TAB3",#N/A,TRUE,"GENERAL";"TAB4",#N/A,TRUE,"GENERAL";"TAB5",#N/A,TRUE,"GENERAL"}</definedName>
    <definedName name="__g2" localSheetId="28" hidden="1">{"TAB1",#N/A,TRUE,"GENERAL";"TAB2",#N/A,TRUE,"GENERAL";"TAB3",#N/A,TRUE,"GENERAL";"TAB4",#N/A,TRUE,"GENERAL";"TAB5",#N/A,TRUE,"GENERAL"}</definedName>
    <definedName name="__g2" localSheetId="29" hidden="1">{"TAB1",#N/A,TRUE,"GENERAL";"TAB2",#N/A,TRUE,"GENERAL";"TAB3",#N/A,TRUE,"GENERAL";"TAB4",#N/A,TRUE,"GENERAL";"TAB5",#N/A,TRUE,"GENERAL"}</definedName>
    <definedName name="__g2" localSheetId="30" hidden="1">{"TAB1",#N/A,TRUE,"GENERAL";"TAB2",#N/A,TRUE,"GENERAL";"TAB3",#N/A,TRUE,"GENERAL";"TAB4",#N/A,TRUE,"GENERAL";"TAB5",#N/A,TRUE,"GENERAL"}</definedName>
    <definedName name="__g2" localSheetId="31"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25" hidden="1">{"via1",#N/A,TRUE,"general";"via2",#N/A,TRUE,"general";"via3",#N/A,TRUE,"general"}</definedName>
    <definedName name="__g3" localSheetId="26" hidden="1">{"via1",#N/A,TRUE,"general";"via2",#N/A,TRUE,"general";"via3",#N/A,TRUE,"general"}</definedName>
    <definedName name="__g3" localSheetId="27" hidden="1">{"via1",#N/A,TRUE,"general";"via2",#N/A,TRUE,"general";"via3",#N/A,TRUE,"general"}</definedName>
    <definedName name="__g3" localSheetId="28" hidden="1">{"via1",#N/A,TRUE,"general";"via2",#N/A,TRUE,"general";"via3",#N/A,TRUE,"general"}</definedName>
    <definedName name="__g3" localSheetId="29" hidden="1">{"via1",#N/A,TRUE,"general";"via2",#N/A,TRUE,"general";"via3",#N/A,TRUE,"general"}</definedName>
    <definedName name="__g3" localSheetId="30" hidden="1">{"via1",#N/A,TRUE,"general";"via2",#N/A,TRUE,"general";"via3",#N/A,TRUE,"general"}</definedName>
    <definedName name="__g3" localSheetId="31"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25" hidden="1">{"via1",#N/A,TRUE,"general";"via2",#N/A,TRUE,"general";"via3",#N/A,TRUE,"general"}</definedName>
    <definedName name="__g4" localSheetId="26" hidden="1">{"via1",#N/A,TRUE,"general";"via2",#N/A,TRUE,"general";"via3",#N/A,TRUE,"general"}</definedName>
    <definedName name="__g4" localSheetId="27" hidden="1">{"via1",#N/A,TRUE,"general";"via2",#N/A,TRUE,"general";"via3",#N/A,TRUE,"general"}</definedName>
    <definedName name="__g4" localSheetId="28" hidden="1">{"via1",#N/A,TRUE,"general";"via2",#N/A,TRUE,"general";"via3",#N/A,TRUE,"general"}</definedName>
    <definedName name="__g4" localSheetId="29" hidden="1">{"via1",#N/A,TRUE,"general";"via2",#N/A,TRUE,"general";"via3",#N/A,TRUE,"general"}</definedName>
    <definedName name="__g4" localSheetId="30" hidden="1">{"via1",#N/A,TRUE,"general";"via2",#N/A,TRUE,"general";"via3",#N/A,TRUE,"general"}</definedName>
    <definedName name="__g4" localSheetId="31"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25" hidden="1">{"via1",#N/A,TRUE,"general";"via2",#N/A,TRUE,"general";"via3",#N/A,TRUE,"general"}</definedName>
    <definedName name="__g5" localSheetId="26" hidden="1">{"via1",#N/A,TRUE,"general";"via2",#N/A,TRUE,"general";"via3",#N/A,TRUE,"general"}</definedName>
    <definedName name="__g5" localSheetId="27" hidden="1">{"via1",#N/A,TRUE,"general";"via2",#N/A,TRUE,"general";"via3",#N/A,TRUE,"general"}</definedName>
    <definedName name="__g5" localSheetId="28" hidden="1">{"via1",#N/A,TRUE,"general";"via2",#N/A,TRUE,"general";"via3",#N/A,TRUE,"general"}</definedName>
    <definedName name="__g5" localSheetId="29" hidden="1">{"via1",#N/A,TRUE,"general";"via2",#N/A,TRUE,"general";"via3",#N/A,TRUE,"general"}</definedName>
    <definedName name="__g5" localSheetId="30" hidden="1">{"via1",#N/A,TRUE,"general";"via2",#N/A,TRUE,"general";"via3",#N/A,TRUE,"general"}</definedName>
    <definedName name="__g5" localSheetId="31"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25" hidden="1">{"via1",#N/A,TRUE,"general";"via2",#N/A,TRUE,"general";"via3",#N/A,TRUE,"general"}</definedName>
    <definedName name="__g6" localSheetId="26" hidden="1">{"via1",#N/A,TRUE,"general";"via2",#N/A,TRUE,"general";"via3",#N/A,TRUE,"general"}</definedName>
    <definedName name="__g6" localSheetId="27" hidden="1">{"via1",#N/A,TRUE,"general";"via2",#N/A,TRUE,"general";"via3",#N/A,TRUE,"general"}</definedName>
    <definedName name="__g6" localSheetId="28" hidden="1">{"via1",#N/A,TRUE,"general";"via2",#N/A,TRUE,"general";"via3",#N/A,TRUE,"general"}</definedName>
    <definedName name="__g6" localSheetId="29" hidden="1">{"via1",#N/A,TRUE,"general";"via2",#N/A,TRUE,"general";"via3",#N/A,TRUE,"general"}</definedName>
    <definedName name="__g6" localSheetId="30" hidden="1">{"via1",#N/A,TRUE,"general";"via2",#N/A,TRUE,"general";"via3",#N/A,TRUE,"general"}</definedName>
    <definedName name="__g6" localSheetId="31"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25" hidden="1">{"TAB1",#N/A,TRUE,"GENERAL";"TAB2",#N/A,TRUE,"GENERAL";"TAB3",#N/A,TRUE,"GENERAL";"TAB4",#N/A,TRUE,"GENERAL";"TAB5",#N/A,TRUE,"GENERAL"}</definedName>
    <definedName name="__g7" localSheetId="26" hidden="1">{"TAB1",#N/A,TRUE,"GENERAL";"TAB2",#N/A,TRUE,"GENERAL";"TAB3",#N/A,TRUE,"GENERAL";"TAB4",#N/A,TRUE,"GENERAL";"TAB5",#N/A,TRUE,"GENERAL"}</definedName>
    <definedName name="__g7" localSheetId="27" hidden="1">{"TAB1",#N/A,TRUE,"GENERAL";"TAB2",#N/A,TRUE,"GENERAL";"TAB3",#N/A,TRUE,"GENERAL";"TAB4",#N/A,TRUE,"GENERAL";"TAB5",#N/A,TRUE,"GENERAL"}</definedName>
    <definedName name="__g7" localSheetId="28" hidden="1">{"TAB1",#N/A,TRUE,"GENERAL";"TAB2",#N/A,TRUE,"GENERAL";"TAB3",#N/A,TRUE,"GENERAL";"TAB4",#N/A,TRUE,"GENERAL";"TAB5",#N/A,TRUE,"GENERAL"}</definedName>
    <definedName name="__g7" localSheetId="29" hidden="1">{"TAB1",#N/A,TRUE,"GENERAL";"TAB2",#N/A,TRUE,"GENERAL";"TAB3",#N/A,TRUE,"GENERAL";"TAB4",#N/A,TRUE,"GENERAL";"TAB5",#N/A,TRUE,"GENERAL"}</definedName>
    <definedName name="__g7" localSheetId="30" hidden="1">{"TAB1",#N/A,TRUE,"GENERAL";"TAB2",#N/A,TRUE,"GENERAL";"TAB3",#N/A,TRUE,"GENERAL";"TAB4",#N/A,TRUE,"GENERAL";"TAB5",#N/A,TRUE,"GENERAL"}</definedName>
    <definedName name="__g7" localSheetId="31"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25" hidden="1">{"TAB1",#N/A,TRUE,"GENERAL";"TAB2",#N/A,TRUE,"GENERAL";"TAB3",#N/A,TRUE,"GENERAL";"TAB4",#N/A,TRUE,"GENERAL";"TAB5",#N/A,TRUE,"GENERAL"}</definedName>
    <definedName name="__GR1" localSheetId="26" hidden="1">{"TAB1",#N/A,TRUE,"GENERAL";"TAB2",#N/A,TRUE,"GENERAL";"TAB3",#N/A,TRUE,"GENERAL";"TAB4",#N/A,TRUE,"GENERAL";"TAB5",#N/A,TRUE,"GENERAL"}</definedName>
    <definedName name="__GR1" localSheetId="27" hidden="1">{"TAB1",#N/A,TRUE,"GENERAL";"TAB2",#N/A,TRUE,"GENERAL";"TAB3",#N/A,TRUE,"GENERAL";"TAB4",#N/A,TRUE,"GENERAL";"TAB5",#N/A,TRUE,"GENERAL"}</definedName>
    <definedName name="__GR1" localSheetId="28" hidden="1">{"TAB1",#N/A,TRUE,"GENERAL";"TAB2",#N/A,TRUE,"GENERAL";"TAB3",#N/A,TRUE,"GENERAL";"TAB4",#N/A,TRUE,"GENERAL";"TAB5",#N/A,TRUE,"GENERAL"}</definedName>
    <definedName name="__GR1" localSheetId="29" hidden="1">{"TAB1",#N/A,TRUE,"GENERAL";"TAB2",#N/A,TRUE,"GENERAL";"TAB3",#N/A,TRUE,"GENERAL";"TAB4",#N/A,TRUE,"GENERAL";"TAB5",#N/A,TRUE,"GENERAL"}</definedName>
    <definedName name="__GR1" localSheetId="30" hidden="1">{"TAB1",#N/A,TRUE,"GENERAL";"TAB2",#N/A,TRUE,"GENERAL";"TAB3",#N/A,TRUE,"GENERAL";"TAB4",#N/A,TRUE,"GENERAL";"TAB5",#N/A,TRUE,"GENERAL"}</definedName>
    <definedName name="__GR1" localSheetId="31"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25" hidden="1">{"via1",#N/A,TRUE,"general";"via2",#N/A,TRUE,"general";"via3",#N/A,TRUE,"general"}</definedName>
    <definedName name="__gtr4" localSheetId="26" hidden="1">{"via1",#N/A,TRUE,"general";"via2",#N/A,TRUE,"general";"via3",#N/A,TRUE,"general"}</definedName>
    <definedName name="__gtr4" localSheetId="27" hidden="1">{"via1",#N/A,TRUE,"general";"via2",#N/A,TRUE,"general";"via3",#N/A,TRUE,"general"}</definedName>
    <definedName name="__gtr4" localSheetId="28" hidden="1">{"via1",#N/A,TRUE,"general";"via2",#N/A,TRUE,"general";"via3",#N/A,TRUE,"general"}</definedName>
    <definedName name="__gtr4" localSheetId="29" hidden="1">{"via1",#N/A,TRUE,"general";"via2",#N/A,TRUE,"general";"via3",#N/A,TRUE,"general"}</definedName>
    <definedName name="__gtr4" localSheetId="30" hidden="1">{"via1",#N/A,TRUE,"general";"via2",#N/A,TRUE,"general";"via3",#N/A,TRUE,"general"}</definedName>
    <definedName name="__gtr4" localSheetId="31"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25" hidden="1">{"via1",#N/A,TRUE,"general";"via2",#N/A,TRUE,"general";"via3",#N/A,TRUE,"general"}</definedName>
    <definedName name="__h2" localSheetId="26" hidden="1">{"via1",#N/A,TRUE,"general";"via2",#N/A,TRUE,"general";"via3",#N/A,TRUE,"general"}</definedName>
    <definedName name="__h2" localSheetId="27" hidden="1">{"via1",#N/A,TRUE,"general";"via2",#N/A,TRUE,"general";"via3",#N/A,TRUE,"general"}</definedName>
    <definedName name="__h2" localSheetId="28" hidden="1">{"via1",#N/A,TRUE,"general";"via2",#N/A,TRUE,"general";"via3",#N/A,TRUE,"general"}</definedName>
    <definedName name="__h2" localSheetId="29" hidden="1">{"via1",#N/A,TRUE,"general";"via2",#N/A,TRUE,"general";"via3",#N/A,TRUE,"general"}</definedName>
    <definedName name="__h2" localSheetId="30" hidden="1">{"via1",#N/A,TRUE,"general";"via2",#N/A,TRUE,"general";"via3",#N/A,TRUE,"general"}</definedName>
    <definedName name="__h2" localSheetId="31"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25" hidden="1">{"via1",#N/A,TRUE,"general";"via2",#N/A,TRUE,"general";"via3",#N/A,TRUE,"general"}</definedName>
    <definedName name="__h3" localSheetId="26" hidden="1">{"via1",#N/A,TRUE,"general";"via2",#N/A,TRUE,"general";"via3",#N/A,TRUE,"general"}</definedName>
    <definedName name="__h3" localSheetId="27" hidden="1">{"via1",#N/A,TRUE,"general";"via2",#N/A,TRUE,"general";"via3",#N/A,TRUE,"general"}</definedName>
    <definedName name="__h3" localSheetId="28" hidden="1">{"via1",#N/A,TRUE,"general";"via2",#N/A,TRUE,"general";"via3",#N/A,TRUE,"general"}</definedName>
    <definedName name="__h3" localSheetId="29" hidden="1">{"via1",#N/A,TRUE,"general";"via2",#N/A,TRUE,"general";"via3",#N/A,TRUE,"general"}</definedName>
    <definedName name="__h3" localSheetId="30" hidden="1">{"via1",#N/A,TRUE,"general";"via2",#N/A,TRUE,"general";"via3",#N/A,TRUE,"general"}</definedName>
    <definedName name="__h3" localSheetId="31"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25" hidden="1">{"TAB1",#N/A,TRUE,"GENERAL";"TAB2",#N/A,TRUE,"GENERAL";"TAB3",#N/A,TRUE,"GENERAL";"TAB4",#N/A,TRUE,"GENERAL";"TAB5",#N/A,TRUE,"GENERAL"}</definedName>
    <definedName name="__h4" localSheetId="26" hidden="1">{"TAB1",#N/A,TRUE,"GENERAL";"TAB2",#N/A,TRUE,"GENERAL";"TAB3",#N/A,TRUE,"GENERAL";"TAB4",#N/A,TRUE,"GENERAL";"TAB5",#N/A,TRUE,"GENERAL"}</definedName>
    <definedName name="__h4" localSheetId="27" hidden="1">{"TAB1",#N/A,TRUE,"GENERAL";"TAB2",#N/A,TRUE,"GENERAL";"TAB3",#N/A,TRUE,"GENERAL";"TAB4",#N/A,TRUE,"GENERAL";"TAB5",#N/A,TRUE,"GENERAL"}</definedName>
    <definedName name="__h4" localSheetId="28" hidden="1">{"TAB1",#N/A,TRUE,"GENERAL";"TAB2",#N/A,TRUE,"GENERAL";"TAB3",#N/A,TRUE,"GENERAL";"TAB4",#N/A,TRUE,"GENERAL";"TAB5",#N/A,TRUE,"GENERAL"}</definedName>
    <definedName name="__h4" localSheetId="29" hidden="1">{"TAB1",#N/A,TRUE,"GENERAL";"TAB2",#N/A,TRUE,"GENERAL";"TAB3",#N/A,TRUE,"GENERAL";"TAB4",#N/A,TRUE,"GENERAL";"TAB5",#N/A,TRUE,"GENERAL"}</definedName>
    <definedName name="__h4" localSheetId="30" hidden="1">{"TAB1",#N/A,TRUE,"GENERAL";"TAB2",#N/A,TRUE,"GENERAL";"TAB3",#N/A,TRUE,"GENERAL";"TAB4",#N/A,TRUE,"GENERAL";"TAB5",#N/A,TRUE,"GENERAL"}</definedName>
    <definedName name="__h4" localSheetId="31"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25" hidden="1">{"TAB1",#N/A,TRUE,"GENERAL";"TAB2",#N/A,TRUE,"GENERAL";"TAB3",#N/A,TRUE,"GENERAL";"TAB4",#N/A,TRUE,"GENERAL";"TAB5",#N/A,TRUE,"GENERAL"}</definedName>
    <definedName name="__h5" localSheetId="26" hidden="1">{"TAB1",#N/A,TRUE,"GENERAL";"TAB2",#N/A,TRUE,"GENERAL";"TAB3",#N/A,TRUE,"GENERAL";"TAB4",#N/A,TRUE,"GENERAL";"TAB5",#N/A,TRUE,"GENERAL"}</definedName>
    <definedName name="__h5" localSheetId="27" hidden="1">{"TAB1",#N/A,TRUE,"GENERAL";"TAB2",#N/A,TRUE,"GENERAL";"TAB3",#N/A,TRUE,"GENERAL";"TAB4",#N/A,TRUE,"GENERAL";"TAB5",#N/A,TRUE,"GENERAL"}</definedName>
    <definedName name="__h5" localSheetId="28" hidden="1">{"TAB1",#N/A,TRUE,"GENERAL";"TAB2",#N/A,TRUE,"GENERAL";"TAB3",#N/A,TRUE,"GENERAL";"TAB4",#N/A,TRUE,"GENERAL";"TAB5",#N/A,TRUE,"GENERAL"}</definedName>
    <definedName name="__h5" localSheetId="29" hidden="1">{"TAB1",#N/A,TRUE,"GENERAL";"TAB2",#N/A,TRUE,"GENERAL";"TAB3",#N/A,TRUE,"GENERAL";"TAB4",#N/A,TRUE,"GENERAL";"TAB5",#N/A,TRUE,"GENERAL"}</definedName>
    <definedName name="__h5" localSheetId="30" hidden="1">{"TAB1",#N/A,TRUE,"GENERAL";"TAB2",#N/A,TRUE,"GENERAL";"TAB3",#N/A,TRUE,"GENERAL";"TAB4",#N/A,TRUE,"GENERAL";"TAB5",#N/A,TRUE,"GENERAL"}</definedName>
    <definedName name="__h5" localSheetId="31"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25" hidden="1">{"via1",#N/A,TRUE,"general";"via2",#N/A,TRUE,"general";"via3",#N/A,TRUE,"general"}</definedName>
    <definedName name="__h6" localSheetId="26" hidden="1">{"via1",#N/A,TRUE,"general";"via2",#N/A,TRUE,"general";"via3",#N/A,TRUE,"general"}</definedName>
    <definedName name="__h6" localSheetId="27" hidden="1">{"via1",#N/A,TRUE,"general";"via2",#N/A,TRUE,"general";"via3",#N/A,TRUE,"general"}</definedName>
    <definedName name="__h6" localSheetId="28" hidden="1">{"via1",#N/A,TRUE,"general";"via2",#N/A,TRUE,"general";"via3",#N/A,TRUE,"general"}</definedName>
    <definedName name="__h6" localSheetId="29" hidden="1">{"via1",#N/A,TRUE,"general";"via2",#N/A,TRUE,"general";"via3",#N/A,TRUE,"general"}</definedName>
    <definedName name="__h6" localSheetId="30" hidden="1">{"via1",#N/A,TRUE,"general";"via2",#N/A,TRUE,"general";"via3",#N/A,TRUE,"general"}</definedName>
    <definedName name="__h6" localSheetId="31"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25" hidden="1">{"TAB1",#N/A,TRUE,"GENERAL";"TAB2",#N/A,TRUE,"GENERAL";"TAB3",#N/A,TRUE,"GENERAL";"TAB4",#N/A,TRUE,"GENERAL";"TAB5",#N/A,TRUE,"GENERAL"}</definedName>
    <definedName name="__h7" localSheetId="26" hidden="1">{"TAB1",#N/A,TRUE,"GENERAL";"TAB2",#N/A,TRUE,"GENERAL";"TAB3",#N/A,TRUE,"GENERAL";"TAB4",#N/A,TRUE,"GENERAL";"TAB5",#N/A,TRUE,"GENERAL"}</definedName>
    <definedName name="__h7" localSheetId="27" hidden="1">{"TAB1",#N/A,TRUE,"GENERAL";"TAB2",#N/A,TRUE,"GENERAL";"TAB3",#N/A,TRUE,"GENERAL";"TAB4",#N/A,TRUE,"GENERAL";"TAB5",#N/A,TRUE,"GENERAL"}</definedName>
    <definedName name="__h7" localSheetId="28" hidden="1">{"TAB1",#N/A,TRUE,"GENERAL";"TAB2",#N/A,TRUE,"GENERAL";"TAB3",#N/A,TRUE,"GENERAL";"TAB4",#N/A,TRUE,"GENERAL";"TAB5",#N/A,TRUE,"GENERAL"}</definedName>
    <definedName name="__h7" localSheetId="29" hidden="1">{"TAB1",#N/A,TRUE,"GENERAL";"TAB2",#N/A,TRUE,"GENERAL";"TAB3",#N/A,TRUE,"GENERAL";"TAB4",#N/A,TRUE,"GENERAL";"TAB5",#N/A,TRUE,"GENERAL"}</definedName>
    <definedName name="__h7" localSheetId="30" hidden="1">{"TAB1",#N/A,TRUE,"GENERAL";"TAB2",#N/A,TRUE,"GENERAL";"TAB3",#N/A,TRUE,"GENERAL";"TAB4",#N/A,TRUE,"GENERAL";"TAB5",#N/A,TRUE,"GENERAL"}</definedName>
    <definedName name="__h7" localSheetId="31"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25" hidden="1">{"via1",#N/A,TRUE,"general";"via2",#N/A,TRUE,"general";"via3",#N/A,TRUE,"general"}</definedName>
    <definedName name="__h8" localSheetId="26" hidden="1">{"via1",#N/A,TRUE,"general";"via2",#N/A,TRUE,"general";"via3",#N/A,TRUE,"general"}</definedName>
    <definedName name="__h8" localSheetId="27" hidden="1">{"via1",#N/A,TRUE,"general";"via2",#N/A,TRUE,"general";"via3",#N/A,TRUE,"general"}</definedName>
    <definedName name="__h8" localSheetId="28" hidden="1">{"via1",#N/A,TRUE,"general";"via2",#N/A,TRUE,"general";"via3",#N/A,TRUE,"general"}</definedName>
    <definedName name="__h8" localSheetId="29" hidden="1">{"via1",#N/A,TRUE,"general";"via2",#N/A,TRUE,"general";"via3",#N/A,TRUE,"general"}</definedName>
    <definedName name="__h8" localSheetId="30" hidden="1">{"via1",#N/A,TRUE,"general";"via2",#N/A,TRUE,"general";"via3",#N/A,TRUE,"general"}</definedName>
    <definedName name="__h8" localSheetId="31"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25" hidden="1">{"via1",#N/A,TRUE,"general";"via2",#N/A,TRUE,"general";"via3",#N/A,TRUE,"general"}</definedName>
    <definedName name="__hfh7" localSheetId="26" hidden="1">{"via1",#N/A,TRUE,"general";"via2",#N/A,TRUE,"general";"via3",#N/A,TRUE,"general"}</definedName>
    <definedName name="__hfh7" localSheetId="27" hidden="1">{"via1",#N/A,TRUE,"general";"via2",#N/A,TRUE,"general";"via3",#N/A,TRUE,"general"}</definedName>
    <definedName name="__hfh7" localSheetId="28" hidden="1">{"via1",#N/A,TRUE,"general";"via2",#N/A,TRUE,"general";"via3",#N/A,TRUE,"general"}</definedName>
    <definedName name="__hfh7" localSheetId="29" hidden="1">{"via1",#N/A,TRUE,"general";"via2",#N/A,TRUE,"general";"via3",#N/A,TRUE,"general"}</definedName>
    <definedName name="__hfh7" localSheetId="30" hidden="1">{"via1",#N/A,TRUE,"general";"via2",#N/A,TRUE,"general";"via3",#N/A,TRUE,"general"}</definedName>
    <definedName name="__hfh7" localSheetId="31"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25" hidden="1">{"via1",#N/A,TRUE,"general";"via2",#N/A,TRUE,"general";"via3",#N/A,TRUE,"general"}</definedName>
    <definedName name="__i4" localSheetId="26" hidden="1">{"via1",#N/A,TRUE,"general";"via2",#N/A,TRUE,"general";"via3",#N/A,TRUE,"general"}</definedName>
    <definedName name="__i4" localSheetId="27" hidden="1">{"via1",#N/A,TRUE,"general";"via2",#N/A,TRUE,"general";"via3",#N/A,TRUE,"general"}</definedName>
    <definedName name="__i4" localSheetId="28" hidden="1">{"via1",#N/A,TRUE,"general";"via2",#N/A,TRUE,"general";"via3",#N/A,TRUE,"general"}</definedName>
    <definedName name="__i4" localSheetId="29" hidden="1">{"via1",#N/A,TRUE,"general";"via2",#N/A,TRUE,"general";"via3",#N/A,TRUE,"general"}</definedName>
    <definedName name="__i4" localSheetId="30" hidden="1">{"via1",#N/A,TRUE,"general";"via2",#N/A,TRUE,"general";"via3",#N/A,TRUE,"general"}</definedName>
    <definedName name="__i4" localSheetId="31"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25" hidden="1">{"TAB1",#N/A,TRUE,"GENERAL";"TAB2",#N/A,TRUE,"GENERAL";"TAB3",#N/A,TRUE,"GENERAL";"TAB4",#N/A,TRUE,"GENERAL";"TAB5",#N/A,TRUE,"GENERAL"}</definedName>
    <definedName name="__i5" localSheetId="26" hidden="1">{"TAB1",#N/A,TRUE,"GENERAL";"TAB2",#N/A,TRUE,"GENERAL";"TAB3",#N/A,TRUE,"GENERAL";"TAB4",#N/A,TRUE,"GENERAL";"TAB5",#N/A,TRUE,"GENERAL"}</definedName>
    <definedName name="__i5" localSheetId="27" hidden="1">{"TAB1",#N/A,TRUE,"GENERAL";"TAB2",#N/A,TRUE,"GENERAL";"TAB3",#N/A,TRUE,"GENERAL";"TAB4",#N/A,TRUE,"GENERAL";"TAB5",#N/A,TRUE,"GENERAL"}</definedName>
    <definedName name="__i5" localSheetId="28" hidden="1">{"TAB1",#N/A,TRUE,"GENERAL";"TAB2",#N/A,TRUE,"GENERAL";"TAB3",#N/A,TRUE,"GENERAL";"TAB4",#N/A,TRUE,"GENERAL";"TAB5",#N/A,TRUE,"GENERAL"}</definedName>
    <definedName name="__i5" localSheetId="29" hidden="1">{"TAB1",#N/A,TRUE,"GENERAL";"TAB2",#N/A,TRUE,"GENERAL";"TAB3",#N/A,TRUE,"GENERAL";"TAB4",#N/A,TRUE,"GENERAL";"TAB5",#N/A,TRUE,"GENERAL"}</definedName>
    <definedName name="__i5" localSheetId="30" hidden="1">{"TAB1",#N/A,TRUE,"GENERAL";"TAB2",#N/A,TRUE,"GENERAL";"TAB3",#N/A,TRUE,"GENERAL";"TAB4",#N/A,TRUE,"GENERAL";"TAB5",#N/A,TRUE,"GENERAL"}</definedName>
    <definedName name="__i5" localSheetId="31"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25" hidden="1">{"TAB1",#N/A,TRUE,"GENERAL";"TAB2",#N/A,TRUE,"GENERAL";"TAB3",#N/A,TRUE,"GENERAL";"TAB4",#N/A,TRUE,"GENERAL";"TAB5",#N/A,TRUE,"GENERAL"}</definedName>
    <definedName name="__i6" localSheetId="26" hidden="1">{"TAB1",#N/A,TRUE,"GENERAL";"TAB2",#N/A,TRUE,"GENERAL";"TAB3",#N/A,TRUE,"GENERAL";"TAB4",#N/A,TRUE,"GENERAL";"TAB5",#N/A,TRUE,"GENERAL"}</definedName>
    <definedName name="__i6" localSheetId="27" hidden="1">{"TAB1",#N/A,TRUE,"GENERAL";"TAB2",#N/A,TRUE,"GENERAL";"TAB3",#N/A,TRUE,"GENERAL";"TAB4",#N/A,TRUE,"GENERAL";"TAB5",#N/A,TRUE,"GENERAL"}</definedName>
    <definedName name="__i6" localSheetId="28" hidden="1">{"TAB1",#N/A,TRUE,"GENERAL";"TAB2",#N/A,TRUE,"GENERAL";"TAB3",#N/A,TRUE,"GENERAL";"TAB4",#N/A,TRUE,"GENERAL";"TAB5",#N/A,TRUE,"GENERAL"}</definedName>
    <definedName name="__i6" localSheetId="29" hidden="1">{"TAB1",#N/A,TRUE,"GENERAL";"TAB2",#N/A,TRUE,"GENERAL";"TAB3",#N/A,TRUE,"GENERAL";"TAB4",#N/A,TRUE,"GENERAL";"TAB5",#N/A,TRUE,"GENERAL"}</definedName>
    <definedName name="__i6" localSheetId="30" hidden="1">{"TAB1",#N/A,TRUE,"GENERAL";"TAB2",#N/A,TRUE,"GENERAL";"TAB3",#N/A,TRUE,"GENERAL";"TAB4",#N/A,TRUE,"GENERAL";"TAB5",#N/A,TRUE,"GENERAL"}</definedName>
    <definedName name="__i6" localSheetId="31"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25" hidden="1">{"via1",#N/A,TRUE,"general";"via2",#N/A,TRUE,"general";"via3",#N/A,TRUE,"general"}</definedName>
    <definedName name="__i7" localSheetId="26" hidden="1">{"via1",#N/A,TRUE,"general";"via2",#N/A,TRUE,"general";"via3",#N/A,TRUE,"general"}</definedName>
    <definedName name="__i7" localSheetId="27" hidden="1">{"via1",#N/A,TRUE,"general";"via2",#N/A,TRUE,"general";"via3",#N/A,TRUE,"general"}</definedName>
    <definedName name="__i7" localSheetId="28" hidden="1">{"via1",#N/A,TRUE,"general";"via2",#N/A,TRUE,"general";"via3",#N/A,TRUE,"general"}</definedName>
    <definedName name="__i7" localSheetId="29" hidden="1">{"via1",#N/A,TRUE,"general";"via2",#N/A,TRUE,"general";"via3",#N/A,TRUE,"general"}</definedName>
    <definedName name="__i7" localSheetId="30" hidden="1">{"via1",#N/A,TRUE,"general";"via2",#N/A,TRUE,"general";"via3",#N/A,TRUE,"general"}</definedName>
    <definedName name="__i7" localSheetId="31"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25" hidden="1">{"TAB1",#N/A,TRUE,"GENERAL";"TAB2",#N/A,TRUE,"GENERAL";"TAB3",#N/A,TRUE,"GENERAL";"TAB4",#N/A,TRUE,"GENERAL";"TAB5",#N/A,TRUE,"GENERAL"}</definedName>
    <definedName name="__i77" localSheetId="26" hidden="1">{"TAB1",#N/A,TRUE,"GENERAL";"TAB2",#N/A,TRUE,"GENERAL";"TAB3",#N/A,TRUE,"GENERAL";"TAB4",#N/A,TRUE,"GENERAL";"TAB5",#N/A,TRUE,"GENERAL"}</definedName>
    <definedName name="__i77" localSheetId="27" hidden="1">{"TAB1",#N/A,TRUE,"GENERAL";"TAB2",#N/A,TRUE,"GENERAL";"TAB3",#N/A,TRUE,"GENERAL";"TAB4",#N/A,TRUE,"GENERAL";"TAB5",#N/A,TRUE,"GENERAL"}</definedName>
    <definedName name="__i77" localSheetId="28" hidden="1">{"TAB1",#N/A,TRUE,"GENERAL";"TAB2",#N/A,TRUE,"GENERAL";"TAB3",#N/A,TRUE,"GENERAL";"TAB4",#N/A,TRUE,"GENERAL";"TAB5",#N/A,TRUE,"GENERAL"}</definedName>
    <definedName name="__i77" localSheetId="29" hidden="1">{"TAB1",#N/A,TRUE,"GENERAL";"TAB2",#N/A,TRUE,"GENERAL";"TAB3",#N/A,TRUE,"GENERAL";"TAB4",#N/A,TRUE,"GENERAL";"TAB5",#N/A,TRUE,"GENERAL"}</definedName>
    <definedName name="__i77" localSheetId="30" hidden="1">{"TAB1",#N/A,TRUE,"GENERAL";"TAB2",#N/A,TRUE,"GENERAL";"TAB3",#N/A,TRUE,"GENERAL";"TAB4",#N/A,TRUE,"GENERAL";"TAB5",#N/A,TRUE,"GENERAL"}</definedName>
    <definedName name="__i77" localSheetId="31"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25" hidden="1">{"via1",#N/A,TRUE,"general";"via2",#N/A,TRUE,"general";"via3",#N/A,TRUE,"general"}</definedName>
    <definedName name="__i8" localSheetId="26" hidden="1">{"via1",#N/A,TRUE,"general";"via2",#N/A,TRUE,"general";"via3",#N/A,TRUE,"general"}</definedName>
    <definedName name="__i8" localSheetId="27" hidden="1">{"via1",#N/A,TRUE,"general";"via2",#N/A,TRUE,"general";"via3",#N/A,TRUE,"general"}</definedName>
    <definedName name="__i8" localSheetId="28" hidden="1">{"via1",#N/A,TRUE,"general";"via2",#N/A,TRUE,"general";"via3",#N/A,TRUE,"general"}</definedName>
    <definedName name="__i8" localSheetId="29" hidden="1">{"via1",#N/A,TRUE,"general";"via2",#N/A,TRUE,"general";"via3",#N/A,TRUE,"general"}</definedName>
    <definedName name="__i8" localSheetId="30" hidden="1">{"via1",#N/A,TRUE,"general";"via2",#N/A,TRUE,"general";"via3",#N/A,TRUE,"general"}</definedName>
    <definedName name="__i8" localSheetId="31"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25" hidden="1">{"TAB1",#N/A,TRUE,"GENERAL";"TAB2",#N/A,TRUE,"GENERAL";"TAB3",#N/A,TRUE,"GENERAL";"TAB4",#N/A,TRUE,"GENERAL";"TAB5",#N/A,TRUE,"GENERAL"}</definedName>
    <definedName name="__i9" localSheetId="26" hidden="1">{"TAB1",#N/A,TRUE,"GENERAL";"TAB2",#N/A,TRUE,"GENERAL";"TAB3",#N/A,TRUE,"GENERAL";"TAB4",#N/A,TRUE,"GENERAL";"TAB5",#N/A,TRUE,"GENERAL"}</definedName>
    <definedName name="__i9" localSheetId="27" hidden="1">{"TAB1",#N/A,TRUE,"GENERAL";"TAB2",#N/A,TRUE,"GENERAL";"TAB3",#N/A,TRUE,"GENERAL";"TAB4",#N/A,TRUE,"GENERAL";"TAB5",#N/A,TRUE,"GENERAL"}</definedName>
    <definedName name="__i9" localSheetId="28" hidden="1">{"TAB1",#N/A,TRUE,"GENERAL";"TAB2",#N/A,TRUE,"GENERAL";"TAB3",#N/A,TRUE,"GENERAL";"TAB4",#N/A,TRUE,"GENERAL";"TAB5",#N/A,TRUE,"GENERAL"}</definedName>
    <definedName name="__i9" localSheetId="29" hidden="1">{"TAB1",#N/A,TRUE,"GENERAL";"TAB2",#N/A,TRUE,"GENERAL";"TAB3",#N/A,TRUE,"GENERAL";"TAB4",#N/A,TRUE,"GENERAL";"TAB5",#N/A,TRUE,"GENERAL"}</definedName>
    <definedName name="__i9" localSheetId="30" hidden="1">{"TAB1",#N/A,TRUE,"GENERAL";"TAB2",#N/A,TRUE,"GENERAL";"TAB3",#N/A,TRUE,"GENERAL";"TAB4",#N/A,TRUE,"GENERAL";"TAB5",#N/A,TRUE,"GENERAL"}</definedName>
    <definedName name="__i9" localSheetId="31"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25" hidden="1">{"TAB1",#N/A,TRUE,"GENERAL";"TAB2",#N/A,TRUE,"GENERAL";"TAB3",#N/A,TRUE,"GENERAL";"TAB4",#N/A,TRUE,"GENERAL";"TAB5",#N/A,TRUE,"GENERAL"}</definedName>
    <definedName name="__k3" localSheetId="26" hidden="1">{"TAB1",#N/A,TRUE,"GENERAL";"TAB2",#N/A,TRUE,"GENERAL";"TAB3",#N/A,TRUE,"GENERAL";"TAB4",#N/A,TRUE,"GENERAL";"TAB5",#N/A,TRUE,"GENERAL"}</definedName>
    <definedName name="__k3" localSheetId="27" hidden="1">{"TAB1",#N/A,TRUE,"GENERAL";"TAB2",#N/A,TRUE,"GENERAL";"TAB3",#N/A,TRUE,"GENERAL";"TAB4",#N/A,TRUE,"GENERAL";"TAB5",#N/A,TRUE,"GENERAL"}</definedName>
    <definedName name="__k3" localSheetId="28" hidden="1">{"TAB1",#N/A,TRUE,"GENERAL";"TAB2",#N/A,TRUE,"GENERAL";"TAB3",#N/A,TRUE,"GENERAL";"TAB4",#N/A,TRUE,"GENERAL";"TAB5",#N/A,TRUE,"GENERAL"}</definedName>
    <definedName name="__k3" localSheetId="29" hidden="1">{"TAB1",#N/A,TRUE,"GENERAL";"TAB2",#N/A,TRUE,"GENERAL";"TAB3",#N/A,TRUE,"GENERAL";"TAB4",#N/A,TRUE,"GENERAL";"TAB5",#N/A,TRUE,"GENERAL"}</definedName>
    <definedName name="__k3" localSheetId="30" hidden="1">{"TAB1",#N/A,TRUE,"GENERAL";"TAB2",#N/A,TRUE,"GENERAL";"TAB3",#N/A,TRUE,"GENERAL";"TAB4",#N/A,TRUE,"GENERAL";"TAB5",#N/A,TRUE,"GENERAL"}</definedName>
    <definedName name="__k3" localSheetId="31"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25" hidden="1">{"via1",#N/A,TRUE,"general";"via2",#N/A,TRUE,"general";"via3",#N/A,TRUE,"general"}</definedName>
    <definedName name="__k4" localSheetId="26" hidden="1">{"via1",#N/A,TRUE,"general";"via2",#N/A,TRUE,"general";"via3",#N/A,TRUE,"general"}</definedName>
    <definedName name="__k4" localSheetId="27" hidden="1">{"via1",#N/A,TRUE,"general";"via2",#N/A,TRUE,"general";"via3",#N/A,TRUE,"general"}</definedName>
    <definedName name="__k4" localSheetId="28" hidden="1">{"via1",#N/A,TRUE,"general";"via2",#N/A,TRUE,"general";"via3",#N/A,TRUE,"general"}</definedName>
    <definedName name="__k4" localSheetId="29" hidden="1">{"via1",#N/A,TRUE,"general";"via2",#N/A,TRUE,"general";"via3",#N/A,TRUE,"general"}</definedName>
    <definedName name="__k4" localSheetId="30" hidden="1">{"via1",#N/A,TRUE,"general";"via2",#N/A,TRUE,"general";"via3",#N/A,TRUE,"general"}</definedName>
    <definedName name="__k4" localSheetId="31"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25" hidden="1">{"via1",#N/A,TRUE,"general";"via2",#N/A,TRUE,"general";"via3",#N/A,TRUE,"general"}</definedName>
    <definedName name="__k5" localSheetId="26" hidden="1">{"via1",#N/A,TRUE,"general";"via2",#N/A,TRUE,"general";"via3",#N/A,TRUE,"general"}</definedName>
    <definedName name="__k5" localSheetId="27" hidden="1">{"via1",#N/A,TRUE,"general";"via2",#N/A,TRUE,"general";"via3",#N/A,TRUE,"general"}</definedName>
    <definedName name="__k5" localSheetId="28" hidden="1">{"via1",#N/A,TRUE,"general";"via2",#N/A,TRUE,"general";"via3",#N/A,TRUE,"general"}</definedName>
    <definedName name="__k5" localSheetId="29" hidden="1">{"via1",#N/A,TRUE,"general";"via2",#N/A,TRUE,"general";"via3",#N/A,TRUE,"general"}</definedName>
    <definedName name="__k5" localSheetId="30" hidden="1">{"via1",#N/A,TRUE,"general";"via2",#N/A,TRUE,"general";"via3",#N/A,TRUE,"general"}</definedName>
    <definedName name="__k5" localSheetId="31"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25" hidden="1">{"TAB1",#N/A,TRUE,"GENERAL";"TAB2",#N/A,TRUE,"GENERAL";"TAB3",#N/A,TRUE,"GENERAL";"TAB4",#N/A,TRUE,"GENERAL";"TAB5",#N/A,TRUE,"GENERAL"}</definedName>
    <definedName name="__k6" localSheetId="26" hidden="1">{"TAB1",#N/A,TRUE,"GENERAL";"TAB2",#N/A,TRUE,"GENERAL";"TAB3",#N/A,TRUE,"GENERAL";"TAB4",#N/A,TRUE,"GENERAL";"TAB5",#N/A,TRUE,"GENERAL"}</definedName>
    <definedName name="__k6" localSheetId="27" hidden="1">{"TAB1",#N/A,TRUE,"GENERAL";"TAB2",#N/A,TRUE,"GENERAL";"TAB3",#N/A,TRUE,"GENERAL";"TAB4",#N/A,TRUE,"GENERAL";"TAB5",#N/A,TRUE,"GENERAL"}</definedName>
    <definedName name="__k6" localSheetId="28" hidden="1">{"TAB1",#N/A,TRUE,"GENERAL";"TAB2",#N/A,TRUE,"GENERAL";"TAB3",#N/A,TRUE,"GENERAL";"TAB4",#N/A,TRUE,"GENERAL";"TAB5",#N/A,TRUE,"GENERAL"}</definedName>
    <definedName name="__k6" localSheetId="29" hidden="1">{"TAB1",#N/A,TRUE,"GENERAL";"TAB2",#N/A,TRUE,"GENERAL";"TAB3",#N/A,TRUE,"GENERAL";"TAB4",#N/A,TRUE,"GENERAL";"TAB5",#N/A,TRUE,"GENERAL"}</definedName>
    <definedName name="__k6" localSheetId="30" hidden="1">{"TAB1",#N/A,TRUE,"GENERAL";"TAB2",#N/A,TRUE,"GENERAL";"TAB3",#N/A,TRUE,"GENERAL";"TAB4",#N/A,TRUE,"GENERAL";"TAB5",#N/A,TRUE,"GENERAL"}</definedName>
    <definedName name="__k6" localSheetId="31"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25" hidden="1">{"via1",#N/A,TRUE,"general";"via2",#N/A,TRUE,"general";"via3",#N/A,TRUE,"general"}</definedName>
    <definedName name="__k7" localSheetId="26" hidden="1">{"via1",#N/A,TRUE,"general";"via2",#N/A,TRUE,"general";"via3",#N/A,TRUE,"general"}</definedName>
    <definedName name="__k7" localSheetId="27" hidden="1">{"via1",#N/A,TRUE,"general";"via2",#N/A,TRUE,"general";"via3",#N/A,TRUE,"general"}</definedName>
    <definedName name="__k7" localSheetId="28" hidden="1">{"via1",#N/A,TRUE,"general";"via2",#N/A,TRUE,"general";"via3",#N/A,TRUE,"general"}</definedName>
    <definedName name="__k7" localSheetId="29" hidden="1">{"via1",#N/A,TRUE,"general";"via2",#N/A,TRUE,"general";"via3",#N/A,TRUE,"general"}</definedName>
    <definedName name="__k7" localSheetId="30" hidden="1">{"via1",#N/A,TRUE,"general";"via2",#N/A,TRUE,"general";"via3",#N/A,TRUE,"general"}</definedName>
    <definedName name="__k7" localSheetId="31"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25" hidden="1">{"via1",#N/A,TRUE,"general";"via2",#N/A,TRUE,"general";"via3",#N/A,TRUE,"general"}</definedName>
    <definedName name="__k8" localSheetId="26" hidden="1">{"via1",#N/A,TRUE,"general";"via2",#N/A,TRUE,"general";"via3",#N/A,TRUE,"general"}</definedName>
    <definedName name="__k8" localSheetId="27" hidden="1">{"via1",#N/A,TRUE,"general";"via2",#N/A,TRUE,"general";"via3",#N/A,TRUE,"general"}</definedName>
    <definedName name="__k8" localSheetId="28" hidden="1">{"via1",#N/A,TRUE,"general";"via2",#N/A,TRUE,"general";"via3",#N/A,TRUE,"general"}</definedName>
    <definedName name="__k8" localSheetId="29" hidden="1">{"via1",#N/A,TRUE,"general";"via2",#N/A,TRUE,"general";"via3",#N/A,TRUE,"general"}</definedName>
    <definedName name="__k8" localSheetId="30" hidden="1">{"via1",#N/A,TRUE,"general";"via2",#N/A,TRUE,"general";"via3",#N/A,TRUE,"general"}</definedName>
    <definedName name="__k8" localSheetId="31"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25" hidden="1">{"TAB1",#N/A,TRUE,"GENERAL";"TAB2",#N/A,TRUE,"GENERAL";"TAB3",#N/A,TRUE,"GENERAL";"TAB4",#N/A,TRUE,"GENERAL";"TAB5",#N/A,TRUE,"GENERAL"}</definedName>
    <definedName name="__k9" localSheetId="26" hidden="1">{"TAB1",#N/A,TRUE,"GENERAL";"TAB2",#N/A,TRUE,"GENERAL";"TAB3",#N/A,TRUE,"GENERAL";"TAB4",#N/A,TRUE,"GENERAL";"TAB5",#N/A,TRUE,"GENERAL"}</definedName>
    <definedName name="__k9" localSheetId="27" hidden="1">{"TAB1",#N/A,TRUE,"GENERAL";"TAB2",#N/A,TRUE,"GENERAL";"TAB3",#N/A,TRUE,"GENERAL";"TAB4",#N/A,TRUE,"GENERAL";"TAB5",#N/A,TRUE,"GENERAL"}</definedName>
    <definedName name="__k9" localSheetId="28" hidden="1">{"TAB1",#N/A,TRUE,"GENERAL";"TAB2",#N/A,TRUE,"GENERAL";"TAB3",#N/A,TRUE,"GENERAL";"TAB4",#N/A,TRUE,"GENERAL";"TAB5",#N/A,TRUE,"GENERAL"}</definedName>
    <definedName name="__k9" localSheetId="29" hidden="1">{"TAB1",#N/A,TRUE,"GENERAL";"TAB2",#N/A,TRUE,"GENERAL";"TAB3",#N/A,TRUE,"GENERAL";"TAB4",#N/A,TRUE,"GENERAL";"TAB5",#N/A,TRUE,"GENERAL"}</definedName>
    <definedName name="__k9" localSheetId="30" hidden="1">{"TAB1",#N/A,TRUE,"GENERAL";"TAB2",#N/A,TRUE,"GENERAL";"TAB3",#N/A,TRUE,"GENERAL";"TAB4",#N/A,TRUE,"GENERAL";"TAB5",#N/A,TRUE,"GENERAL"}</definedName>
    <definedName name="__k9" localSheetId="31"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25" hidden="1">{"TAB1",#N/A,TRUE,"GENERAL";"TAB2",#N/A,TRUE,"GENERAL";"TAB3",#N/A,TRUE,"GENERAL";"TAB4",#N/A,TRUE,"GENERAL";"TAB5",#N/A,TRUE,"GENERAL"}</definedName>
    <definedName name="__kjk6" localSheetId="26" hidden="1">{"TAB1",#N/A,TRUE,"GENERAL";"TAB2",#N/A,TRUE,"GENERAL";"TAB3",#N/A,TRUE,"GENERAL";"TAB4",#N/A,TRUE,"GENERAL";"TAB5",#N/A,TRUE,"GENERAL"}</definedName>
    <definedName name="__kjk6" localSheetId="27" hidden="1">{"TAB1",#N/A,TRUE,"GENERAL";"TAB2",#N/A,TRUE,"GENERAL";"TAB3",#N/A,TRUE,"GENERAL";"TAB4",#N/A,TRUE,"GENERAL";"TAB5",#N/A,TRUE,"GENERAL"}</definedName>
    <definedName name="__kjk6" localSheetId="28" hidden="1">{"TAB1",#N/A,TRUE,"GENERAL";"TAB2",#N/A,TRUE,"GENERAL";"TAB3",#N/A,TRUE,"GENERAL";"TAB4",#N/A,TRUE,"GENERAL";"TAB5",#N/A,TRUE,"GENERAL"}</definedName>
    <definedName name="__kjk6" localSheetId="29" hidden="1">{"TAB1",#N/A,TRUE,"GENERAL";"TAB2",#N/A,TRUE,"GENERAL";"TAB3",#N/A,TRUE,"GENERAL";"TAB4",#N/A,TRUE,"GENERAL";"TAB5",#N/A,TRUE,"GENERAL"}</definedName>
    <definedName name="__kjk6" localSheetId="30" hidden="1">{"TAB1",#N/A,TRUE,"GENERAL";"TAB2",#N/A,TRUE,"GENERAL";"TAB3",#N/A,TRUE,"GENERAL";"TAB4",#N/A,TRUE,"GENERAL";"TAB5",#N/A,TRUE,"GENERAL"}</definedName>
    <definedName name="__kjk6" localSheetId="31"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25" hidden="1">{"via1",#N/A,TRUE,"general";"via2",#N/A,TRUE,"general";"via3",#N/A,TRUE,"general"}</definedName>
    <definedName name="__m3" localSheetId="26" hidden="1">{"via1",#N/A,TRUE,"general";"via2",#N/A,TRUE,"general";"via3",#N/A,TRUE,"general"}</definedName>
    <definedName name="__m3" localSheetId="27" hidden="1">{"via1",#N/A,TRUE,"general";"via2",#N/A,TRUE,"general";"via3",#N/A,TRUE,"general"}</definedName>
    <definedName name="__m3" localSheetId="28" hidden="1">{"via1",#N/A,TRUE,"general";"via2",#N/A,TRUE,"general";"via3",#N/A,TRUE,"general"}</definedName>
    <definedName name="__m3" localSheetId="29" hidden="1">{"via1",#N/A,TRUE,"general";"via2",#N/A,TRUE,"general";"via3",#N/A,TRUE,"general"}</definedName>
    <definedName name="__m3" localSheetId="30" hidden="1">{"via1",#N/A,TRUE,"general";"via2",#N/A,TRUE,"general";"via3",#N/A,TRUE,"general"}</definedName>
    <definedName name="__m3" localSheetId="31"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25" hidden="1">{"TAB1",#N/A,TRUE,"GENERAL";"TAB2",#N/A,TRUE,"GENERAL";"TAB3",#N/A,TRUE,"GENERAL";"TAB4",#N/A,TRUE,"GENERAL";"TAB5",#N/A,TRUE,"GENERAL"}</definedName>
    <definedName name="__m4" localSheetId="26" hidden="1">{"TAB1",#N/A,TRUE,"GENERAL";"TAB2",#N/A,TRUE,"GENERAL";"TAB3",#N/A,TRUE,"GENERAL";"TAB4",#N/A,TRUE,"GENERAL";"TAB5",#N/A,TRUE,"GENERAL"}</definedName>
    <definedName name="__m4" localSheetId="27" hidden="1">{"TAB1",#N/A,TRUE,"GENERAL";"TAB2",#N/A,TRUE,"GENERAL";"TAB3",#N/A,TRUE,"GENERAL";"TAB4",#N/A,TRUE,"GENERAL";"TAB5",#N/A,TRUE,"GENERAL"}</definedName>
    <definedName name="__m4" localSheetId="28" hidden="1">{"TAB1",#N/A,TRUE,"GENERAL";"TAB2",#N/A,TRUE,"GENERAL";"TAB3",#N/A,TRUE,"GENERAL";"TAB4",#N/A,TRUE,"GENERAL";"TAB5",#N/A,TRUE,"GENERAL"}</definedName>
    <definedName name="__m4" localSheetId="29" hidden="1">{"TAB1",#N/A,TRUE,"GENERAL";"TAB2",#N/A,TRUE,"GENERAL";"TAB3",#N/A,TRUE,"GENERAL";"TAB4",#N/A,TRUE,"GENERAL";"TAB5",#N/A,TRUE,"GENERAL"}</definedName>
    <definedName name="__m4" localSheetId="30" hidden="1">{"TAB1",#N/A,TRUE,"GENERAL";"TAB2",#N/A,TRUE,"GENERAL";"TAB3",#N/A,TRUE,"GENERAL";"TAB4",#N/A,TRUE,"GENERAL";"TAB5",#N/A,TRUE,"GENERAL"}</definedName>
    <definedName name="__m4" localSheetId="31"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25" hidden="1">{"via1",#N/A,TRUE,"general";"via2",#N/A,TRUE,"general";"via3",#N/A,TRUE,"general"}</definedName>
    <definedName name="__m5" localSheetId="26" hidden="1">{"via1",#N/A,TRUE,"general";"via2",#N/A,TRUE,"general";"via3",#N/A,TRUE,"general"}</definedName>
    <definedName name="__m5" localSheetId="27" hidden="1">{"via1",#N/A,TRUE,"general";"via2",#N/A,TRUE,"general";"via3",#N/A,TRUE,"general"}</definedName>
    <definedName name="__m5" localSheetId="28" hidden="1">{"via1",#N/A,TRUE,"general";"via2",#N/A,TRUE,"general";"via3",#N/A,TRUE,"general"}</definedName>
    <definedName name="__m5" localSheetId="29" hidden="1">{"via1",#N/A,TRUE,"general";"via2",#N/A,TRUE,"general";"via3",#N/A,TRUE,"general"}</definedName>
    <definedName name="__m5" localSheetId="30" hidden="1">{"via1",#N/A,TRUE,"general";"via2",#N/A,TRUE,"general";"via3",#N/A,TRUE,"general"}</definedName>
    <definedName name="__m5" localSheetId="31"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25" hidden="1">{"TAB1",#N/A,TRUE,"GENERAL";"TAB2",#N/A,TRUE,"GENERAL";"TAB3",#N/A,TRUE,"GENERAL";"TAB4",#N/A,TRUE,"GENERAL";"TAB5",#N/A,TRUE,"GENERAL"}</definedName>
    <definedName name="__m6" localSheetId="26" hidden="1">{"TAB1",#N/A,TRUE,"GENERAL";"TAB2",#N/A,TRUE,"GENERAL";"TAB3",#N/A,TRUE,"GENERAL";"TAB4",#N/A,TRUE,"GENERAL";"TAB5",#N/A,TRUE,"GENERAL"}</definedName>
    <definedName name="__m6" localSheetId="27" hidden="1">{"TAB1",#N/A,TRUE,"GENERAL";"TAB2",#N/A,TRUE,"GENERAL";"TAB3",#N/A,TRUE,"GENERAL";"TAB4",#N/A,TRUE,"GENERAL";"TAB5",#N/A,TRUE,"GENERAL"}</definedName>
    <definedName name="__m6" localSheetId="28" hidden="1">{"TAB1",#N/A,TRUE,"GENERAL";"TAB2",#N/A,TRUE,"GENERAL";"TAB3",#N/A,TRUE,"GENERAL";"TAB4",#N/A,TRUE,"GENERAL";"TAB5",#N/A,TRUE,"GENERAL"}</definedName>
    <definedName name="__m6" localSheetId="29" hidden="1">{"TAB1",#N/A,TRUE,"GENERAL";"TAB2",#N/A,TRUE,"GENERAL";"TAB3",#N/A,TRUE,"GENERAL";"TAB4",#N/A,TRUE,"GENERAL";"TAB5",#N/A,TRUE,"GENERAL"}</definedName>
    <definedName name="__m6" localSheetId="30" hidden="1">{"TAB1",#N/A,TRUE,"GENERAL";"TAB2",#N/A,TRUE,"GENERAL";"TAB3",#N/A,TRUE,"GENERAL";"TAB4",#N/A,TRUE,"GENERAL";"TAB5",#N/A,TRUE,"GENERAL"}</definedName>
    <definedName name="__m6" localSheetId="31"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25" hidden="1">{"TAB1",#N/A,TRUE,"GENERAL";"TAB2",#N/A,TRUE,"GENERAL";"TAB3",#N/A,TRUE,"GENERAL";"TAB4",#N/A,TRUE,"GENERAL";"TAB5",#N/A,TRUE,"GENERAL"}</definedName>
    <definedName name="__m7" localSheetId="26" hidden="1">{"TAB1",#N/A,TRUE,"GENERAL";"TAB2",#N/A,TRUE,"GENERAL";"TAB3",#N/A,TRUE,"GENERAL";"TAB4",#N/A,TRUE,"GENERAL";"TAB5",#N/A,TRUE,"GENERAL"}</definedName>
    <definedName name="__m7" localSheetId="27" hidden="1">{"TAB1",#N/A,TRUE,"GENERAL";"TAB2",#N/A,TRUE,"GENERAL";"TAB3",#N/A,TRUE,"GENERAL";"TAB4",#N/A,TRUE,"GENERAL";"TAB5",#N/A,TRUE,"GENERAL"}</definedName>
    <definedName name="__m7" localSheetId="28" hidden="1">{"TAB1",#N/A,TRUE,"GENERAL";"TAB2",#N/A,TRUE,"GENERAL";"TAB3",#N/A,TRUE,"GENERAL";"TAB4",#N/A,TRUE,"GENERAL";"TAB5",#N/A,TRUE,"GENERAL"}</definedName>
    <definedName name="__m7" localSheetId="29" hidden="1">{"TAB1",#N/A,TRUE,"GENERAL";"TAB2",#N/A,TRUE,"GENERAL";"TAB3",#N/A,TRUE,"GENERAL";"TAB4",#N/A,TRUE,"GENERAL";"TAB5",#N/A,TRUE,"GENERAL"}</definedName>
    <definedName name="__m7" localSheetId="30" hidden="1">{"TAB1",#N/A,TRUE,"GENERAL";"TAB2",#N/A,TRUE,"GENERAL";"TAB3",#N/A,TRUE,"GENERAL";"TAB4",#N/A,TRUE,"GENERAL";"TAB5",#N/A,TRUE,"GENERAL"}</definedName>
    <definedName name="__m7" localSheetId="31"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25" hidden="1">{"via1",#N/A,TRUE,"general";"via2",#N/A,TRUE,"general";"via3",#N/A,TRUE,"general"}</definedName>
    <definedName name="__m8" localSheetId="26" hidden="1">{"via1",#N/A,TRUE,"general";"via2",#N/A,TRUE,"general";"via3",#N/A,TRUE,"general"}</definedName>
    <definedName name="__m8" localSheetId="27" hidden="1">{"via1",#N/A,TRUE,"general";"via2",#N/A,TRUE,"general";"via3",#N/A,TRUE,"general"}</definedName>
    <definedName name="__m8" localSheetId="28" hidden="1">{"via1",#N/A,TRUE,"general";"via2",#N/A,TRUE,"general";"via3",#N/A,TRUE,"general"}</definedName>
    <definedName name="__m8" localSheetId="29" hidden="1">{"via1",#N/A,TRUE,"general";"via2",#N/A,TRUE,"general";"via3",#N/A,TRUE,"general"}</definedName>
    <definedName name="__m8" localSheetId="30" hidden="1">{"via1",#N/A,TRUE,"general";"via2",#N/A,TRUE,"general";"via3",#N/A,TRUE,"general"}</definedName>
    <definedName name="__m8" localSheetId="31"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25" hidden="1">{"via1",#N/A,TRUE,"general";"via2",#N/A,TRUE,"general";"via3",#N/A,TRUE,"general"}</definedName>
    <definedName name="__m9" localSheetId="26" hidden="1">{"via1",#N/A,TRUE,"general";"via2",#N/A,TRUE,"general";"via3",#N/A,TRUE,"general"}</definedName>
    <definedName name="__m9" localSheetId="27" hidden="1">{"via1",#N/A,TRUE,"general";"via2",#N/A,TRUE,"general";"via3",#N/A,TRUE,"general"}</definedName>
    <definedName name="__m9" localSheetId="28" hidden="1">{"via1",#N/A,TRUE,"general";"via2",#N/A,TRUE,"general";"via3",#N/A,TRUE,"general"}</definedName>
    <definedName name="__m9" localSheetId="29" hidden="1">{"via1",#N/A,TRUE,"general";"via2",#N/A,TRUE,"general";"via3",#N/A,TRUE,"general"}</definedName>
    <definedName name="__m9" localSheetId="30" hidden="1">{"via1",#N/A,TRUE,"general";"via2",#N/A,TRUE,"general";"via3",#N/A,TRUE,"general"}</definedName>
    <definedName name="__m9" localSheetId="31"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25" hidden="1">{"TAB1",#N/A,TRUE,"GENERAL";"TAB2",#N/A,TRUE,"GENERAL";"TAB3",#N/A,TRUE,"GENERAL";"TAB4",#N/A,TRUE,"GENERAL";"TAB5",#N/A,TRUE,"GENERAL"}</definedName>
    <definedName name="__n3" localSheetId="26" hidden="1">{"TAB1",#N/A,TRUE,"GENERAL";"TAB2",#N/A,TRUE,"GENERAL";"TAB3",#N/A,TRUE,"GENERAL";"TAB4",#N/A,TRUE,"GENERAL";"TAB5",#N/A,TRUE,"GENERAL"}</definedName>
    <definedName name="__n3" localSheetId="27" hidden="1">{"TAB1",#N/A,TRUE,"GENERAL";"TAB2",#N/A,TRUE,"GENERAL";"TAB3",#N/A,TRUE,"GENERAL";"TAB4",#N/A,TRUE,"GENERAL";"TAB5",#N/A,TRUE,"GENERAL"}</definedName>
    <definedName name="__n3" localSheetId="28" hidden="1">{"TAB1",#N/A,TRUE,"GENERAL";"TAB2",#N/A,TRUE,"GENERAL";"TAB3",#N/A,TRUE,"GENERAL";"TAB4",#N/A,TRUE,"GENERAL";"TAB5",#N/A,TRUE,"GENERAL"}</definedName>
    <definedName name="__n3" localSheetId="29" hidden="1">{"TAB1",#N/A,TRUE,"GENERAL";"TAB2",#N/A,TRUE,"GENERAL";"TAB3",#N/A,TRUE,"GENERAL";"TAB4",#N/A,TRUE,"GENERAL";"TAB5",#N/A,TRUE,"GENERAL"}</definedName>
    <definedName name="__n3" localSheetId="30" hidden="1">{"TAB1",#N/A,TRUE,"GENERAL";"TAB2",#N/A,TRUE,"GENERAL";"TAB3",#N/A,TRUE,"GENERAL";"TAB4",#N/A,TRUE,"GENERAL";"TAB5",#N/A,TRUE,"GENERAL"}</definedName>
    <definedName name="__n3" localSheetId="31"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25" hidden="1">{"via1",#N/A,TRUE,"general";"via2",#N/A,TRUE,"general";"via3",#N/A,TRUE,"general"}</definedName>
    <definedName name="__n4" localSheetId="26" hidden="1">{"via1",#N/A,TRUE,"general";"via2",#N/A,TRUE,"general";"via3",#N/A,TRUE,"general"}</definedName>
    <definedName name="__n4" localSheetId="27" hidden="1">{"via1",#N/A,TRUE,"general";"via2",#N/A,TRUE,"general";"via3",#N/A,TRUE,"general"}</definedName>
    <definedName name="__n4" localSheetId="28" hidden="1">{"via1",#N/A,TRUE,"general";"via2",#N/A,TRUE,"general";"via3",#N/A,TRUE,"general"}</definedName>
    <definedName name="__n4" localSheetId="29" hidden="1">{"via1",#N/A,TRUE,"general";"via2",#N/A,TRUE,"general";"via3",#N/A,TRUE,"general"}</definedName>
    <definedName name="__n4" localSheetId="30" hidden="1">{"via1",#N/A,TRUE,"general";"via2",#N/A,TRUE,"general";"via3",#N/A,TRUE,"general"}</definedName>
    <definedName name="__n4" localSheetId="31"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25" hidden="1">{"TAB1",#N/A,TRUE,"GENERAL";"TAB2",#N/A,TRUE,"GENERAL";"TAB3",#N/A,TRUE,"GENERAL";"TAB4",#N/A,TRUE,"GENERAL";"TAB5",#N/A,TRUE,"GENERAL"}</definedName>
    <definedName name="__n5" localSheetId="26" hidden="1">{"TAB1",#N/A,TRUE,"GENERAL";"TAB2",#N/A,TRUE,"GENERAL";"TAB3",#N/A,TRUE,"GENERAL";"TAB4",#N/A,TRUE,"GENERAL";"TAB5",#N/A,TRUE,"GENERAL"}</definedName>
    <definedName name="__n5" localSheetId="27" hidden="1">{"TAB1",#N/A,TRUE,"GENERAL";"TAB2",#N/A,TRUE,"GENERAL";"TAB3",#N/A,TRUE,"GENERAL";"TAB4",#N/A,TRUE,"GENERAL";"TAB5",#N/A,TRUE,"GENERAL"}</definedName>
    <definedName name="__n5" localSheetId="28" hidden="1">{"TAB1",#N/A,TRUE,"GENERAL";"TAB2",#N/A,TRUE,"GENERAL";"TAB3",#N/A,TRUE,"GENERAL";"TAB4",#N/A,TRUE,"GENERAL";"TAB5",#N/A,TRUE,"GENERAL"}</definedName>
    <definedName name="__n5" localSheetId="29" hidden="1">{"TAB1",#N/A,TRUE,"GENERAL";"TAB2",#N/A,TRUE,"GENERAL";"TAB3",#N/A,TRUE,"GENERAL";"TAB4",#N/A,TRUE,"GENERAL";"TAB5",#N/A,TRUE,"GENERAL"}</definedName>
    <definedName name="__n5" localSheetId="30" hidden="1">{"TAB1",#N/A,TRUE,"GENERAL";"TAB2",#N/A,TRUE,"GENERAL";"TAB3",#N/A,TRUE,"GENERAL";"TAB4",#N/A,TRUE,"GENERAL";"TAB5",#N/A,TRUE,"GENERAL"}</definedName>
    <definedName name="__n5" localSheetId="31"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25" hidden="1">{"via1",#N/A,TRUE,"general";"via2",#N/A,TRUE,"general";"via3",#N/A,TRUE,"general"}</definedName>
    <definedName name="__nyn7" localSheetId="26" hidden="1">{"via1",#N/A,TRUE,"general";"via2",#N/A,TRUE,"general";"via3",#N/A,TRUE,"general"}</definedName>
    <definedName name="__nyn7" localSheetId="27" hidden="1">{"via1",#N/A,TRUE,"general";"via2",#N/A,TRUE,"general";"via3",#N/A,TRUE,"general"}</definedName>
    <definedName name="__nyn7" localSheetId="28" hidden="1">{"via1",#N/A,TRUE,"general";"via2",#N/A,TRUE,"general";"via3",#N/A,TRUE,"general"}</definedName>
    <definedName name="__nyn7" localSheetId="29" hidden="1">{"via1",#N/A,TRUE,"general";"via2",#N/A,TRUE,"general";"via3",#N/A,TRUE,"general"}</definedName>
    <definedName name="__nyn7" localSheetId="30" hidden="1">{"via1",#N/A,TRUE,"general";"via2",#N/A,TRUE,"general";"via3",#N/A,TRUE,"general"}</definedName>
    <definedName name="__nyn7" localSheetId="31"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25" hidden="1">{"via1",#N/A,TRUE,"general";"via2",#N/A,TRUE,"general";"via3",#N/A,TRUE,"general"}</definedName>
    <definedName name="__o4" localSheetId="26" hidden="1">{"via1",#N/A,TRUE,"general";"via2",#N/A,TRUE,"general";"via3",#N/A,TRUE,"general"}</definedName>
    <definedName name="__o4" localSheetId="27" hidden="1">{"via1",#N/A,TRUE,"general";"via2",#N/A,TRUE,"general";"via3",#N/A,TRUE,"general"}</definedName>
    <definedName name="__o4" localSheetId="28" hidden="1">{"via1",#N/A,TRUE,"general";"via2",#N/A,TRUE,"general";"via3",#N/A,TRUE,"general"}</definedName>
    <definedName name="__o4" localSheetId="29" hidden="1">{"via1",#N/A,TRUE,"general";"via2",#N/A,TRUE,"general";"via3",#N/A,TRUE,"general"}</definedName>
    <definedName name="__o4" localSheetId="30" hidden="1">{"via1",#N/A,TRUE,"general";"via2",#N/A,TRUE,"general";"via3",#N/A,TRUE,"general"}</definedName>
    <definedName name="__o4" localSheetId="31"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25" hidden="1">{"TAB1",#N/A,TRUE,"GENERAL";"TAB2",#N/A,TRUE,"GENERAL";"TAB3",#N/A,TRUE,"GENERAL";"TAB4",#N/A,TRUE,"GENERAL";"TAB5",#N/A,TRUE,"GENERAL"}</definedName>
    <definedName name="__o5" localSheetId="26" hidden="1">{"TAB1",#N/A,TRUE,"GENERAL";"TAB2",#N/A,TRUE,"GENERAL";"TAB3",#N/A,TRUE,"GENERAL";"TAB4",#N/A,TRUE,"GENERAL";"TAB5",#N/A,TRUE,"GENERAL"}</definedName>
    <definedName name="__o5" localSheetId="27" hidden="1">{"TAB1",#N/A,TRUE,"GENERAL";"TAB2",#N/A,TRUE,"GENERAL";"TAB3",#N/A,TRUE,"GENERAL";"TAB4",#N/A,TRUE,"GENERAL";"TAB5",#N/A,TRUE,"GENERAL"}</definedName>
    <definedName name="__o5" localSheetId="28" hidden="1">{"TAB1",#N/A,TRUE,"GENERAL";"TAB2",#N/A,TRUE,"GENERAL";"TAB3",#N/A,TRUE,"GENERAL";"TAB4",#N/A,TRUE,"GENERAL";"TAB5",#N/A,TRUE,"GENERAL"}</definedName>
    <definedName name="__o5" localSheetId="29" hidden="1">{"TAB1",#N/A,TRUE,"GENERAL";"TAB2",#N/A,TRUE,"GENERAL";"TAB3",#N/A,TRUE,"GENERAL";"TAB4",#N/A,TRUE,"GENERAL";"TAB5",#N/A,TRUE,"GENERAL"}</definedName>
    <definedName name="__o5" localSheetId="30" hidden="1">{"TAB1",#N/A,TRUE,"GENERAL";"TAB2",#N/A,TRUE,"GENERAL";"TAB3",#N/A,TRUE,"GENERAL";"TAB4",#N/A,TRUE,"GENERAL";"TAB5",#N/A,TRUE,"GENERAL"}</definedName>
    <definedName name="__o5" localSheetId="31"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25" hidden="1">{"TAB1",#N/A,TRUE,"GENERAL";"TAB2",#N/A,TRUE,"GENERAL";"TAB3",#N/A,TRUE,"GENERAL";"TAB4",#N/A,TRUE,"GENERAL";"TAB5",#N/A,TRUE,"GENERAL"}</definedName>
    <definedName name="__o6" localSheetId="26" hidden="1">{"TAB1",#N/A,TRUE,"GENERAL";"TAB2",#N/A,TRUE,"GENERAL";"TAB3",#N/A,TRUE,"GENERAL";"TAB4",#N/A,TRUE,"GENERAL";"TAB5",#N/A,TRUE,"GENERAL"}</definedName>
    <definedName name="__o6" localSheetId="27" hidden="1">{"TAB1",#N/A,TRUE,"GENERAL";"TAB2",#N/A,TRUE,"GENERAL";"TAB3",#N/A,TRUE,"GENERAL";"TAB4",#N/A,TRUE,"GENERAL";"TAB5",#N/A,TRUE,"GENERAL"}</definedName>
    <definedName name="__o6" localSheetId="28" hidden="1">{"TAB1",#N/A,TRUE,"GENERAL";"TAB2",#N/A,TRUE,"GENERAL";"TAB3",#N/A,TRUE,"GENERAL";"TAB4",#N/A,TRUE,"GENERAL";"TAB5",#N/A,TRUE,"GENERAL"}</definedName>
    <definedName name="__o6" localSheetId="29" hidden="1">{"TAB1",#N/A,TRUE,"GENERAL";"TAB2",#N/A,TRUE,"GENERAL";"TAB3",#N/A,TRUE,"GENERAL";"TAB4",#N/A,TRUE,"GENERAL";"TAB5",#N/A,TRUE,"GENERAL"}</definedName>
    <definedName name="__o6" localSheetId="30" hidden="1">{"TAB1",#N/A,TRUE,"GENERAL";"TAB2",#N/A,TRUE,"GENERAL";"TAB3",#N/A,TRUE,"GENERAL";"TAB4",#N/A,TRUE,"GENERAL";"TAB5",#N/A,TRUE,"GENERAL"}</definedName>
    <definedName name="__o6" localSheetId="31"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25" hidden="1">{"TAB1",#N/A,TRUE,"GENERAL";"TAB2",#N/A,TRUE,"GENERAL";"TAB3",#N/A,TRUE,"GENERAL";"TAB4",#N/A,TRUE,"GENERAL";"TAB5",#N/A,TRUE,"GENERAL"}</definedName>
    <definedName name="__o7" localSheetId="26" hidden="1">{"TAB1",#N/A,TRUE,"GENERAL";"TAB2",#N/A,TRUE,"GENERAL";"TAB3",#N/A,TRUE,"GENERAL";"TAB4",#N/A,TRUE,"GENERAL";"TAB5",#N/A,TRUE,"GENERAL"}</definedName>
    <definedName name="__o7" localSheetId="27" hidden="1">{"TAB1",#N/A,TRUE,"GENERAL";"TAB2",#N/A,TRUE,"GENERAL";"TAB3",#N/A,TRUE,"GENERAL";"TAB4",#N/A,TRUE,"GENERAL";"TAB5",#N/A,TRUE,"GENERAL"}</definedName>
    <definedName name="__o7" localSheetId="28" hidden="1">{"TAB1",#N/A,TRUE,"GENERAL";"TAB2",#N/A,TRUE,"GENERAL";"TAB3",#N/A,TRUE,"GENERAL";"TAB4",#N/A,TRUE,"GENERAL";"TAB5",#N/A,TRUE,"GENERAL"}</definedName>
    <definedName name="__o7" localSheetId="29" hidden="1">{"TAB1",#N/A,TRUE,"GENERAL";"TAB2",#N/A,TRUE,"GENERAL";"TAB3",#N/A,TRUE,"GENERAL";"TAB4",#N/A,TRUE,"GENERAL";"TAB5",#N/A,TRUE,"GENERAL"}</definedName>
    <definedName name="__o7" localSheetId="30" hidden="1">{"TAB1",#N/A,TRUE,"GENERAL";"TAB2",#N/A,TRUE,"GENERAL";"TAB3",#N/A,TRUE,"GENERAL";"TAB4",#N/A,TRUE,"GENERAL";"TAB5",#N/A,TRUE,"GENERAL"}</definedName>
    <definedName name="__o7" localSheetId="31"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25" hidden="1">{"via1",#N/A,TRUE,"general";"via2",#N/A,TRUE,"general";"via3",#N/A,TRUE,"general"}</definedName>
    <definedName name="__o8" localSheetId="26" hidden="1">{"via1",#N/A,TRUE,"general";"via2",#N/A,TRUE,"general";"via3",#N/A,TRUE,"general"}</definedName>
    <definedName name="__o8" localSheetId="27" hidden="1">{"via1",#N/A,TRUE,"general";"via2",#N/A,TRUE,"general";"via3",#N/A,TRUE,"general"}</definedName>
    <definedName name="__o8" localSheetId="28" hidden="1">{"via1",#N/A,TRUE,"general";"via2",#N/A,TRUE,"general";"via3",#N/A,TRUE,"general"}</definedName>
    <definedName name="__o8" localSheetId="29" hidden="1">{"via1",#N/A,TRUE,"general";"via2",#N/A,TRUE,"general";"via3",#N/A,TRUE,"general"}</definedName>
    <definedName name="__o8" localSheetId="30" hidden="1">{"via1",#N/A,TRUE,"general";"via2",#N/A,TRUE,"general";"via3",#N/A,TRUE,"general"}</definedName>
    <definedName name="__o8" localSheetId="31"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25" hidden="1">{"TAB1",#N/A,TRUE,"GENERAL";"TAB2",#N/A,TRUE,"GENERAL";"TAB3",#N/A,TRUE,"GENERAL";"TAB4",#N/A,TRUE,"GENERAL";"TAB5",#N/A,TRUE,"GENERAL"}</definedName>
    <definedName name="__o9" localSheetId="26" hidden="1">{"TAB1",#N/A,TRUE,"GENERAL";"TAB2",#N/A,TRUE,"GENERAL";"TAB3",#N/A,TRUE,"GENERAL";"TAB4",#N/A,TRUE,"GENERAL";"TAB5",#N/A,TRUE,"GENERAL"}</definedName>
    <definedName name="__o9" localSheetId="27" hidden="1">{"TAB1",#N/A,TRUE,"GENERAL";"TAB2",#N/A,TRUE,"GENERAL";"TAB3",#N/A,TRUE,"GENERAL";"TAB4",#N/A,TRUE,"GENERAL";"TAB5",#N/A,TRUE,"GENERAL"}</definedName>
    <definedName name="__o9" localSheetId="28" hidden="1">{"TAB1",#N/A,TRUE,"GENERAL";"TAB2",#N/A,TRUE,"GENERAL";"TAB3",#N/A,TRUE,"GENERAL";"TAB4",#N/A,TRUE,"GENERAL";"TAB5",#N/A,TRUE,"GENERAL"}</definedName>
    <definedName name="__o9" localSheetId="29" hidden="1">{"TAB1",#N/A,TRUE,"GENERAL";"TAB2",#N/A,TRUE,"GENERAL";"TAB3",#N/A,TRUE,"GENERAL";"TAB4",#N/A,TRUE,"GENERAL";"TAB5",#N/A,TRUE,"GENERAL"}</definedName>
    <definedName name="__o9" localSheetId="30" hidden="1">{"TAB1",#N/A,TRUE,"GENERAL";"TAB2",#N/A,TRUE,"GENERAL";"TAB3",#N/A,TRUE,"GENERAL";"TAB4",#N/A,TRUE,"GENERAL";"TAB5",#N/A,TRUE,"GENERAL"}</definedName>
    <definedName name="__o9" localSheetId="31"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25" hidden="1">{"via1",#N/A,TRUE,"general";"via2",#N/A,TRUE,"general";"via3",#N/A,TRUE,"general"}</definedName>
    <definedName name="__p6" localSheetId="26" hidden="1">{"via1",#N/A,TRUE,"general";"via2",#N/A,TRUE,"general";"via3",#N/A,TRUE,"general"}</definedName>
    <definedName name="__p6" localSheetId="27" hidden="1">{"via1",#N/A,TRUE,"general";"via2",#N/A,TRUE,"general";"via3",#N/A,TRUE,"general"}</definedName>
    <definedName name="__p6" localSheetId="28" hidden="1">{"via1",#N/A,TRUE,"general";"via2",#N/A,TRUE,"general";"via3",#N/A,TRUE,"general"}</definedName>
    <definedName name="__p6" localSheetId="29" hidden="1">{"via1",#N/A,TRUE,"general";"via2",#N/A,TRUE,"general";"via3",#N/A,TRUE,"general"}</definedName>
    <definedName name="__p6" localSheetId="30" hidden="1">{"via1",#N/A,TRUE,"general";"via2",#N/A,TRUE,"general";"via3",#N/A,TRUE,"general"}</definedName>
    <definedName name="__p6" localSheetId="31"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25" hidden="1">{"via1",#N/A,TRUE,"general";"via2",#N/A,TRUE,"general";"via3",#N/A,TRUE,"general"}</definedName>
    <definedName name="__p7" localSheetId="26" hidden="1">{"via1",#N/A,TRUE,"general";"via2",#N/A,TRUE,"general";"via3",#N/A,TRUE,"general"}</definedName>
    <definedName name="__p7" localSheetId="27" hidden="1">{"via1",#N/A,TRUE,"general";"via2",#N/A,TRUE,"general";"via3",#N/A,TRUE,"general"}</definedName>
    <definedName name="__p7" localSheetId="28" hidden="1">{"via1",#N/A,TRUE,"general";"via2",#N/A,TRUE,"general";"via3",#N/A,TRUE,"general"}</definedName>
    <definedName name="__p7" localSheetId="29" hidden="1">{"via1",#N/A,TRUE,"general";"via2",#N/A,TRUE,"general";"via3",#N/A,TRUE,"general"}</definedName>
    <definedName name="__p7" localSheetId="30" hidden="1">{"via1",#N/A,TRUE,"general";"via2",#N/A,TRUE,"general";"via3",#N/A,TRUE,"general"}</definedName>
    <definedName name="__p7" localSheetId="31"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25" hidden="1">{"TAB1",#N/A,TRUE,"GENERAL";"TAB2",#N/A,TRUE,"GENERAL";"TAB3",#N/A,TRUE,"GENERAL";"TAB4",#N/A,TRUE,"GENERAL";"TAB5",#N/A,TRUE,"GENERAL"}</definedName>
    <definedName name="__p8" localSheetId="26" hidden="1">{"TAB1",#N/A,TRUE,"GENERAL";"TAB2",#N/A,TRUE,"GENERAL";"TAB3",#N/A,TRUE,"GENERAL";"TAB4",#N/A,TRUE,"GENERAL";"TAB5",#N/A,TRUE,"GENERAL"}</definedName>
    <definedName name="__p8" localSheetId="27" hidden="1">{"TAB1",#N/A,TRUE,"GENERAL";"TAB2",#N/A,TRUE,"GENERAL";"TAB3",#N/A,TRUE,"GENERAL";"TAB4",#N/A,TRUE,"GENERAL";"TAB5",#N/A,TRUE,"GENERAL"}</definedName>
    <definedName name="__p8" localSheetId="28" hidden="1">{"TAB1",#N/A,TRUE,"GENERAL";"TAB2",#N/A,TRUE,"GENERAL";"TAB3",#N/A,TRUE,"GENERAL";"TAB4",#N/A,TRUE,"GENERAL";"TAB5",#N/A,TRUE,"GENERAL"}</definedName>
    <definedName name="__p8" localSheetId="29" hidden="1">{"TAB1",#N/A,TRUE,"GENERAL";"TAB2",#N/A,TRUE,"GENERAL";"TAB3",#N/A,TRUE,"GENERAL";"TAB4",#N/A,TRUE,"GENERAL";"TAB5",#N/A,TRUE,"GENERAL"}</definedName>
    <definedName name="__p8" localSheetId="30" hidden="1">{"TAB1",#N/A,TRUE,"GENERAL";"TAB2",#N/A,TRUE,"GENERAL";"TAB3",#N/A,TRUE,"GENERAL";"TAB4",#N/A,TRUE,"GENERAL";"TAB5",#N/A,TRUE,"GENERAL"}</definedName>
    <definedName name="__p8" localSheetId="31"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25" hidden="1">{"TAB1",#N/A,TRUE,"GENERAL";"TAB2",#N/A,TRUE,"GENERAL";"TAB3",#N/A,TRUE,"GENERAL";"TAB4",#N/A,TRUE,"GENERAL";"TAB5",#N/A,TRUE,"GENERAL"}</definedName>
    <definedName name="__r" localSheetId="26" hidden="1">{"TAB1",#N/A,TRUE,"GENERAL";"TAB2",#N/A,TRUE,"GENERAL";"TAB3",#N/A,TRUE,"GENERAL";"TAB4",#N/A,TRUE,"GENERAL";"TAB5",#N/A,TRUE,"GENERAL"}</definedName>
    <definedName name="__r" localSheetId="27" hidden="1">{"TAB1",#N/A,TRUE,"GENERAL";"TAB2",#N/A,TRUE,"GENERAL";"TAB3",#N/A,TRUE,"GENERAL";"TAB4",#N/A,TRUE,"GENERAL";"TAB5",#N/A,TRUE,"GENERAL"}</definedName>
    <definedName name="__r" localSheetId="28" hidden="1">{"TAB1",#N/A,TRUE,"GENERAL";"TAB2",#N/A,TRUE,"GENERAL";"TAB3",#N/A,TRUE,"GENERAL";"TAB4",#N/A,TRUE,"GENERAL";"TAB5",#N/A,TRUE,"GENERAL"}</definedName>
    <definedName name="__r" localSheetId="29" hidden="1">{"TAB1",#N/A,TRUE,"GENERAL";"TAB2",#N/A,TRUE,"GENERAL";"TAB3",#N/A,TRUE,"GENERAL";"TAB4",#N/A,TRUE,"GENERAL";"TAB5",#N/A,TRUE,"GENERAL"}</definedName>
    <definedName name="__r" localSheetId="30" hidden="1">{"TAB1",#N/A,TRUE,"GENERAL";"TAB2",#N/A,TRUE,"GENERAL";"TAB3",#N/A,TRUE,"GENERAL";"TAB4",#N/A,TRUE,"GENERAL";"TAB5",#N/A,TRUE,"GENERAL"}</definedName>
    <definedName name="__r" localSheetId="31"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25" hidden="1">{"via1",#N/A,TRUE,"general";"via2",#N/A,TRUE,"general";"via3",#N/A,TRUE,"general"}</definedName>
    <definedName name="__r4r" localSheetId="26" hidden="1">{"via1",#N/A,TRUE,"general";"via2",#N/A,TRUE,"general";"via3",#N/A,TRUE,"general"}</definedName>
    <definedName name="__r4r" localSheetId="27" hidden="1">{"via1",#N/A,TRUE,"general";"via2",#N/A,TRUE,"general";"via3",#N/A,TRUE,"general"}</definedName>
    <definedName name="__r4r" localSheetId="28" hidden="1">{"via1",#N/A,TRUE,"general";"via2",#N/A,TRUE,"general";"via3",#N/A,TRUE,"general"}</definedName>
    <definedName name="__r4r" localSheetId="29" hidden="1">{"via1",#N/A,TRUE,"general";"via2",#N/A,TRUE,"general";"via3",#N/A,TRUE,"general"}</definedName>
    <definedName name="__r4r" localSheetId="30" hidden="1">{"via1",#N/A,TRUE,"general";"via2",#N/A,TRUE,"general";"via3",#N/A,TRUE,"general"}</definedName>
    <definedName name="__r4r" localSheetId="31"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25" hidden="1">{"via1",#N/A,TRUE,"general";"via2",#N/A,TRUE,"general";"via3",#N/A,TRUE,"general"}</definedName>
    <definedName name="__rtu6" localSheetId="26" hidden="1">{"via1",#N/A,TRUE,"general";"via2",#N/A,TRUE,"general";"via3",#N/A,TRUE,"general"}</definedName>
    <definedName name="__rtu6" localSheetId="27" hidden="1">{"via1",#N/A,TRUE,"general";"via2",#N/A,TRUE,"general";"via3",#N/A,TRUE,"general"}</definedName>
    <definedName name="__rtu6" localSheetId="28" hidden="1">{"via1",#N/A,TRUE,"general";"via2",#N/A,TRUE,"general";"via3",#N/A,TRUE,"general"}</definedName>
    <definedName name="__rtu6" localSheetId="29" hidden="1">{"via1",#N/A,TRUE,"general";"via2",#N/A,TRUE,"general";"via3",#N/A,TRUE,"general"}</definedName>
    <definedName name="__rtu6" localSheetId="30" hidden="1">{"via1",#N/A,TRUE,"general";"via2",#N/A,TRUE,"general";"via3",#N/A,TRUE,"general"}</definedName>
    <definedName name="__rtu6" localSheetId="31"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25" hidden="1">{"via1",#N/A,TRUE,"general";"via2",#N/A,TRUE,"general";"via3",#N/A,TRUE,"general"}</definedName>
    <definedName name="__s1" localSheetId="26" hidden="1">{"via1",#N/A,TRUE,"general";"via2",#N/A,TRUE,"general";"via3",#N/A,TRUE,"general"}</definedName>
    <definedName name="__s1" localSheetId="27" hidden="1">{"via1",#N/A,TRUE,"general";"via2",#N/A,TRUE,"general";"via3",#N/A,TRUE,"general"}</definedName>
    <definedName name="__s1" localSheetId="28" hidden="1">{"via1",#N/A,TRUE,"general";"via2",#N/A,TRUE,"general";"via3",#N/A,TRUE,"general"}</definedName>
    <definedName name="__s1" localSheetId="29" hidden="1">{"via1",#N/A,TRUE,"general";"via2",#N/A,TRUE,"general";"via3",#N/A,TRUE,"general"}</definedName>
    <definedName name="__s1" localSheetId="30" hidden="1">{"via1",#N/A,TRUE,"general";"via2",#N/A,TRUE,"general";"via3",#N/A,TRUE,"general"}</definedName>
    <definedName name="__s1" localSheetId="31"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25" hidden="1">{"TAB1",#N/A,TRUE,"GENERAL";"TAB2",#N/A,TRUE,"GENERAL";"TAB3",#N/A,TRUE,"GENERAL";"TAB4",#N/A,TRUE,"GENERAL";"TAB5",#N/A,TRUE,"GENERAL"}</definedName>
    <definedName name="__s2" localSheetId="26" hidden="1">{"TAB1",#N/A,TRUE,"GENERAL";"TAB2",#N/A,TRUE,"GENERAL";"TAB3",#N/A,TRUE,"GENERAL";"TAB4",#N/A,TRUE,"GENERAL";"TAB5",#N/A,TRUE,"GENERAL"}</definedName>
    <definedName name="__s2" localSheetId="27" hidden="1">{"TAB1",#N/A,TRUE,"GENERAL";"TAB2",#N/A,TRUE,"GENERAL";"TAB3",#N/A,TRUE,"GENERAL";"TAB4",#N/A,TRUE,"GENERAL";"TAB5",#N/A,TRUE,"GENERAL"}</definedName>
    <definedName name="__s2" localSheetId="28" hidden="1">{"TAB1",#N/A,TRUE,"GENERAL";"TAB2",#N/A,TRUE,"GENERAL";"TAB3",#N/A,TRUE,"GENERAL";"TAB4",#N/A,TRUE,"GENERAL";"TAB5",#N/A,TRUE,"GENERAL"}</definedName>
    <definedName name="__s2" localSheetId="29" hidden="1">{"TAB1",#N/A,TRUE,"GENERAL";"TAB2",#N/A,TRUE,"GENERAL";"TAB3",#N/A,TRUE,"GENERAL";"TAB4",#N/A,TRUE,"GENERAL";"TAB5",#N/A,TRUE,"GENERAL"}</definedName>
    <definedName name="__s2" localSheetId="30" hidden="1">{"TAB1",#N/A,TRUE,"GENERAL";"TAB2",#N/A,TRUE,"GENERAL";"TAB3",#N/A,TRUE,"GENERAL";"TAB4",#N/A,TRUE,"GENERAL";"TAB5",#N/A,TRUE,"GENERAL"}</definedName>
    <definedName name="__s2" localSheetId="31"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25" hidden="1">{"TAB1",#N/A,TRUE,"GENERAL";"TAB2",#N/A,TRUE,"GENERAL";"TAB3",#N/A,TRUE,"GENERAL";"TAB4",#N/A,TRUE,"GENERAL";"TAB5",#N/A,TRUE,"GENERAL"}</definedName>
    <definedName name="__s3" localSheetId="26" hidden="1">{"TAB1",#N/A,TRUE,"GENERAL";"TAB2",#N/A,TRUE,"GENERAL";"TAB3",#N/A,TRUE,"GENERAL";"TAB4",#N/A,TRUE,"GENERAL";"TAB5",#N/A,TRUE,"GENERAL"}</definedName>
    <definedName name="__s3" localSheetId="27" hidden="1">{"TAB1",#N/A,TRUE,"GENERAL";"TAB2",#N/A,TRUE,"GENERAL";"TAB3",#N/A,TRUE,"GENERAL";"TAB4",#N/A,TRUE,"GENERAL";"TAB5",#N/A,TRUE,"GENERAL"}</definedName>
    <definedName name="__s3" localSheetId="28" hidden="1">{"TAB1",#N/A,TRUE,"GENERAL";"TAB2",#N/A,TRUE,"GENERAL";"TAB3",#N/A,TRUE,"GENERAL";"TAB4",#N/A,TRUE,"GENERAL";"TAB5",#N/A,TRUE,"GENERAL"}</definedName>
    <definedName name="__s3" localSheetId="29" hidden="1">{"TAB1",#N/A,TRUE,"GENERAL";"TAB2",#N/A,TRUE,"GENERAL";"TAB3",#N/A,TRUE,"GENERAL";"TAB4",#N/A,TRUE,"GENERAL";"TAB5",#N/A,TRUE,"GENERAL"}</definedName>
    <definedName name="__s3" localSheetId="30" hidden="1">{"TAB1",#N/A,TRUE,"GENERAL";"TAB2",#N/A,TRUE,"GENERAL";"TAB3",#N/A,TRUE,"GENERAL";"TAB4",#N/A,TRUE,"GENERAL";"TAB5",#N/A,TRUE,"GENERAL"}</definedName>
    <definedName name="__s3" localSheetId="31"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25" hidden="1">{"via1",#N/A,TRUE,"general";"via2",#N/A,TRUE,"general";"via3",#N/A,TRUE,"general"}</definedName>
    <definedName name="__s4" localSheetId="26" hidden="1">{"via1",#N/A,TRUE,"general";"via2",#N/A,TRUE,"general";"via3",#N/A,TRUE,"general"}</definedName>
    <definedName name="__s4" localSheetId="27" hidden="1">{"via1",#N/A,TRUE,"general";"via2",#N/A,TRUE,"general";"via3",#N/A,TRUE,"general"}</definedName>
    <definedName name="__s4" localSheetId="28" hidden="1">{"via1",#N/A,TRUE,"general";"via2",#N/A,TRUE,"general";"via3",#N/A,TRUE,"general"}</definedName>
    <definedName name="__s4" localSheetId="29" hidden="1">{"via1",#N/A,TRUE,"general";"via2",#N/A,TRUE,"general";"via3",#N/A,TRUE,"general"}</definedName>
    <definedName name="__s4" localSheetId="30" hidden="1">{"via1",#N/A,TRUE,"general";"via2",#N/A,TRUE,"general";"via3",#N/A,TRUE,"general"}</definedName>
    <definedName name="__s4" localSheetId="31"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25" hidden="1">{"via1",#N/A,TRUE,"general";"via2",#N/A,TRUE,"general";"via3",#N/A,TRUE,"general"}</definedName>
    <definedName name="__s5" localSheetId="26" hidden="1">{"via1",#N/A,TRUE,"general";"via2",#N/A,TRUE,"general";"via3",#N/A,TRUE,"general"}</definedName>
    <definedName name="__s5" localSheetId="27" hidden="1">{"via1",#N/A,TRUE,"general";"via2",#N/A,TRUE,"general";"via3",#N/A,TRUE,"general"}</definedName>
    <definedName name="__s5" localSheetId="28" hidden="1">{"via1",#N/A,TRUE,"general";"via2",#N/A,TRUE,"general";"via3",#N/A,TRUE,"general"}</definedName>
    <definedName name="__s5" localSheetId="29" hidden="1">{"via1",#N/A,TRUE,"general";"via2",#N/A,TRUE,"general";"via3",#N/A,TRUE,"general"}</definedName>
    <definedName name="__s5" localSheetId="30" hidden="1">{"via1",#N/A,TRUE,"general";"via2",#N/A,TRUE,"general";"via3",#N/A,TRUE,"general"}</definedName>
    <definedName name="__s5" localSheetId="31"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25" hidden="1">{"TAB1",#N/A,TRUE,"GENERAL";"TAB2",#N/A,TRUE,"GENERAL";"TAB3",#N/A,TRUE,"GENERAL";"TAB4",#N/A,TRUE,"GENERAL";"TAB5",#N/A,TRUE,"GENERAL"}</definedName>
    <definedName name="__s6" localSheetId="26" hidden="1">{"TAB1",#N/A,TRUE,"GENERAL";"TAB2",#N/A,TRUE,"GENERAL";"TAB3",#N/A,TRUE,"GENERAL";"TAB4",#N/A,TRUE,"GENERAL";"TAB5",#N/A,TRUE,"GENERAL"}</definedName>
    <definedName name="__s6" localSheetId="27" hidden="1">{"TAB1",#N/A,TRUE,"GENERAL";"TAB2",#N/A,TRUE,"GENERAL";"TAB3",#N/A,TRUE,"GENERAL";"TAB4",#N/A,TRUE,"GENERAL";"TAB5",#N/A,TRUE,"GENERAL"}</definedName>
    <definedName name="__s6" localSheetId="28" hidden="1">{"TAB1",#N/A,TRUE,"GENERAL";"TAB2",#N/A,TRUE,"GENERAL";"TAB3",#N/A,TRUE,"GENERAL";"TAB4",#N/A,TRUE,"GENERAL";"TAB5",#N/A,TRUE,"GENERAL"}</definedName>
    <definedName name="__s6" localSheetId="29" hidden="1">{"TAB1",#N/A,TRUE,"GENERAL";"TAB2",#N/A,TRUE,"GENERAL";"TAB3",#N/A,TRUE,"GENERAL";"TAB4",#N/A,TRUE,"GENERAL";"TAB5",#N/A,TRUE,"GENERAL"}</definedName>
    <definedName name="__s6" localSheetId="30" hidden="1">{"TAB1",#N/A,TRUE,"GENERAL";"TAB2",#N/A,TRUE,"GENERAL";"TAB3",#N/A,TRUE,"GENERAL";"TAB4",#N/A,TRUE,"GENERAL";"TAB5",#N/A,TRUE,"GENERAL"}</definedName>
    <definedName name="__s6" localSheetId="31"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25" hidden="1">{"via1",#N/A,TRUE,"general";"via2",#N/A,TRUE,"general";"via3",#N/A,TRUE,"general"}</definedName>
    <definedName name="__s7" localSheetId="26" hidden="1">{"via1",#N/A,TRUE,"general";"via2",#N/A,TRUE,"general";"via3",#N/A,TRUE,"general"}</definedName>
    <definedName name="__s7" localSheetId="27" hidden="1">{"via1",#N/A,TRUE,"general";"via2",#N/A,TRUE,"general";"via3",#N/A,TRUE,"general"}</definedName>
    <definedName name="__s7" localSheetId="28" hidden="1">{"via1",#N/A,TRUE,"general";"via2",#N/A,TRUE,"general";"via3",#N/A,TRUE,"general"}</definedName>
    <definedName name="__s7" localSheetId="29" hidden="1">{"via1",#N/A,TRUE,"general";"via2",#N/A,TRUE,"general";"via3",#N/A,TRUE,"general"}</definedName>
    <definedName name="__s7" localSheetId="30" hidden="1">{"via1",#N/A,TRUE,"general";"via2",#N/A,TRUE,"general";"via3",#N/A,TRUE,"general"}</definedName>
    <definedName name="__s7" localSheetId="31"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25" hidden="1">{"TAB1",#N/A,TRUE,"GENERAL";"TAB2",#N/A,TRUE,"GENERAL";"TAB3",#N/A,TRUE,"GENERAL";"TAB4",#N/A,TRUE,"GENERAL";"TAB5",#N/A,TRUE,"GENERAL"}</definedName>
    <definedName name="__t3" localSheetId="26" hidden="1">{"TAB1",#N/A,TRUE,"GENERAL";"TAB2",#N/A,TRUE,"GENERAL";"TAB3",#N/A,TRUE,"GENERAL";"TAB4",#N/A,TRUE,"GENERAL";"TAB5",#N/A,TRUE,"GENERAL"}</definedName>
    <definedName name="__t3" localSheetId="27" hidden="1">{"TAB1",#N/A,TRUE,"GENERAL";"TAB2",#N/A,TRUE,"GENERAL";"TAB3",#N/A,TRUE,"GENERAL";"TAB4",#N/A,TRUE,"GENERAL";"TAB5",#N/A,TRUE,"GENERAL"}</definedName>
    <definedName name="__t3" localSheetId="28" hidden="1">{"TAB1",#N/A,TRUE,"GENERAL";"TAB2",#N/A,TRUE,"GENERAL";"TAB3",#N/A,TRUE,"GENERAL";"TAB4",#N/A,TRUE,"GENERAL";"TAB5",#N/A,TRUE,"GENERAL"}</definedName>
    <definedName name="__t3" localSheetId="29" hidden="1">{"TAB1",#N/A,TRUE,"GENERAL";"TAB2",#N/A,TRUE,"GENERAL";"TAB3",#N/A,TRUE,"GENERAL";"TAB4",#N/A,TRUE,"GENERAL";"TAB5",#N/A,TRUE,"GENERAL"}</definedName>
    <definedName name="__t3" localSheetId="30" hidden="1">{"TAB1",#N/A,TRUE,"GENERAL";"TAB2",#N/A,TRUE,"GENERAL";"TAB3",#N/A,TRUE,"GENERAL";"TAB4",#N/A,TRUE,"GENERAL";"TAB5",#N/A,TRUE,"GENERAL"}</definedName>
    <definedName name="__t3" localSheetId="31"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25" hidden="1">{"via1",#N/A,TRUE,"general";"via2",#N/A,TRUE,"general";"via3",#N/A,TRUE,"general"}</definedName>
    <definedName name="__t4" localSheetId="26" hidden="1">{"via1",#N/A,TRUE,"general";"via2",#N/A,TRUE,"general";"via3",#N/A,TRUE,"general"}</definedName>
    <definedName name="__t4" localSheetId="27" hidden="1">{"via1",#N/A,TRUE,"general";"via2",#N/A,TRUE,"general";"via3",#N/A,TRUE,"general"}</definedName>
    <definedName name="__t4" localSheetId="28" hidden="1">{"via1",#N/A,TRUE,"general";"via2",#N/A,TRUE,"general";"via3",#N/A,TRUE,"general"}</definedName>
    <definedName name="__t4" localSheetId="29" hidden="1">{"via1",#N/A,TRUE,"general";"via2",#N/A,TRUE,"general";"via3",#N/A,TRUE,"general"}</definedName>
    <definedName name="__t4" localSheetId="30" hidden="1">{"via1",#N/A,TRUE,"general";"via2",#N/A,TRUE,"general";"via3",#N/A,TRUE,"general"}</definedName>
    <definedName name="__t4" localSheetId="31"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25" hidden="1">{"TAB1",#N/A,TRUE,"GENERAL";"TAB2",#N/A,TRUE,"GENERAL";"TAB3",#N/A,TRUE,"GENERAL";"TAB4",#N/A,TRUE,"GENERAL";"TAB5",#N/A,TRUE,"GENERAL"}</definedName>
    <definedName name="__t5" localSheetId="26" hidden="1">{"TAB1",#N/A,TRUE,"GENERAL";"TAB2",#N/A,TRUE,"GENERAL";"TAB3",#N/A,TRUE,"GENERAL";"TAB4",#N/A,TRUE,"GENERAL";"TAB5",#N/A,TRUE,"GENERAL"}</definedName>
    <definedName name="__t5" localSheetId="27" hidden="1">{"TAB1",#N/A,TRUE,"GENERAL";"TAB2",#N/A,TRUE,"GENERAL";"TAB3",#N/A,TRUE,"GENERAL";"TAB4",#N/A,TRUE,"GENERAL";"TAB5",#N/A,TRUE,"GENERAL"}</definedName>
    <definedName name="__t5" localSheetId="28" hidden="1">{"TAB1",#N/A,TRUE,"GENERAL";"TAB2",#N/A,TRUE,"GENERAL";"TAB3",#N/A,TRUE,"GENERAL";"TAB4",#N/A,TRUE,"GENERAL";"TAB5",#N/A,TRUE,"GENERAL"}</definedName>
    <definedName name="__t5" localSheetId="29" hidden="1">{"TAB1",#N/A,TRUE,"GENERAL";"TAB2",#N/A,TRUE,"GENERAL";"TAB3",#N/A,TRUE,"GENERAL";"TAB4",#N/A,TRUE,"GENERAL";"TAB5",#N/A,TRUE,"GENERAL"}</definedName>
    <definedName name="__t5" localSheetId="30" hidden="1">{"TAB1",#N/A,TRUE,"GENERAL";"TAB2",#N/A,TRUE,"GENERAL";"TAB3",#N/A,TRUE,"GENERAL";"TAB4",#N/A,TRUE,"GENERAL";"TAB5",#N/A,TRUE,"GENERAL"}</definedName>
    <definedName name="__t5" localSheetId="31"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25" hidden="1">{"via1",#N/A,TRUE,"general";"via2",#N/A,TRUE,"general";"via3",#N/A,TRUE,"general"}</definedName>
    <definedName name="__t6" localSheetId="26" hidden="1">{"via1",#N/A,TRUE,"general";"via2",#N/A,TRUE,"general";"via3",#N/A,TRUE,"general"}</definedName>
    <definedName name="__t6" localSheetId="27" hidden="1">{"via1",#N/A,TRUE,"general";"via2",#N/A,TRUE,"general";"via3",#N/A,TRUE,"general"}</definedName>
    <definedName name="__t6" localSheetId="28" hidden="1">{"via1",#N/A,TRUE,"general";"via2",#N/A,TRUE,"general";"via3",#N/A,TRUE,"general"}</definedName>
    <definedName name="__t6" localSheetId="29" hidden="1">{"via1",#N/A,TRUE,"general";"via2",#N/A,TRUE,"general";"via3",#N/A,TRUE,"general"}</definedName>
    <definedName name="__t6" localSheetId="30" hidden="1">{"via1",#N/A,TRUE,"general";"via2",#N/A,TRUE,"general";"via3",#N/A,TRUE,"general"}</definedName>
    <definedName name="__t6" localSheetId="31"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25" hidden="1">{"TAB1",#N/A,TRUE,"GENERAL";"TAB2",#N/A,TRUE,"GENERAL";"TAB3",#N/A,TRUE,"GENERAL";"TAB4",#N/A,TRUE,"GENERAL";"TAB5",#N/A,TRUE,"GENERAL"}</definedName>
    <definedName name="__t66" localSheetId="26" hidden="1">{"TAB1",#N/A,TRUE,"GENERAL";"TAB2",#N/A,TRUE,"GENERAL";"TAB3",#N/A,TRUE,"GENERAL";"TAB4",#N/A,TRUE,"GENERAL";"TAB5",#N/A,TRUE,"GENERAL"}</definedName>
    <definedName name="__t66" localSheetId="27" hidden="1">{"TAB1",#N/A,TRUE,"GENERAL";"TAB2",#N/A,TRUE,"GENERAL";"TAB3",#N/A,TRUE,"GENERAL";"TAB4",#N/A,TRUE,"GENERAL";"TAB5",#N/A,TRUE,"GENERAL"}</definedName>
    <definedName name="__t66" localSheetId="28" hidden="1">{"TAB1",#N/A,TRUE,"GENERAL";"TAB2",#N/A,TRUE,"GENERAL";"TAB3",#N/A,TRUE,"GENERAL";"TAB4",#N/A,TRUE,"GENERAL";"TAB5",#N/A,TRUE,"GENERAL"}</definedName>
    <definedName name="__t66" localSheetId="29" hidden="1">{"TAB1",#N/A,TRUE,"GENERAL";"TAB2",#N/A,TRUE,"GENERAL";"TAB3",#N/A,TRUE,"GENERAL";"TAB4",#N/A,TRUE,"GENERAL";"TAB5",#N/A,TRUE,"GENERAL"}</definedName>
    <definedName name="__t66" localSheetId="30" hidden="1">{"TAB1",#N/A,TRUE,"GENERAL";"TAB2",#N/A,TRUE,"GENERAL";"TAB3",#N/A,TRUE,"GENERAL";"TAB4",#N/A,TRUE,"GENERAL";"TAB5",#N/A,TRUE,"GENERAL"}</definedName>
    <definedName name="__t66" localSheetId="31"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25" hidden="1">{"via1",#N/A,TRUE,"general";"via2",#N/A,TRUE,"general";"via3",#N/A,TRUE,"general"}</definedName>
    <definedName name="__t7" localSheetId="26" hidden="1">{"via1",#N/A,TRUE,"general";"via2",#N/A,TRUE,"general";"via3",#N/A,TRUE,"general"}</definedName>
    <definedName name="__t7" localSheetId="27" hidden="1">{"via1",#N/A,TRUE,"general";"via2",#N/A,TRUE,"general";"via3",#N/A,TRUE,"general"}</definedName>
    <definedName name="__t7" localSheetId="28" hidden="1">{"via1",#N/A,TRUE,"general";"via2",#N/A,TRUE,"general";"via3",#N/A,TRUE,"general"}</definedName>
    <definedName name="__t7" localSheetId="29" hidden="1">{"via1",#N/A,TRUE,"general";"via2",#N/A,TRUE,"general";"via3",#N/A,TRUE,"general"}</definedName>
    <definedName name="__t7" localSheetId="30" hidden="1">{"via1",#N/A,TRUE,"general";"via2",#N/A,TRUE,"general";"via3",#N/A,TRUE,"general"}</definedName>
    <definedName name="__t7" localSheetId="31"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25" hidden="1">{"TAB1",#N/A,TRUE,"GENERAL";"TAB2",#N/A,TRUE,"GENERAL";"TAB3",#N/A,TRUE,"GENERAL";"TAB4",#N/A,TRUE,"GENERAL";"TAB5",#N/A,TRUE,"GENERAL"}</definedName>
    <definedName name="__t77" localSheetId="26" hidden="1">{"TAB1",#N/A,TRUE,"GENERAL";"TAB2",#N/A,TRUE,"GENERAL";"TAB3",#N/A,TRUE,"GENERAL";"TAB4",#N/A,TRUE,"GENERAL";"TAB5",#N/A,TRUE,"GENERAL"}</definedName>
    <definedName name="__t77" localSheetId="27" hidden="1">{"TAB1",#N/A,TRUE,"GENERAL";"TAB2",#N/A,TRUE,"GENERAL";"TAB3",#N/A,TRUE,"GENERAL";"TAB4",#N/A,TRUE,"GENERAL";"TAB5",#N/A,TRUE,"GENERAL"}</definedName>
    <definedName name="__t77" localSheetId="28" hidden="1">{"TAB1",#N/A,TRUE,"GENERAL";"TAB2",#N/A,TRUE,"GENERAL";"TAB3",#N/A,TRUE,"GENERAL";"TAB4",#N/A,TRUE,"GENERAL";"TAB5",#N/A,TRUE,"GENERAL"}</definedName>
    <definedName name="__t77" localSheetId="29" hidden="1">{"TAB1",#N/A,TRUE,"GENERAL";"TAB2",#N/A,TRUE,"GENERAL";"TAB3",#N/A,TRUE,"GENERAL";"TAB4",#N/A,TRUE,"GENERAL";"TAB5",#N/A,TRUE,"GENERAL"}</definedName>
    <definedName name="__t77" localSheetId="30" hidden="1">{"TAB1",#N/A,TRUE,"GENERAL";"TAB2",#N/A,TRUE,"GENERAL";"TAB3",#N/A,TRUE,"GENERAL";"TAB4",#N/A,TRUE,"GENERAL";"TAB5",#N/A,TRUE,"GENERAL"}</definedName>
    <definedName name="__t77" localSheetId="31"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25" hidden="1">{"TAB1",#N/A,TRUE,"GENERAL";"TAB2",#N/A,TRUE,"GENERAL";"TAB3",#N/A,TRUE,"GENERAL";"TAB4",#N/A,TRUE,"GENERAL";"TAB5",#N/A,TRUE,"GENERAL"}</definedName>
    <definedName name="__t8" localSheetId="26" hidden="1">{"TAB1",#N/A,TRUE,"GENERAL";"TAB2",#N/A,TRUE,"GENERAL";"TAB3",#N/A,TRUE,"GENERAL";"TAB4",#N/A,TRUE,"GENERAL";"TAB5",#N/A,TRUE,"GENERAL"}</definedName>
    <definedName name="__t8" localSheetId="27" hidden="1">{"TAB1",#N/A,TRUE,"GENERAL";"TAB2",#N/A,TRUE,"GENERAL";"TAB3",#N/A,TRUE,"GENERAL";"TAB4",#N/A,TRUE,"GENERAL";"TAB5",#N/A,TRUE,"GENERAL"}</definedName>
    <definedName name="__t8" localSheetId="28" hidden="1">{"TAB1",#N/A,TRUE,"GENERAL";"TAB2",#N/A,TRUE,"GENERAL";"TAB3",#N/A,TRUE,"GENERAL";"TAB4",#N/A,TRUE,"GENERAL";"TAB5",#N/A,TRUE,"GENERAL"}</definedName>
    <definedName name="__t8" localSheetId="29" hidden="1">{"TAB1",#N/A,TRUE,"GENERAL";"TAB2",#N/A,TRUE,"GENERAL";"TAB3",#N/A,TRUE,"GENERAL";"TAB4",#N/A,TRUE,"GENERAL";"TAB5",#N/A,TRUE,"GENERAL"}</definedName>
    <definedName name="__t8" localSheetId="30" hidden="1">{"TAB1",#N/A,TRUE,"GENERAL";"TAB2",#N/A,TRUE,"GENERAL";"TAB3",#N/A,TRUE,"GENERAL";"TAB4",#N/A,TRUE,"GENERAL";"TAB5",#N/A,TRUE,"GENERAL"}</definedName>
    <definedName name="__t8" localSheetId="31"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25" hidden="1">{"via1",#N/A,TRUE,"general";"via2",#N/A,TRUE,"general";"via3",#N/A,TRUE,"general"}</definedName>
    <definedName name="__t88" localSheetId="26" hidden="1">{"via1",#N/A,TRUE,"general";"via2",#N/A,TRUE,"general";"via3",#N/A,TRUE,"general"}</definedName>
    <definedName name="__t88" localSheetId="27" hidden="1">{"via1",#N/A,TRUE,"general";"via2",#N/A,TRUE,"general";"via3",#N/A,TRUE,"general"}</definedName>
    <definedName name="__t88" localSheetId="28" hidden="1">{"via1",#N/A,TRUE,"general";"via2",#N/A,TRUE,"general";"via3",#N/A,TRUE,"general"}</definedName>
    <definedName name="__t88" localSheetId="29" hidden="1">{"via1",#N/A,TRUE,"general";"via2",#N/A,TRUE,"general";"via3",#N/A,TRUE,"general"}</definedName>
    <definedName name="__t88" localSheetId="30" hidden="1">{"via1",#N/A,TRUE,"general";"via2",#N/A,TRUE,"general";"via3",#N/A,TRUE,"general"}</definedName>
    <definedName name="__t88" localSheetId="31"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25" hidden="1">{"TAB1",#N/A,TRUE,"GENERAL";"TAB2",#N/A,TRUE,"GENERAL";"TAB3",#N/A,TRUE,"GENERAL";"TAB4",#N/A,TRUE,"GENERAL";"TAB5",#N/A,TRUE,"GENERAL"}</definedName>
    <definedName name="__t9" localSheetId="26" hidden="1">{"TAB1",#N/A,TRUE,"GENERAL";"TAB2",#N/A,TRUE,"GENERAL";"TAB3",#N/A,TRUE,"GENERAL";"TAB4",#N/A,TRUE,"GENERAL";"TAB5",#N/A,TRUE,"GENERAL"}</definedName>
    <definedName name="__t9" localSheetId="27" hidden="1">{"TAB1",#N/A,TRUE,"GENERAL";"TAB2",#N/A,TRUE,"GENERAL";"TAB3",#N/A,TRUE,"GENERAL";"TAB4",#N/A,TRUE,"GENERAL";"TAB5",#N/A,TRUE,"GENERAL"}</definedName>
    <definedName name="__t9" localSheetId="28" hidden="1">{"TAB1",#N/A,TRUE,"GENERAL";"TAB2",#N/A,TRUE,"GENERAL";"TAB3",#N/A,TRUE,"GENERAL";"TAB4",#N/A,TRUE,"GENERAL";"TAB5",#N/A,TRUE,"GENERAL"}</definedName>
    <definedName name="__t9" localSheetId="29" hidden="1">{"TAB1",#N/A,TRUE,"GENERAL";"TAB2",#N/A,TRUE,"GENERAL";"TAB3",#N/A,TRUE,"GENERAL";"TAB4",#N/A,TRUE,"GENERAL";"TAB5",#N/A,TRUE,"GENERAL"}</definedName>
    <definedName name="__t9" localSheetId="30" hidden="1">{"TAB1",#N/A,TRUE,"GENERAL";"TAB2",#N/A,TRUE,"GENERAL";"TAB3",#N/A,TRUE,"GENERAL";"TAB4",#N/A,TRUE,"GENERAL";"TAB5",#N/A,TRUE,"GENERAL"}</definedName>
    <definedName name="__t9" localSheetId="31"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25" hidden="1">{"via1",#N/A,TRUE,"general";"via2",#N/A,TRUE,"general";"via3",#N/A,TRUE,"general"}</definedName>
    <definedName name="__t99" localSheetId="26" hidden="1">{"via1",#N/A,TRUE,"general";"via2",#N/A,TRUE,"general";"via3",#N/A,TRUE,"general"}</definedName>
    <definedName name="__t99" localSheetId="27" hidden="1">{"via1",#N/A,TRUE,"general";"via2",#N/A,TRUE,"general";"via3",#N/A,TRUE,"general"}</definedName>
    <definedName name="__t99" localSheetId="28" hidden="1">{"via1",#N/A,TRUE,"general";"via2",#N/A,TRUE,"general";"via3",#N/A,TRUE,"general"}</definedName>
    <definedName name="__t99" localSheetId="29" hidden="1">{"via1",#N/A,TRUE,"general";"via2",#N/A,TRUE,"general";"via3",#N/A,TRUE,"general"}</definedName>
    <definedName name="__t99" localSheetId="30" hidden="1">{"via1",#N/A,TRUE,"general";"via2",#N/A,TRUE,"general";"via3",#N/A,TRUE,"general"}</definedName>
    <definedName name="__t99" localSheetId="31"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25" hidden="1">{"TAB1",#N/A,TRUE,"GENERAL";"TAB2",#N/A,TRUE,"GENERAL";"TAB3",#N/A,TRUE,"GENERAL";"TAB4",#N/A,TRUE,"GENERAL";"TAB5",#N/A,TRUE,"GENERAL"}</definedName>
    <definedName name="__u4" localSheetId="26" hidden="1">{"TAB1",#N/A,TRUE,"GENERAL";"TAB2",#N/A,TRUE,"GENERAL";"TAB3",#N/A,TRUE,"GENERAL";"TAB4",#N/A,TRUE,"GENERAL";"TAB5",#N/A,TRUE,"GENERAL"}</definedName>
    <definedName name="__u4" localSheetId="27" hidden="1">{"TAB1",#N/A,TRUE,"GENERAL";"TAB2",#N/A,TRUE,"GENERAL";"TAB3",#N/A,TRUE,"GENERAL";"TAB4",#N/A,TRUE,"GENERAL";"TAB5",#N/A,TRUE,"GENERAL"}</definedName>
    <definedName name="__u4" localSheetId="28" hidden="1">{"TAB1",#N/A,TRUE,"GENERAL";"TAB2",#N/A,TRUE,"GENERAL";"TAB3",#N/A,TRUE,"GENERAL";"TAB4",#N/A,TRUE,"GENERAL";"TAB5",#N/A,TRUE,"GENERAL"}</definedName>
    <definedName name="__u4" localSheetId="29" hidden="1">{"TAB1",#N/A,TRUE,"GENERAL";"TAB2",#N/A,TRUE,"GENERAL";"TAB3",#N/A,TRUE,"GENERAL";"TAB4",#N/A,TRUE,"GENERAL";"TAB5",#N/A,TRUE,"GENERAL"}</definedName>
    <definedName name="__u4" localSheetId="30" hidden="1">{"TAB1",#N/A,TRUE,"GENERAL";"TAB2",#N/A,TRUE,"GENERAL";"TAB3",#N/A,TRUE,"GENERAL";"TAB4",#N/A,TRUE,"GENERAL";"TAB5",#N/A,TRUE,"GENERAL"}</definedName>
    <definedName name="__u4" localSheetId="31"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25" hidden="1">{"TAB1",#N/A,TRUE,"GENERAL";"TAB2",#N/A,TRUE,"GENERAL";"TAB3",#N/A,TRUE,"GENERAL";"TAB4",#N/A,TRUE,"GENERAL";"TAB5",#N/A,TRUE,"GENERAL"}</definedName>
    <definedName name="__u5" localSheetId="26" hidden="1">{"TAB1",#N/A,TRUE,"GENERAL";"TAB2",#N/A,TRUE,"GENERAL";"TAB3",#N/A,TRUE,"GENERAL";"TAB4",#N/A,TRUE,"GENERAL";"TAB5",#N/A,TRUE,"GENERAL"}</definedName>
    <definedName name="__u5" localSheetId="27" hidden="1">{"TAB1",#N/A,TRUE,"GENERAL";"TAB2",#N/A,TRUE,"GENERAL";"TAB3",#N/A,TRUE,"GENERAL";"TAB4",#N/A,TRUE,"GENERAL";"TAB5",#N/A,TRUE,"GENERAL"}</definedName>
    <definedName name="__u5" localSheetId="28" hidden="1">{"TAB1",#N/A,TRUE,"GENERAL";"TAB2",#N/A,TRUE,"GENERAL";"TAB3",#N/A,TRUE,"GENERAL";"TAB4",#N/A,TRUE,"GENERAL";"TAB5",#N/A,TRUE,"GENERAL"}</definedName>
    <definedName name="__u5" localSheetId="29" hidden="1">{"TAB1",#N/A,TRUE,"GENERAL";"TAB2",#N/A,TRUE,"GENERAL";"TAB3",#N/A,TRUE,"GENERAL";"TAB4",#N/A,TRUE,"GENERAL";"TAB5",#N/A,TRUE,"GENERAL"}</definedName>
    <definedName name="__u5" localSheetId="30" hidden="1">{"TAB1",#N/A,TRUE,"GENERAL";"TAB2",#N/A,TRUE,"GENERAL";"TAB3",#N/A,TRUE,"GENERAL";"TAB4",#N/A,TRUE,"GENERAL";"TAB5",#N/A,TRUE,"GENERAL"}</definedName>
    <definedName name="__u5" localSheetId="31"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25" hidden="1">{"TAB1",#N/A,TRUE,"GENERAL";"TAB2",#N/A,TRUE,"GENERAL";"TAB3",#N/A,TRUE,"GENERAL";"TAB4",#N/A,TRUE,"GENERAL";"TAB5",#N/A,TRUE,"GENERAL"}</definedName>
    <definedName name="__u6" localSheetId="26" hidden="1">{"TAB1",#N/A,TRUE,"GENERAL";"TAB2",#N/A,TRUE,"GENERAL";"TAB3",#N/A,TRUE,"GENERAL";"TAB4",#N/A,TRUE,"GENERAL";"TAB5",#N/A,TRUE,"GENERAL"}</definedName>
    <definedName name="__u6" localSheetId="27" hidden="1">{"TAB1",#N/A,TRUE,"GENERAL";"TAB2",#N/A,TRUE,"GENERAL";"TAB3",#N/A,TRUE,"GENERAL";"TAB4",#N/A,TRUE,"GENERAL";"TAB5",#N/A,TRUE,"GENERAL"}</definedName>
    <definedName name="__u6" localSheetId="28" hidden="1">{"TAB1",#N/A,TRUE,"GENERAL";"TAB2",#N/A,TRUE,"GENERAL";"TAB3",#N/A,TRUE,"GENERAL";"TAB4",#N/A,TRUE,"GENERAL";"TAB5",#N/A,TRUE,"GENERAL"}</definedName>
    <definedName name="__u6" localSheetId="29" hidden="1">{"TAB1",#N/A,TRUE,"GENERAL";"TAB2",#N/A,TRUE,"GENERAL";"TAB3",#N/A,TRUE,"GENERAL";"TAB4",#N/A,TRUE,"GENERAL";"TAB5",#N/A,TRUE,"GENERAL"}</definedName>
    <definedName name="__u6" localSheetId="30" hidden="1">{"TAB1",#N/A,TRUE,"GENERAL";"TAB2",#N/A,TRUE,"GENERAL";"TAB3",#N/A,TRUE,"GENERAL";"TAB4",#N/A,TRUE,"GENERAL";"TAB5",#N/A,TRUE,"GENERAL"}</definedName>
    <definedName name="__u6" localSheetId="31"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25" hidden="1">{"via1",#N/A,TRUE,"general";"via2",#N/A,TRUE,"general";"via3",#N/A,TRUE,"general"}</definedName>
    <definedName name="__u7" localSheetId="26" hidden="1">{"via1",#N/A,TRUE,"general";"via2",#N/A,TRUE,"general";"via3",#N/A,TRUE,"general"}</definedName>
    <definedName name="__u7" localSheetId="27" hidden="1">{"via1",#N/A,TRUE,"general";"via2",#N/A,TRUE,"general";"via3",#N/A,TRUE,"general"}</definedName>
    <definedName name="__u7" localSheetId="28" hidden="1">{"via1",#N/A,TRUE,"general";"via2",#N/A,TRUE,"general";"via3",#N/A,TRUE,"general"}</definedName>
    <definedName name="__u7" localSheetId="29" hidden="1">{"via1",#N/A,TRUE,"general";"via2",#N/A,TRUE,"general";"via3",#N/A,TRUE,"general"}</definedName>
    <definedName name="__u7" localSheetId="30" hidden="1">{"via1",#N/A,TRUE,"general";"via2",#N/A,TRUE,"general";"via3",#N/A,TRUE,"general"}</definedName>
    <definedName name="__u7" localSheetId="31"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25" hidden="1">{"TAB1",#N/A,TRUE,"GENERAL";"TAB2",#N/A,TRUE,"GENERAL";"TAB3",#N/A,TRUE,"GENERAL";"TAB4",#N/A,TRUE,"GENERAL";"TAB5",#N/A,TRUE,"GENERAL"}</definedName>
    <definedName name="__u8" localSheetId="26" hidden="1">{"TAB1",#N/A,TRUE,"GENERAL";"TAB2",#N/A,TRUE,"GENERAL";"TAB3",#N/A,TRUE,"GENERAL";"TAB4",#N/A,TRUE,"GENERAL";"TAB5",#N/A,TRUE,"GENERAL"}</definedName>
    <definedName name="__u8" localSheetId="27" hidden="1">{"TAB1",#N/A,TRUE,"GENERAL";"TAB2",#N/A,TRUE,"GENERAL";"TAB3",#N/A,TRUE,"GENERAL";"TAB4",#N/A,TRUE,"GENERAL";"TAB5",#N/A,TRUE,"GENERAL"}</definedName>
    <definedName name="__u8" localSheetId="28" hidden="1">{"TAB1",#N/A,TRUE,"GENERAL";"TAB2",#N/A,TRUE,"GENERAL";"TAB3",#N/A,TRUE,"GENERAL";"TAB4",#N/A,TRUE,"GENERAL";"TAB5",#N/A,TRUE,"GENERAL"}</definedName>
    <definedName name="__u8" localSheetId="29" hidden="1">{"TAB1",#N/A,TRUE,"GENERAL";"TAB2",#N/A,TRUE,"GENERAL";"TAB3",#N/A,TRUE,"GENERAL";"TAB4",#N/A,TRUE,"GENERAL";"TAB5",#N/A,TRUE,"GENERAL"}</definedName>
    <definedName name="__u8" localSheetId="30" hidden="1">{"TAB1",#N/A,TRUE,"GENERAL";"TAB2",#N/A,TRUE,"GENERAL";"TAB3",#N/A,TRUE,"GENERAL";"TAB4",#N/A,TRUE,"GENERAL";"TAB5",#N/A,TRUE,"GENERAL"}</definedName>
    <definedName name="__u8" localSheetId="31"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25" hidden="1">{"TAB1",#N/A,TRUE,"GENERAL";"TAB2",#N/A,TRUE,"GENERAL";"TAB3",#N/A,TRUE,"GENERAL";"TAB4",#N/A,TRUE,"GENERAL";"TAB5",#N/A,TRUE,"GENERAL"}</definedName>
    <definedName name="__u9" localSheetId="26" hidden="1">{"TAB1",#N/A,TRUE,"GENERAL";"TAB2",#N/A,TRUE,"GENERAL";"TAB3",#N/A,TRUE,"GENERAL";"TAB4",#N/A,TRUE,"GENERAL";"TAB5",#N/A,TRUE,"GENERAL"}</definedName>
    <definedName name="__u9" localSheetId="27" hidden="1">{"TAB1",#N/A,TRUE,"GENERAL";"TAB2",#N/A,TRUE,"GENERAL";"TAB3",#N/A,TRUE,"GENERAL";"TAB4",#N/A,TRUE,"GENERAL";"TAB5",#N/A,TRUE,"GENERAL"}</definedName>
    <definedName name="__u9" localSheetId="28" hidden="1">{"TAB1",#N/A,TRUE,"GENERAL";"TAB2",#N/A,TRUE,"GENERAL";"TAB3",#N/A,TRUE,"GENERAL";"TAB4",#N/A,TRUE,"GENERAL";"TAB5",#N/A,TRUE,"GENERAL"}</definedName>
    <definedName name="__u9" localSheetId="29" hidden="1">{"TAB1",#N/A,TRUE,"GENERAL";"TAB2",#N/A,TRUE,"GENERAL";"TAB3",#N/A,TRUE,"GENERAL";"TAB4",#N/A,TRUE,"GENERAL";"TAB5",#N/A,TRUE,"GENERAL"}</definedName>
    <definedName name="__u9" localSheetId="30" hidden="1">{"TAB1",#N/A,TRUE,"GENERAL";"TAB2",#N/A,TRUE,"GENERAL";"TAB3",#N/A,TRUE,"GENERAL";"TAB4",#N/A,TRUE,"GENERAL";"TAB5",#N/A,TRUE,"GENERAL"}</definedName>
    <definedName name="__u9" localSheetId="31"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25" hidden="1">{"TAB1",#N/A,TRUE,"GENERAL";"TAB2",#N/A,TRUE,"GENERAL";"TAB3",#N/A,TRUE,"GENERAL";"TAB4",#N/A,TRUE,"GENERAL";"TAB5",#N/A,TRUE,"GENERAL"}</definedName>
    <definedName name="__ur7" localSheetId="26" hidden="1">{"TAB1",#N/A,TRUE,"GENERAL";"TAB2",#N/A,TRUE,"GENERAL";"TAB3",#N/A,TRUE,"GENERAL";"TAB4",#N/A,TRUE,"GENERAL";"TAB5",#N/A,TRUE,"GENERAL"}</definedName>
    <definedName name="__ur7" localSheetId="27" hidden="1">{"TAB1",#N/A,TRUE,"GENERAL";"TAB2",#N/A,TRUE,"GENERAL";"TAB3",#N/A,TRUE,"GENERAL";"TAB4",#N/A,TRUE,"GENERAL";"TAB5",#N/A,TRUE,"GENERAL"}</definedName>
    <definedName name="__ur7" localSheetId="28" hidden="1">{"TAB1",#N/A,TRUE,"GENERAL";"TAB2",#N/A,TRUE,"GENERAL";"TAB3",#N/A,TRUE,"GENERAL";"TAB4",#N/A,TRUE,"GENERAL";"TAB5",#N/A,TRUE,"GENERAL"}</definedName>
    <definedName name="__ur7" localSheetId="29" hidden="1">{"TAB1",#N/A,TRUE,"GENERAL";"TAB2",#N/A,TRUE,"GENERAL";"TAB3",#N/A,TRUE,"GENERAL";"TAB4",#N/A,TRUE,"GENERAL";"TAB5",#N/A,TRUE,"GENERAL"}</definedName>
    <definedName name="__ur7" localSheetId="30" hidden="1">{"TAB1",#N/A,TRUE,"GENERAL";"TAB2",#N/A,TRUE,"GENERAL";"TAB3",#N/A,TRUE,"GENERAL";"TAB4",#N/A,TRUE,"GENERAL";"TAB5",#N/A,TRUE,"GENERAL"}</definedName>
    <definedName name="__ur7" localSheetId="31"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25" hidden="1">{"via1",#N/A,TRUE,"general";"via2",#N/A,TRUE,"general";"via3",#N/A,TRUE,"general"}</definedName>
    <definedName name="__v2" localSheetId="26" hidden="1">{"via1",#N/A,TRUE,"general";"via2",#N/A,TRUE,"general";"via3",#N/A,TRUE,"general"}</definedName>
    <definedName name="__v2" localSheetId="27" hidden="1">{"via1",#N/A,TRUE,"general";"via2",#N/A,TRUE,"general";"via3",#N/A,TRUE,"general"}</definedName>
    <definedName name="__v2" localSheetId="28" hidden="1">{"via1",#N/A,TRUE,"general";"via2",#N/A,TRUE,"general";"via3",#N/A,TRUE,"general"}</definedName>
    <definedName name="__v2" localSheetId="29" hidden="1">{"via1",#N/A,TRUE,"general";"via2",#N/A,TRUE,"general";"via3",#N/A,TRUE,"general"}</definedName>
    <definedName name="__v2" localSheetId="30" hidden="1">{"via1",#N/A,TRUE,"general";"via2",#N/A,TRUE,"general";"via3",#N/A,TRUE,"general"}</definedName>
    <definedName name="__v2" localSheetId="31"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25" hidden="1">{"TAB1",#N/A,TRUE,"GENERAL";"TAB2",#N/A,TRUE,"GENERAL";"TAB3",#N/A,TRUE,"GENERAL";"TAB4",#N/A,TRUE,"GENERAL";"TAB5",#N/A,TRUE,"GENERAL"}</definedName>
    <definedName name="__v3" localSheetId="26" hidden="1">{"TAB1",#N/A,TRUE,"GENERAL";"TAB2",#N/A,TRUE,"GENERAL";"TAB3",#N/A,TRUE,"GENERAL";"TAB4",#N/A,TRUE,"GENERAL";"TAB5",#N/A,TRUE,"GENERAL"}</definedName>
    <definedName name="__v3" localSheetId="27" hidden="1">{"TAB1",#N/A,TRUE,"GENERAL";"TAB2",#N/A,TRUE,"GENERAL";"TAB3",#N/A,TRUE,"GENERAL";"TAB4",#N/A,TRUE,"GENERAL";"TAB5",#N/A,TRUE,"GENERAL"}</definedName>
    <definedName name="__v3" localSheetId="28" hidden="1">{"TAB1",#N/A,TRUE,"GENERAL";"TAB2",#N/A,TRUE,"GENERAL";"TAB3",#N/A,TRUE,"GENERAL";"TAB4",#N/A,TRUE,"GENERAL";"TAB5",#N/A,TRUE,"GENERAL"}</definedName>
    <definedName name="__v3" localSheetId="29" hidden="1">{"TAB1",#N/A,TRUE,"GENERAL";"TAB2",#N/A,TRUE,"GENERAL";"TAB3",#N/A,TRUE,"GENERAL";"TAB4",#N/A,TRUE,"GENERAL";"TAB5",#N/A,TRUE,"GENERAL"}</definedName>
    <definedName name="__v3" localSheetId="30" hidden="1">{"TAB1",#N/A,TRUE,"GENERAL";"TAB2",#N/A,TRUE,"GENERAL";"TAB3",#N/A,TRUE,"GENERAL";"TAB4",#N/A,TRUE,"GENERAL";"TAB5",#N/A,TRUE,"GENERAL"}</definedName>
    <definedName name="__v3" localSheetId="31"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25" hidden="1">{"TAB1",#N/A,TRUE,"GENERAL";"TAB2",#N/A,TRUE,"GENERAL";"TAB3",#N/A,TRUE,"GENERAL";"TAB4",#N/A,TRUE,"GENERAL";"TAB5",#N/A,TRUE,"GENERAL"}</definedName>
    <definedName name="__v4" localSheetId="26" hidden="1">{"TAB1",#N/A,TRUE,"GENERAL";"TAB2",#N/A,TRUE,"GENERAL";"TAB3",#N/A,TRUE,"GENERAL";"TAB4",#N/A,TRUE,"GENERAL";"TAB5",#N/A,TRUE,"GENERAL"}</definedName>
    <definedName name="__v4" localSheetId="27" hidden="1">{"TAB1",#N/A,TRUE,"GENERAL";"TAB2",#N/A,TRUE,"GENERAL";"TAB3",#N/A,TRUE,"GENERAL";"TAB4",#N/A,TRUE,"GENERAL";"TAB5",#N/A,TRUE,"GENERAL"}</definedName>
    <definedName name="__v4" localSheetId="28" hidden="1">{"TAB1",#N/A,TRUE,"GENERAL";"TAB2",#N/A,TRUE,"GENERAL";"TAB3",#N/A,TRUE,"GENERAL";"TAB4",#N/A,TRUE,"GENERAL";"TAB5",#N/A,TRUE,"GENERAL"}</definedName>
    <definedName name="__v4" localSheetId="29" hidden="1">{"TAB1",#N/A,TRUE,"GENERAL";"TAB2",#N/A,TRUE,"GENERAL";"TAB3",#N/A,TRUE,"GENERAL";"TAB4",#N/A,TRUE,"GENERAL";"TAB5",#N/A,TRUE,"GENERAL"}</definedName>
    <definedName name="__v4" localSheetId="30" hidden="1">{"TAB1",#N/A,TRUE,"GENERAL";"TAB2",#N/A,TRUE,"GENERAL";"TAB3",#N/A,TRUE,"GENERAL";"TAB4",#N/A,TRUE,"GENERAL";"TAB5",#N/A,TRUE,"GENERAL"}</definedName>
    <definedName name="__v4" localSheetId="31"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25" hidden="1">{"TAB1",#N/A,TRUE,"GENERAL";"TAB2",#N/A,TRUE,"GENERAL";"TAB3",#N/A,TRUE,"GENERAL";"TAB4",#N/A,TRUE,"GENERAL";"TAB5",#N/A,TRUE,"GENERAL"}</definedName>
    <definedName name="__v5" localSheetId="26" hidden="1">{"TAB1",#N/A,TRUE,"GENERAL";"TAB2",#N/A,TRUE,"GENERAL";"TAB3",#N/A,TRUE,"GENERAL";"TAB4",#N/A,TRUE,"GENERAL";"TAB5",#N/A,TRUE,"GENERAL"}</definedName>
    <definedName name="__v5" localSheetId="27" hidden="1">{"TAB1",#N/A,TRUE,"GENERAL";"TAB2",#N/A,TRUE,"GENERAL";"TAB3",#N/A,TRUE,"GENERAL";"TAB4",#N/A,TRUE,"GENERAL";"TAB5",#N/A,TRUE,"GENERAL"}</definedName>
    <definedName name="__v5" localSheetId="28" hidden="1">{"TAB1",#N/A,TRUE,"GENERAL";"TAB2",#N/A,TRUE,"GENERAL";"TAB3",#N/A,TRUE,"GENERAL";"TAB4",#N/A,TRUE,"GENERAL";"TAB5",#N/A,TRUE,"GENERAL"}</definedName>
    <definedName name="__v5" localSheetId="29" hidden="1">{"TAB1",#N/A,TRUE,"GENERAL";"TAB2",#N/A,TRUE,"GENERAL";"TAB3",#N/A,TRUE,"GENERAL";"TAB4",#N/A,TRUE,"GENERAL";"TAB5",#N/A,TRUE,"GENERAL"}</definedName>
    <definedName name="__v5" localSheetId="30" hidden="1">{"TAB1",#N/A,TRUE,"GENERAL";"TAB2",#N/A,TRUE,"GENERAL";"TAB3",#N/A,TRUE,"GENERAL";"TAB4",#N/A,TRUE,"GENERAL";"TAB5",#N/A,TRUE,"GENERAL"}</definedName>
    <definedName name="__v5" localSheetId="31"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25" hidden="1">{"TAB1",#N/A,TRUE,"GENERAL";"TAB2",#N/A,TRUE,"GENERAL";"TAB3",#N/A,TRUE,"GENERAL";"TAB4",#N/A,TRUE,"GENERAL";"TAB5",#N/A,TRUE,"GENERAL"}</definedName>
    <definedName name="__v6" localSheetId="26" hidden="1">{"TAB1",#N/A,TRUE,"GENERAL";"TAB2",#N/A,TRUE,"GENERAL";"TAB3",#N/A,TRUE,"GENERAL";"TAB4",#N/A,TRUE,"GENERAL";"TAB5",#N/A,TRUE,"GENERAL"}</definedName>
    <definedName name="__v6" localSheetId="27" hidden="1">{"TAB1",#N/A,TRUE,"GENERAL";"TAB2",#N/A,TRUE,"GENERAL";"TAB3",#N/A,TRUE,"GENERAL";"TAB4",#N/A,TRUE,"GENERAL";"TAB5",#N/A,TRUE,"GENERAL"}</definedName>
    <definedName name="__v6" localSheetId="28" hidden="1">{"TAB1",#N/A,TRUE,"GENERAL";"TAB2",#N/A,TRUE,"GENERAL";"TAB3",#N/A,TRUE,"GENERAL";"TAB4",#N/A,TRUE,"GENERAL";"TAB5",#N/A,TRUE,"GENERAL"}</definedName>
    <definedName name="__v6" localSheetId="29" hidden="1">{"TAB1",#N/A,TRUE,"GENERAL";"TAB2",#N/A,TRUE,"GENERAL";"TAB3",#N/A,TRUE,"GENERAL";"TAB4",#N/A,TRUE,"GENERAL";"TAB5",#N/A,TRUE,"GENERAL"}</definedName>
    <definedName name="__v6" localSheetId="30" hidden="1">{"TAB1",#N/A,TRUE,"GENERAL";"TAB2",#N/A,TRUE,"GENERAL";"TAB3",#N/A,TRUE,"GENERAL";"TAB4",#N/A,TRUE,"GENERAL";"TAB5",#N/A,TRUE,"GENERAL"}</definedName>
    <definedName name="__v6" localSheetId="31"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25" hidden="1">{"via1",#N/A,TRUE,"general";"via2",#N/A,TRUE,"general";"via3",#N/A,TRUE,"general"}</definedName>
    <definedName name="__v7" localSheetId="26" hidden="1">{"via1",#N/A,TRUE,"general";"via2",#N/A,TRUE,"general";"via3",#N/A,TRUE,"general"}</definedName>
    <definedName name="__v7" localSheetId="27" hidden="1">{"via1",#N/A,TRUE,"general";"via2",#N/A,TRUE,"general";"via3",#N/A,TRUE,"general"}</definedName>
    <definedName name="__v7" localSheetId="28" hidden="1">{"via1",#N/A,TRUE,"general";"via2",#N/A,TRUE,"general";"via3",#N/A,TRUE,"general"}</definedName>
    <definedName name="__v7" localSheetId="29" hidden="1">{"via1",#N/A,TRUE,"general";"via2",#N/A,TRUE,"general";"via3",#N/A,TRUE,"general"}</definedName>
    <definedName name="__v7" localSheetId="30" hidden="1">{"via1",#N/A,TRUE,"general";"via2",#N/A,TRUE,"general";"via3",#N/A,TRUE,"general"}</definedName>
    <definedName name="__v7" localSheetId="31"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0" hidden="1">{"via1",#N/A,TRUE,"general";"via2",#N/A,TRUE,"general";"via3",#N/A,TRUE,"general"}</definedName>
    <definedName name="__v7" hidden="1">{"via1",#N/A,TRUE,"general";"via2",#N/A,TRUE,"general";"via3",#N/A,TRUE,"general"}</definedName>
    <definedName name="__v8" localSheetId="25" hidden="1">{"TAB1",#N/A,TRUE,"GENERAL";"TAB2",#N/A,TRUE,"GENERAL";"TAB3",#N/A,TRUE,"GENERAL";"TAB4",#N/A,TRUE,"GENERAL";"TAB5",#N/A,TRUE,"GENERAL"}</definedName>
    <definedName name="__v8" localSheetId="26" hidden="1">{"TAB1",#N/A,TRUE,"GENERAL";"TAB2",#N/A,TRUE,"GENERAL";"TAB3",#N/A,TRUE,"GENERAL";"TAB4",#N/A,TRUE,"GENERAL";"TAB5",#N/A,TRUE,"GENERAL"}</definedName>
    <definedName name="__v8" localSheetId="27" hidden="1">{"TAB1",#N/A,TRUE,"GENERAL";"TAB2",#N/A,TRUE,"GENERAL";"TAB3",#N/A,TRUE,"GENERAL";"TAB4",#N/A,TRUE,"GENERAL";"TAB5",#N/A,TRUE,"GENERAL"}</definedName>
    <definedName name="__v8" localSheetId="28" hidden="1">{"TAB1",#N/A,TRUE,"GENERAL";"TAB2",#N/A,TRUE,"GENERAL";"TAB3",#N/A,TRUE,"GENERAL";"TAB4",#N/A,TRUE,"GENERAL";"TAB5",#N/A,TRUE,"GENERAL"}</definedName>
    <definedName name="__v8" localSheetId="29" hidden="1">{"TAB1",#N/A,TRUE,"GENERAL";"TAB2",#N/A,TRUE,"GENERAL";"TAB3",#N/A,TRUE,"GENERAL";"TAB4",#N/A,TRUE,"GENERAL";"TAB5",#N/A,TRUE,"GENERAL"}</definedName>
    <definedName name="__v8" localSheetId="30" hidden="1">{"TAB1",#N/A,TRUE,"GENERAL";"TAB2",#N/A,TRUE,"GENERAL";"TAB3",#N/A,TRUE,"GENERAL";"TAB4",#N/A,TRUE,"GENERAL";"TAB5",#N/A,TRUE,"GENERAL"}</definedName>
    <definedName name="__v8" localSheetId="31"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25" hidden="1">{"TAB1",#N/A,TRUE,"GENERAL";"TAB2",#N/A,TRUE,"GENERAL";"TAB3",#N/A,TRUE,"GENERAL";"TAB4",#N/A,TRUE,"GENERAL";"TAB5",#N/A,TRUE,"GENERAL"}</definedName>
    <definedName name="__v9" localSheetId="26" hidden="1">{"TAB1",#N/A,TRUE,"GENERAL";"TAB2",#N/A,TRUE,"GENERAL";"TAB3",#N/A,TRUE,"GENERAL";"TAB4",#N/A,TRUE,"GENERAL";"TAB5",#N/A,TRUE,"GENERAL"}</definedName>
    <definedName name="__v9" localSheetId="27" hidden="1">{"TAB1",#N/A,TRUE,"GENERAL";"TAB2",#N/A,TRUE,"GENERAL";"TAB3",#N/A,TRUE,"GENERAL";"TAB4",#N/A,TRUE,"GENERAL";"TAB5",#N/A,TRUE,"GENERAL"}</definedName>
    <definedName name="__v9" localSheetId="28" hidden="1">{"TAB1",#N/A,TRUE,"GENERAL";"TAB2",#N/A,TRUE,"GENERAL";"TAB3",#N/A,TRUE,"GENERAL";"TAB4",#N/A,TRUE,"GENERAL";"TAB5",#N/A,TRUE,"GENERAL"}</definedName>
    <definedName name="__v9" localSheetId="29" hidden="1">{"TAB1",#N/A,TRUE,"GENERAL";"TAB2",#N/A,TRUE,"GENERAL";"TAB3",#N/A,TRUE,"GENERAL";"TAB4",#N/A,TRUE,"GENERAL";"TAB5",#N/A,TRUE,"GENERAL"}</definedName>
    <definedName name="__v9" localSheetId="30" hidden="1">{"TAB1",#N/A,TRUE,"GENERAL";"TAB2",#N/A,TRUE,"GENERAL";"TAB3",#N/A,TRUE,"GENERAL";"TAB4",#N/A,TRUE,"GENERAL";"TAB5",#N/A,TRUE,"GENERAL"}</definedName>
    <definedName name="__v9" localSheetId="31"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25" hidden="1">{"via1",#N/A,TRUE,"general";"via2",#N/A,TRUE,"general";"via3",#N/A,TRUE,"general"}</definedName>
    <definedName name="__vfv4" localSheetId="26" hidden="1">{"via1",#N/A,TRUE,"general";"via2",#N/A,TRUE,"general";"via3",#N/A,TRUE,"general"}</definedName>
    <definedName name="__vfv4" localSheetId="27" hidden="1">{"via1",#N/A,TRUE,"general";"via2",#N/A,TRUE,"general";"via3",#N/A,TRUE,"general"}</definedName>
    <definedName name="__vfv4" localSheetId="28" hidden="1">{"via1",#N/A,TRUE,"general";"via2",#N/A,TRUE,"general";"via3",#N/A,TRUE,"general"}</definedName>
    <definedName name="__vfv4" localSheetId="29" hidden="1">{"via1",#N/A,TRUE,"general";"via2",#N/A,TRUE,"general";"via3",#N/A,TRUE,"general"}</definedName>
    <definedName name="__vfv4" localSheetId="30" hidden="1">{"via1",#N/A,TRUE,"general";"via2",#N/A,TRUE,"general";"via3",#N/A,TRUE,"general"}</definedName>
    <definedName name="__vfv4" localSheetId="31"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localSheetId="25" hidden="1">{"TAB1",#N/A,TRUE,"GENERAL";"TAB2",#N/A,TRUE,"GENERAL";"TAB3",#N/A,TRUE,"GENERAL";"TAB4",#N/A,TRUE,"GENERAL";"TAB5",#N/A,TRUE,"GENERAL"}</definedName>
    <definedName name="__x1" localSheetId="26" hidden="1">{"TAB1",#N/A,TRUE,"GENERAL";"TAB2",#N/A,TRUE,"GENERAL";"TAB3",#N/A,TRUE,"GENERAL";"TAB4",#N/A,TRUE,"GENERAL";"TAB5",#N/A,TRUE,"GENERAL"}</definedName>
    <definedName name="__x1" localSheetId="27" hidden="1">{"TAB1",#N/A,TRUE,"GENERAL";"TAB2",#N/A,TRUE,"GENERAL";"TAB3",#N/A,TRUE,"GENERAL";"TAB4",#N/A,TRUE,"GENERAL";"TAB5",#N/A,TRUE,"GENERAL"}</definedName>
    <definedName name="__x1" localSheetId="28" hidden="1">{"TAB1",#N/A,TRUE,"GENERAL";"TAB2",#N/A,TRUE,"GENERAL";"TAB3",#N/A,TRUE,"GENERAL";"TAB4",#N/A,TRUE,"GENERAL";"TAB5",#N/A,TRUE,"GENERAL"}</definedName>
    <definedName name="__x1" localSheetId="29" hidden="1">{"TAB1",#N/A,TRUE,"GENERAL";"TAB2",#N/A,TRUE,"GENERAL";"TAB3",#N/A,TRUE,"GENERAL";"TAB4",#N/A,TRUE,"GENERAL";"TAB5",#N/A,TRUE,"GENERAL"}</definedName>
    <definedName name="__x1" localSheetId="30" hidden="1">{"TAB1",#N/A,TRUE,"GENERAL";"TAB2",#N/A,TRUE,"GENERAL";"TAB3",#N/A,TRUE,"GENERAL";"TAB4",#N/A,TRUE,"GENERAL";"TAB5",#N/A,TRUE,"GENERAL"}</definedName>
    <definedName name="__x1" localSheetId="31"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25" hidden="1">{"via1",#N/A,TRUE,"general";"via2",#N/A,TRUE,"general";"via3",#N/A,TRUE,"general"}</definedName>
    <definedName name="__x2" localSheetId="26" hidden="1">{"via1",#N/A,TRUE,"general";"via2",#N/A,TRUE,"general";"via3",#N/A,TRUE,"general"}</definedName>
    <definedName name="__x2" localSheetId="27" hidden="1">{"via1",#N/A,TRUE,"general";"via2",#N/A,TRUE,"general";"via3",#N/A,TRUE,"general"}</definedName>
    <definedName name="__x2" localSheetId="28" hidden="1">{"via1",#N/A,TRUE,"general";"via2",#N/A,TRUE,"general";"via3",#N/A,TRUE,"general"}</definedName>
    <definedName name="__x2" localSheetId="29" hidden="1">{"via1",#N/A,TRUE,"general";"via2",#N/A,TRUE,"general";"via3",#N/A,TRUE,"general"}</definedName>
    <definedName name="__x2" localSheetId="30" hidden="1">{"via1",#N/A,TRUE,"general";"via2",#N/A,TRUE,"general";"via3",#N/A,TRUE,"general"}</definedName>
    <definedName name="__x2" localSheetId="31"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25" hidden="1">{"via1",#N/A,TRUE,"general";"via2",#N/A,TRUE,"general";"via3",#N/A,TRUE,"general"}</definedName>
    <definedName name="__x3" localSheetId="26" hidden="1">{"via1",#N/A,TRUE,"general";"via2",#N/A,TRUE,"general";"via3",#N/A,TRUE,"general"}</definedName>
    <definedName name="__x3" localSheetId="27" hidden="1">{"via1",#N/A,TRUE,"general";"via2",#N/A,TRUE,"general";"via3",#N/A,TRUE,"general"}</definedName>
    <definedName name="__x3" localSheetId="28" hidden="1">{"via1",#N/A,TRUE,"general";"via2",#N/A,TRUE,"general";"via3",#N/A,TRUE,"general"}</definedName>
    <definedName name="__x3" localSheetId="29" hidden="1">{"via1",#N/A,TRUE,"general";"via2",#N/A,TRUE,"general";"via3",#N/A,TRUE,"general"}</definedName>
    <definedName name="__x3" localSheetId="30" hidden="1">{"via1",#N/A,TRUE,"general";"via2",#N/A,TRUE,"general";"via3",#N/A,TRUE,"general"}</definedName>
    <definedName name="__x3" localSheetId="31"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25" hidden="1">{"via1",#N/A,TRUE,"general";"via2",#N/A,TRUE,"general";"via3",#N/A,TRUE,"general"}</definedName>
    <definedName name="__x4" localSheetId="26" hidden="1">{"via1",#N/A,TRUE,"general";"via2",#N/A,TRUE,"general";"via3",#N/A,TRUE,"general"}</definedName>
    <definedName name="__x4" localSheetId="27" hidden="1">{"via1",#N/A,TRUE,"general";"via2",#N/A,TRUE,"general";"via3",#N/A,TRUE,"general"}</definedName>
    <definedName name="__x4" localSheetId="28" hidden="1">{"via1",#N/A,TRUE,"general";"via2",#N/A,TRUE,"general";"via3",#N/A,TRUE,"general"}</definedName>
    <definedName name="__x4" localSheetId="29" hidden="1">{"via1",#N/A,TRUE,"general";"via2",#N/A,TRUE,"general";"via3",#N/A,TRUE,"general"}</definedName>
    <definedName name="__x4" localSheetId="30" hidden="1">{"via1",#N/A,TRUE,"general";"via2",#N/A,TRUE,"general";"via3",#N/A,TRUE,"general"}</definedName>
    <definedName name="__x4" localSheetId="31"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25" hidden="1">{"TAB1",#N/A,TRUE,"GENERAL";"TAB2",#N/A,TRUE,"GENERAL";"TAB3",#N/A,TRUE,"GENERAL";"TAB4",#N/A,TRUE,"GENERAL";"TAB5",#N/A,TRUE,"GENERAL"}</definedName>
    <definedName name="__x5" localSheetId="26" hidden="1">{"TAB1",#N/A,TRUE,"GENERAL";"TAB2",#N/A,TRUE,"GENERAL";"TAB3",#N/A,TRUE,"GENERAL";"TAB4",#N/A,TRUE,"GENERAL";"TAB5",#N/A,TRUE,"GENERAL"}</definedName>
    <definedName name="__x5" localSheetId="27" hidden="1">{"TAB1",#N/A,TRUE,"GENERAL";"TAB2",#N/A,TRUE,"GENERAL";"TAB3",#N/A,TRUE,"GENERAL";"TAB4",#N/A,TRUE,"GENERAL";"TAB5",#N/A,TRUE,"GENERAL"}</definedName>
    <definedName name="__x5" localSheetId="28" hidden="1">{"TAB1",#N/A,TRUE,"GENERAL";"TAB2",#N/A,TRUE,"GENERAL";"TAB3",#N/A,TRUE,"GENERAL";"TAB4",#N/A,TRUE,"GENERAL";"TAB5",#N/A,TRUE,"GENERAL"}</definedName>
    <definedName name="__x5" localSheetId="29" hidden="1">{"TAB1",#N/A,TRUE,"GENERAL";"TAB2",#N/A,TRUE,"GENERAL";"TAB3",#N/A,TRUE,"GENERAL";"TAB4",#N/A,TRUE,"GENERAL";"TAB5",#N/A,TRUE,"GENERAL"}</definedName>
    <definedName name="__x5" localSheetId="30" hidden="1">{"TAB1",#N/A,TRUE,"GENERAL";"TAB2",#N/A,TRUE,"GENERAL";"TAB3",#N/A,TRUE,"GENERAL";"TAB4",#N/A,TRUE,"GENERAL";"TAB5",#N/A,TRUE,"GENERAL"}</definedName>
    <definedName name="__x5" localSheetId="31"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25" hidden="1">{"TAB1",#N/A,TRUE,"GENERAL";"TAB2",#N/A,TRUE,"GENERAL";"TAB3",#N/A,TRUE,"GENERAL";"TAB4",#N/A,TRUE,"GENERAL";"TAB5",#N/A,TRUE,"GENERAL"}</definedName>
    <definedName name="__x6" localSheetId="26" hidden="1">{"TAB1",#N/A,TRUE,"GENERAL";"TAB2",#N/A,TRUE,"GENERAL";"TAB3",#N/A,TRUE,"GENERAL";"TAB4",#N/A,TRUE,"GENERAL";"TAB5",#N/A,TRUE,"GENERAL"}</definedName>
    <definedName name="__x6" localSheetId="27" hidden="1">{"TAB1",#N/A,TRUE,"GENERAL";"TAB2",#N/A,TRUE,"GENERAL";"TAB3",#N/A,TRUE,"GENERAL";"TAB4",#N/A,TRUE,"GENERAL";"TAB5",#N/A,TRUE,"GENERAL"}</definedName>
    <definedName name="__x6" localSheetId="28" hidden="1">{"TAB1",#N/A,TRUE,"GENERAL";"TAB2",#N/A,TRUE,"GENERAL";"TAB3",#N/A,TRUE,"GENERAL";"TAB4",#N/A,TRUE,"GENERAL";"TAB5",#N/A,TRUE,"GENERAL"}</definedName>
    <definedName name="__x6" localSheetId="29" hidden="1">{"TAB1",#N/A,TRUE,"GENERAL";"TAB2",#N/A,TRUE,"GENERAL";"TAB3",#N/A,TRUE,"GENERAL";"TAB4",#N/A,TRUE,"GENERAL";"TAB5",#N/A,TRUE,"GENERAL"}</definedName>
    <definedName name="__x6" localSheetId="30" hidden="1">{"TAB1",#N/A,TRUE,"GENERAL";"TAB2",#N/A,TRUE,"GENERAL";"TAB3",#N/A,TRUE,"GENERAL";"TAB4",#N/A,TRUE,"GENERAL";"TAB5",#N/A,TRUE,"GENERAL"}</definedName>
    <definedName name="__x6" localSheetId="31"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25" hidden="1">{"TAB1",#N/A,TRUE,"GENERAL";"TAB2",#N/A,TRUE,"GENERAL";"TAB3",#N/A,TRUE,"GENERAL";"TAB4",#N/A,TRUE,"GENERAL";"TAB5",#N/A,TRUE,"GENERAL"}</definedName>
    <definedName name="__x7" localSheetId="26" hidden="1">{"TAB1",#N/A,TRUE,"GENERAL";"TAB2",#N/A,TRUE,"GENERAL";"TAB3",#N/A,TRUE,"GENERAL";"TAB4",#N/A,TRUE,"GENERAL";"TAB5",#N/A,TRUE,"GENERAL"}</definedName>
    <definedName name="__x7" localSheetId="27" hidden="1">{"TAB1",#N/A,TRUE,"GENERAL";"TAB2",#N/A,TRUE,"GENERAL";"TAB3",#N/A,TRUE,"GENERAL";"TAB4",#N/A,TRUE,"GENERAL";"TAB5",#N/A,TRUE,"GENERAL"}</definedName>
    <definedName name="__x7" localSheetId="28" hidden="1">{"TAB1",#N/A,TRUE,"GENERAL";"TAB2",#N/A,TRUE,"GENERAL";"TAB3",#N/A,TRUE,"GENERAL";"TAB4",#N/A,TRUE,"GENERAL";"TAB5",#N/A,TRUE,"GENERAL"}</definedName>
    <definedName name="__x7" localSheetId="29" hidden="1">{"TAB1",#N/A,TRUE,"GENERAL";"TAB2",#N/A,TRUE,"GENERAL";"TAB3",#N/A,TRUE,"GENERAL";"TAB4",#N/A,TRUE,"GENERAL";"TAB5",#N/A,TRUE,"GENERAL"}</definedName>
    <definedName name="__x7" localSheetId="30" hidden="1">{"TAB1",#N/A,TRUE,"GENERAL";"TAB2",#N/A,TRUE,"GENERAL";"TAB3",#N/A,TRUE,"GENERAL";"TAB4",#N/A,TRUE,"GENERAL";"TAB5",#N/A,TRUE,"GENERAL"}</definedName>
    <definedName name="__x7" localSheetId="31"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25" hidden="1">{"via1",#N/A,TRUE,"general";"via2",#N/A,TRUE,"general";"via3",#N/A,TRUE,"general"}</definedName>
    <definedName name="__x8" localSheetId="26" hidden="1">{"via1",#N/A,TRUE,"general";"via2",#N/A,TRUE,"general";"via3",#N/A,TRUE,"general"}</definedName>
    <definedName name="__x8" localSheetId="27" hidden="1">{"via1",#N/A,TRUE,"general";"via2",#N/A,TRUE,"general";"via3",#N/A,TRUE,"general"}</definedName>
    <definedName name="__x8" localSheetId="28" hidden="1">{"via1",#N/A,TRUE,"general";"via2",#N/A,TRUE,"general";"via3",#N/A,TRUE,"general"}</definedName>
    <definedName name="__x8" localSheetId="29" hidden="1">{"via1",#N/A,TRUE,"general";"via2",#N/A,TRUE,"general";"via3",#N/A,TRUE,"general"}</definedName>
    <definedName name="__x8" localSheetId="30" hidden="1">{"via1",#N/A,TRUE,"general";"via2",#N/A,TRUE,"general";"via3",#N/A,TRUE,"general"}</definedName>
    <definedName name="__x8" localSheetId="31"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25" hidden="1">{"TAB1",#N/A,TRUE,"GENERAL";"TAB2",#N/A,TRUE,"GENERAL";"TAB3",#N/A,TRUE,"GENERAL";"TAB4",#N/A,TRUE,"GENERAL";"TAB5",#N/A,TRUE,"GENERAL"}</definedName>
    <definedName name="__x9" localSheetId="26" hidden="1">{"TAB1",#N/A,TRUE,"GENERAL";"TAB2",#N/A,TRUE,"GENERAL";"TAB3",#N/A,TRUE,"GENERAL";"TAB4",#N/A,TRUE,"GENERAL";"TAB5",#N/A,TRUE,"GENERAL"}</definedName>
    <definedName name="__x9" localSheetId="27" hidden="1">{"TAB1",#N/A,TRUE,"GENERAL";"TAB2",#N/A,TRUE,"GENERAL";"TAB3",#N/A,TRUE,"GENERAL";"TAB4",#N/A,TRUE,"GENERAL";"TAB5",#N/A,TRUE,"GENERAL"}</definedName>
    <definedName name="__x9" localSheetId="28" hidden="1">{"TAB1",#N/A,TRUE,"GENERAL";"TAB2",#N/A,TRUE,"GENERAL";"TAB3",#N/A,TRUE,"GENERAL";"TAB4",#N/A,TRUE,"GENERAL";"TAB5",#N/A,TRUE,"GENERAL"}</definedName>
    <definedName name="__x9" localSheetId="29" hidden="1">{"TAB1",#N/A,TRUE,"GENERAL";"TAB2",#N/A,TRUE,"GENERAL";"TAB3",#N/A,TRUE,"GENERAL";"TAB4",#N/A,TRUE,"GENERAL";"TAB5",#N/A,TRUE,"GENERAL"}</definedName>
    <definedName name="__x9" localSheetId="30" hidden="1">{"TAB1",#N/A,TRUE,"GENERAL";"TAB2",#N/A,TRUE,"GENERAL";"TAB3",#N/A,TRUE,"GENERAL";"TAB4",#N/A,TRUE,"GENERAL";"TAB5",#N/A,TRUE,"GENERAL"}</definedName>
    <definedName name="__x9" localSheetId="31"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y2" localSheetId="25" hidden="1">{"TAB1",#N/A,TRUE,"GENERAL";"TAB2",#N/A,TRUE,"GENERAL";"TAB3",#N/A,TRUE,"GENERAL";"TAB4",#N/A,TRUE,"GENERAL";"TAB5",#N/A,TRUE,"GENERAL"}</definedName>
    <definedName name="__y2" localSheetId="26" hidden="1">{"TAB1",#N/A,TRUE,"GENERAL";"TAB2",#N/A,TRUE,"GENERAL";"TAB3",#N/A,TRUE,"GENERAL";"TAB4",#N/A,TRUE,"GENERAL";"TAB5",#N/A,TRUE,"GENERAL"}</definedName>
    <definedName name="__y2" localSheetId="27" hidden="1">{"TAB1",#N/A,TRUE,"GENERAL";"TAB2",#N/A,TRUE,"GENERAL";"TAB3",#N/A,TRUE,"GENERAL";"TAB4",#N/A,TRUE,"GENERAL";"TAB5",#N/A,TRUE,"GENERAL"}</definedName>
    <definedName name="__y2" localSheetId="28" hidden="1">{"TAB1",#N/A,TRUE,"GENERAL";"TAB2",#N/A,TRUE,"GENERAL";"TAB3",#N/A,TRUE,"GENERAL";"TAB4",#N/A,TRUE,"GENERAL";"TAB5",#N/A,TRUE,"GENERAL"}</definedName>
    <definedName name="__y2" localSheetId="29" hidden="1">{"TAB1",#N/A,TRUE,"GENERAL";"TAB2",#N/A,TRUE,"GENERAL";"TAB3",#N/A,TRUE,"GENERAL";"TAB4",#N/A,TRUE,"GENERAL";"TAB5",#N/A,TRUE,"GENERAL"}</definedName>
    <definedName name="__y2" localSheetId="30" hidden="1">{"TAB1",#N/A,TRUE,"GENERAL";"TAB2",#N/A,TRUE,"GENERAL";"TAB3",#N/A,TRUE,"GENERAL";"TAB4",#N/A,TRUE,"GENERAL";"TAB5",#N/A,TRUE,"GENERAL"}</definedName>
    <definedName name="__y2" localSheetId="31"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25" hidden="1">{"via1",#N/A,TRUE,"general";"via2",#N/A,TRUE,"general";"via3",#N/A,TRUE,"general"}</definedName>
    <definedName name="__y3" localSheetId="26" hidden="1">{"via1",#N/A,TRUE,"general";"via2",#N/A,TRUE,"general";"via3",#N/A,TRUE,"general"}</definedName>
    <definedName name="__y3" localSheetId="27" hidden="1">{"via1",#N/A,TRUE,"general";"via2",#N/A,TRUE,"general";"via3",#N/A,TRUE,"general"}</definedName>
    <definedName name="__y3" localSheetId="28" hidden="1">{"via1",#N/A,TRUE,"general";"via2",#N/A,TRUE,"general";"via3",#N/A,TRUE,"general"}</definedName>
    <definedName name="__y3" localSheetId="29" hidden="1">{"via1",#N/A,TRUE,"general";"via2",#N/A,TRUE,"general";"via3",#N/A,TRUE,"general"}</definedName>
    <definedName name="__y3" localSheetId="30" hidden="1">{"via1",#N/A,TRUE,"general";"via2",#N/A,TRUE,"general";"via3",#N/A,TRUE,"general"}</definedName>
    <definedName name="__y3" localSheetId="31"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25" hidden="1">{"via1",#N/A,TRUE,"general";"via2",#N/A,TRUE,"general";"via3",#N/A,TRUE,"general"}</definedName>
    <definedName name="__y4" localSheetId="26" hidden="1">{"via1",#N/A,TRUE,"general";"via2",#N/A,TRUE,"general";"via3",#N/A,TRUE,"general"}</definedName>
    <definedName name="__y4" localSheetId="27" hidden="1">{"via1",#N/A,TRUE,"general";"via2",#N/A,TRUE,"general";"via3",#N/A,TRUE,"general"}</definedName>
    <definedName name="__y4" localSheetId="28" hidden="1">{"via1",#N/A,TRUE,"general";"via2",#N/A,TRUE,"general";"via3",#N/A,TRUE,"general"}</definedName>
    <definedName name="__y4" localSheetId="29" hidden="1">{"via1",#N/A,TRUE,"general";"via2",#N/A,TRUE,"general";"via3",#N/A,TRUE,"general"}</definedName>
    <definedName name="__y4" localSheetId="30" hidden="1">{"via1",#N/A,TRUE,"general";"via2",#N/A,TRUE,"general";"via3",#N/A,TRUE,"general"}</definedName>
    <definedName name="__y4" localSheetId="31"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25" hidden="1">{"TAB1",#N/A,TRUE,"GENERAL";"TAB2",#N/A,TRUE,"GENERAL";"TAB3",#N/A,TRUE,"GENERAL";"TAB4",#N/A,TRUE,"GENERAL";"TAB5",#N/A,TRUE,"GENERAL"}</definedName>
    <definedName name="__y5" localSheetId="26" hidden="1">{"TAB1",#N/A,TRUE,"GENERAL";"TAB2",#N/A,TRUE,"GENERAL";"TAB3",#N/A,TRUE,"GENERAL";"TAB4",#N/A,TRUE,"GENERAL";"TAB5",#N/A,TRUE,"GENERAL"}</definedName>
    <definedName name="__y5" localSheetId="27" hidden="1">{"TAB1",#N/A,TRUE,"GENERAL";"TAB2",#N/A,TRUE,"GENERAL";"TAB3",#N/A,TRUE,"GENERAL";"TAB4",#N/A,TRUE,"GENERAL";"TAB5",#N/A,TRUE,"GENERAL"}</definedName>
    <definedName name="__y5" localSheetId="28" hidden="1">{"TAB1",#N/A,TRUE,"GENERAL";"TAB2",#N/A,TRUE,"GENERAL";"TAB3",#N/A,TRUE,"GENERAL";"TAB4",#N/A,TRUE,"GENERAL";"TAB5",#N/A,TRUE,"GENERAL"}</definedName>
    <definedName name="__y5" localSheetId="29" hidden="1">{"TAB1",#N/A,TRUE,"GENERAL";"TAB2",#N/A,TRUE,"GENERAL";"TAB3",#N/A,TRUE,"GENERAL";"TAB4",#N/A,TRUE,"GENERAL";"TAB5",#N/A,TRUE,"GENERAL"}</definedName>
    <definedName name="__y5" localSheetId="30" hidden="1">{"TAB1",#N/A,TRUE,"GENERAL";"TAB2",#N/A,TRUE,"GENERAL";"TAB3",#N/A,TRUE,"GENERAL";"TAB4",#N/A,TRUE,"GENERAL";"TAB5",#N/A,TRUE,"GENERAL"}</definedName>
    <definedName name="__y5" localSheetId="31"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25" hidden="1">{"via1",#N/A,TRUE,"general";"via2",#N/A,TRUE,"general";"via3",#N/A,TRUE,"general"}</definedName>
    <definedName name="__y6" localSheetId="26" hidden="1">{"via1",#N/A,TRUE,"general";"via2",#N/A,TRUE,"general";"via3",#N/A,TRUE,"general"}</definedName>
    <definedName name="__y6" localSheetId="27" hidden="1">{"via1",#N/A,TRUE,"general";"via2",#N/A,TRUE,"general";"via3",#N/A,TRUE,"general"}</definedName>
    <definedName name="__y6" localSheetId="28" hidden="1">{"via1",#N/A,TRUE,"general";"via2",#N/A,TRUE,"general";"via3",#N/A,TRUE,"general"}</definedName>
    <definedName name="__y6" localSheetId="29" hidden="1">{"via1",#N/A,TRUE,"general";"via2",#N/A,TRUE,"general";"via3",#N/A,TRUE,"general"}</definedName>
    <definedName name="__y6" localSheetId="30" hidden="1">{"via1",#N/A,TRUE,"general";"via2",#N/A,TRUE,"general";"via3",#N/A,TRUE,"general"}</definedName>
    <definedName name="__y6" localSheetId="31"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0" hidden="1">{"via1",#N/A,TRUE,"general";"via2",#N/A,TRUE,"general";"via3",#N/A,TRUE,"general"}</definedName>
    <definedName name="__y6" hidden="1">{"via1",#N/A,TRUE,"general";"via2",#N/A,TRUE,"general";"via3",#N/A,TRUE,"general"}</definedName>
    <definedName name="__y7" localSheetId="25" hidden="1">{"via1",#N/A,TRUE,"general";"via2",#N/A,TRUE,"general";"via3",#N/A,TRUE,"general"}</definedName>
    <definedName name="__y7" localSheetId="26" hidden="1">{"via1",#N/A,TRUE,"general";"via2",#N/A,TRUE,"general";"via3",#N/A,TRUE,"general"}</definedName>
    <definedName name="__y7" localSheetId="27" hidden="1">{"via1",#N/A,TRUE,"general";"via2",#N/A,TRUE,"general";"via3",#N/A,TRUE,"general"}</definedName>
    <definedName name="__y7" localSheetId="28" hidden="1">{"via1",#N/A,TRUE,"general";"via2",#N/A,TRUE,"general";"via3",#N/A,TRUE,"general"}</definedName>
    <definedName name="__y7" localSheetId="29" hidden="1">{"via1",#N/A,TRUE,"general";"via2",#N/A,TRUE,"general";"via3",#N/A,TRUE,"general"}</definedName>
    <definedName name="__y7" localSheetId="30" hidden="1">{"via1",#N/A,TRUE,"general";"via2",#N/A,TRUE,"general";"via3",#N/A,TRUE,"general"}</definedName>
    <definedName name="__y7" localSheetId="31"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25" hidden="1">{"via1",#N/A,TRUE,"general";"via2",#N/A,TRUE,"general";"via3",#N/A,TRUE,"general"}</definedName>
    <definedName name="__y8" localSheetId="26" hidden="1">{"via1",#N/A,TRUE,"general";"via2",#N/A,TRUE,"general";"via3",#N/A,TRUE,"general"}</definedName>
    <definedName name="__y8" localSheetId="27" hidden="1">{"via1",#N/A,TRUE,"general";"via2",#N/A,TRUE,"general";"via3",#N/A,TRUE,"general"}</definedName>
    <definedName name="__y8" localSheetId="28" hidden="1">{"via1",#N/A,TRUE,"general";"via2",#N/A,TRUE,"general";"via3",#N/A,TRUE,"general"}</definedName>
    <definedName name="__y8" localSheetId="29" hidden="1">{"via1",#N/A,TRUE,"general";"via2",#N/A,TRUE,"general";"via3",#N/A,TRUE,"general"}</definedName>
    <definedName name="__y8" localSheetId="30" hidden="1">{"via1",#N/A,TRUE,"general";"via2",#N/A,TRUE,"general";"via3",#N/A,TRUE,"general"}</definedName>
    <definedName name="__y8" localSheetId="31"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25" hidden="1">{"TAB1",#N/A,TRUE,"GENERAL";"TAB2",#N/A,TRUE,"GENERAL";"TAB3",#N/A,TRUE,"GENERAL";"TAB4",#N/A,TRUE,"GENERAL";"TAB5",#N/A,TRUE,"GENERAL"}</definedName>
    <definedName name="__y9" localSheetId="26" hidden="1">{"TAB1",#N/A,TRUE,"GENERAL";"TAB2",#N/A,TRUE,"GENERAL";"TAB3",#N/A,TRUE,"GENERAL";"TAB4",#N/A,TRUE,"GENERAL";"TAB5",#N/A,TRUE,"GENERAL"}</definedName>
    <definedName name="__y9" localSheetId="27" hidden="1">{"TAB1",#N/A,TRUE,"GENERAL";"TAB2",#N/A,TRUE,"GENERAL";"TAB3",#N/A,TRUE,"GENERAL";"TAB4",#N/A,TRUE,"GENERAL";"TAB5",#N/A,TRUE,"GENERAL"}</definedName>
    <definedName name="__y9" localSheetId="28" hidden="1">{"TAB1",#N/A,TRUE,"GENERAL";"TAB2",#N/A,TRUE,"GENERAL";"TAB3",#N/A,TRUE,"GENERAL";"TAB4",#N/A,TRUE,"GENERAL";"TAB5",#N/A,TRUE,"GENERAL"}</definedName>
    <definedName name="__y9" localSheetId="29" hidden="1">{"TAB1",#N/A,TRUE,"GENERAL";"TAB2",#N/A,TRUE,"GENERAL";"TAB3",#N/A,TRUE,"GENERAL";"TAB4",#N/A,TRUE,"GENERAL";"TAB5",#N/A,TRUE,"GENERAL"}</definedName>
    <definedName name="__y9" localSheetId="30" hidden="1">{"TAB1",#N/A,TRUE,"GENERAL";"TAB2",#N/A,TRUE,"GENERAL";"TAB3",#N/A,TRUE,"GENERAL";"TAB4",#N/A,TRUE,"GENERAL";"TAB5",#N/A,TRUE,"GENERAL"}</definedName>
    <definedName name="__y9" localSheetId="31"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25" hidden="1">{"TAB1",#N/A,TRUE,"GENERAL";"TAB2",#N/A,TRUE,"GENERAL";"TAB3",#N/A,TRUE,"GENERAL";"TAB4",#N/A,TRUE,"GENERAL";"TAB5",#N/A,TRUE,"GENERAL"}</definedName>
    <definedName name="__z1" localSheetId="26" hidden="1">{"TAB1",#N/A,TRUE,"GENERAL";"TAB2",#N/A,TRUE,"GENERAL";"TAB3",#N/A,TRUE,"GENERAL";"TAB4",#N/A,TRUE,"GENERAL";"TAB5",#N/A,TRUE,"GENERAL"}</definedName>
    <definedName name="__z1" localSheetId="27" hidden="1">{"TAB1",#N/A,TRUE,"GENERAL";"TAB2",#N/A,TRUE,"GENERAL";"TAB3",#N/A,TRUE,"GENERAL";"TAB4",#N/A,TRUE,"GENERAL";"TAB5",#N/A,TRUE,"GENERAL"}</definedName>
    <definedName name="__z1" localSheetId="28" hidden="1">{"TAB1",#N/A,TRUE,"GENERAL";"TAB2",#N/A,TRUE,"GENERAL";"TAB3",#N/A,TRUE,"GENERAL";"TAB4",#N/A,TRUE,"GENERAL";"TAB5",#N/A,TRUE,"GENERAL"}</definedName>
    <definedName name="__z1" localSheetId="29" hidden="1">{"TAB1",#N/A,TRUE,"GENERAL";"TAB2",#N/A,TRUE,"GENERAL";"TAB3",#N/A,TRUE,"GENERAL";"TAB4",#N/A,TRUE,"GENERAL";"TAB5",#N/A,TRUE,"GENERAL"}</definedName>
    <definedName name="__z1" localSheetId="30" hidden="1">{"TAB1",#N/A,TRUE,"GENERAL";"TAB2",#N/A,TRUE,"GENERAL";"TAB3",#N/A,TRUE,"GENERAL";"TAB4",#N/A,TRUE,"GENERAL";"TAB5",#N/A,TRUE,"GENERAL"}</definedName>
    <definedName name="__z1" localSheetId="31"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25" hidden="1">{"via1",#N/A,TRUE,"general";"via2",#N/A,TRUE,"general";"via3",#N/A,TRUE,"general"}</definedName>
    <definedName name="__z2" localSheetId="26" hidden="1">{"via1",#N/A,TRUE,"general";"via2",#N/A,TRUE,"general";"via3",#N/A,TRUE,"general"}</definedName>
    <definedName name="__z2" localSheetId="27" hidden="1">{"via1",#N/A,TRUE,"general";"via2",#N/A,TRUE,"general";"via3",#N/A,TRUE,"general"}</definedName>
    <definedName name="__z2" localSheetId="28" hidden="1">{"via1",#N/A,TRUE,"general";"via2",#N/A,TRUE,"general";"via3",#N/A,TRUE,"general"}</definedName>
    <definedName name="__z2" localSheetId="29" hidden="1">{"via1",#N/A,TRUE,"general";"via2",#N/A,TRUE,"general";"via3",#N/A,TRUE,"general"}</definedName>
    <definedName name="__z2" localSheetId="30" hidden="1">{"via1",#N/A,TRUE,"general";"via2",#N/A,TRUE,"general";"via3",#N/A,TRUE,"general"}</definedName>
    <definedName name="__z2" localSheetId="31"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25" hidden="1">{"via1",#N/A,TRUE,"general";"via2",#N/A,TRUE,"general";"via3",#N/A,TRUE,"general"}</definedName>
    <definedName name="__z3" localSheetId="26" hidden="1">{"via1",#N/A,TRUE,"general";"via2",#N/A,TRUE,"general";"via3",#N/A,TRUE,"general"}</definedName>
    <definedName name="__z3" localSheetId="27" hidden="1">{"via1",#N/A,TRUE,"general";"via2",#N/A,TRUE,"general";"via3",#N/A,TRUE,"general"}</definedName>
    <definedName name="__z3" localSheetId="28" hidden="1">{"via1",#N/A,TRUE,"general";"via2",#N/A,TRUE,"general";"via3",#N/A,TRUE,"general"}</definedName>
    <definedName name="__z3" localSheetId="29" hidden="1">{"via1",#N/A,TRUE,"general";"via2",#N/A,TRUE,"general";"via3",#N/A,TRUE,"general"}</definedName>
    <definedName name="__z3" localSheetId="30" hidden="1">{"via1",#N/A,TRUE,"general";"via2",#N/A,TRUE,"general";"via3",#N/A,TRUE,"general"}</definedName>
    <definedName name="__z3" localSheetId="31"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25" hidden="1">{"TAB1",#N/A,TRUE,"GENERAL";"TAB2",#N/A,TRUE,"GENERAL";"TAB3",#N/A,TRUE,"GENERAL";"TAB4",#N/A,TRUE,"GENERAL";"TAB5",#N/A,TRUE,"GENERAL"}</definedName>
    <definedName name="__z4" localSheetId="26" hidden="1">{"TAB1",#N/A,TRUE,"GENERAL";"TAB2",#N/A,TRUE,"GENERAL";"TAB3",#N/A,TRUE,"GENERAL";"TAB4",#N/A,TRUE,"GENERAL";"TAB5",#N/A,TRUE,"GENERAL"}</definedName>
    <definedName name="__z4" localSheetId="27" hidden="1">{"TAB1",#N/A,TRUE,"GENERAL";"TAB2",#N/A,TRUE,"GENERAL";"TAB3",#N/A,TRUE,"GENERAL";"TAB4",#N/A,TRUE,"GENERAL";"TAB5",#N/A,TRUE,"GENERAL"}</definedName>
    <definedName name="__z4" localSheetId="28" hidden="1">{"TAB1",#N/A,TRUE,"GENERAL";"TAB2",#N/A,TRUE,"GENERAL";"TAB3",#N/A,TRUE,"GENERAL";"TAB4",#N/A,TRUE,"GENERAL";"TAB5",#N/A,TRUE,"GENERAL"}</definedName>
    <definedName name="__z4" localSheetId="29" hidden="1">{"TAB1",#N/A,TRUE,"GENERAL";"TAB2",#N/A,TRUE,"GENERAL";"TAB3",#N/A,TRUE,"GENERAL";"TAB4",#N/A,TRUE,"GENERAL";"TAB5",#N/A,TRUE,"GENERAL"}</definedName>
    <definedName name="__z4" localSheetId="30" hidden="1">{"TAB1",#N/A,TRUE,"GENERAL";"TAB2",#N/A,TRUE,"GENERAL";"TAB3",#N/A,TRUE,"GENERAL";"TAB4",#N/A,TRUE,"GENERAL";"TAB5",#N/A,TRUE,"GENERAL"}</definedName>
    <definedName name="__z4" localSheetId="31"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25" hidden="1">{"via1",#N/A,TRUE,"general";"via2",#N/A,TRUE,"general";"via3",#N/A,TRUE,"general"}</definedName>
    <definedName name="__z5" localSheetId="26" hidden="1">{"via1",#N/A,TRUE,"general";"via2",#N/A,TRUE,"general";"via3",#N/A,TRUE,"general"}</definedName>
    <definedName name="__z5" localSheetId="27" hidden="1">{"via1",#N/A,TRUE,"general";"via2",#N/A,TRUE,"general";"via3",#N/A,TRUE,"general"}</definedName>
    <definedName name="__z5" localSheetId="28" hidden="1">{"via1",#N/A,TRUE,"general";"via2",#N/A,TRUE,"general";"via3",#N/A,TRUE,"general"}</definedName>
    <definedName name="__z5" localSheetId="29" hidden="1">{"via1",#N/A,TRUE,"general";"via2",#N/A,TRUE,"general";"via3",#N/A,TRUE,"general"}</definedName>
    <definedName name="__z5" localSheetId="30" hidden="1">{"via1",#N/A,TRUE,"general";"via2",#N/A,TRUE,"general";"via3",#N/A,TRUE,"general"}</definedName>
    <definedName name="__z5" localSheetId="31"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25" hidden="1">{"TAB1",#N/A,TRUE,"GENERAL";"TAB2",#N/A,TRUE,"GENERAL";"TAB3",#N/A,TRUE,"GENERAL";"TAB4",#N/A,TRUE,"GENERAL";"TAB5",#N/A,TRUE,"GENERAL"}</definedName>
    <definedName name="__z6" localSheetId="26" hidden="1">{"TAB1",#N/A,TRUE,"GENERAL";"TAB2",#N/A,TRUE,"GENERAL";"TAB3",#N/A,TRUE,"GENERAL";"TAB4",#N/A,TRUE,"GENERAL";"TAB5",#N/A,TRUE,"GENERAL"}</definedName>
    <definedName name="__z6" localSheetId="27" hidden="1">{"TAB1",#N/A,TRUE,"GENERAL";"TAB2",#N/A,TRUE,"GENERAL";"TAB3",#N/A,TRUE,"GENERAL";"TAB4",#N/A,TRUE,"GENERAL";"TAB5",#N/A,TRUE,"GENERAL"}</definedName>
    <definedName name="__z6" localSheetId="28" hidden="1">{"TAB1",#N/A,TRUE,"GENERAL";"TAB2",#N/A,TRUE,"GENERAL";"TAB3",#N/A,TRUE,"GENERAL";"TAB4",#N/A,TRUE,"GENERAL";"TAB5",#N/A,TRUE,"GENERAL"}</definedName>
    <definedName name="__z6" localSheetId="29" hidden="1">{"TAB1",#N/A,TRUE,"GENERAL";"TAB2",#N/A,TRUE,"GENERAL";"TAB3",#N/A,TRUE,"GENERAL";"TAB4",#N/A,TRUE,"GENERAL";"TAB5",#N/A,TRUE,"GENERAL"}</definedName>
    <definedName name="__z6" localSheetId="30" hidden="1">{"TAB1",#N/A,TRUE,"GENERAL";"TAB2",#N/A,TRUE,"GENERAL";"TAB3",#N/A,TRUE,"GENERAL";"TAB4",#N/A,TRUE,"GENERAL";"TAB5",#N/A,TRUE,"GENERAL"}</definedName>
    <definedName name="__z6" localSheetId="31"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12" hidden="1">#REF!</definedName>
    <definedName name="_Fill" localSheetId="30" hidden="1">#REF!</definedName>
    <definedName name="_Fill" localSheetId="31" hidden="1">#REF!</definedName>
    <definedName name="_Fill" localSheetId="14" hidden="1">#REF!</definedName>
    <definedName name="_Fill" localSheetId="15" hidden="1">#REF!</definedName>
    <definedName name="_Fill" localSheetId="17" hidden="1">#REF!</definedName>
    <definedName name="_Fill" localSheetId="19" hidden="1">#REF!</definedName>
    <definedName name="_Fill" localSheetId="7" hidden="1">#REF!</definedName>
    <definedName name="_Fill" localSheetId="8" hidden="1">#REF!</definedName>
    <definedName name="_Fill" localSheetId="9" hidden="1">#REF!</definedName>
    <definedName name="_Fill" localSheetId="0" hidden="1">#REF!</definedName>
    <definedName name="_Fill" hidden="1">#REF!</definedName>
    <definedName name="_xlnm._FilterDatabase" localSheetId="9" hidden="1">'BASE PRESUPUESTO'!$I$11:$I$11</definedName>
    <definedName name="_xlnm._FilterDatabase" localSheetId="0" hidden="1">'BASE PRESUPUESTO AJUSTE ABRIL22'!$I$11:$I$11</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12" hidden="1">#REF!</definedName>
    <definedName name="_Key1" localSheetId="30" hidden="1">#REF!</definedName>
    <definedName name="_Key1" localSheetId="31" hidden="1">#REF!</definedName>
    <definedName name="_Key1" localSheetId="14" hidden="1">#REF!</definedName>
    <definedName name="_Key1" localSheetId="15" hidden="1">#REF!</definedName>
    <definedName name="_Key1" localSheetId="17" hidden="1">#REF!</definedName>
    <definedName name="_Key1" localSheetId="19" hidden="1">#REF!</definedName>
    <definedName name="_Key1" localSheetId="7" hidden="1">#REF!</definedName>
    <definedName name="_Key1" localSheetId="8" hidden="1">#REF!</definedName>
    <definedName name="_Key1" localSheetId="9" hidden="1">#REF!</definedName>
    <definedName name="_Key1" localSheetId="0" hidden="1">#REF!</definedName>
    <definedName name="_Key1" hidden="1">#REF!</definedName>
    <definedName name="_KEY2" localSheetId="23" hidden="1">#REF!</definedName>
    <definedName name="_KEY2" localSheetId="24" hidden="1">#REF!</definedName>
    <definedName name="_KEY2" localSheetId="25" hidden="1">#REF!</definedName>
    <definedName name="_KEY2" localSheetId="26" hidden="1">#REF!</definedName>
    <definedName name="_KEY2" localSheetId="27" hidden="1">#REF!</definedName>
    <definedName name="_KEY2" localSheetId="28" hidden="1">#REF!</definedName>
    <definedName name="_KEY2" localSheetId="29" hidden="1">#REF!</definedName>
    <definedName name="_KEY2" localSheetId="12" hidden="1">#REF!</definedName>
    <definedName name="_KEY2" localSheetId="30" hidden="1">#REF!</definedName>
    <definedName name="_KEY2" localSheetId="31" hidden="1">#REF!</definedName>
    <definedName name="_KEY2" localSheetId="14" hidden="1">#REF!</definedName>
    <definedName name="_KEY2" localSheetId="15" hidden="1">#REF!</definedName>
    <definedName name="_KEY2" localSheetId="17" hidden="1">#REF!</definedName>
    <definedName name="_KEY2" localSheetId="19" hidden="1">#REF!</definedName>
    <definedName name="_KEY2" localSheetId="7" hidden="1">#REF!</definedName>
    <definedName name="_KEY2" localSheetId="8" hidden="1">#REF!</definedName>
    <definedName name="_KEY2" hidden="1">#REF!</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12" hidden="1">#REF!</definedName>
    <definedName name="_Sort" localSheetId="30" hidden="1">#REF!</definedName>
    <definedName name="_Sort" localSheetId="31" hidden="1">#REF!</definedName>
    <definedName name="_Sort" localSheetId="14" hidden="1">#REF!</definedName>
    <definedName name="_Sort" localSheetId="15" hidden="1">#REF!</definedName>
    <definedName name="_Sort" localSheetId="17" hidden="1">#REF!</definedName>
    <definedName name="_Sort" localSheetId="19" hidden="1">#REF!</definedName>
    <definedName name="_Sort" localSheetId="7" hidden="1">#REF!</definedName>
    <definedName name="_Sort" localSheetId="8" hidden="1">#REF!</definedName>
    <definedName name="_Sort" localSheetId="9" hidden="1">#REF!</definedName>
    <definedName name="_Sort" localSheetId="0" hidden="1">#REF!</definedName>
    <definedName name="_Sort" hidden="1">#REF!</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1"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9">'BASE PRESUPUESTO'!$A$1:$M$71</definedName>
    <definedName name="_xlnm.Print_Area" localSheetId="0">'BASE PRESUPUESTO AJUSTE ABRIL22'!$A$1:$L$177</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1"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1"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1"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1"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31"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31"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31"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1"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racion" localSheetId="5">'PPTO INTERV'!$J$10</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1"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tor">'[1]FACTOR MULTIPLICADOR'!$F$43</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1"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1"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1"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1"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1"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1"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1"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1"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1"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1"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1"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1"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1"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1"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1"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1"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1"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1"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1"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1"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1"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1"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1"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1"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1"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1"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1"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1"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1"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1"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1"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1"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1"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1"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1"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1"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1"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1"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1"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1"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1"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1"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1"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25" hidden="1">{"TAB1",#N/A,TRUE,"GENERAL";"TAB2",#N/A,TRUE,"GENERAL";"TAB3",#N/A,TRUE,"GENERAL";"TAB4",#N/A,TRUE,"GENERAL";"TAB5",#N/A,TRUE,"GENERAL"}</definedName>
    <definedName name="lucy" localSheetId="26" hidden="1">{"TAB1",#N/A,TRUE,"GENERAL";"TAB2",#N/A,TRUE,"GENERAL";"TAB3",#N/A,TRUE,"GENERAL";"TAB4",#N/A,TRUE,"GENERAL";"TAB5",#N/A,TRUE,"GENERAL"}</definedName>
    <definedName name="lucy" localSheetId="27" hidden="1">{"TAB1",#N/A,TRUE,"GENERAL";"TAB2",#N/A,TRUE,"GENERAL";"TAB3",#N/A,TRUE,"GENERAL";"TAB4",#N/A,TRUE,"GENERAL";"TAB5",#N/A,TRUE,"GENERAL"}</definedName>
    <definedName name="lucy" localSheetId="28" hidden="1">{"TAB1",#N/A,TRUE,"GENERAL";"TAB2",#N/A,TRUE,"GENERAL";"TAB3",#N/A,TRUE,"GENERAL";"TAB4",#N/A,TRUE,"GENERAL";"TAB5",#N/A,TRUE,"GENERAL"}</definedName>
    <definedName name="lucy" localSheetId="29" hidden="1">{"TAB1",#N/A,TRUE,"GENERAL";"TAB2",#N/A,TRUE,"GENERAL";"TAB3",#N/A,TRUE,"GENERAL";"TAB4",#N/A,TRUE,"GENERAL";"TAB5",#N/A,TRUE,"GENERAL"}</definedName>
    <definedName name="lucy" localSheetId="30" hidden="1">{"TAB1",#N/A,TRUE,"GENERAL";"TAB2",#N/A,TRUE,"GENERAL";"TAB3",#N/A,TRUE,"GENERAL";"TAB4",#N/A,TRUE,"GENERAL";"TAB5",#N/A,TRUE,"GENERAL"}</definedName>
    <definedName name="lucy" localSheetId="31" hidden="1">{"TAB1",#N/A,TRUE,"GENERAL";"TAB2",#N/A,TRUE,"GENERAL";"TAB3",#N/A,TRUE,"GENERAL";"TAB4",#N/A,TRUE,"GENERAL";"TAB5",#N/A,TRUE,"GENERAL"}</definedName>
    <definedName name="lucy" localSheetId="8" hidden="1">{"TAB1",#N/A,TRUE,"GENERAL";"TAB2",#N/A,TRUE,"GENERAL";"TAB3",#N/A,TRUE,"GENERAL";"TAB4",#N/A,TRUE,"GENERAL";"TAB5",#N/A,TRUE,"GENERAL"}</definedName>
    <definedName name="lucy" localSheetId="9"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1"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1"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1"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1"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1"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1"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1"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1"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1"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1"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1"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1"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1"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1"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1"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1"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1"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1"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1"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1"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1"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1"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1"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1"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1"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1"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1"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1"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1"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1"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1"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1"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1"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1"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1"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1"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1"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1"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1"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1"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1"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1"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1"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1"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1"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1"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1"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1"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1"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1"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1"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1"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1"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1"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1"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1"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1"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1"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1"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1"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1"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1"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1"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1"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1"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1"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1"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1"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1"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1"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1"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1"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1"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1"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1"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1"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1"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1"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1"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1"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1"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1"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1"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1"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1"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1"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1"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1"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1"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1"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1"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1"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1"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1"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1"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1"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1"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1"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1"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1"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1"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1"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1"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1"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olver_adj" localSheetId="9" hidden="1">'BASE PRESUPUESTO'!#REF!</definedName>
    <definedName name="solver_adj" localSheetId="0" hidden="1">'BASE PRESUPUESTO AJUSTE ABRIL22'!#REF!</definedName>
    <definedName name="solver_cvg" localSheetId="9" hidden="1">0.0001</definedName>
    <definedName name="solver_cvg" localSheetId="0" hidden="1">0.0001</definedName>
    <definedName name="solver_drv" localSheetId="9" hidden="1">1</definedName>
    <definedName name="solver_drv" localSheetId="0" hidden="1">1</definedName>
    <definedName name="solver_est" localSheetId="9" hidden="1">1</definedName>
    <definedName name="solver_est" localSheetId="0" hidden="1">1</definedName>
    <definedName name="solver_itr" localSheetId="9" hidden="1">100</definedName>
    <definedName name="solver_itr" localSheetId="0" hidden="1">100</definedName>
    <definedName name="solver_lhs1" localSheetId="9" hidden="1">'BASE PRESUPUESTO'!#REF!</definedName>
    <definedName name="solver_lhs1" localSheetId="0" hidden="1">'BASE PRESUPUESTO AJUSTE ABRIL22'!#REF!</definedName>
    <definedName name="solver_lin" localSheetId="9" hidden="1">2</definedName>
    <definedName name="solver_lin" localSheetId="0" hidden="1">2</definedName>
    <definedName name="solver_neg" localSheetId="9" hidden="1">2</definedName>
    <definedName name="solver_neg" localSheetId="0" hidden="1">2</definedName>
    <definedName name="solver_num" localSheetId="9" hidden="1">1</definedName>
    <definedName name="solver_num" localSheetId="0" hidden="1">1</definedName>
    <definedName name="solver_nwt" localSheetId="9" hidden="1">1</definedName>
    <definedName name="solver_nwt" localSheetId="0" hidden="1">1</definedName>
    <definedName name="solver_opt" localSheetId="9" hidden="1">'BASE PRESUPUESTO'!#REF!</definedName>
    <definedName name="solver_opt" localSheetId="0" hidden="1">'BASE PRESUPUESTO AJUSTE ABRIL22'!#REF!</definedName>
    <definedName name="solver_pre" localSheetId="9" hidden="1">0.000001</definedName>
    <definedName name="solver_pre" localSheetId="0" hidden="1">0.000001</definedName>
    <definedName name="solver_rel1" localSheetId="9" hidden="1">2</definedName>
    <definedName name="solver_rel1" localSheetId="0" hidden="1">2</definedName>
    <definedName name="solver_rhs1" localSheetId="9" hidden="1">'BASE PRESUPUESTO'!#REF!</definedName>
    <definedName name="solver_rhs1" localSheetId="0" hidden="1">'BASE PRESUPUESTO AJUSTE ABRIL22'!#REF!</definedName>
    <definedName name="solver_scl" localSheetId="9" hidden="1">2</definedName>
    <definedName name="solver_scl" localSheetId="0" hidden="1">2</definedName>
    <definedName name="solver_sho" localSheetId="9" hidden="1">2</definedName>
    <definedName name="solver_sho" localSheetId="0" hidden="1">2</definedName>
    <definedName name="solver_tim" localSheetId="9" hidden="1">100</definedName>
    <definedName name="solver_tim" localSheetId="0" hidden="1">100</definedName>
    <definedName name="solver_tol" localSheetId="9" hidden="1">0.05</definedName>
    <definedName name="solver_tol" localSheetId="0" hidden="1">0.05</definedName>
    <definedName name="solver_typ" localSheetId="9" hidden="1">3</definedName>
    <definedName name="solver_typ" localSheetId="0" hidden="1">3</definedName>
    <definedName name="solver_val" localSheetId="9" hidden="1">63899000000</definedName>
    <definedName name="solver_val" localSheetId="0" hidden="1">63899000000</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1"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1"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31"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1"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25" hidden="1">{"via1",#N/A,TRUE,"general";"via2",#N/A,TRUE,"general";"via3",#N/A,TRUE,"general"}</definedName>
    <definedName name="via" localSheetId="26" hidden="1">{"via1",#N/A,TRUE,"general";"via2",#N/A,TRUE,"general";"via3",#N/A,TRUE,"general"}</definedName>
    <definedName name="via" localSheetId="27" hidden="1">{"via1",#N/A,TRUE,"general";"via2",#N/A,TRUE,"general";"via3",#N/A,TRUE,"general"}</definedName>
    <definedName name="via" localSheetId="28" hidden="1">{"via1",#N/A,TRUE,"general";"via2",#N/A,TRUE,"general";"via3",#N/A,TRUE,"general"}</definedName>
    <definedName name="via" localSheetId="29" hidden="1">{"via1",#N/A,TRUE,"general";"via2",#N/A,TRUE,"general";"via3",#N/A,TRUE,"general"}</definedName>
    <definedName name="via" localSheetId="30" hidden="1">{"via1",#N/A,TRUE,"general";"via2",#N/A,TRUE,"general";"via3",#N/A,TRUE,"general"}</definedName>
    <definedName name="via" localSheetId="31" hidden="1">{"via1",#N/A,TRUE,"general";"via2",#N/A,TRUE,"general";"via3",#N/A,TRUE,"general"}</definedName>
    <definedName name="via" localSheetId="8" hidden="1">{"via1",#N/A,TRUE,"general";"via2",#N/A,TRUE,"general";"via3",#N/A,TRUE,"general"}</definedName>
    <definedName name="via" localSheetId="9"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31"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1"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7" i="44" l="1"/>
  <c r="Q10" i="142" l="1"/>
  <c r="F10" i="229" s="1"/>
  <c r="Q4" i="142"/>
  <c r="I100" i="130" l="1"/>
  <c r="I98" i="130"/>
  <c r="F95" i="130"/>
  <c r="I95" i="130" s="1"/>
  <c r="F94" i="130"/>
  <c r="I94" i="130" s="1"/>
  <c r="I96" i="130" s="1"/>
  <c r="I92" i="130"/>
  <c r="I91" i="130"/>
  <c r="I90" i="130"/>
  <c r="H87" i="130"/>
  <c r="I87" i="130" s="1"/>
  <c r="I85" i="130"/>
  <c r="I88" i="130" s="1"/>
  <c r="I83" i="130"/>
  <c r="I82" i="130"/>
  <c r="I81" i="130"/>
  <c r="I84" i="130" s="1"/>
  <c r="I80" i="130"/>
  <c r="I76" i="130"/>
  <c r="I75" i="130"/>
  <c r="I74" i="130"/>
  <c r="I73" i="130"/>
  <c r="I77" i="130" s="1"/>
  <c r="F70" i="130"/>
  <c r="I70" i="130" s="1"/>
  <c r="I69" i="130"/>
  <c r="I71" i="130" s="1"/>
  <c r="I67" i="130"/>
  <c r="I68" i="130" s="1"/>
  <c r="I65" i="130"/>
  <c r="I66" i="130" s="1"/>
  <c r="I63" i="130"/>
  <c r="I64" i="130" s="1"/>
  <c r="F61" i="130"/>
  <c r="I61" i="130" s="1"/>
  <c r="F60" i="130"/>
  <c r="I60" i="130" s="1"/>
  <c r="F59" i="130"/>
  <c r="I59" i="130" s="1"/>
  <c r="I56" i="130"/>
  <c r="F55" i="130"/>
  <c r="I55" i="130" s="1"/>
  <c r="F54" i="130"/>
  <c r="I54" i="130" s="1"/>
  <c r="F53" i="130"/>
  <c r="I53" i="130" s="1"/>
  <c r="G51" i="130"/>
  <c r="F51" i="130"/>
  <c r="I49" i="130"/>
  <c r="I50" i="130" s="1"/>
  <c r="I47" i="130"/>
  <c r="I46" i="130"/>
  <c r="F45" i="130"/>
  <c r="I45" i="130" s="1"/>
  <c r="F44" i="130"/>
  <c r="I44" i="130" s="1"/>
  <c r="F43" i="130"/>
  <c r="I43" i="130" s="1"/>
  <c r="F42" i="130"/>
  <c r="I42" i="130" s="1"/>
  <c r="F40" i="130"/>
  <c r="I40" i="130" s="1"/>
  <c r="F39" i="130"/>
  <c r="I39" i="130" s="1"/>
  <c r="F38" i="130"/>
  <c r="I38" i="130" s="1"/>
  <c r="I41" i="130" s="1"/>
  <c r="F36" i="130"/>
  <c r="I36" i="130" s="1"/>
  <c r="F35" i="130"/>
  <c r="I35" i="130" s="1"/>
  <c r="I33" i="130"/>
  <c r="I30" i="130"/>
  <c r="I29" i="130"/>
  <c r="F28" i="130"/>
  <c r="I28" i="130" s="1"/>
  <c r="F27" i="130"/>
  <c r="I27" i="130" s="1"/>
  <c r="F26" i="130"/>
  <c r="I26" i="130" s="1"/>
  <c r="I25" i="130"/>
  <c r="I22" i="130"/>
  <c r="I23" i="130" s="1"/>
  <c r="I20" i="130"/>
  <c r="H13" i="130"/>
  <c r="G13" i="130"/>
  <c r="M12" i="130"/>
  <c r="M13" i="130" s="1"/>
  <c r="H12" i="130"/>
  <c r="G12" i="130"/>
  <c r="I62" i="130" l="1"/>
  <c r="I51" i="130"/>
  <c r="I48" i="130"/>
  <c r="I31" i="130"/>
  <c r="I12" i="130"/>
  <c r="I13" i="130"/>
  <c r="I57" i="130"/>
  <c r="I16" i="130" l="1"/>
  <c r="I18" i="130" s="1"/>
  <c r="I21" i="130" s="1"/>
  <c r="I101" i="130" s="1"/>
  <c r="L46" i="44" s="1"/>
  <c r="H14" i="189"/>
  <c r="H12" i="135"/>
  <c r="G12" i="135"/>
  <c r="G11" i="135"/>
  <c r="H12" i="108"/>
  <c r="G12" i="108"/>
  <c r="H12" i="91"/>
  <c r="G12" i="91"/>
  <c r="G11" i="91"/>
  <c r="G14" i="189" s="1"/>
  <c r="G10" i="91"/>
  <c r="G11" i="108"/>
  <c r="G10" i="108"/>
  <c r="I10" i="108" s="1"/>
  <c r="K10" i="108" s="1"/>
  <c r="H11" i="91"/>
  <c r="J10" i="148"/>
  <c r="F10" i="148"/>
  <c r="I10" i="148" s="1"/>
  <c r="K10" i="148" s="1"/>
  <c r="J10" i="135"/>
  <c r="H10" i="135"/>
  <c r="H10" i="108"/>
  <c r="H10" i="91"/>
  <c r="F10" i="135"/>
  <c r="I10" i="135" s="1"/>
  <c r="K10" i="135" s="1"/>
  <c r="F10" i="108"/>
  <c r="F10" i="91"/>
  <c r="J10" i="91"/>
  <c r="F11" i="230"/>
  <c r="I10" i="91" l="1"/>
  <c r="K10" i="91" s="1"/>
  <c r="T10" i="142"/>
  <c r="J9" i="238" l="1"/>
  <c r="F9" i="238"/>
  <c r="J9" i="237"/>
  <c r="J9" i="236"/>
  <c r="J9" i="235"/>
  <c r="J11" i="234"/>
  <c r="J10" i="234"/>
  <c r="J9" i="234"/>
  <c r="J9" i="233"/>
  <c r="G9" i="233"/>
  <c r="I9" i="233" s="1"/>
  <c r="K9" i="233" s="1"/>
  <c r="K17" i="233" s="1"/>
  <c r="I34" i="44" s="1"/>
  <c r="J9" i="232"/>
  <c r="I9" i="238"/>
  <c r="K9" i="238" s="1"/>
  <c r="K19" i="238" s="1"/>
  <c r="I39" i="44" s="1"/>
  <c r="D3" i="238"/>
  <c r="I9" i="237"/>
  <c r="D3" i="237"/>
  <c r="I9" i="236"/>
  <c r="D3" i="236"/>
  <c r="F9" i="235"/>
  <c r="I9" i="235" s="1"/>
  <c r="D3" i="235"/>
  <c r="I11" i="234"/>
  <c r="G10" i="234"/>
  <c r="F10" i="234"/>
  <c r="I10" i="234" s="1"/>
  <c r="I9" i="234"/>
  <c r="D3" i="234"/>
  <c r="D3" i="233"/>
  <c r="I9" i="232"/>
  <c r="K9" i="232" s="1"/>
  <c r="K17" i="232" s="1"/>
  <c r="I33" i="44" s="1"/>
  <c r="D3" i="232"/>
  <c r="D39" i="44"/>
  <c r="D27" i="44"/>
  <c r="E27" i="44"/>
  <c r="D28" i="44"/>
  <c r="E28" i="44"/>
  <c r="D29" i="44"/>
  <c r="E26" i="44"/>
  <c r="D26" i="44"/>
  <c r="D19" i="44"/>
  <c r="E19" i="44"/>
  <c r="D20" i="44"/>
  <c r="E20" i="44"/>
  <c r="D22" i="44"/>
  <c r="E18" i="44"/>
  <c r="D18" i="44"/>
  <c r="D15" i="44"/>
  <c r="E15" i="44"/>
  <c r="E13" i="44"/>
  <c r="D13" i="44"/>
  <c r="G508" i="139"/>
  <c r="G509" i="139" s="1"/>
  <c r="G510" i="139" s="1"/>
  <c r="G511" i="139" s="1"/>
  <c r="G512" i="139" s="1"/>
  <c r="G513" i="139" s="1"/>
  <c r="G514" i="139" s="1"/>
  <c r="G515" i="139" s="1"/>
  <c r="G516" i="139" s="1"/>
  <c r="G517" i="139" s="1"/>
  <c r="G518" i="139" s="1"/>
  <c r="G519" i="139" s="1"/>
  <c r="G520" i="139" s="1"/>
  <c r="G521" i="139" s="1"/>
  <c r="G522" i="139" s="1"/>
  <c r="G523" i="139" s="1"/>
  <c r="G524" i="139" s="1"/>
  <c r="G525" i="139" s="1"/>
  <c r="G526" i="139" s="1"/>
  <c r="G527" i="139" s="1"/>
  <c r="G528" i="139" s="1"/>
  <c r="G529" i="139" s="1"/>
  <c r="G530" i="139" s="1"/>
  <c r="G531" i="139" s="1"/>
  <c r="G532" i="139" s="1"/>
  <c r="G533" i="139" s="1"/>
  <c r="G534" i="139" s="1"/>
  <c r="G535" i="139" s="1"/>
  <c r="G536" i="139" s="1"/>
  <c r="G537" i="139" s="1"/>
  <c r="G538" i="139" s="1"/>
  <c r="G539" i="139" s="1"/>
  <c r="G540" i="139" s="1"/>
  <c r="G541" i="139" s="1"/>
  <c r="G542" i="139" s="1"/>
  <c r="G543" i="139" s="1"/>
  <c r="G544" i="139" s="1"/>
  <c r="G545" i="139" s="1"/>
  <c r="G546" i="139" s="1"/>
  <c r="G547" i="139" s="1"/>
  <c r="G548" i="139" s="1"/>
  <c r="G549" i="139" s="1"/>
  <c r="G550" i="139" s="1"/>
  <c r="G551" i="139" s="1"/>
  <c r="G552" i="139" s="1"/>
  <c r="G553" i="139" s="1"/>
  <c r="G554" i="139" s="1"/>
  <c r="G555" i="139" s="1"/>
  <c r="G556" i="139" s="1"/>
  <c r="G557" i="139" s="1"/>
  <c r="G558" i="139" s="1"/>
  <c r="H39" i="44"/>
  <c r="G39" i="44"/>
  <c r="E26" i="231"/>
  <c r="G26" i="231" s="1"/>
  <c r="G27" i="231" s="1"/>
  <c r="G21" i="231"/>
  <c r="G15" i="231"/>
  <c r="G12" i="231"/>
  <c r="G16" i="231" s="1"/>
  <c r="G6" i="231"/>
  <c r="G8" i="231" s="1"/>
  <c r="G37" i="44"/>
  <c r="J37" i="44" s="1"/>
  <c r="K37" i="44" s="1"/>
  <c r="G38" i="44"/>
  <c r="H38" i="44" s="1"/>
  <c r="G36" i="44"/>
  <c r="J36" i="44" s="1"/>
  <c r="K36" i="44" s="1"/>
  <c r="G35" i="44"/>
  <c r="H35" i="44" s="1"/>
  <c r="G34" i="44"/>
  <c r="J34" i="44" s="1"/>
  <c r="K34" i="44" s="1"/>
  <c r="G33" i="44"/>
  <c r="J33" i="44" s="1"/>
  <c r="K33" i="44" s="1"/>
  <c r="K9" i="236" l="1"/>
  <c r="K19" i="236" s="1"/>
  <c r="I37" i="44" s="1"/>
  <c r="K11" i="234"/>
  <c r="D33" i="44"/>
  <c r="E36" i="44"/>
  <c r="D37" i="44"/>
  <c r="E34" i="44"/>
  <c r="D34" i="44"/>
  <c r="D36" i="44"/>
  <c r="D38" i="44"/>
  <c r="E33" i="44"/>
  <c r="E35" i="44"/>
  <c r="D35" i="44"/>
  <c r="K9" i="237"/>
  <c r="K19" i="237" s="1"/>
  <c r="I38" i="44" s="1"/>
  <c r="K9" i="235"/>
  <c r="K17" i="235" s="1"/>
  <c r="I36" i="44" s="1"/>
  <c r="K10" i="234"/>
  <c r="K9" i="234"/>
  <c r="L37" i="44"/>
  <c r="G29" i="231"/>
  <c r="J39" i="44" s="1"/>
  <c r="J35" i="44"/>
  <c r="K35" i="44" s="1"/>
  <c r="L34" i="44"/>
  <c r="L33" i="44"/>
  <c r="H33" i="44"/>
  <c r="H34" i="44"/>
  <c r="H37" i="44"/>
  <c r="L36" i="44"/>
  <c r="H36" i="44"/>
  <c r="J38" i="44"/>
  <c r="K38" i="44" s="1"/>
  <c r="L38" i="44" l="1"/>
  <c r="K17" i="234"/>
  <c r="I35" i="44" s="1"/>
  <c r="L35" i="44" s="1"/>
  <c r="H22" i="44" l="1"/>
  <c r="G22" i="44"/>
  <c r="F14" i="146"/>
  <c r="G14" i="146"/>
  <c r="G15" i="146"/>
  <c r="G16" i="146"/>
  <c r="G17" i="146"/>
  <c r="G18" i="146"/>
  <c r="G19" i="146"/>
  <c r="G20" i="146"/>
  <c r="G21" i="146"/>
  <c r="G4" i="146"/>
  <c r="G23" i="44"/>
  <c r="I11" i="230"/>
  <c r="K11" i="230" s="1"/>
  <c r="E11" i="230"/>
  <c r="E9" i="230"/>
  <c r="D3" i="230"/>
  <c r="H23" i="44" l="1"/>
  <c r="D23" i="44"/>
  <c r="K39" i="44"/>
  <c r="L39" i="44" s="1"/>
  <c r="J23" i="44"/>
  <c r="K23" i="44" s="1"/>
  <c r="H9" i="135"/>
  <c r="H9" i="91"/>
  <c r="H51" i="131"/>
  <c r="S9" i="142" l="1"/>
  <c r="G10" i="134"/>
  <c r="H19" i="131" l="1"/>
  <c r="H20" i="131"/>
  <c r="H21" i="131"/>
  <c r="H22" i="131"/>
  <c r="H23" i="131"/>
  <c r="H24" i="131"/>
  <c r="H25" i="131"/>
  <c r="H26" i="131"/>
  <c r="H27" i="131"/>
  <c r="H28" i="131"/>
  <c r="H29" i="131"/>
  <c r="H30" i="131"/>
  <c r="H31" i="131"/>
  <c r="H32" i="131"/>
  <c r="H33" i="131"/>
  <c r="H18" i="131"/>
  <c r="H17" i="131"/>
  <c r="G11" i="134"/>
  <c r="I11" i="134" s="1"/>
  <c r="I9" i="198"/>
  <c r="J9" i="148"/>
  <c r="J9" i="135"/>
  <c r="J9" i="108"/>
  <c r="J9" i="91"/>
  <c r="J12" i="86"/>
  <c r="J10" i="86"/>
  <c r="F11" i="86"/>
  <c r="H11" i="86"/>
  <c r="E11" i="86"/>
  <c r="H9" i="86"/>
  <c r="E9" i="86"/>
  <c r="J12" i="197"/>
  <c r="J10" i="197"/>
  <c r="F11" i="197"/>
  <c r="E11" i="197"/>
  <c r="E9" i="197"/>
  <c r="J12" i="90"/>
  <c r="H11" i="90"/>
  <c r="H9" i="90"/>
  <c r="J13" i="208"/>
  <c r="H12" i="208"/>
  <c r="H10" i="208"/>
  <c r="J13" i="189"/>
  <c r="H12" i="189"/>
  <c r="H10" i="189"/>
  <c r="E10" i="189"/>
  <c r="J11" i="229"/>
  <c r="H10" i="229"/>
  <c r="E10" i="229"/>
  <c r="Q15" i="142"/>
  <c r="Q11" i="142"/>
  <c r="Q12" i="142" s="1"/>
  <c r="Q13" i="142" s="1"/>
  <c r="Q14" i="142" s="1"/>
  <c r="F12" i="208" s="1"/>
  <c r="P11" i="142"/>
  <c r="P12" i="142" s="1"/>
  <c r="P13" i="142" s="1"/>
  <c r="R10" i="142"/>
  <c r="R11" i="142" s="1"/>
  <c r="R12" i="142" s="1"/>
  <c r="R13" i="142" s="1"/>
  <c r="G12" i="189" s="1"/>
  <c r="L7" i="142"/>
  <c r="L5" i="142"/>
  <c r="R4" i="142"/>
  <c r="G9" i="197" s="1"/>
  <c r="E11" i="229"/>
  <c r="D3" i="229"/>
  <c r="G9" i="86" l="1"/>
  <c r="E11" i="90"/>
  <c r="P14" i="142"/>
  <c r="E12" i="189"/>
  <c r="F12" i="189"/>
  <c r="G11" i="197"/>
  <c r="I11" i="197" s="1"/>
  <c r="K11" i="197" s="1"/>
  <c r="F12" i="197" s="1"/>
  <c r="I12" i="197" s="1"/>
  <c r="K12" i="197" s="1"/>
  <c r="G11" i="90"/>
  <c r="F11" i="90"/>
  <c r="G11" i="86"/>
  <c r="I11" i="86" s="1"/>
  <c r="K11" i="86" s="1"/>
  <c r="F12" i="86" s="1"/>
  <c r="I12" i="86" s="1"/>
  <c r="K12" i="86" s="1"/>
  <c r="G10" i="229"/>
  <c r="R14" i="142"/>
  <c r="G12" i="208" s="1"/>
  <c r="I11" i="90" l="1"/>
  <c r="K11" i="90" s="1"/>
  <c r="F12" i="90" s="1"/>
  <c r="I12" i="90" s="1"/>
  <c r="K12" i="90" s="1"/>
  <c r="I12" i="189"/>
  <c r="K12" i="189" s="1"/>
  <c r="F13" i="189" s="1"/>
  <c r="I13" i="189" s="1"/>
  <c r="K13" i="189" s="1"/>
  <c r="I12" i="208"/>
  <c r="K12" i="208" s="1"/>
  <c r="F13" i="208" s="1"/>
  <c r="I13" i="208" s="1"/>
  <c r="K13" i="208" s="1"/>
  <c r="P15" i="142"/>
  <c r="E12" i="208"/>
  <c r="S15" i="142"/>
  <c r="G32" i="44"/>
  <c r="D32" i="44" s="1"/>
  <c r="G14" i="44"/>
  <c r="C14" i="44"/>
  <c r="J14" i="44" l="1"/>
  <c r="K14" i="44" s="1"/>
  <c r="D14" i="44"/>
  <c r="E14" i="44"/>
  <c r="C15" i="44"/>
  <c r="B4" i="229"/>
  <c r="H14" i="44"/>
  <c r="D4" i="229" l="1"/>
  <c r="G21" i="44" l="1"/>
  <c r="D21" i="44" l="1"/>
  <c r="E21" i="44"/>
  <c r="A508" i="139" l="1"/>
  <c r="A509" i="139" s="1"/>
  <c r="A510" i="139" s="1"/>
  <c r="A511" i="139" s="1"/>
  <c r="A512" i="139" s="1"/>
  <c r="A513" i="139" s="1"/>
  <c r="A514" i="139" s="1"/>
  <c r="A515" i="139" s="1"/>
  <c r="A516" i="139" s="1"/>
  <c r="A517" i="139" s="1"/>
  <c r="A518" i="139" s="1"/>
  <c r="A519" i="139" s="1"/>
  <c r="A520" i="139" s="1"/>
  <c r="A521" i="139" s="1"/>
  <c r="A522" i="139" s="1"/>
  <c r="A523" i="139" s="1"/>
  <c r="A524" i="139" s="1"/>
  <c r="A525" i="139" s="1"/>
  <c r="A526" i="139" s="1"/>
  <c r="A527" i="139" s="1"/>
  <c r="A528" i="139" s="1"/>
  <c r="A529" i="139" s="1"/>
  <c r="A530" i="139" s="1"/>
  <c r="A531" i="139" s="1"/>
  <c r="A532" i="139" s="1"/>
  <c r="A533" i="139" s="1"/>
  <c r="A534" i="139" s="1"/>
  <c r="A535" i="139" s="1"/>
  <c r="A536" i="139" s="1"/>
  <c r="A537" i="139" s="1"/>
  <c r="A538" i="139" s="1"/>
  <c r="A539" i="139" s="1"/>
  <c r="A540" i="139" s="1"/>
  <c r="A541" i="139" s="1"/>
  <c r="A542" i="139" s="1"/>
  <c r="A543" i="139" s="1"/>
  <c r="A544" i="139" s="1"/>
  <c r="A545" i="139" s="1"/>
  <c r="A546" i="139" s="1"/>
  <c r="A547" i="139" s="1"/>
  <c r="A548" i="139" s="1"/>
  <c r="A549" i="139" s="1"/>
  <c r="A550" i="139" s="1"/>
  <c r="A551" i="139" s="1"/>
  <c r="A552" i="139" s="1"/>
  <c r="A553" i="139" s="1"/>
  <c r="A554" i="139" s="1"/>
  <c r="A555" i="139" s="1"/>
  <c r="A556" i="139" s="1"/>
  <c r="A557" i="139" s="1"/>
  <c r="A558" i="139" s="1"/>
  <c r="G12" i="134" l="1"/>
  <c r="D27" i="131" l="1"/>
  <c r="D21" i="131"/>
  <c r="D22" i="131" s="1"/>
  <c r="D23" i="131" s="1"/>
  <c r="D24" i="131" s="1"/>
  <c r="J20" i="131"/>
  <c r="J19" i="131"/>
  <c r="I18" i="131"/>
  <c r="I19" i="131" s="1"/>
  <c r="I20" i="131" s="1"/>
  <c r="I21" i="131" s="1"/>
  <c r="J49" i="131" l="1"/>
  <c r="D28" i="131"/>
  <c r="D29" i="131" s="1"/>
  <c r="D30" i="131" s="1"/>
  <c r="J18" i="131"/>
  <c r="J17" i="131"/>
  <c r="J21" i="131"/>
  <c r="I22" i="131"/>
  <c r="I23" i="131" l="1"/>
  <c r="J23" i="131" s="1"/>
  <c r="J22" i="131"/>
  <c r="I24" i="131"/>
  <c r="I25" i="131" l="1"/>
  <c r="J24" i="131"/>
  <c r="I26" i="131" l="1"/>
  <c r="J25" i="131"/>
  <c r="J26" i="131" l="1"/>
  <c r="I27" i="131"/>
  <c r="I28" i="131" s="1"/>
  <c r="J28" i="131" l="1"/>
  <c r="I29" i="131"/>
  <c r="I33" i="131"/>
  <c r="J33" i="131" s="1"/>
  <c r="J27" i="131"/>
  <c r="J29" i="131" l="1"/>
  <c r="I30" i="131"/>
  <c r="J30" i="131" l="1"/>
  <c r="I31" i="131"/>
  <c r="J31" i="131" l="1"/>
  <c r="I32" i="131"/>
  <c r="J32" i="131" s="1"/>
  <c r="E33" i="146" l="1"/>
  <c r="G33" i="146" s="1"/>
  <c r="G6" i="146"/>
  <c r="G5" i="146"/>
  <c r="G7" i="146"/>
  <c r="E13" i="84" l="1"/>
  <c r="R15" i="142"/>
  <c r="M6" i="142" s="1"/>
  <c r="L78" i="131" l="1"/>
  <c r="G70" i="131"/>
  <c r="J70" i="131" s="1"/>
  <c r="J71" i="131" s="1"/>
  <c r="G62" i="131"/>
  <c r="J62" i="131" s="1"/>
  <c r="G61" i="131"/>
  <c r="J61" i="131" s="1"/>
  <c r="G64" i="131"/>
  <c r="J64" i="131" s="1"/>
  <c r="J63" i="131"/>
  <c r="H56" i="131"/>
  <c r="J55" i="131"/>
  <c r="H55" i="131"/>
  <c r="J54" i="131"/>
  <c r="H54" i="131"/>
  <c r="J53" i="131"/>
  <c r="H53" i="131"/>
  <c r="H52" i="131"/>
  <c r="G65" i="131" s="1"/>
  <c r="J65" i="131" s="1"/>
  <c r="J50" i="131"/>
  <c r="H36" i="131"/>
  <c r="H46" i="131"/>
  <c r="D46" i="131"/>
  <c r="H45" i="131"/>
  <c r="H43" i="131"/>
  <c r="D40" i="131"/>
  <c r="D41" i="131" s="1"/>
  <c r="D42" i="131" s="1"/>
  <c r="D43" i="131" s="1"/>
  <c r="J39" i="131"/>
  <c r="H39" i="131"/>
  <c r="J38" i="131"/>
  <c r="H38" i="131"/>
  <c r="I37" i="131"/>
  <c r="I38" i="131" s="1"/>
  <c r="I39" i="131" s="1"/>
  <c r="I40" i="131" s="1"/>
  <c r="H35" i="131"/>
  <c r="J35" i="131" s="1"/>
  <c r="J37" i="131" l="1"/>
  <c r="J66" i="131"/>
  <c r="J51" i="131"/>
  <c r="J56" i="131"/>
  <c r="J40" i="131"/>
  <c r="I41" i="131"/>
  <c r="J52" i="131"/>
  <c r="I42" i="131" l="1"/>
  <c r="J42" i="131" s="1"/>
  <c r="J41" i="131"/>
  <c r="I43" i="131"/>
  <c r="I44" i="131" l="1"/>
  <c r="J43" i="131"/>
  <c r="J44" i="131" l="1"/>
  <c r="I45" i="131"/>
  <c r="I46" i="131" l="1"/>
  <c r="J45" i="131"/>
  <c r="J46" i="131" l="1"/>
  <c r="I36" i="131"/>
  <c r="J36" i="131" s="1"/>
  <c r="J57" i="131" l="1"/>
  <c r="J74" i="131" s="1"/>
  <c r="J75" i="131" s="1"/>
  <c r="H27" i="129"/>
  <c r="H26" i="129"/>
  <c r="G26" i="129"/>
  <c r="I26" i="129" s="1"/>
  <c r="H25" i="129"/>
  <c r="I25" i="129" s="1"/>
  <c r="H24" i="129"/>
  <c r="I24" i="129" s="1"/>
  <c r="H23" i="129"/>
  <c r="I23" i="129" s="1"/>
  <c r="H22" i="129"/>
  <c r="I22" i="129" s="1"/>
  <c r="H21" i="129"/>
  <c r="I21" i="129" s="1"/>
  <c r="H20" i="129"/>
  <c r="I20" i="129" s="1"/>
  <c r="H19" i="129"/>
  <c r="I19" i="129" s="1"/>
  <c r="H18" i="129"/>
  <c r="I18" i="129" s="1"/>
  <c r="H17" i="129"/>
  <c r="I17" i="129" s="1"/>
  <c r="H16" i="129"/>
  <c r="I16" i="129" s="1"/>
  <c r="H15" i="129"/>
  <c r="I15" i="129" s="1"/>
  <c r="H14" i="129"/>
  <c r="I14" i="129" s="1"/>
  <c r="G11" i="129"/>
  <c r="C11" i="129"/>
  <c r="G27" i="129" s="1"/>
  <c r="I27" i="129" s="1"/>
  <c r="J77" i="131" l="1"/>
  <c r="I28" i="129"/>
  <c r="H11" i="129"/>
  <c r="L50" i="44" l="1"/>
  <c r="I30" i="129"/>
  <c r="L45" i="44" s="1"/>
  <c r="I10" i="229" l="1"/>
  <c r="K10" i="229" s="1"/>
  <c r="F11" i="229" s="1"/>
  <c r="U10" i="142" l="1"/>
  <c r="M7" i="142"/>
  <c r="F12" i="84"/>
  <c r="F13" i="84" l="1"/>
  <c r="I13" i="84" s="1"/>
  <c r="K13" i="84" s="1"/>
  <c r="I11" i="229"/>
  <c r="K11" i="229" s="1"/>
  <c r="I15" i="134" l="1"/>
  <c r="C18" i="44"/>
  <c r="C19" i="44" s="1"/>
  <c r="J11" i="208"/>
  <c r="D3" i="208"/>
  <c r="H19" i="44"/>
  <c r="R5" i="142"/>
  <c r="P5" i="142"/>
  <c r="B4" i="208" l="1"/>
  <c r="K4" i="208" s="1"/>
  <c r="C20" i="44"/>
  <c r="P6" i="142"/>
  <c r="L4" i="142" s="1"/>
  <c r="E9" i="90"/>
  <c r="R6" i="142"/>
  <c r="R7" i="142" s="1"/>
  <c r="G10" i="189" s="1"/>
  <c r="G9" i="90"/>
  <c r="R9" i="142"/>
  <c r="R8" i="142"/>
  <c r="G10" i="208" s="1"/>
  <c r="C21" i="44"/>
  <c r="C22" i="44" s="1"/>
  <c r="C23" i="44" s="1"/>
  <c r="P8" i="142"/>
  <c r="J19" i="44"/>
  <c r="K19" i="44" s="1"/>
  <c r="B4" i="230" l="1"/>
  <c r="C26" i="44"/>
  <c r="C27" i="44" s="1"/>
  <c r="K6" i="142"/>
  <c r="E10" i="208"/>
  <c r="K4" i="230" l="1"/>
  <c r="D4" i="230"/>
  <c r="I12" i="134" l="1"/>
  <c r="E11" i="84" l="1"/>
  <c r="J4" i="142"/>
  <c r="E10" i="84" s="1"/>
  <c r="D3" i="198" l="1"/>
  <c r="K9" i="198" l="1"/>
  <c r="B4" i="197"/>
  <c r="D3" i="197"/>
  <c r="H21" i="44" l="1"/>
  <c r="J21" i="44"/>
  <c r="K21" i="44" s="1"/>
  <c r="K26" i="198" l="1"/>
  <c r="I32" i="44" s="1"/>
  <c r="I12" i="84"/>
  <c r="J32" i="44"/>
  <c r="K32" i="44" s="1"/>
  <c r="H32" i="44"/>
  <c r="B4" i="84"/>
  <c r="B4" i="86"/>
  <c r="L32" i="44" l="1"/>
  <c r="L40" i="44" s="1"/>
  <c r="B4" i="91" l="1"/>
  <c r="E9" i="148"/>
  <c r="G9" i="135"/>
  <c r="E9" i="135"/>
  <c r="G9" i="108"/>
  <c r="H9" i="108"/>
  <c r="E9" i="108"/>
  <c r="G9" i="91"/>
  <c r="J10" i="90" l="1"/>
  <c r="J11" i="189"/>
  <c r="I10" i="134"/>
  <c r="J20" i="44"/>
  <c r="K20" i="44" s="1"/>
  <c r="I16" i="134"/>
  <c r="I14" i="134"/>
  <c r="J13" i="44"/>
  <c r="K13" i="44" s="1"/>
  <c r="J26" i="44"/>
  <c r="K26" i="44" s="1"/>
  <c r="J15" i="44"/>
  <c r="K15" i="44" s="1"/>
  <c r="J18" i="44"/>
  <c r="K18" i="44" s="1"/>
  <c r="E928" i="139"/>
  <c r="E927" i="139"/>
  <c r="E926" i="139"/>
  <c r="E925" i="139"/>
  <c r="E924" i="139"/>
  <c r="E923" i="139"/>
  <c r="E922" i="139"/>
  <c r="E921" i="139"/>
  <c r="E920" i="139"/>
  <c r="E917" i="139"/>
  <c r="E916" i="139"/>
  <c r="E915" i="139"/>
  <c r="E914" i="139"/>
  <c r="E913" i="139"/>
  <c r="E912" i="139"/>
  <c r="E909" i="139"/>
  <c r="E908" i="139"/>
  <c r="E907" i="139"/>
  <c r="E906" i="139"/>
  <c r="E905" i="139"/>
  <c r="E904" i="139"/>
  <c r="E903" i="139"/>
  <c r="E902" i="139"/>
  <c r="E901" i="139"/>
  <c r="E900" i="139"/>
  <c r="E899" i="139"/>
  <c r="E898" i="139"/>
  <c r="E897" i="139"/>
  <c r="E896" i="139"/>
  <c r="E895" i="139"/>
  <c r="E894" i="139"/>
  <c r="E893" i="139"/>
  <c r="E892" i="139"/>
  <c r="E891" i="139"/>
  <c r="E890" i="139"/>
  <c r="E889" i="139"/>
  <c r="E888" i="139"/>
  <c r="E887" i="139"/>
  <c r="E886" i="139"/>
  <c r="E885" i="139"/>
  <c r="E884" i="139"/>
  <c r="E883" i="139"/>
  <c r="E882" i="139"/>
  <c r="E881" i="139"/>
  <c r="E880" i="139"/>
  <c r="E879" i="139"/>
  <c r="E878" i="139"/>
  <c r="E877" i="139"/>
  <c r="E876" i="139"/>
  <c r="E875" i="139"/>
  <c r="E874" i="139"/>
  <c r="E873" i="139"/>
  <c r="E872" i="139"/>
  <c r="E871" i="139"/>
  <c r="E870" i="139"/>
  <c r="E869" i="139"/>
  <c r="E868" i="139"/>
  <c r="E867" i="139"/>
  <c r="E866" i="139"/>
  <c r="E865" i="139"/>
  <c r="E864" i="139"/>
  <c r="E863" i="139"/>
  <c r="E862" i="139"/>
  <c r="E861" i="139"/>
  <c r="E860" i="139"/>
  <c r="E859" i="139"/>
  <c r="E858" i="139"/>
  <c r="E857" i="139"/>
  <c r="E856" i="139"/>
  <c r="E855" i="139"/>
  <c r="E854" i="139"/>
  <c r="E853" i="139"/>
  <c r="E852" i="139"/>
  <c r="E851" i="139"/>
  <c r="E849" i="139"/>
  <c r="E848" i="139"/>
  <c r="E847" i="139"/>
  <c r="E846" i="139"/>
  <c r="E845" i="139"/>
  <c r="E844" i="139"/>
  <c r="E843" i="139"/>
  <c r="E842" i="139"/>
  <c r="E841" i="139"/>
  <c r="E840" i="139"/>
  <c r="E839" i="139"/>
  <c r="E838" i="139"/>
  <c r="E837" i="139"/>
  <c r="E836" i="139"/>
  <c r="E835" i="139"/>
  <c r="E834" i="139"/>
  <c r="E833" i="139"/>
  <c r="E832" i="139"/>
  <c r="E831" i="139"/>
  <c r="E830" i="139"/>
  <c r="E829" i="139"/>
  <c r="E828" i="139"/>
  <c r="E827" i="139"/>
  <c r="E826" i="139"/>
  <c r="E825" i="139"/>
  <c r="E822" i="139"/>
  <c r="E821" i="139"/>
  <c r="E820" i="139"/>
  <c r="E819" i="139"/>
  <c r="E818" i="139"/>
  <c r="E817" i="139"/>
  <c r="E816" i="139"/>
  <c r="E815" i="139"/>
  <c r="E814" i="139"/>
  <c r="E813" i="139"/>
  <c r="E812" i="139"/>
  <c r="E811" i="139"/>
  <c r="E810" i="139"/>
  <c r="E809" i="139"/>
  <c r="E808" i="139"/>
  <c r="E805" i="139"/>
  <c r="E804" i="139"/>
  <c r="E803" i="139"/>
  <c r="E802" i="139"/>
  <c r="E801" i="139"/>
  <c r="E800" i="139"/>
  <c r="E796" i="139"/>
  <c r="E795" i="139"/>
  <c r="E794" i="139"/>
  <c r="E793" i="139"/>
  <c r="E792" i="139"/>
  <c r="E791" i="139"/>
  <c r="E790" i="139"/>
  <c r="E789" i="139"/>
  <c r="E788" i="139"/>
  <c r="E787" i="139"/>
  <c r="E784" i="139"/>
  <c r="E783" i="139"/>
  <c r="E782" i="139"/>
  <c r="E781" i="139"/>
  <c r="E780" i="139"/>
  <c r="E779" i="139"/>
  <c r="E778" i="139"/>
  <c r="E777" i="139"/>
  <c r="E776" i="139"/>
  <c r="E775" i="139"/>
  <c r="E774" i="139"/>
  <c r="E773" i="139"/>
  <c r="E772" i="139"/>
  <c r="E771" i="139"/>
  <c r="E770" i="139"/>
  <c r="E769" i="139"/>
  <c r="E768" i="139"/>
  <c r="E767" i="139"/>
  <c r="E764" i="139"/>
  <c r="E763" i="139"/>
  <c r="E762" i="139"/>
  <c r="E761" i="139"/>
  <c r="E760" i="139"/>
  <c r="E759" i="139"/>
  <c r="E758" i="139"/>
  <c r="E757" i="139"/>
  <c r="E756" i="139"/>
  <c r="E755" i="139"/>
  <c r="E754" i="139"/>
  <c r="E753" i="139"/>
  <c r="E752" i="139"/>
  <c r="E751" i="139"/>
  <c r="E750" i="139"/>
  <c r="E749" i="139"/>
  <c r="E746" i="139"/>
  <c r="E745" i="139"/>
  <c r="E744" i="139"/>
  <c r="E743" i="139"/>
  <c r="E742" i="139"/>
  <c r="E741" i="139"/>
  <c r="E740" i="139"/>
  <c r="E739" i="139"/>
  <c r="E738" i="139"/>
  <c r="E737" i="139"/>
  <c r="E736" i="139"/>
  <c r="E735" i="139"/>
  <c r="E734" i="139"/>
  <c r="E732" i="139"/>
  <c r="E731" i="139"/>
  <c r="E730" i="139"/>
  <c r="E729" i="139"/>
  <c r="E728" i="139"/>
  <c r="E727" i="139"/>
  <c r="E726" i="139"/>
  <c r="E725" i="139"/>
  <c r="E724" i="139"/>
  <c r="E723" i="139"/>
  <c r="E722" i="139"/>
  <c r="E721" i="139"/>
  <c r="E720" i="139"/>
  <c r="E719" i="139"/>
  <c r="E718" i="139"/>
  <c r="E717" i="139"/>
  <c r="E716" i="139"/>
  <c r="E715" i="139"/>
  <c r="E714" i="139"/>
  <c r="E713" i="139"/>
  <c r="E712" i="139"/>
  <c r="E711" i="139"/>
  <c r="E710" i="139"/>
  <c r="E709" i="139"/>
  <c r="E708" i="139"/>
  <c r="E707" i="139"/>
  <c r="E706" i="139"/>
  <c r="E705" i="139"/>
  <c r="E704" i="139"/>
  <c r="E703" i="139"/>
  <c r="E702" i="139"/>
  <c r="E701" i="139"/>
  <c r="E700" i="139"/>
  <c r="E698" i="139"/>
  <c r="E697" i="139"/>
  <c r="E696" i="139"/>
  <c r="E695" i="139"/>
  <c r="E694" i="139"/>
  <c r="E693" i="139"/>
  <c r="E692" i="139"/>
  <c r="E691" i="139"/>
  <c r="E690" i="139"/>
  <c r="E688" i="139"/>
  <c r="E687" i="139"/>
  <c r="E686" i="139"/>
  <c r="E685" i="139"/>
  <c r="E684" i="139"/>
  <c r="E683" i="139"/>
  <c r="E682" i="139"/>
  <c r="E681" i="139"/>
  <c r="E680" i="139"/>
  <c r="E679" i="139"/>
  <c r="E678" i="139"/>
  <c r="E677" i="139"/>
  <c r="E676" i="139"/>
  <c r="E675" i="139"/>
  <c r="E674" i="139"/>
  <c r="E673" i="139"/>
  <c r="E672" i="139"/>
  <c r="E671" i="139"/>
  <c r="E670" i="139"/>
  <c r="E669" i="139"/>
  <c r="E668" i="139"/>
  <c r="E667" i="139"/>
  <c r="E666" i="139"/>
  <c r="E665" i="139"/>
  <c r="E664" i="139"/>
  <c r="E663" i="139"/>
  <c r="E662" i="139"/>
  <c r="E661" i="139"/>
  <c r="E660" i="139"/>
  <c r="E659" i="139"/>
  <c r="E658" i="139"/>
  <c r="E657" i="139"/>
  <c r="E656" i="139"/>
  <c r="E655" i="139"/>
  <c r="E654" i="139"/>
  <c r="E653" i="139"/>
  <c r="E652" i="139"/>
  <c r="E648" i="139"/>
  <c r="E647" i="139"/>
  <c r="E646" i="139"/>
  <c r="E645" i="139"/>
  <c r="E644" i="139"/>
  <c r="E643" i="139"/>
  <c r="E642" i="139"/>
  <c r="E641" i="139"/>
  <c r="E640" i="139"/>
  <c r="E639" i="139"/>
  <c r="E638" i="139"/>
  <c r="E637" i="139"/>
  <c r="E636" i="139"/>
  <c r="E635" i="139"/>
  <c r="E634" i="139"/>
  <c r="E633" i="139"/>
  <c r="E632" i="139"/>
  <c r="E631" i="139"/>
  <c r="E630" i="139"/>
  <c r="E629" i="139"/>
  <c r="E628" i="139"/>
  <c r="E627" i="139"/>
  <c r="E626" i="139"/>
  <c r="E625" i="139"/>
  <c r="E624" i="139"/>
  <c r="E623" i="139"/>
  <c r="E622" i="139"/>
  <c r="E621" i="139"/>
  <c r="E620" i="139"/>
  <c r="E619" i="139"/>
  <c r="E618" i="139"/>
  <c r="E617" i="139"/>
  <c r="E616" i="139"/>
  <c r="E615" i="139"/>
  <c r="E614" i="139"/>
  <c r="E613" i="139"/>
  <c r="E612" i="139"/>
  <c r="E611" i="139"/>
  <c r="E610" i="139"/>
  <c r="E609" i="139"/>
  <c r="E608" i="139"/>
  <c r="E607" i="139"/>
  <c r="E606" i="139"/>
  <c r="E605" i="139"/>
  <c r="E604" i="139"/>
  <c r="E603" i="139"/>
  <c r="E602" i="139"/>
  <c r="E601" i="139"/>
  <c r="E598" i="139"/>
  <c r="E597" i="139"/>
  <c r="E596" i="139"/>
  <c r="E595" i="139"/>
  <c r="E594" i="139"/>
  <c r="E593" i="139"/>
  <c r="E592" i="139"/>
  <c r="E591" i="139"/>
  <c r="E590" i="139"/>
  <c r="E589" i="139"/>
  <c r="E588" i="139"/>
  <c r="E587" i="139"/>
  <c r="E586" i="139"/>
  <c r="E585" i="139"/>
  <c r="E584" i="139"/>
  <c r="E583" i="139"/>
  <c r="E580" i="139"/>
  <c r="E579" i="139"/>
  <c r="E578" i="139"/>
  <c r="E577" i="139"/>
  <c r="E576" i="139"/>
  <c r="E575" i="139"/>
  <c r="E574" i="139"/>
  <c r="E573" i="139"/>
  <c r="E572" i="139"/>
  <c r="E571" i="139"/>
  <c r="E568" i="139"/>
  <c r="E567" i="139"/>
  <c r="E566" i="139"/>
  <c r="E565" i="139"/>
  <c r="E564" i="139"/>
  <c r="E563" i="139"/>
  <c r="E562" i="139"/>
  <c r="E561" i="139"/>
  <c r="E560" i="139"/>
  <c r="E559" i="139"/>
  <c r="E558" i="139"/>
  <c r="E557" i="139"/>
  <c r="E556" i="139"/>
  <c r="E555" i="139"/>
  <c r="E554" i="139"/>
  <c r="E553" i="139"/>
  <c r="E552" i="139"/>
  <c r="E551" i="139"/>
  <c r="E550" i="139"/>
  <c r="E549" i="139"/>
  <c r="E548" i="139"/>
  <c r="E547" i="139"/>
  <c r="E546" i="139"/>
  <c r="E545" i="139"/>
  <c r="E544" i="139"/>
  <c r="E543" i="139"/>
  <c r="E542" i="139"/>
  <c r="E539" i="139"/>
  <c r="E538" i="139"/>
  <c r="E537" i="139"/>
  <c r="E536" i="139"/>
  <c r="E535" i="139"/>
  <c r="E534" i="139"/>
  <c r="E533" i="139"/>
  <c r="E532" i="139"/>
  <c r="E531" i="139"/>
  <c r="E530" i="139"/>
  <c r="E529" i="139"/>
  <c r="E528" i="139"/>
  <c r="E527" i="139"/>
  <c r="E524" i="139"/>
  <c r="E523" i="139"/>
  <c r="E522" i="139"/>
  <c r="E521" i="139"/>
  <c r="E520" i="139"/>
  <c r="E519" i="139"/>
  <c r="E518" i="139"/>
  <c r="E517" i="139"/>
  <c r="E516" i="139"/>
  <c r="E515" i="139"/>
  <c r="E514" i="139"/>
  <c r="E513" i="139"/>
  <c r="E512" i="139"/>
  <c r="E510" i="139"/>
  <c r="E509" i="139"/>
  <c r="E508" i="139"/>
  <c r="E507" i="139"/>
  <c r="E506" i="139"/>
  <c r="E505" i="139"/>
  <c r="E504" i="139"/>
  <c r="E503" i="139"/>
  <c r="E502" i="139"/>
  <c r="E501" i="139"/>
  <c r="E498" i="139"/>
  <c r="E497" i="139"/>
  <c r="E496" i="139"/>
  <c r="E495" i="139"/>
  <c r="E494" i="139"/>
  <c r="E493" i="139"/>
  <c r="E492" i="139"/>
  <c r="E491" i="139"/>
  <c r="E490" i="139"/>
  <c r="E489" i="139"/>
  <c r="E488" i="139"/>
  <c r="E487" i="139"/>
  <c r="E486" i="139"/>
  <c r="E485" i="139"/>
  <c r="E484" i="139"/>
  <c r="E483" i="139"/>
  <c r="E482" i="139"/>
  <c r="E481" i="139"/>
  <c r="E480" i="139"/>
  <c r="E479" i="139"/>
  <c r="E478" i="139"/>
  <c r="E477" i="139"/>
  <c r="E476" i="139"/>
  <c r="E475" i="139"/>
  <c r="E474" i="139"/>
  <c r="E473" i="139"/>
  <c r="E472" i="139"/>
  <c r="E471" i="139"/>
  <c r="E470" i="139"/>
  <c r="E469" i="139"/>
  <c r="E468" i="139"/>
  <c r="E467" i="139"/>
  <c r="E466" i="139"/>
  <c r="E465" i="139"/>
  <c r="E464" i="139"/>
  <c r="E463" i="139"/>
  <c r="E462" i="139"/>
  <c r="E461" i="139"/>
  <c r="E460" i="139"/>
  <c r="E459" i="139"/>
  <c r="E458" i="139"/>
  <c r="E457" i="139"/>
  <c r="E456" i="139"/>
  <c r="E455" i="139"/>
  <c r="E454" i="139"/>
  <c r="E453" i="139"/>
  <c r="E450" i="139"/>
  <c r="E449" i="139"/>
  <c r="E448" i="139"/>
  <c r="E447" i="139"/>
  <c r="E446" i="139"/>
  <c r="E445" i="139"/>
  <c r="E444" i="139"/>
  <c r="E443" i="139"/>
  <c r="E442" i="139"/>
  <c r="E441" i="139"/>
  <c r="E440" i="139"/>
  <c r="E439" i="139"/>
  <c r="E438" i="139"/>
  <c r="E437" i="139"/>
  <c r="E436" i="139"/>
  <c r="E435" i="139"/>
  <c r="E432" i="139"/>
  <c r="E431" i="139"/>
  <c r="E430" i="139"/>
  <c r="E429" i="139"/>
  <c r="E428" i="139"/>
  <c r="E427" i="139"/>
  <c r="E426" i="139"/>
  <c r="E425" i="139"/>
  <c r="E424" i="139"/>
  <c r="E423" i="139"/>
  <c r="E422" i="139"/>
  <c r="E421" i="139"/>
  <c r="E420" i="139"/>
  <c r="E419" i="139"/>
  <c r="E418" i="139"/>
  <c r="E417" i="139"/>
  <c r="E416" i="139"/>
  <c r="E415" i="139"/>
  <c r="E414" i="139"/>
  <c r="E413" i="139"/>
  <c r="E412" i="139"/>
  <c r="E411" i="139"/>
  <c r="E410" i="139"/>
  <c r="E409" i="139"/>
  <c r="E408" i="139"/>
  <c r="E407" i="139"/>
  <c r="E406" i="139"/>
  <c r="E405" i="139"/>
  <c r="E404" i="139"/>
  <c r="E403" i="139"/>
  <c r="E402" i="139"/>
  <c r="E401" i="139"/>
  <c r="E398" i="139"/>
  <c r="E397" i="139"/>
  <c r="E396" i="139"/>
  <c r="E395" i="139"/>
  <c r="E394" i="139"/>
  <c r="E393" i="139"/>
  <c r="E392" i="139"/>
  <c r="E391" i="139"/>
  <c r="E390" i="139"/>
  <c r="E389" i="139"/>
  <c r="E388" i="139"/>
  <c r="E387" i="139"/>
  <c r="E386" i="139"/>
  <c r="E385" i="139"/>
  <c r="E384" i="139"/>
  <c r="E383" i="139"/>
  <c r="E382" i="139"/>
  <c r="E381" i="139"/>
  <c r="E380" i="139"/>
  <c r="E379" i="139"/>
  <c r="E378" i="139"/>
  <c r="E377" i="139"/>
  <c r="E376" i="139"/>
  <c r="E375" i="139"/>
  <c r="E374" i="139"/>
  <c r="E373" i="139"/>
  <c r="E372" i="139"/>
  <c r="E371" i="139"/>
  <c r="E370" i="139"/>
  <c r="E369" i="139"/>
  <c r="E368" i="139"/>
  <c r="E367" i="139"/>
  <c r="E366" i="139"/>
  <c r="E365" i="139"/>
  <c r="E364" i="139"/>
  <c r="E363" i="139"/>
  <c r="E362" i="139"/>
  <c r="E361" i="139"/>
  <c r="E360" i="139"/>
  <c r="E359" i="139"/>
  <c r="E358" i="139"/>
  <c r="E357" i="139"/>
  <c r="E356" i="139"/>
  <c r="E355" i="139"/>
  <c r="E354" i="139"/>
  <c r="E353" i="139"/>
  <c r="E352" i="139"/>
  <c r="E351" i="139"/>
  <c r="E350" i="139"/>
  <c r="E349" i="139"/>
  <c r="E348" i="139"/>
  <c r="E347" i="139"/>
  <c r="E346" i="139"/>
  <c r="E345" i="139"/>
  <c r="E344" i="139"/>
  <c r="E343" i="139"/>
  <c r="E342" i="139"/>
  <c r="E341" i="139"/>
  <c r="E340" i="139"/>
  <c r="E339" i="139"/>
  <c r="E338" i="139"/>
  <c r="E337" i="139"/>
  <c r="E336" i="139"/>
  <c r="E335" i="139"/>
  <c r="E334" i="139"/>
  <c r="E332" i="139"/>
  <c r="E331" i="139"/>
  <c r="E330" i="139"/>
  <c r="E329" i="139"/>
  <c r="E328" i="139"/>
  <c r="E327" i="139"/>
  <c r="E326" i="139"/>
  <c r="E325" i="139"/>
  <c r="E324" i="139"/>
  <c r="E323" i="139"/>
  <c r="E322" i="139"/>
  <c r="E321" i="139"/>
  <c r="E320" i="139"/>
  <c r="E319" i="139"/>
  <c r="E318" i="139"/>
  <c r="E317" i="139"/>
  <c r="E316" i="139"/>
  <c r="E315" i="139"/>
  <c r="E314" i="139"/>
  <c r="E313" i="139"/>
  <c r="E312" i="139"/>
  <c r="E311" i="139"/>
  <c r="E310" i="139"/>
  <c r="E309" i="139"/>
  <c r="E308" i="139"/>
  <c r="E307" i="139"/>
  <c r="E306" i="139"/>
  <c r="E303" i="139"/>
  <c r="E302" i="139"/>
  <c r="E301" i="139"/>
  <c r="E300" i="139"/>
  <c r="E299" i="139"/>
  <c r="E298" i="139"/>
  <c r="E297" i="139"/>
  <c r="E296" i="139"/>
  <c r="E295" i="139"/>
  <c r="E294" i="139"/>
  <c r="E293" i="139"/>
  <c r="E292" i="139"/>
  <c r="E291" i="139"/>
  <c r="E290" i="139"/>
  <c r="E289" i="139"/>
  <c r="E288" i="139"/>
  <c r="E287" i="139"/>
  <c r="E286" i="139"/>
  <c r="E285" i="139"/>
  <c r="E284" i="139"/>
  <c r="E283" i="139"/>
  <c r="E282" i="139"/>
  <c r="E281" i="139"/>
  <c r="E280" i="139"/>
  <c r="E279" i="139"/>
  <c r="E278" i="139"/>
  <c r="E277" i="139"/>
  <c r="E276" i="139"/>
  <c r="E275" i="139"/>
  <c r="E274" i="139"/>
  <c r="E273" i="139"/>
  <c r="E272" i="139"/>
  <c r="E269" i="139"/>
  <c r="E268" i="139"/>
  <c r="E267" i="139"/>
  <c r="E266" i="139"/>
  <c r="E265" i="139"/>
  <c r="E264" i="139"/>
  <c r="E263" i="139"/>
  <c r="E262" i="139"/>
  <c r="E261" i="139"/>
  <c r="E260" i="139"/>
  <c r="E259" i="139"/>
  <c r="E257" i="139"/>
  <c r="E256" i="139"/>
  <c r="E255" i="139"/>
  <c r="E254" i="139"/>
  <c r="E253" i="139"/>
  <c r="E252" i="139"/>
  <c r="E251" i="139"/>
  <c r="E250" i="139"/>
  <c r="E249" i="139"/>
  <c r="E248" i="139"/>
  <c r="E247" i="139"/>
  <c r="E246" i="139"/>
  <c r="E245" i="139"/>
  <c r="E244" i="139"/>
  <c r="E243" i="139"/>
  <c r="E242" i="139"/>
  <c r="E241" i="139"/>
  <c r="E240" i="139"/>
  <c r="E239" i="139"/>
  <c r="E238" i="139"/>
  <c r="E237" i="139"/>
  <c r="E236" i="139"/>
  <c r="E235" i="139"/>
  <c r="E234" i="139"/>
  <c r="E233" i="139"/>
  <c r="E232" i="139"/>
  <c r="E231" i="139"/>
  <c r="E230" i="139"/>
  <c r="E229" i="139"/>
  <c r="E228" i="139"/>
  <c r="E227" i="139"/>
  <c r="E226" i="139"/>
  <c r="E225" i="139"/>
  <c r="E224" i="139"/>
  <c r="E223" i="139"/>
  <c r="E222" i="139"/>
  <c r="E221" i="139"/>
  <c r="E220" i="139"/>
  <c r="E219" i="139"/>
  <c r="E218" i="139"/>
  <c r="E217" i="139"/>
  <c r="E216" i="139"/>
  <c r="E215" i="139"/>
  <c r="E214" i="139"/>
  <c r="E213" i="139"/>
  <c r="E210" i="139"/>
  <c r="E209" i="139"/>
  <c r="E208" i="139"/>
  <c r="E207" i="139"/>
  <c r="E206" i="139"/>
  <c r="E205" i="139"/>
  <c r="E204" i="139"/>
  <c r="E203" i="139"/>
  <c r="E202" i="139"/>
  <c r="E201" i="139"/>
  <c r="E200" i="139"/>
  <c r="E199" i="139"/>
  <c r="E198" i="139"/>
  <c r="E197" i="139"/>
  <c r="E196" i="139"/>
  <c r="E195" i="139"/>
  <c r="E194" i="139"/>
  <c r="E193" i="139"/>
  <c r="E192" i="139"/>
  <c r="E191" i="139"/>
  <c r="E190" i="139"/>
  <c r="E189" i="139"/>
  <c r="E188" i="139"/>
  <c r="E187" i="139"/>
  <c r="E186" i="139"/>
  <c r="E185" i="139"/>
  <c r="E184" i="139"/>
  <c r="E183" i="139"/>
  <c r="E180" i="139"/>
  <c r="E179" i="139"/>
  <c r="E178" i="139"/>
  <c r="E177" i="139"/>
  <c r="E176" i="139"/>
  <c r="E175" i="139"/>
  <c r="E174" i="139"/>
  <c r="E173" i="139"/>
  <c r="E172" i="139"/>
  <c r="E171" i="139"/>
  <c r="E170" i="139"/>
  <c r="E169" i="139"/>
  <c r="E168" i="139"/>
  <c r="E167" i="139"/>
  <c r="E166" i="139"/>
  <c r="E165" i="139"/>
  <c r="E164" i="139"/>
  <c r="E163" i="139"/>
  <c r="E162" i="139"/>
  <c r="E161" i="139"/>
  <c r="E160" i="139"/>
  <c r="E159" i="139"/>
  <c r="E158" i="139"/>
  <c r="E157" i="139"/>
  <c r="E156" i="139"/>
  <c r="E155" i="139"/>
  <c r="E154" i="139"/>
  <c r="E153" i="139"/>
  <c r="E152" i="139"/>
  <c r="E151" i="139"/>
  <c r="E150" i="139"/>
  <c r="E149" i="139"/>
  <c r="E148" i="139"/>
  <c r="E147" i="139"/>
  <c r="E146" i="139"/>
  <c r="E145" i="139"/>
  <c r="E144" i="139"/>
  <c r="E143" i="139"/>
  <c r="E142" i="139"/>
  <c r="E141" i="139"/>
  <c r="E140" i="139"/>
  <c r="E139" i="139"/>
  <c r="E138" i="139"/>
  <c r="E137" i="139"/>
  <c r="E136" i="139"/>
  <c r="E135" i="139"/>
  <c r="E134" i="139"/>
  <c r="E133" i="139"/>
  <c r="E132" i="139"/>
  <c r="E131" i="139"/>
  <c r="E130" i="139"/>
  <c r="E129" i="139"/>
  <c r="E128" i="139"/>
  <c r="E127" i="139"/>
  <c r="E126" i="139"/>
  <c r="E125" i="139"/>
  <c r="E124" i="139"/>
  <c r="E122" i="139"/>
  <c r="E121" i="139"/>
  <c r="E120" i="139"/>
  <c r="E119" i="139"/>
  <c r="E118" i="139"/>
  <c r="E117" i="139"/>
  <c r="E116" i="139"/>
  <c r="E115" i="139"/>
  <c r="E114" i="139"/>
  <c r="E113" i="139"/>
  <c r="E112" i="139"/>
  <c r="E111" i="139"/>
  <c r="E110" i="139"/>
  <c r="E109" i="139"/>
  <c r="E108" i="139"/>
  <c r="E107" i="139"/>
  <c r="E106" i="139"/>
  <c r="E105" i="139"/>
  <c r="E104" i="139"/>
  <c r="E103" i="139"/>
  <c r="E102" i="139"/>
  <c r="E101" i="139"/>
  <c r="E100" i="139"/>
  <c r="E99" i="139"/>
  <c r="E98" i="139"/>
  <c r="E97" i="139"/>
  <c r="E96" i="139"/>
  <c r="E95" i="139"/>
  <c r="E94" i="139"/>
  <c r="E92" i="139"/>
  <c r="E91" i="139"/>
  <c r="E90" i="139"/>
  <c r="E89" i="139"/>
  <c r="E88" i="139"/>
  <c r="E87" i="139"/>
  <c r="E86" i="139"/>
  <c r="E85" i="139"/>
  <c r="E84" i="139"/>
  <c r="E83" i="139"/>
  <c r="E82" i="139"/>
  <c r="E81" i="139"/>
  <c r="E80" i="139"/>
  <c r="E79" i="139"/>
  <c r="E78" i="139"/>
  <c r="E77" i="139"/>
  <c r="E76" i="139"/>
  <c r="E75" i="139"/>
  <c r="E73" i="139"/>
  <c r="E72" i="139"/>
  <c r="E71" i="139"/>
  <c r="E70" i="139"/>
  <c r="E69" i="139"/>
  <c r="E68" i="139"/>
  <c r="E67" i="139"/>
  <c r="E66" i="139"/>
  <c r="E65" i="139"/>
  <c r="E64" i="139"/>
  <c r="E63" i="139"/>
  <c r="E62" i="139"/>
  <c r="E61" i="139"/>
  <c r="E60" i="139"/>
  <c r="E59" i="139"/>
  <c r="E58" i="139"/>
  <c r="E57" i="139"/>
  <c r="E55" i="139"/>
  <c r="E54" i="139"/>
  <c r="E53" i="139"/>
  <c r="E52" i="139"/>
  <c r="E51" i="139"/>
  <c r="E50" i="139"/>
  <c r="E49" i="139"/>
  <c r="E48" i="139"/>
  <c r="E47" i="139"/>
  <c r="E46" i="139"/>
  <c r="E45" i="139"/>
  <c r="E44" i="139"/>
  <c r="E43" i="139"/>
  <c r="E42" i="139"/>
  <c r="E41" i="139"/>
  <c r="E40" i="139"/>
  <c r="E39" i="139"/>
  <c r="E38" i="139"/>
  <c r="E37" i="139"/>
  <c r="E36" i="139"/>
  <c r="E35" i="139"/>
  <c r="E34" i="139"/>
  <c r="E33" i="139"/>
  <c r="E32" i="139"/>
  <c r="E31" i="139"/>
  <c r="E30" i="139"/>
  <c r="E29" i="139"/>
  <c r="E28" i="139"/>
  <c r="E27" i="139"/>
  <c r="E26" i="139"/>
  <c r="E25" i="139"/>
  <c r="E24" i="139"/>
  <c r="E23" i="139"/>
  <c r="E22" i="139"/>
  <c r="E21" i="139"/>
  <c r="E20" i="139"/>
  <c r="E19" i="139"/>
  <c r="E18" i="139"/>
  <c r="E17" i="139"/>
  <c r="E16" i="139"/>
  <c r="E15" i="139"/>
  <c r="E14" i="139"/>
  <c r="E13" i="139"/>
  <c r="E12" i="139"/>
  <c r="E11" i="139"/>
  <c r="E10" i="139"/>
  <c r="D4" i="84" l="1"/>
  <c r="K16" i="229" l="1"/>
  <c r="H13" i="44"/>
  <c r="D3" i="189"/>
  <c r="H18" i="44"/>
  <c r="H15" i="44"/>
  <c r="D4" i="208"/>
  <c r="I14" i="44" l="1"/>
  <c r="L14" i="44" s="1"/>
  <c r="F11" i="134"/>
  <c r="K11" i="134" s="1"/>
  <c r="B4" i="189"/>
  <c r="D4" i="189" s="1"/>
  <c r="K4" i="189" l="1"/>
  <c r="B4" i="134"/>
  <c r="D4" i="134" s="1"/>
  <c r="J29" i="44" l="1"/>
  <c r="K29" i="44" s="1"/>
  <c r="J28" i="44"/>
  <c r="K28" i="44" s="1"/>
  <c r="D3" i="148"/>
  <c r="J27" i="44"/>
  <c r="K27" i="44" s="1"/>
  <c r="H26" i="44"/>
  <c r="H28" i="44" l="1"/>
  <c r="H29" i="44"/>
  <c r="H27" i="44"/>
  <c r="E32" i="146" l="1"/>
  <c r="G32" i="146" s="1"/>
  <c r="G34" i="146" s="1"/>
  <c r="E8" i="146" s="1"/>
  <c r="G8" i="146" s="1"/>
  <c r="G9" i="146" s="1"/>
  <c r="G13" i="146"/>
  <c r="G23" i="146" l="1"/>
  <c r="G36" i="146" l="1"/>
  <c r="J22" i="44" s="1"/>
  <c r="K22" i="44" s="1"/>
  <c r="K4" i="84" l="1"/>
  <c r="H20" i="44"/>
  <c r="K4" i="134" l="1"/>
  <c r="K4" i="229"/>
  <c r="AW16" i="138" l="1"/>
  <c r="AW17" i="138"/>
  <c r="AW19" i="138"/>
  <c r="AW20" i="138"/>
  <c r="AW21" i="138"/>
  <c r="AW22" i="138"/>
  <c r="K132" i="138"/>
  <c r="K131" i="138"/>
  <c r="K130" i="138"/>
  <c r="K129" i="138"/>
  <c r="K118" i="138"/>
  <c r="K117" i="138"/>
  <c r="K119" i="138" s="1"/>
  <c r="M119" i="138" s="1"/>
  <c r="K114" i="138"/>
  <c r="K115" i="138" s="1"/>
  <c r="M115" i="138" s="1"/>
  <c r="K111" i="138"/>
  <c r="K110" i="138"/>
  <c r="K109" i="138"/>
  <c r="K108" i="138"/>
  <c r="K107" i="138"/>
  <c r="K106" i="138"/>
  <c r="K105" i="138"/>
  <c r="K104" i="138"/>
  <c r="K103" i="138"/>
  <c r="K100" i="138"/>
  <c r="K101" i="138" s="1"/>
  <c r="M101" i="138" s="1"/>
  <c r="K97" i="138"/>
  <c r="K96" i="138"/>
  <c r="K95" i="138"/>
  <c r="K94" i="138"/>
  <c r="K93" i="138"/>
  <c r="K92" i="138"/>
  <c r="K91" i="138"/>
  <c r="K90" i="138"/>
  <c r="K89" i="138"/>
  <c r="K88" i="138"/>
  <c r="K85" i="138"/>
  <c r="C85" i="138"/>
  <c r="C88" i="138" s="1"/>
  <c r="C89" i="138" s="1"/>
  <c r="C90" i="138" s="1"/>
  <c r="C91" i="138" s="1"/>
  <c r="C92" i="138" s="1"/>
  <c r="C93" i="138" s="1"/>
  <c r="C94" i="138" s="1"/>
  <c r="C95" i="138" s="1"/>
  <c r="C96" i="138" s="1"/>
  <c r="C97" i="138" s="1"/>
  <c r="C100" i="138" s="1"/>
  <c r="C103" i="138" s="1"/>
  <c r="C104" i="138" s="1"/>
  <c r="C105" i="138" s="1"/>
  <c r="C106" i="138" s="1"/>
  <c r="C107" i="138" s="1"/>
  <c r="C108" i="138" s="1"/>
  <c r="C109" i="138" s="1"/>
  <c r="C110" i="138" s="1"/>
  <c r="C111" i="138" s="1"/>
  <c r="C114" i="138" s="1"/>
  <c r="C117" i="138" s="1"/>
  <c r="C118" i="138" s="1"/>
  <c r="C129" i="138" s="1"/>
  <c r="C130" i="138" s="1"/>
  <c r="C131" i="138" s="1"/>
  <c r="C132" i="138" s="1"/>
  <c r="K84" i="138"/>
  <c r="K86" i="138" s="1"/>
  <c r="M86" i="138" s="1"/>
  <c r="K64" i="138"/>
  <c r="I61" i="138"/>
  <c r="K61" i="138" s="1"/>
  <c r="I48" i="138"/>
  <c r="K48" i="138" s="1"/>
  <c r="K45" i="138"/>
  <c r="K46" i="138" s="1"/>
  <c r="M46" i="138" s="1"/>
  <c r="I42" i="138"/>
  <c r="K42" i="138" s="1"/>
  <c r="T28" i="138"/>
  <c r="AU27" i="138"/>
  <c r="AU28" i="138" s="1"/>
  <c r="AR27" i="138"/>
  <c r="O27" i="138"/>
  <c r="AW26" i="138"/>
  <c r="O26" i="138"/>
  <c r="AW25" i="138"/>
  <c r="O25" i="138"/>
  <c r="AW24" i="138"/>
  <c r="O24" i="138"/>
  <c r="AW23" i="138"/>
  <c r="O23" i="138"/>
  <c r="O22" i="138"/>
  <c r="BE21" i="138"/>
  <c r="O21" i="138"/>
  <c r="O20" i="138"/>
  <c r="AM19" i="138"/>
  <c r="AD19" i="138"/>
  <c r="Y19" i="138"/>
  <c r="O19" i="138"/>
  <c r="O18" i="138"/>
  <c r="C18" i="138"/>
  <c r="C19" i="138" s="1"/>
  <c r="C20" i="138" s="1"/>
  <c r="C21" i="138" s="1"/>
  <c r="C22" i="138" s="1"/>
  <c r="C23" i="138" s="1"/>
  <c r="C24" i="138" s="1"/>
  <c r="C25" i="138" s="1"/>
  <c r="C28" i="138" s="1"/>
  <c r="C31" i="138" s="1"/>
  <c r="C32" i="138" s="1"/>
  <c r="C33" i="138" s="1"/>
  <c r="C34" i="138" s="1"/>
  <c r="C35" i="138" s="1"/>
  <c r="C36" i="138" s="1"/>
  <c r="C37" i="138" s="1"/>
  <c r="C38" i="138" s="1"/>
  <c r="C39" i="138" s="1"/>
  <c r="C40" i="138" s="1"/>
  <c r="C41" i="138" s="1"/>
  <c r="C42" i="138" s="1"/>
  <c r="C45" i="138" s="1"/>
  <c r="C48" i="138" s="1"/>
  <c r="C49" i="138" s="1"/>
  <c r="C60" i="138" s="1"/>
  <c r="C61" i="138" s="1"/>
  <c r="C62" i="138" s="1"/>
  <c r="C63" i="138" s="1"/>
  <c r="C64" i="138" s="1"/>
  <c r="C65" i="138" s="1"/>
  <c r="C66" i="138" s="1"/>
  <c r="AI17" i="138"/>
  <c r="O17" i="138"/>
  <c r="C17" i="138"/>
  <c r="AI16" i="138"/>
  <c r="AI19" i="138" s="1"/>
  <c r="O16" i="138"/>
  <c r="K133" i="138" l="1"/>
  <c r="K134" i="138" s="1"/>
  <c r="M134" i="138" s="1"/>
  <c r="K112" i="138"/>
  <c r="M112" i="138" s="1"/>
  <c r="AW27" i="138"/>
  <c r="O28" i="138"/>
  <c r="K98" i="138"/>
  <c r="M98" i="138" s="1"/>
  <c r="K136" i="138" l="1"/>
  <c r="K138" i="138" s="1"/>
  <c r="K140" i="138" s="1"/>
  <c r="M140" i="138" s="1"/>
  <c r="K120" i="138"/>
  <c r="K122" i="138" s="1"/>
  <c r="M136" i="138" l="1"/>
  <c r="M120" i="138"/>
  <c r="K124" i="138"/>
  <c r="K126" i="138" s="1"/>
  <c r="M122" i="138"/>
  <c r="K142" i="138" l="1"/>
  <c r="M142" i="138" s="1"/>
  <c r="M126" i="138"/>
  <c r="O67" i="137" l="1"/>
  <c r="O66" i="137"/>
  <c r="J67" i="137"/>
  <c r="J66" i="137"/>
  <c r="E67" i="137"/>
  <c r="E66" i="137"/>
  <c r="I38" i="137"/>
  <c r="I37" i="137"/>
  <c r="I36" i="137"/>
  <c r="I35" i="137"/>
  <c r="I34" i="137"/>
  <c r="I33" i="137"/>
  <c r="I32" i="137"/>
  <c r="I31" i="137"/>
  <c r="I30" i="137"/>
  <c r="I29" i="137"/>
  <c r="E29" i="137" s="1"/>
  <c r="I28" i="137"/>
  <c r="E28" i="137" s="1"/>
  <c r="I27" i="137"/>
  <c r="E27" i="137" s="1"/>
  <c r="I26" i="137"/>
  <c r="E26" i="137" s="1"/>
  <c r="I25" i="137"/>
  <c r="E25" i="137" s="1"/>
  <c r="K25" i="137" s="1"/>
  <c r="I44" i="137"/>
  <c r="I43" i="137"/>
  <c r="I42" i="137"/>
  <c r="I41" i="137"/>
  <c r="I40" i="137"/>
  <c r="I39" i="137"/>
  <c r="I19" i="137"/>
  <c r="G19" i="137" s="1"/>
  <c r="I18" i="137"/>
  <c r="G18" i="137" s="1"/>
  <c r="I17" i="137"/>
  <c r="G17" i="137" s="1"/>
  <c r="I4" i="137"/>
  <c r="G4" i="137" s="1"/>
  <c r="I5" i="137"/>
  <c r="G5" i="137" s="1"/>
  <c r="I6" i="137"/>
  <c r="C6" i="137" s="1"/>
  <c r="I7" i="137"/>
  <c r="C7" i="137" s="1"/>
  <c r="I8" i="137"/>
  <c r="G8" i="137" s="1"/>
  <c r="I9" i="137"/>
  <c r="G9" i="137" s="1"/>
  <c r="I10" i="137"/>
  <c r="G10" i="137" s="1"/>
  <c r="I11" i="137"/>
  <c r="G11" i="137" s="1"/>
  <c r="I12" i="137"/>
  <c r="G12" i="137" s="1"/>
  <c r="I13" i="137"/>
  <c r="G13" i="137" s="1"/>
  <c r="I14" i="137"/>
  <c r="G14" i="137" s="1"/>
  <c r="I15" i="137"/>
  <c r="G15" i="137" s="1"/>
  <c r="I16" i="137"/>
  <c r="G16" i="137" s="1"/>
  <c r="G6" i="137" l="1"/>
  <c r="G7" i="137"/>
  <c r="K7" i="137" s="1"/>
  <c r="C11" i="137"/>
  <c r="C14" i="137"/>
  <c r="C15" i="137"/>
  <c r="C18" i="137"/>
  <c r="K18" i="137" s="1"/>
  <c r="C8" i="137"/>
  <c r="K8" i="137" s="1"/>
  <c r="C16" i="137"/>
  <c r="C9" i="137"/>
  <c r="K9" i="137" s="1"/>
  <c r="C17" i="137"/>
  <c r="K17" i="137" s="1"/>
  <c r="C10" i="137"/>
  <c r="K10" i="137" s="1"/>
  <c r="C4" i="137"/>
  <c r="K4" i="137" s="1"/>
  <c r="C12" i="137"/>
  <c r="C19" i="137"/>
  <c r="C5" i="137"/>
  <c r="K5" i="137" s="1"/>
  <c r="C13" i="137"/>
  <c r="K13" i="137" s="1"/>
  <c r="K14" i="137" l="1"/>
  <c r="K11" i="137"/>
  <c r="K12" i="137"/>
  <c r="K19" i="137"/>
  <c r="K16" i="137"/>
  <c r="K15" i="137"/>
  <c r="K6" i="137"/>
  <c r="D4" i="86" l="1"/>
  <c r="K4" i="86"/>
  <c r="B4" i="108" l="1"/>
  <c r="K4" i="108" s="1"/>
  <c r="B4" i="90"/>
  <c r="D4" i="90" s="1"/>
  <c r="K4" i="197"/>
  <c r="D4" i="197"/>
  <c r="K4" i="91"/>
  <c r="D4" i="91"/>
  <c r="C28" i="44"/>
  <c r="D4" i="108" l="1"/>
  <c r="B4" i="135"/>
  <c r="C29" i="44"/>
  <c r="C32" i="44" s="1"/>
  <c r="D3" i="135"/>
  <c r="D3" i="134"/>
  <c r="I63" i="138"/>
  <c r="K63" i="138" s="1"/>
  <c r="I65" i="138"/>
  <c r="K65" i="138" s="1"/>
  <c r="C33" i="44" l="1"/>
  <c r="B4" i="148"/>
  <c r="K4" i="148" s="1"/>
  <c r="D4" i="135"/>
  <c r="K4" i="135"/>
  <c r="I66" i="138"/>
  <c r="K66" i="138" s="1"/>
  <c r="B4" i="232" l="1"/>
  <c r="C34" i="44"/>
  <c r="D4" i="148"/>
  <c r="D4" i="232" l="1"/>
  <c r="K4" i="232"/>
  <c r="C35" i="44"/>
  <c r="B4" i="233"/>
  <c r="K152" i="138"/>
  <c r="D4" i="233" l="1"/>
  <c r="K4" i="233"/>
  <c r="C36" i="44"/>
  <c r="B4" i="234"/>
  <c r="D4" i="234" l="1"/>
  <c r="K4" i="234"/>
  <c r="C37" i="44"/>
  <c r="B4" i="235"/>
  <c r="B4" i="198"/>
  <c r="K4" i="198" s="1"/>
  <c r="I62" i="138"/>
  <c r="K62" i="138" s="1"/>
  <c r="D4" i="235" l="1"/>
  <c r="K4" i="235"/>
  <c r="C38" i="44"/>
  <c r="B4" i="236"/>
  <c r="K148" i="138"/>
  <c r="K146" i="138"/>
  <c r="D4" i="236" l="1"/>
  <c r="K4" i="236"/>
  <c r="C39" i="44"/>
  <c r="B4" i="238" s="1"/>
  <c r="B4" i="237"/>
  <c r="F21" i="124"/>
  <c r="F20" i="124"/>
  <c r="F19" i="124"/>
  <c r="F18" i="124"/>
  <c r="F17" i="124"/>
  <c r="F16" i="124"/>
  <c r="F15" i="124"/>
  <c r="F14" i="124"/>
  <c r="F12" i="124"/>
  <c r="F11" i="124"/>
  <c r="F10" i="124"/>
  <c r="F9" i="124"/>
  <c r="F8" i="124"/>
  <c r="D4" i="237" l="1"/>
  <c r="K4" i="237"/>
  <c r="K4" i="238"/>
  <c r="D4" i="238"/>
  <c r="D13" i="124"/>
  <c r="F13" i="124" s="1"/>
  <c r="F23" i="124" l="1"/>
  <c r="F24" i="124" s="1"/>
  <c r="F26" i="124" s="1"/>
  <c r="I28" i="138" l="1"/>
  <c r="K28" i="138" s="1"/>
  <c r="K29" i="138" s="1"/>
  <c r="M29" i="138" s="1"/>
  <c r="I40" i="138" l="1"/>
  <c r="K40" i="138" s="1"/>
  <c r="I34" i="138"/>
  <c r="K34" i="138" s="1"/>
  <c r="I21" i="138" l="1"/>
  <c r="K21" i="138" s="1"/>
  <c r="I25" i="138"/>
  <c r="K25" i="138" s="1"/>
  <c r="I23" i="138" l="1"/>
  <c r="K23" i="138" s="1"/>
  <c r="I49" i="138" l="1"/>
  <c r="K49" i="138" s="1"/>
  <c r="K50" i="138" s="1"/>
  <c r="M50" i="138" s="1"/>
  <c r="I22" i="138" l="1"/>
  <c r="K22" i="138" s="1"/>
  <c r="D3" i="108"/>
  <c r="D3" i="91"/>
  <c r="D3" i="86"/>
  <c r="D3" i="90"/>
  <c r="D3" i="84"/>
  <c r="I17" i="138"/>
  <c r="K17" i="138" s="1"/>
  <c r="I31" i="138" l="1"/>
  <c r="K31" i="138" s="1"/>
  <c r="I24" i="138"/>
  <c r="K24" i="138" s="1"/>
  <c r="I41" i="138"/>
  <c r="K41" i="138" s="1"/>
  <c r="K4" i="90"/>
  <c r="I39" i="138"/>
  <c r="K39" i="138" s="1"/>
  <c r="I60" i="138"/>
  <c r="K60" i="138" s="1"/>
  <c r="K67" i="138" s="1"/>
  <c r="K69" i="138" s="1"/>
  <c r="I37" i="138"/>
  <c r="K37" i="138" s="1"/>
  <c r="I38" i="138" l="1"/>
  <c r="K38" i="138" s="1"/>
  <c r="K71" i="138"/>
  <c r="M69" i="138"/>
  <c r="K73" i="138" l="1"/>
  <c r="K75" i="138" s="1"/>
  <c r="M75" i="138" s="1"/>
  <c r="M71" i="138"/>
  <c r="I35" i="138"/>
  <c r="K35" i="138" s="1"/>
  <c r="K43" i="138" s="1"/>
  <c r="M43" i="138" l="1"/>
  <c r="K26" i="137" l="1"/>
  <c r="E34" i="137"/>
  <c r="K34" i="137" s="1"/>
  <c r="E42" i="137"/>
  <c r="K42" i="137" s="1"/>
  <c r="E30" i="137"/>
  <c r="K30" i="137" s="1"/>
  <c r="E39" i="137"/>
  <c r="K39" i="137"/>
  <c r="K27" i="137"/>
  <c r="E35" i="137"/>
  <c r="K35" i="137" s="1"/>
  <c r="E43" i="137"/>
  <c r="K43" i="137" s="1"/>
  <c r="E40" i="137"/>
  <c r="K40" i="137" s="1"/>
  <c r="E41" i="137"/>
  <c r="K41" i="137" s="1"/>
  <c r="K28" i="137"/>
  <c r="E36" i="137"/>
  <c r="K36" i="137" s="1"/>
  <c r="E44" i="137"/>
  <c r="K44" i="137" s="1"/>
  <c r="E38" i="137"/>
  <c r="K38" i="137" s="1"/>
  <c r="E31" i="137"/>
  <c r="K31" i="137" s="1"/>
  <c r="E32" i="137"/>
  <c r="K32" i="137" s="1"/>
  <c r="E33" i="137"/>
  <c r="K33" i="137" s="1"/>
  <c r="K29" i="137"/>
  <c r="E37" i="137"/>
  <c r="K37" i="137"/>
  <c r="D4" i="198" l="1"/>
  <c r="K12" i="84"/>
  <c r="I36" i="138" l="1"/>
  <c r="K36" i="138" s="1"/>
  <c r="K26" i="138" l="1"/>
  <c r="M26" i="138" s="1"/>
  <c r="F9" i="197" l="1"/>
  <c r="I9" i="197" s="1"/>
  <c r="K9" i="197" s="1"/>
  <c r="F10" i="197" s="1"/>
  <c r="I10" i="197" s="1"/>
  <c r="K10" i="197" s="1"/>
  <c r="K13" i="197" s="1"/>
  <c r="I21" i="44" s="1"/>
  <c r="L21" i="44" s="1"/>
  <c r="F9" i="230"/>
  <c r="I9" i="230" s="1"/>
  <c r="K9" i="230" s="1"/>
  <c r="K13" i="230" s="1"/>
  <c r="I23" i="44" s="1"/>
  <c r="L23" i="44" s="1"/>
  <c r="M16" i="142"/>
  <c r="Q9" i="142"/>
  <c r="M4" i="142" s="1"/>
  <c r="W11" i="142"/>
  <c r="F9" i="86"/>
  <c r="I9" i="86" s="1"/>
  <c r="K9" i="86" s="1"/>
  <c r="Q5" i="142"/>
  <c r="M19" i="142" l="1"/>
  <c r="L16" i="142"/>
  <c r="N17" i="142"/>
  <c r="F10" i="86"/>
  <c r="I10" i="86" s="1"/>
  <c r="K10" i="86" s="1"/>
  <c r="K13" i="86" s="1"/>
  <c r="F9" i="90"/>
  <c r="I9" i="90" s="1"/>
  <c r="K9" i="90" s="1"/>
  <c r="Q6" i="142"/>
  <c r="Q7" i="142" s="1"/>
  <c r="U9" i="142"/>
  <c r="F9" i="135"/>
  <c r="F9" i="108"/>
  <c r="F9" i="91"/>
  <c r="F9" i="148"/>
  <c r="I9" i="135" l="1"/>
  <c r="K9" i="135" s="1"/>
  <c r="F11" i="135"/>
  <c r="I9" i="148"/>
  <c r="K9" i="148" s="1"/>
  <c r="F11" i="148"/>
  <c r="I9" i="91"/>
  <c r="K9" i="91" s="1"/>
  <c r="F11" i="91"/>
  <c r="I9" i="108"/>
  <c r="K9" i="108" s="1"/>
  <c r="F11" i="108"/>
  <c r="F10" i="189"/>
  <c r="I10" i="189" s="1"/>
  <c r="K10" i="189" s="1"/>
  <c r="Q8" i="142"/>
  <c r="F10" i="208" s="1"/>
  <c r="I10" i="208" s="1"/>
  <c r="K10" i="208" s="1"/>
  <c r="F10" i="84"/>
  <c r="I10" i="84" s="1"/>
  <c r="K10" i="84" s="1"/>
  <c r="M5" i="142"/>
  <c r="F11" i="84" s="1"/>
  <c r="I11" i="84" s="1"/>
  <c r="K11" i="84" s="1"/>
  <c r="F10" i="90"/>
  <c r="I10" i="90" s="1"/>
  <c r="K10" i="90" s="1"/>
  <c r="K13" i="90" s="1"/>
  <c r="I22" i="44"/>
  <c r="L22" i="44" s="1"/>
  <c r="I19" i="138"/>
  <c r="K19" i="138" s="1"/>
  <c r="F12" i="91" l="1"/>
  <c r="I12" i="91" s="1"/>
  <c r="K12" i="91" s="1"/>
  <c r="I11" i="91"/>
  <c r="K11" i="91" s="1"/>
  <c r="F14" i="189"/>
  <c r="I14" i="189" s="1"/>
  <c r="K14" i="189" s="1"/>
  <c r="K21" i="91"/>
  <c r="F12" i="108"/>
  <c r="I12" i="108" s="1"/>
  <c r="K12" i="108" s="1"/>
  <c r="I11" i="108"/>
  <c r="K11" i="108" s="1"/>
  <c r="F12" i="148"/>
  <c r="I12" i="148" s="1"/>
  <c r="K12" i="148" s="1"/>
  <c r="I11" i="148"/>
  <c r="K11" i="148" s="1"/>
  <c r="F12" i="135"/>
  <c r="I12" i="135" s="1"/>
  <c r="K12" i="135" s="1"/>
  <c r="I11" i="135"/>
  <c r="K11" i="135" s="1"/>
  <c r="I20" i="44"/>
  <c r="L20" i="44" s="1"/>
  <c r="I18" i="138"/>
  <c r="K18" i="138" s="1"/>
  <c r="F16" i="134"/>
  <c r="K16" i="134" s="1"/>
  <c r="K18" i="84"/>
  <c r="F11" i="208"/>
  <c r="I11" i="208" s="1"/>
  <c r="K11" i="208" s="1"/>
  <c r="K18" i="208" s="1"/>
  <c r="F11" i="189"/>
  <c r="I11" i="189" s="1"/>
  <c r="K11" i="189" s="1"/>
  <c r="K18" i="189" l="1"/>
  <c r="K18" i="135"/>
  <c r="K19" i="148"/>
  <c r="I29" i="44" s="1"/>
  <c r="L29" i="44" s="1"/>
  <c r="K16" i="108"/>
  <c r="I33" i="138"/>
  <c r="K33" i="138" s="1"/>
  <c r="I28" i="44"/>
  <c r="L28" i="44" s="1"/>
  <c r="I32" i="138"/>
  <c r="K32" i="138" s="1"/>
  <c r="I27" i="44"/>
  <c r="L27" i="44" s="1"/>
  <c r="I20" i="138"/>
  <c r="K20" i="138" s="1"/>
  <c r="F12" i="134"/>
  <c r="K12" i="134" s="1"/>
  <c r="I26" i="44"/>
  <c r="L26" i="44" s="1"/>
  <c r="F15" i="134"/>
  <c r="K15" i="134" s="1"/>
  <c r="I19" i="44"/>
  <c r="L19" i="44" s="1"/>
  <c r="F10" i="134"/>
  <c r="K10" i="134" s="1"/>
  <c r="I13" i="44"/>
  <c r="L13" i="44" s="1"/>
  <c r="I13" i="138"/>
  <c r="K13" i="138" s="1"/>
  <c r="I18" i="44" l="1"/>
  <c r="L18" i="44" s="1"/>
  <c r="L24" i="44" s="1"/>
  <c r="F14" i="134"/>
  <c r="K14" i="134" s="1"/>
  <c r="K21" i="134" s="1"/>
  <c r="L30" i="44"/>
  <c r="L10" i="134"/>
  <c r="I14" i="138" l="1"/>
  <c r="K14" i="138" s="1"/>
  <c r="K15" i="138" s="1"/>
  <c r="I15" i="44"/>
  <c r="L15" i="44" s="1"/>
  <c r="L16" i="44" s="1"/>
  <c r="L41" i="44" s="1"/>
  <c r="L43" i="44" s="1"/>
  <c r="N53" i="44" s="1"/>
  <c r="O43" i="44" l="1"/>
  <c r="L48" i="44"/>
  <c r="M15" i="138"/>
  <c r="K51" i="138"/>
  <c r="K53" i="138" l="1"/>
  <c r="M51" i="138"/>
  <c r="L52" i="44"/>
  <c r="O48" i="44"/>
  <c r="N54" i="44" l="1"/>
  <c r="L16" i="134"/>
  <c r="N19" i="142"/>
  <c r="K55" i="138"/>
  <c r="K57" i="138" s="1"/>
  <c r="K77" i="138" s="1"/>
  <c r="K144" i="138" l="1"/>
  <c r="M77" i="138"/>
  <c r="M144" i="138" l="1"/>
  <c r="K150" i="138"/>
  <c r="K154" i="138" s="1"/>
  <c r="O144" i="138"/>
  <c r="L87" i="130" l="1"/>
</calcChain>
</file>

<file path=xl/sharedStrings.xml><?xml version="1.0" encoding="utf-8"?>
<sst xmlns="http://schemas.openxmlformats.org/spreadsheetml/2006/main" count="4091" uniqueCount="1827">
  <si>
    <t>MEMORIA DE CANTIDADES DE OBRA</t>
  </si>
  <si>
    <t xml:space="preserve">OBJETO:  </t>
  </si>
  <si>
    <t>(a) ITEM Nº:</t>
  </si>
  <si>
    <t xml:space="preserve">(b) DESCRIPCION ITEM </t>
  </si>
  <si>
    <t>(c) UND:</t>
  </si>
  <si>
    <t>(d) PLANO DESCRIPTIVO DE LA MEMORIA</t>
  </si>
  <si>
    <t xml:space="preserve">(e) LOCALIZACION </t>
  </si>
  <si>
    <t>(i) MEDIDA PARCIAL</t>
  </si>
  <si>
    <t>(j) N° DE ELEMENTOS</t>
  </si>
  <si>
    <t>(k) MEDIDA TOTAL</t>
  </si>
  <si>
    <t>PLANO:</t>
  </si>
  <si>
    <t>DESCRIPCION</t>
  </si>
  <si>
    <t>INSTITUTO DE INFRAESTRUCTURA Y CONCESIONES DE CUNDINAMARCA  - ICCU</t>
  </si>
  <si>
    <t xml:space="preserve">SUBGERENCIA DE INFRAESTRUTURA </t>
  </si>
  <si>
    <t>Nº</t>
  </si>
  <si>
    <t>UND.</t>
  </si>
  <si>
    <t>CANTIDAD</t>
  </si>
  <si>
    <t>VALOR UNITARIO</t>
  </si>
  <si>
    <t xml:space="preserve">VALOR TOTAL                                </t>
  </si>
  <si>
    <t>Subtotal</t>
  </si>
  <si>
    <t/>
  </si>
  <si>
    <t>EXPLANACIÓN Y EXCAVACIONES</t>
  </si>
  <si>
    <t>ESTRUCTURA DE PAVIMENTO</t>
  </si>
  <si>
    <t>SUBTOTAL COSTO DIRECTO</t>
  </si>
  <si>
    <t>PRESUPUESTO DE OBRA</t>
  </si>
  <si>
    <t>ITEM</t>
  </si>
  <si>
    <t>INVIAS</t>
  </si>
  <si>
    <t>ITEM PAGO</t>
  </si>
  <si>
    <t>M3</t>
  </si>
  <si>
    <t>INV 330.1</t>
  </si>
  <si>
    <t>BASE GRANULAR</t>
  </si>
  <si>
    <t>INV 420.1</t>
  </si>
  <si>
    <t>RIEGO DE IMPRIMACIÓN</t>
  </si>
  <si>
    <t>M2</t>
  </si>
  <si>
    <t>3.10</t>
  </si>
  <si>
    <t>MEZCLA DENSA EN CALIENTE TIPO MDC-19  (INCLUYE CEMENTO ASFÁLTICO)</t>
  </si>
  <si>
    <t>KG</t>
  </si>
  <si>
    <t>EXCAVACIONES VARIAS SIN CLASIFICAR (INCLUYE RETIRO DE SOBRANTES A UNA DISTANCIA MENOR DE 5 KM)</t>
  </si>
  <si>
    <t>VALOR TOTAL</t>
  </si>
  <si>
    <t>2.9</t>
  </si>
  <si>
    <t>INV 600.1</t>
  </si>
  <si>
    <t>3.1</t>
  </si>
  <si>
    <t>INV 460.1</t>
  </si>
  <si>
    <t>INV 421.1</t>
  </si>
  <si>
    <t>INV 510.1</t>
  </si>
  <si>
    <t>INV 450.2 P</t>
  </si>
  <si>
    <t>RIEGO DE LIGA CON EMULSIÓN ASFÁLTICA CRR-1</t>
  </si>
  <si>
    <t>PAVIMENTO DE ADOQUINES DE CONCRETO</t>
  </si>
  <si>
    <t>***</t>
  </si>
  <si>
    <t>SUBTOTAL COSTO DIRECTO TOTAL</t>
  </si>
  <si>
    <t xml:space="preserve">Total </t>
  </si>
  <si>
    <t>LARGO(M)</t>
  </si>
  <si>
    <t>ANCHO(M)</t>
  </si>
  <si>
    <t>Fecha de elaboracion: 03 de septiembre de 2021</t>
  </si>
  <si>
    <t>Versión: 1</t>
  </si>
  <si>
    <t>ESPESOR (M)</t>
  </si>
  <si>
    <t xml:space="preserve">MEDIDAS </t>
  </si>
  <si>
    <t>V(M3)</t>
  </si>
  <si>
    <t xml:space="preserve">INDICE </t>
  </si>
  <si>
    <t>Hoja: 16 de 28</t>
  </si>
  <si>
    <t>Hoja: 18 de 28</t>
  </si>
  <si>
    <t>Hoja: 20 de 28</t>
  </si>
  <si>
    <t>Hoja: 22 de 28</t>
  </si>
  <si>
    <t>Hoja: 23 de 28</t>
  </si>
  <si>
    <t>OBRAS DE ARTE</t>
  </si>
  <si>
    <t>INV 671.1</t>
  </si>
  <si>
    <t>ESTRUCTURAS EN CONCRETO</t>
  </si>
  <si>
    <t>DESAGÜES E INSTALACIONES SUBTERRÁNEAS</t>
  </si>
  <si>
    <t>3.11C</t>
  </si>
  <si>
    <t>TUBERÍA DRENAJE PVC 110</t>
  </si>
  <si>
    <t>4.22</t>
  </si>
  <si>
    <t>P</t>
  </si>
  <si>
    <t>INV 673.1</t>
  </si>
  <si>
    <t>MATERIAL GRANULAR FILTRANTE</t>
  </si>
  <si>
    <t>4.42</t>
  </si>
  <si>
    <t xml:space="preserve">SUMINISTRO  E  INSTALACIÓN  DE  GEOTEXTIL NT 2500 (ESTABILIZACIÓN, FILTRO Y SEPARACIÓN) </t>
  </si>
  <si>
    <t>Cantidad</t>
  </si>
  <si>
    <t>INV 640.1</t>
  </si>
  <si>
    <t>SUMINISTRO FIGURADO Y ARMADO DE ACERO DE REFUERZO 60000 PSI</t>
  </si>
  <si>
    <t>INV 630.4</t>
  </si>
  <si>
    <t>CONCRETOS CLASE D, f´c =3000 psi (bases)</t>
  </si>
  <si>
    <t>4.7</t>
  </si>
  <si>
    <t>4.6</t>
  </si>
  <si>
    <t>CONCRETOS CLASE D, f´c =3000 psi (elevaciones)</t>
  </si>
  <si>
    <t>4.23</t>
  </si>
  <si>
    <t>INV 610.1</t>
  </si>
  <si>
    <t>RELLENO PARA ESTRUCTURAS</t>
  </si>
  <si>
    <t>4.24</t>
  </si>
  <si>
    <t>INV 630.6</t>
  </si>
  <si>
    <t>CONCRETO CLASE F, 2000 PSI PARA SOLADOS Y ATRAQUES</t>
  </si>
  <si>
    <t>4.48</t>
  </si>
  <si>
    <t>INV 661.1</t>
  </si>
  <si>
    <t>SUMINISTRO E INSTALACIÓN DE TUBERÍA DE CONCRETO REFORZADO Ø=36" CLASE I, INCLUYE EMBOQUILLADA</t>
  </si>
  <si>
    <t>LARGO (M)</t>
  </si>
  <si>
    <t>PROFUNDIDAD(M)</t>
  </si>
  <si>
    <t>TRANSPORTE DE MATERIALES PROV. DE EXLANACIÓN, CANALES, PRESTAMOS, SOBREACARREOS Y DERRUMBES</t>
  </si>
  <si>
    <t>M3-KM</t>
  </si>
  <si>
    <t>SUBBASE GRANULAR</t>
  </si>
  <si>
    <t>RAJÓN PARA MEJORAMIENTO DE LA SUBRASANTE</t>
  </si>
  <si>
    <t>INV 311,1</t>
  </si>
  <si>
    <t>AFIRMADO</t>
  </si>
  <si>
    <t xml:space="preserve">ORIGINALES </t>
  </si>
  <si>
    <t>ALCANTARILLAS</t>
  </si>
  <si>
    <t>INV 621.1P</t>
  </si>
  <si>
    <t>PILOTE  EN CONCRETO DE  3000 PSI, DIÁMETRO 1.5M. CONSTRUCCIÓN MANUAL (INCLUYE EXCAVACIÓN EN CUALQUIER TIPO DE MATERIAL,  REFUERZO Y ANILLOS)</t>
  </si>
  <si>
    <t>MUROS</t>
  </si>
  <si>
    <t>ANCHO (M)</t>
  </si>
  <si>
    <t>INV 681.1</t>
  </si>
  <si>
    <t>GAVIÓN MALLA PVC</t>
  </si>
  <si>
    <t>SEÑALIZACIÓN Y SEGURIDAD</t>
  </si>
  <si>
    <t>5.1</t>
  </si>
  <si>
    <t>INV 700.1</t>
  </si>
  <si>
    <t>LÍNEAS DE DEMARCACIÓN CON PINTURA EN FRÍO</t>
  </si>
  <si>
    <t>5.6</t>
  </si>
  <si>
    <t>INV 701.1</t>
  </si>
  <si>
    <t>SUMINISTRO E INSTALACIÓN DE TACHAS REFLECTIVAS</t>
  </si>
  <si>
    <t>UN</t>
  </si>
  <si>
    <t>MANTENIMIENTO VIAL</t>
  </si>
  <si>
    <t>INV 801.6</t>
  </si>
  <si>
    <t>INV 801.4</t>
  </si>
  <si>
    <t>LIMPIEZA DE ALCANTARILLAS CON DIÁMETRO MENOR O IGUAL A Ø= 36", INCLUYE RECTIFICACIÓN DE DESCOLES, Y RETIRO DE SOBRANTES A UNA DISTANCIA DE 5 KM</t>
  </si>
  <si>
    <t>LIMPIEZA A MANO DE CUNETAS EN CONCRETO (INCLUYE RETIRO DE SOBRANTES A UNA DISTANCIA DE 5 KM)</t>
  </si>
  <si>
    <t>AIU(35%)</t>
  </si>
  <si>
    <t>5.2</t>
  </si>
  <si>
    <t>INV 700.3</t>
  </si>
  <si>
    <t>MARCA VIAL CON PINTURA EN FRÍO</t>
  </si>
  <si>
    <t>CUNETAS</t>
  </si>
  <si>
    <t xml:space="preserve">ANCHO DE VÍA </t>
  </si>
  <si>
    <t xml:space="preserve">OBJETO </t>
  </si>
  <si>
    <t>REHABILITACIÓN Y MEJORAMIENTO DE LA VÍA QUE COMUNICA LA INSPECCIÓN DE SAN JOAQUIN CON EL MUNICIPIO DE LA MESA, CUNDINAMARCA</t>
  </si>
  <si>
    <t>K 1+055 al K 1+280</t>
  </si>
  <si>
    <t>K 1+540 al K 1+760</t>
  </si>
  <si>
    <t>K 1+820 al K 1+920</t>
  </si>
  <si>
    <t>K 2+115 al K 3+115</t>
  </si>
  <si>
    <t>K 2+400 al K 2+940</t>
  </si>
  <si>
    <t>K 3+070 al K 3+320</t>
  </si>
  <si>
    <t>K 4+110 al K 4+210</t>
  </si>
  <si>
    <t>K 4+390 al K 4+490</t>
  </si>
  <si>
    <t>K 4+640 al K 4+875</t>
  </si>
  <si>
    <t>K 5+895 al K 6+305</t>
  </si>
  <si>
    <t>K 6+600 al K 6+840</t>
  </si>
  <si>
    <t>K 7+225 al K 8+000</t>
  </si>
  <si>
    <t>LONGITUD</t>
  </si>
  <si>
    <t>ABCISA</t>
  </si>
  <si>
    <t>K 0+240</t>
  </si>
  <si>
    <t>K 6+240</t>
  </si>
  <si>
    <t>K 0+240 al K 0+555</t>
  </si>
  <si>
    <t>K 0+735</t>
  </si>
  <si>
    <t>K 2+610</t>
  </si>
  <si>
    <t>K 3+320 al K 4+110</t>
  </si>
  <si>
    <t>K 4+210 al K 4+309</t>
  </si>
  <si>
    <t>K 4+490 al K 4+640</t>
  </si>
  <si>
    <t>K 6+840 al K 7+230</t>
  </si>
  <si>
    <t>K 6+305 al K 6+600</t>
  </si>
  <si>
    <t>K 5+185 al K 5+895</t>
  </si>
  <si>
    <t>K 2+800 al K 2+980</t>
  </si>
  <si>
    <t>K 2+315 al K 2+400</t>
  </si>
  <si>
    <t>K 1+280 al K 1+540</t>
  </si>
  <si>
    <t>K 0+240 al K 1+055</t>
  </si>
  <si>
    <t>DERECHA</t>
  </si>
  <si>
    <t>IZQUIERDA</t>
  </si>
  <si>
    <t>K 1+760 al K 2+115</t>
  </si>
  <si>
    <t>ANCHO</t>
  </si>
  <si>
    <t>ANCHO DISPONIBLE</t>
  </si>
  <si>
    <t>m de cunetas</t>
  </si>
  <si>
    <t>LONGITUD TOTAL</t>
  </si>
  <si>
    <t>FILTROS</t>
  </si>
  <si>
    <t>Total</t>
  </si>
  <si>
    <t>m</t>
  </si>
  <si>
    <t>TRAMOS INESTABLES</t>
  </si>
  <si>
    <t>PUENTES</t>
  </si>
  <si>
    <t>TRAMOS PAVIMENTADOS</t>
  </si>
  <si>
    <t>ALTO</t>
  </si>
  <si>
    <t>K 0+555</t>
  </si>
  <si>
    <t>K 1+280</t>
  </si>
  <si>
    <t>K 1+410</t>
  </si>
  <si>
    <t>K 1+760</t>
  </si>
  <si>
    <t>K 1+920</t>
  </si>
  <si>
    <t>K 2+680</t>
  </si>
  <si>
    <t>K 2+800</t>
  </si>
  <si>
    <t>K 2+980</t>
  </si>
  <si>
    <t>K 3+500</t>
  </si>
  <si>
    <t>K 3+580</t>
  </si>
  <si>
    <t>K 3+860</t>
  </si>
  <si>
    <t>K 3+915</t>
  </si>
  <si>
    <t>K 4+340</t>
  </si>
  <si>
    <t>K 4+640</t>
  </si>
  <si>
    <t>K 4+855</t>
  </si>
  <si>
    <t>K 5+185</t>
  </si>
  <si>
    <t>K 5+405</t>
  </si>
  <si>
    <t>K 5+755</t>
  </si>
  <si>
    <t>K 6+455</t>
  </si>
  <si>
    <t>K 7+230</t>
  </si>
  <si>
    <t>K 7+575</t>
  </si>
  <si>
    <t>K 7+870</t>
  </si>
  <si>
    <t>K 7+890</t>
  </si>
  <si>
    <t>K 5+940</t>
  </si>
  <si>
    <t>K 5+990</t>
  </si>
  <si>
    <t>36"</t>
  </si>
  <si>
    <t>-</t>
  </si>
  <si>
    <t>24"</t>
  </si>
  <si>
    <t>DESCRIPCIÓN</t>
  </si>
  <si>
    <t>SEÑAL VERTICAL DE TRANSITO TIPO 1 CON LAMINA RETROREFLECTIVA TIPO III (75x75 CM)</t>
  </si>
  <si>
    <t>M</t>
  </si>
  <si>
    <t>ASFALTO</t>
  </si>
  <si>
    <t>SELLO AFIRMADO</t>
  </si>
  <si>
    <t>MEJORAMIENTO EN RAJON</t>
  </si>
  <si>
    <t>Profundidad cms</t>
  </si>
  <si>
    <t>K 0+875 al K 1+075</t>
  </si>
  <si>
    <t xml:space="preserve">GESTIÓN DE PROYECTOS DE INFRAESTRUCTURA FÍSICA </t>
  </si>
  <si>
    <t>CÓDIGO</t>
  </si>
  <si>
    <t>GP-PR-01-F7</t>
  </si>
  <si>
    <t xml:space="preserve">FORMATO PRESUPUESTO DE OBRA </t>
  </si>
  <si>
    <t>VERSIÓN</t>
  </si>
  <si>
    <t>2</t>
  </si>
  <si>
    <t>FECHA</t>
  </si>
  <si>
    <t xml:space="preserve">CANTIDADES DE OBRA APROXIMADAS, PRECIOS UNITARIOS Y VALOR TOTAL </t>
  </si>
  <si>
    <t>UNIDAD</t>
  </si>
  <si>
    <t>Vr. UNITARIO</t>
  </si>
  <si>
    <t>Vr. TOTAL</t>
  </si>
  <si>
    <t>600,4P</t>
  </si>
  <si>
    <t>EXCAVACIONES VARIAS EN MATERIAL COMUN SECO ( INCLUYE RETIRO DE SOBRANTES A UNA DISTANCIA MENOR DE 5 KM</t>
  </si>
  <si>
    <t>CONCRETO CLASE F, 2000 PSI PARA SOLADOS Y ATARQUES</t>
  </si>
  <si>
    <t>CONCRETO CLASE D, f´ c =3000 PSI (BASES Y LOSAS DE APROXIMACIÓN)</t>
  </si>
  <si>
    <t>CONCRETO CLASE D, f´ c =3000 PSI (ELEVACIONES)</t>
  </si>
  <si>
    <t>SUMINISTRO E INSTALACIÓN DE APOYOS ELASTOMÉRICOS</t>
  </si>
  <si>
    <t>U (DM3)</t>
  </si>
  <si>
    <t>DREN EN TUBERIA PVC SANITARIA, D=4"</t>
  </si>
  <si>
    <t>RELLENO CON MATERIAL DEL SITIO COMPACTADO MECANICAMENTE</t>
  </si>
  <si>
    <t xml:space="preserve">M3 </t>
  </si>
  <si>
    <t>SUMINISTRO E INSTALACIÓN DE  GEOTEXTIL NT 1800 (ESTABILIZACION, FILTRO Y SEPARACION)</t>
  </si>
  <si>
    <t>JUNTA DE DILATACION</t>
  </si>
  <si>
    <t>COSTOS DIRECTOS</t>
  </si>
  <si>
    <t>AI</t>
  </si>
  <si>
    <t>COSTOS INDIRECTOS</t>
  </si>
  <si>
    <t>SUBTOTAL</t>
  </si>
  <si>
    <t xml:space="preserve">AJUSTE </t>
  </si>
  <si>
    <t>CONCRETO CLASE D, f´c =4000 PSI (VIGAS EN PUENTES)</t>
  </si>
  <si>
    <t>CONCRETO CLASE D, f´c =4000 PSI (PLACAS)</t>
  </si>
  <si>
    <t>Construcción puente vehicular de 12 metros de longitud y 5,5 metros de ancho, departamento de Cundinamarca</t>
  </si>
  <si>
    <t>TOTAL VALOR</t>
  </si>
  <si>
    <t>SUMINISTRO E INSTALACIÓN DE ESTOPEROLES DE 10x3.0 CM</t>
  </si>
  <si>
    <t>PIEDRA PEGADA PARA DESCOLE DE ESTRUCTURAS</t>
  </si>
  <si>
    <t>VALOR TOTAL OBRAS</t>
  </si>
  <si>
    <t>PLAN DE MANEJO DE TRAFICO</t>
  </si>
  <si>
    <t>PLAN DE MANEJO AMBIENTAL</t>
  </si>
  <si>
    <t>TOTAL PROYECTO</t>
  </si>
  <si>
    <t>INTERVENTORIA</t>
  </si>
  <si>
    <t>VALOR TOTAL PROYECTO</t>
  </si>
  <si>
    <t>DURACIÓN</t>
  </si>
  <si>
    <t>Frentes</t>
  </si>
  <si>
    <t>PERSONAL</t>
  </si>
  <si>
    <t>SALARIO</t>
  </si>
  <si>
    <t>FACTOR PRESTACIONAL</t>
  </si>
  <si>
    <t>DEDICACION</t>
  </si>
  <si>
    <t>Ayudante (1) AA (paletero)</t>
  </si>
  <si>
    <t>SEÑALES Y DISPOSITIVOS</t>
  </si>
  <si>
    <t>Sectores de cierre</t>
  </si>
  <si>
    <t>SEÑAL VERTICAL SPO-01 (TRABAJOS EN LA VIA)</t>
  </si>
  <si>
    <t>UND</t>
  </si>
  <si>
    <t>SEÑAL VERTICAL SPO-03 (AUXILIAR DE TRANSITO)</t>
  </si>
  <si>
    <t>SEÑAL VERTICAL SPO-06 (Reducción asimétrica de calzada - Izquierda)</t>
  </si>
  <si>
    <t>SEÑAL VERTICAL SPO-06 (Reducción asimétrica de calzada - Derecha)</t>
  </si>
  <si>
    <t>SEÑAL VERTICAL SR-30 (VELOCIDAD MÁXIMA PERMITIDA)</t>
  </si>
  <si>
    <t>SEÑAL VERTICAL SIO-01 (TRABAJO EN LA VIA A 100M)</t>
  </si>
  <si>
    <t xml:space="preserve">SEÑAL VERTICAL SIO-03 (FIN DE OBRA) </t>
  </si>
  <si>
    <t>DESVIO</t>
  </si>
  <si>
    <t xml:space="preserve">UND </t>
  </si>
  <si>
    <t xml:space="preserve">BARRICADAS </t>
  </si>
  <si>
    <t>PALETAS PARE-SIGA EN POLIPROPILENO</t>
  </si>
  <si>
    <t>CONO DE SEÑALIZACION REFLECTIVO 90CM</t>
  </si>
  <si>
    <t>DELINEADOR TUBULAR</t>
  </si>
  <si>
    <t>CINTA DEMARCACION ROLLO 500 M</t>
  </si>
  <si>
    <t>ROLLO</t>
  </si>
  <si>
    <t>EQUIPO DE COMUNICACIÓN</t>
  </si>
  <si>
    <t>SUBTOTAL COSTOS DIRECTOS SEÑALIZACIÓN FRENTE</t>
  </si>
  <si>
    <t xml:space="preserve">TOTAL PMT </t>
  </si>
  <si>
    <t>PRESUPUESTO GENERAL DEL PAGA</t>
  </si>
  <si>
    <t>PLAZO</t>
  </si>
  <si>
    <t>No. de frentes</t>
  </si>
  <si>
    <t>PROGRAMA</t>
  </si>
  <si>
    <t>PROYECTOS</t>
  </si>
  <si>
    <t>Ítem</t>
  </si>
  <si>
    <t>Unidad</t>
  </si>
  <si>
    <t>Tiempo (meses)</t>
  </si>
  <si>
    <t xml:space="preserve">Valor ($) Unitario </t>
  </si>
  <si>
    <t xml:space="preserve">Valor ($) Parcial </t>
  </si>
  <si>
    <t>1.  DESARROLLO Y ATENCIÓN DE LA GESTIÓN AMBIENTAL.</t>
  </si>
  <si>
    <t xml:space="preserve">1.1 CONFORMACIÓN DEL GRUPO DE GESTIÓN AMBIENTAL. </t>
  </si>
  <si>
    <t>Profesional Ambiental</t>
  </si>
  <si>
    <t>h/mes</t>
  </si>
  <si>
    <t>Profesional Social</t>
  </si>
  <si>
    <t>Profesional /tecnólogo /Técnico SST</t>
  </si>
  <si>
    <t>Se incluye en los costos administrativos de la obra.</t>
  </si>
  <si>
    <t>Cuadrilla para orden, aseo y señalización</t>
  </si>
  <si>
    <t>Costo de personal</t>
  </si>
  <si>
    <t>Factor Prestacional</t>
  </si>
  <si>
    <t>SUBTOTAL PERSONAL CON FACTOR MULTIPLICADOR</t>
  </si>
  <si>
    <t>Elaboración de informes mensuales y  respuesta a requerimientos de la Corporación Ambiental, Gobernación de Cundinamarca-ICCU, y otros. Gastos de papelería y otros.</t>
  </si>
  <si>
    <t>Informes</t>
  </si>
  <si>
    <t>Costo de informes mensuales y respuestas</t>
  </si>
  <si>
    <t>SUBTOTAL CONFORMACIÓN DEL GRUPO DE GESTIÓN AMBIENTAL.</t>
  </si>
  <si>
    <t>1.2 CAPACITACIÓN AMBIENTAL AL PERSONAL DE OBRA.</t>
  </si>
  <si>
    <t>Material didáctico para capacitaciones. El personal esta contemplado Conformación grupo gestión ambiental.</t>
  </si>
  <si>
    <t>Folleto impreso a blanco y negro y/o a color</t>
  </si>
  <si>
    <t>SUBTOTAL  CAPACITACIÓN AMBIENTAL AL PERSONAL DE OBRA.</t>
  </si>
  <si>
    <t>1.3 CUMPLIMIENTO DE REQUERIMIENTOS LEGALES.</t>
  </si>
  <si>
    <t>El proyecto no contempla el tramite de permisos,licencia u otros requirimientos ambientales.</t>
  </si>
  <si>
    <t>SUBTOTAL CUMPLIMIENTO DE REQUERIMIENTOS LEGALES.</t>
  </si>
  <si>
    <t>2. ACTIVIDADES CONSTRUCTIVAS.</t>
  </si>
  <si>
    <t>2.1 MANEJO INTEGRAL DE MATERIALES DE CONSTRUCCIÓN.</t>
  </si>
  <si>
    <t>Polisombra negra 4 m ancho.</t>
  </si>
  <si>
    <t>Cinta para señalización de 4" PELIGRO no pase.</t>
  </si>
  <si>
    <t>rollo x 500 m</t>
  </si>
  <si>
    <t>Estacas de madera.</t>
  </si>
  <si>
    <t>unid</t>
  </si>
  <si>
    <t>SUBTOTAL MANEJO INTEGRAL DE MATERIALES DE CONSTRUCCIÓN.</t>
  </si>
  <si>
    <t>2.3 SEÑALIZACIÓN DE FRENTES DE OBRA Y SITIOS TEMPORALES.</t>
  </si>
  <si>
    <t>Costos incluidos en el PMT y administración</t>
  </si>
  <si>
    <t>SUBTOTAL  SEÑALIZACIÓN DE FRENTES DE OBRA Y SITIOS TEMPORALES.</t>
  </si>
  <si>
    <t>2.4 MANEJO Y DISPOSICIÓN FINAL DE ESCOMBROS Y LODOS.</t>
  </si>
  <si>
    <t>Transporte y disposición final de escombros y residuos de obra (RCD)</t>
  </si>
  <si>
    <t>Costo de obra</t>
  </si>
  <si>
    <t xml:space="preserve">Sedimentador de lodos </t>
  </si>
  <si>
    <t xml:space="preserve">    Canecas metálicas o plásticas.</t>
  </si>
  <si>
    <t xml:space="preserve">    Manguera negra agrícola </t>
  </si>
  <si>
    <t>rollo x 50 m</t>
  </si>
  <si>
    <t xml:space="preserve">    Alambre dulce.</t>
  </si>
  <si>
    <t>kg</t>
  </si>
  <si>
    <t>SUBTOTAL MANEJO Y DISPOSICIÓN FINAL DE ESCOMBROS Y LODOS.</t>
  </si>
  <si>
    <t>2.5 MANEJO DE RESIDUOS SÓLIDOS CONVENCIONALES Y ESPECIALES.</t>
  </si>
  <si>
    <t>Punto ecológico 3 canecas 40 lt c/u para campamento -oficina.</t>
  </si>
  <si>
    <t>Punto</t>
  </si>
  <si>
    <t>Bolsa plásticas industrial de 65 cm * 85 cm, de colores para campamento-oficina.</t>
  </si>
  <si>
    <t>Paquete x 50 unidades</t>
  </si>
  <si>
    <t>Bolsa plásticas industrial de 100 cm * 120 cm, de colores para frentes de obra.</t>
  </si>
  <si>
    <t>paquete x 30 unid</t>
  </si>
  <si>
    <t xml:space="preserve">Recolección y disposición final de residuos ordinarios e inertes generados en campamento, sitios de acopio temporal y obras por personal laborando. </t>
  </si>
  <si>
    <t>Kg</t>
  </si>
  <si>
    <t>Recolección y disposición final de residuos  peligrosos (bolsas de cemento, empaques con aceites, combustibles, etc). (Fuente Albedo ESP 2018) Cantidad estimada.</t>
  </si>
  <si>
    <t>SUBTOTAL MANEJO DE RESIDUOS SÓLIDOS CONVENCIONALES Y ESPECIALES.</t>
  </si>
  <si>
    <t>3. GESTIÓN HÍDRICA.</t>
  </si>
  <si>
    <t>3.1 MANEJO DE AGUAS SUPERFICIALES.</t>
  </si>
  <si>
    <t>Implemetar medidas ambientales</t>
  </si>
  <si>
    <t>Costo de personal ya incluido</t>
  </si>
  <si>
    <t>SUBTOTAL MANEJO DE AGUAS SUPERFICIALES.</t>
  </si>
  <si>
    <t>3.2 MANEO DE RESIDUOS LÍQUIDOS DOMÉSTICOS E INDUSTRIALES.</t>
  </si>
  <si>
    <t xml:space="preserve">Alquiler, Instalación, funcionamiento  y mantenimiento de baños portátiles con su respectivo mantenimiento una vez por semana. </t>
  </si>
  <si>
    <t>Meses</t>
  </si>
  <si>
    <t>Sedimentador para concretos</t>
  </si>
  <si>
    <t>Recolección y disposición final de residuos líquidos especiales por empresa RESPEL.</t>
  </si>
  <si>
    <t>Incluido en costos de Programa manejo de residuos sólidos.</t>
  </si>
  <si>
    <t>SUBTOTAL MANEO DE RESIDUOS LÍQUIDOS DOMÉSTICOS E INDUSTRIALES.</t>
  </si>
  <si>
    <t>4. BIODIVERSIDAD Y SERVICIOS ECOSISTÉMICOS.</t>
  </si>
  <si>
    <t>4.1 MANEJO DE DESCAPOTE Y COBERTURA VEGETAL.</t>
  </si>
  <si>
    <t>Desmonte y limpieza de zonas no boscosas (Incluye tala de árboles, desmonte y retiro de capa orgánica)</t>
  </si>
  <si>
    <t>Costo de obra si aplica</t>
  </si>
  <si>
    <t xml:space="preserve">Malla azul para aislar zonas de ronda de cuerpos de agua por 4 m de ancho </t>
  </si>
  <si>
    <t>Estacones de madera de 2,20 m x 10 cm</t>
  </si>
  <si>
    <t>SUBTOTAL MANEJO DE DESCAPOTE Y COBERTURA VEGETAL.</t>
  </si>
  <si>
    <t>4.2 RECUPERACIÓN DE ÁREAS AFECTADAS.</t>
  </si>
  <si>
    <t>Protección de taludes con material vegetal - empradización y/o arborización (incluye Ing. Forestal y cuadrilla, materiales e insumos)</t>
  </si>
  <si>
    <t>SUBTOTAL RECUPERACIÓN DE ÁREAS AFECTADAS.</t>
  </si>
  <si>
    <t>4.3 PROTECCIÓN DE FAUNA.</t>
  </si>
  <si>
    <t>Capacitación de personal.</t>
  </si>
  <si>
    <t>Costos incluido en Personal gestión socioambiental y capacitaciones</t>
  </si>
  <si>
    <t>SUBTOTAL PROTECCIÓN DE FAUNA.</t>
  </si>
  <si>
    <t>5. MANEJO DE INSTALACIONES TEMPORALES, DE MAQUINARIA Y EQUIPO.</t>
  </si>
  <si>
    <t>5.1 INSTALACIÓN, FUNCIONAMIENTO Y DESMANTELAMIENTO  DE CAMPAMENTOS Y SITIOS DE ACOPIO.</t>
  </si>
  <si>
    <t>Alquiler una casa para campamento-oficina y el pago de los servicios públicos durante la ejecución del proyecto y para gastos de sitios en el frente de obra alquilados como almacenes para materiales, equipos, herramientas y parqueo de maquinaria.</t>
  </si>
  <si>
    <t>SUBTOTAL INSTALACIÓN, FUNCIONAMIENTO Y DESMANTELAMIENTO  DE CAMPAMENTOS Y SITIOS DE ACOPIO</t>
  </si>
  <si>
    <t>5.3 MANEJO DE MAQUINARIA, VEHÍCULOS Y EQUIPOS.</t>
  </si>
  <si>
    <t>Kit para derrames de sustancias químicas</t>
  </si>
  <si>
    <t>Absorvente orgánicoindustrail para asilar y contener derrames y contingencias (aserrín, estopas, otros). La disposición final se contempló en el Programa Manejo de residuos sólidos.</t>
  </si>
  <si>
    <t>SUBTOTAL  MANEJO DE MAQUINARIA, VEHÍCULOS Y EQUIPOS.</t>
  </si>
  <si>
    <t>6, GESTIÓN SOCIAL</t>
  </si>
  <si>
    <t xml:space="preserve">6.1 ATENCIÓN A LA COMUNIDAD. </t>
  </si>
  <si>
    <t>Funcionamiento oficina para atención autoridades y comunidad:</t>
  </si>
  <si>
    <t>Computador portátil</t>
  </si>
  <si>
    <t xml:space="preserve">Impresora Multifuncional </t>
  </si>
  <si>
    <t>Cámara fotográfica para fotografías y videos</t>
  </si>
  <si>
    <t>Material de oficina (papel, bolígrafos etc.)</t>
  </si>
  <si>
    <t xml:space="preserve">SUBTOTAL DE ATENCIÓN A LA COMUNIDAD </t>
  </si>
  <si>
    <t>6.2 INFORMACIÓN Y DIVULGACIÓN.</t>
  </si>
  <si>
    <t>Valla informativa del contrato, tablero en lámina galvanizada, arte en lona impresa injetk; con anticorrosivo. Incluye instalación. Aprobada por Interventoría e ICCU.</t>
  </si>
  <si>
    <t>Reuniones con comunidad en Municipio (inicio, avance 50% y terminación al 95% obra)</t>
  </si>
  <si>
    <t>Alquiler de salón con video beam</t>
  </si>
  <si>
    <t>Unid</t>
  </si>
  <si>
    <t>Refrigerio personas asistentes (50 personas/reunión)</t>
  </si>
  <si>
    <t xml:space="preserve">Material para información y divulgación del proyecto (afiches, volantes informativos y de convocatorias, cartas de convocatorias, información buzones satélites, otros) </t>
  </si>
  <si>
    <t xml:space="preserve">Instalación buzones satélites (2) en  alcaldía municipal, Salón Comunal de la JAC.  </t>
  </si>
  <si>
    <t>SUBTOTAL INFORMACIÓN Y DIVULGACIÓN.</t>
  </si>
  <si>
    <t>6.3 MANEJO DE LA INFRAESTRUCTURA DE PREDIOS Y SERVICIOS PÚBLICOS</t>
  </si>
  <si>
    <t>Elaboración actas de vecindad de inicio y terminación (papelería incluida en dotación del SAU)</t>
  </si>
  <si>
    <t>Incluido en el costo de personal y papelería.</t>
  </si>
  <si>
    <t>Elaboración actas de compromiso de inicio y cierre de las mismas, para uso temporal de predios o áreas por obras. (papelería incluida en dotación del SAU)</t>
  </si>
  <si>
    <t>Provisión para atención de eventuales emergencias por afectación de servicios públicos que afecten a la comunidad.</t>
  </si>
  <si>
    <t>6.5 CULTURA VIAL Y PARTICIPACIÓN COMUNITARIA.</t>
  </si>
  <si>
    <t xml:space="preserve">Talleres pedagógicos con sedes educativas: se realizarán como mínimo 3 talleres con la población estudiantil de la Institución Educativa Municipal . </t>
  </si>
  <si>
    <t>Material para talleres</t>
  </si>
  <si>
    <t>Taller</t>
  </si>
  <si>
    <t>Refrigerios para alumnos y docentes</t>
  </si>
  <si>
    <t>Refrigerios</t>
  </si>
  <si>
    <t xml:space="preserve">Material para estrategia comunicativa </t>
  </si>
  <si>
    <t>Piezas comunicativas</t>
  </si>
  <si>
    <t>Reuniones Comité Paritario</t>
  </si>
  <si>
    <t>Insumos para talleres, reuniones y documentos informativos</t>
  </si>
  <si>
    <t>Reunión (una mensual)</t>
  </si>
  <si>
    <t>Refrigerios reuniones Comité (10 personas/comité)</t>
  </si>
  <si>
    <t>SUBTOTAL CULTURA VIAL Y PARTICIPACIÓN COMUNITARIA.</t>
  </si>
  <si>
    <t>6.6 CONTRATACIÓN MANO DE OBRA</t>
  </si>
  <si>
    <t>Contratación mano de obra y afiliación al Sistema General de Seguridad en Salud</t>
  </si>
  <si>
    <t>Costo administrativo.</t>
  </si>
  <si>
    <t>SUBTOTAL  CONTRATACIÓN MANO DE OBRA</t>
  </si>
  <si>
    <t>6.9  GESTIÓN SOCIO PREDIAL</t>
  </si>
  <si>
    <t>Consultoría para la adquisición de predios y cesión de áreas mínimas requeridas para el proyecto.</t>
  </si>
  <si>
    <t>No se requerira la adquisición de areas diferentes a la franja vial.</t>
  </si>
  <si>
    <t>SUBTOTAl GESTIÓN SOCIO-PREDIAL</t>
  </si>
  <si>
    <t xml:space="preserve">TOTAL PLAN DE MANEJO AMBIENTAL </t>
  </si>
  <si>
    <r>
      <rPr>
        <b/>
        <sz val="9"/>
        <rFont val="Arial"/>
        <family val="2"/>
      </rPr>
      <t>Nota:</t>
    </r>
    <r>
      <rPr>
        <sz val="9"/>
        <rFont val="Arial"/>
        <family val="2"/>
      </rPr>
      <t xml:space="preserve"> Los costos que se tienen en cuenta en el presupuesto de obra, no se contemplaron en el presente presupuesto y estan discriminados en cada item como " Costo de obra"</t>
    </r>
  </si>
  <si>
    <t>Longitud Total:</t>
  </si>
  <si>
    <t>Municipio:</t>
  </si>
  <si>
    <t xml:space="preserve">Frentes </t>
  </si>
  <si>
    <t>COSTOS DE PERSONAL</t>
  </si>
  <si>
    <t>CLASIFICACIÓN</t>
  </si>
  <si>
    <t>REMUNERACIÓN MENSUAL</t>
  </si>
  <si>
    <t>CAT</t>
  </si>
  <si>
    <t>% DE DEDICACIÓN
 TOTAL</t>
  </si>
  <si>
    <t>Tiempo en  Meses</t>
  </si>
  <si>
    <t xml:space="preserve">VALOR TOTAL </t>
  </si>
  <si>
    <t>Director de interventoria</t>
  </si>
  <si>
    <t>Especialista Pavimentos</t>
  </si>
  <si>
    <t>Especialista en Tránsito y Transporte</t>
  </si>
  <si>
    <t>Especialista en Seguridad Víal</t>
  </si>
  <si>
    <t>Especialista en Geotecnia</t>
  </si>
  <si>
    <t>Especialista en Estructuras</t>
  </si>
  <si>
    <t>Especialista Ambiental</t>
  </si>
  <si>
    <t>Abogado</t>
  </si>
  <si>
    <t xml:space="preserve">Profesional Gestor Social </t>
  </si>
  <si>
    <t>Profesional SISO</t>
  </si>
  <si>
    <t>Ingeniero Residente de interventoria</t>
  </si>
  <si>
    <t>PERSONAL TECNICO</t>
  </si>
  <si>
    <t>Inspector de interventoria</t>
  </si>
  <si>
    <t>Topógrafo</t>
  </si>
  <si>
    <t>Cadenero 1</t>
  </si>
  <si>
    <t>Cadenero 2</t>
  </si>
  <si>
    <t>Dibujante 1</t>
  </si>
  <si>
    <t>Aforadores</t>
  </si>
  <si>
    <t>Secretaria</t>
  </si>
  <si>
    <t xml:space="preserve">TOTAL COSTOS DE PERSONAL  (A) * (B) = (3) </t>
  </si>
  <si>
    <t>2. OTROS COSTOS</t>
  </si>
  <si>
    <t>No. de Meses</t>
  </si>
  <si>
    <t>VR. UNITARIO</t>
  </si>
  <si>
    <t>Mes</t>
  </si>
  <si>
    <t>Alquiler equipo completo de topografía y elementos complementarios</t>
  </si>
  <si>
    <t>Oficina (incluye servicios)</t>
  </si>
  <si>
    <t>Edición de informes, papelería, reproducciòn de documentos,  planos, fotografías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</si>
  <si>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</si>
  <si>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</si>
  <si>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</si>
  <si>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</si>
  <si>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</si>
  <si>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</si>
  <si>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</si>
  <si>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AJUSTE AL PESO</t>
  </si>
  <si>
    <t>COSTO TOTAL POR EL TIEMPO DE LA INTERVENTORÍA</t>
  </si>
  <si>
    <t>BACHES</t>
  </si>
  <si>
    <t>DEFENSA METALICA</t>
  </si>
  <si>
    <t>TOPE DEFENSA METALICA</t>
  </si>
  <si>
    <t xml:space="preserve">BOX COULVERT </t>
  </si>
  <si>
    <t>ALETAS</t>
  </si>
  <si>
    <t>CAJON</t>
  </si>
  <si>
    <t>ZARPAS ALETAS</t>
  </si>
  <si>
    <t>CONCRETOS CLASE D, f´c =3000 psi (box coulvert)</t>
  </si>
  <si>
    <t>ELEMENTOS</t>
  </si>
  <si>
    <t>FRESADO CONCRETO ASFÁLTICO (E=5-15 cm)</t>
  </si>
  <si>
    <t xml:space="preserve">DESCRIPCION </t>
  </si>
  <si>
    <t>EXCAVACIÓN PARA REPARACIÓN DEL PAVIMENTO EXISTENE (INCLUYE RETIRO DE ESCOMBROS CON CARGUE MENOR A 5 KM)</t>
  </si>
  <si>
    <t>4.15</t>
  </si>
  <si>
    <t>4.21</t>
  </si>
  <si>
    <t xml:space="preserve">CUNETA DE CONCRETO CLASE E, 3000 PSI FUNDIDA EN EL LUGAR </t>
  </si>
  <si>
    <t>7.6U</t>
  </si>
  <si>
    <t>SEÑAL DE TRÁNSITO GRUPO I 0.75X0.75M, POSTE 3.5M</t>
  </si>
  <si>
    <t>7.9U</t>
  </si>
  <si>
    <t xml:space="preserve">SUMINISTRO E INSTALACIÓN DE ESTOPEROLES DE 10X3.0CM </t>
  </si>
  <si>
    <t>VALOR TOTAL OBRAS TRAMO 1</t>
  </si>
  <si>
    <t>VALOR TOTAL OBRAS TRAMO 2</t>
  </si>
  <si>
    <t>TRAMO 1. LA MESA - EL CRUCE - SAN JAVIER</t>
  </si>
  <si>
    <t>MEJORAMIENTO Y REHABILITACIÓN DE LAS VIAS QUE COMUNICAN EL CASCO URBANO DEL MUNICIPIO DE JUNÍN CON LAS INSPECCIONES DE CLARAVAL Y CHUSCALES, DEPARTAMENTO DE CUNDINAMARCA EN EL MARCO DE PLAN 500. GRUPO X</t>
  </si>
  <si>
    <t>HUELLA</t>
  </si>
  <si>
    <t>SEPARADOR</t>
  </si>
  <si>
    <t>SOBREANCHO</t>
  </si>
  <si>
    <t>CUNETA</t>
  </si>
  <si>
    <t>SIN SOBRE ANCHOS</t>
  </si>
  <si>
    <t>ANCHO TOTAL</t>
  </si>
  <si>
    <t>NOTA</t>
  </si>
  <si>
    <t xml:space="preserve">Ancho hasta 6 metros </t>
  </si>
  <si>
    <t>TRAMO 1. SECTOR EL PICHONAL</t>
  </si>
  <si>
    <t>K 0+000</t>
  </si>
  <si>
    <t>Inicio de tramo</t>
  </si>
  <si>
    <t>4,5 metros</t>
  </si>
  <si>
    <t>K 0+015</t>
  </si>
  <si>
    <t>Alcantarilla existente de diametro desconocido</t>
  </si>
  <si>
    <t>7,5 metros (longitud alcantarilla)</t>
  </si>
  <si>
    <t>K 0+110</t>
  </si>
  <si>
    <t>7,4 metros (longitud alcantarilla)</t>
  </si>
  <si>
    <t>K 0+250</t>
  </si>
  <si>
    <t>Alcantarilla existente de 24” de diametro</t>
  </si>
  <si>
    <t>8,4 metros (longitud alcantarilla). Vía de 6,2 metros de ancho</t>
  </si>
  <si>
    <t>K 0+350</t>
  </si>
  <si>
    <t>Se necesita la construcción de una alcantarilla</t>
  </si>
  <si>
    <t>8 metros de longitud disponibles para la alcantarilla</t>
  </si>
  <si>
    <t>K 0+400</t>
  </si>
  <si>
    <t>K 0+450</t>
  </si>
  <si>
    <t>Medición de ancho: 5,3 metros con cunetas</t>
  </si>
  <si>
    <t>K 0+550</t>
  </si>
  <si>
    <t>7,6 metros (longitud alcantarilla).</t>
  </si>
  <si>
    <t>K 0+650</t>
  </si>
  <si>
    <t>Medición de ancho: 6,60 metros con cunetas</t>
  </si>
  <si>
    <t>K 0+700</t>
  </si>
  <si>
    <t>6,8 metros (longitud alcantarilla)</t>
  </si>
  <si>
    <t>K 0+800</t>
  </si>
  <si>
    <t>6,2 metros (longitud alcantarilla)</t>
  </si>
  <si>
    <t>K 0+900</t>
  </si>
  <si>
    <t>K 1+000</t>
  </si>
  <si>
    <t>5,6 metros (longitud alcantarilla)</t>
  </si>
  <si>
    <t>K 1+100</t>
  </si>
  <si>
    <t>5 metros (longitud alcantarilla)</t>
  </si>
  <si>
    <t>K 1+200</t>
  </si>
  <si>
    <t>Muro en concreto existente de 3,4 metros de altura y 11,3 metros de longitud. Alcantarilla embebida con un disipador en el descole</t>
  </si>
  <si>
    <t>Medición de ancho: 6,40 metros con cunetas</t>
  </si>
  <si>
    <t xml:space="preserve">Inicio de tramo. Alcantarilla existente de 36”. </t>
  </si>
  <si>
    <t>K 0+045</t>
  </si>
  <si>
    <t>Medición de ancho: 4,50 metros con cunetas</t>
  </si>
  <si>
    <t>K 0+075</t>
  </si>
  <si>
    <t>Alcantarilla existente de 36” de diametro</t>
  </si>
  <si>
    <t>K 0+220</t>
  </si>
  <si>
    <t>Medición de ancho: 5,90 metros con cunetas</t>
  </si>
  <si>
    <t>K 0+290</t>
  </si>
  <si>
    <t>Medición de ancho: 7,0 metros</t>
  </si>
  <si>
    <t>Medición de ancho: 4,5 metros</t>
  </si>
  <si>
    <t>8,6 metros (longitud alcantarilla).</t>
  </si>
  <si>
    <t>7,1 metros (longitud alcantarilla)</t>
  </si>
  <si>
    <t>Medición de ancho: 5 metros</t>
  </si>
  <si>
    <t>6,4 metros (longitud alcantarilla)</t>
  </si>
  <si>
    <t>Medición de ancho: 4,9 metros y 7,1 metros con cunetas</t>
  </si>
  <si>
    <t>Medición de ancho: 5,4 metros</t>
  </si>
  <si>
    <t>PROMEDIO</t>
  </si>
  <si>
    <t>MODA</t>
  </si>
  <si>
    <t>TRAMO 2. SECTOR CENTRO BAJO</t>
  </si>
  <si>
    <t>TRAMO 3. SECTOR SAN BENITO</t>
  </si>
  <si>
    <t xml:space="preserve">Inicio de tramo. Alcantarilla existente de 24” </t>
  </si>
  <si>
    <t>8,10 metros (longitud alcantarilla). Ancho de vía: 6,7 metros con cunetas</t>
  </si>
  <si>
    <t>K 0+140</t>
  </si>
  <si>
    <t>8,70 metros (longitud alcantarilla). Ancho de vía: 5,8 metros con cunetas</t>
  </si>
  <si>
    <t>K 0+280</t>
  </si>
  <si>
    <t>Se requiere la construcción de una alcantarilla de 36” y 6,8 metros de longitud</t>
  </si>
  <si>
    <t>Medición de ancho: 5,70 metros con cunetas</t>
  </si>
  <si>
    <t>Perdida de banca y exposición del talud a deslizamientos</t>
  </si>
  <si>
    <t>Medición de ancho: 5,80 metros con cunetas</t>
  </si>
  <si>
    <t>K 0+500</t>
  </si>
  <si>
    <t>Se requiere la construcción de una alcantarilla de 36” y 7,5 metros de longitud</t>
  </si>
  <si>
    <t>Medición de ancho: 5,60 metros con cunetas</t>
  </si>
  <si>
    <t>Longitud</t>
  </si>
  <si>
    <t>TRAMO 1. EL CRUCE - SAN JOAQUÍN</t>
  </si>
  <si>
    <t>MEJORAMIENTO Y REHABILITACIÓN DE LAS VIAS QUE COMUNICAN EL CASCO URBANO DEL MUNICIPIO DE LA MESA CON LAS INSPECCIONES DE SAN JOAQUIN Y SAN JAVIER, DEPARTAMENTO DE CUNDINAMARCA EN EL MARCO DE PLAN 500. GRUPO 4</t>
  </si>
  <si>
    <t>ESTOS PRECIOS CONTEMPLAN SUMINISTRO, INSTALACIÓN Y TRANSPORTE</t>
  </si>
  <si>
    <t>ÍTEM</t>
  </si>
  <si>
    <t>Municipio</t>
  </si>
  <si>
    <t>CONSTRUCCIÓN</t>
  </si>
  <si>
    <t>PRELIMINARES</t>
  </si>
  <si>
    <t>ML</t>
  </si>
  <si>
    <t>CERCA EN TABLA H=2.30 M</t>
  </si>
  <si>
    <t>CERCA EN TEJA DE ZINC H=1.80 M</t>
  </si>
  <si>
    <t>CERCA EN TELA VERDE H = 2.10 M</t>
  </si>
  <si>
    <t>DESCAPOTE MANUAL Y RETIRO  E= 0.20 M APILE A 15 M</t>
  </si>
  <si>
    <t>LETRINA DE 2.0x1.0</t>
  </si>
  <si>
    <t>LOCALIZACIÓN Y REPLANTEO DE CIMIENTOS CON ELEMENTOS DE
PRESICIÓN</t>
  </si>
  <si>
    <t>REPLANTEO MANUAL DE CIMIENTOS</t>
  </si>
  <si>
    <t>RED ELÉCTRICA PROVISIONAL L=50M</t>
  </si>
  <si>
    <t>RED TELEFÓNICA PROVISIONAL</t>
  </si>
  <si>
    <t>RETIRO DE SOBRANTES A UNA DISTANCIA DE 5 KM (INCLUYE CARGUE)</t>
  </si>
  <si>
    <t>CIMIENTOS</t>
  </si>
  <si>
    <t>BASE AGREGADO PÉTREO (MATERIAL DE AFIRMADO)</t>
  </si>
  <si>
    <t>BASE ARENA CEMENTO 1:20</t>
  </si>
  <si>
    <t>IMPERMEABILIZACIÓN INTEGRAL MORTERO XYPEX</t>
  </si>
  <si>
    <t>SOBRECIMIENTOS CONCRETO 3000 PSI 25x25</t>
  </si>
  <si>
    <t>VIGA DE AMARRE EN CONCRETO 3500 PSI</t>
  </si>
  <si>
    <t>ZAPATAS EN CONCRETO 3500 PSI</t>
  </si>
  <si>
    <t>PILOTE DE MADERA D=20 CM</t>
  </si>
  <si>
    <t>PILOTE HINCADO 25X25</t>
  </si>
  <si>
    <t>PILOTE HINCADO 30X30</t>
  </si>
  <si>
    <t>DADOS EN CONCRETO 3500PSI</t>
  </si>
  <si>
    <t>SIFÓN PARA DRENAJE EN PVC DE 4"</t>
  </si>
  <si>
    <t>SIFÓN EN PVC 6"</t>
  </si>
  <si>
    <t>CAJA DE INSPECCIÓN DE 100X100</t>
  </si>
  <si>
    <t>CAJA DE INSPECCIÓN DE 40X40</t>
  </si>
  <si>
    <t>CAJA DE INSPECCIÓN DE 60X60</t>
  </si>
  <si>
    <t>CAJA DE INSPECCIÓN DE 80X80</t>
  </si>
  <si>
    <t>DUCTO ELÉCTRICO PVC 4"</t>
  </si>
  <si>
    <t>POZO SÉPTICO ETERNIT 1000 LT</t>
  </si>
  <si>
    <t>SISTEMA SÉPTICO CON FILTRO ANAEROBIO 500LT (INCLUYE MATERIAL FILTRANTE)</t>
  </si>
  <si>
    <t>SISTEMA SÉPTICO CON FILTRO ANAEROBIO 1000LT (INCLUYE MATERIAL FILTRANTE)</t>
  </si>
  <si>
    <t>SISTEMA SÉPTICO CON FILTRO ANAEROBIO 2000LT (INCLUYE MATERIAL FILTRANTE)</t>
  </si>
  <si>
    <t>CASETÓN DE LONA 0.8 X 0.35</t>
  </si>
  <si>
    <t>CASETÓN DE LONA 0.80X0.70</t>
  </si>
  <si>
    <t>COLUMNAS 3500 PSI</t>
  </si>
  <si>
    <t>CONCRETO CICLÓPEO 2000 PSI, 40% RAJÓN</t>
  </si>
  <si>
    <t>ENTREPISO LÁMINA COLABORANTE 2", CAL 22, H=10 CM,INCL. MALLA DE REFUERZO, CONCRETO DE 3500 PSI</t>
  </si>
  <si>
    <t>ENTREPISO LÁMINA COLABORANTE 3", CAL 22, H=12 CM,INCL. MALLA DE REFUERZO, CONCRETO DE 3500 PSI</t>
  </si>
  <si>
    <t>ENTREPISOS CASETÓN CON VIGAS, 3500 PSI  H=0.30 m (SIN REFUERZO)</t>
  </si>
  <si>
    <t>ENTREPISO CASETÓN CON VIGAS 3500 PSI, H=0.35 M (SIN REFUERZO)</t>
  </si>
  <si>
    <t>ENTREPISO CASETÓN CON VIGAS 3500 PSI, H=0.40 M (SIN REFUERZO)</t>
  </si>
  <si>
    <t>ENTREPISO CASETÓN CON VIGAS 3500 PSI, H=0.45 M (SIN REFUERZO)</t>
  </si>
  <si>
    <t>ENTREPISOS CASETÓN CON VIGAS, 3500 PSI  H=0.50 m (SIN REFUERZO)</t>
  </si>
  <si>
    <t>ESCALERA MACIZA 3500 PSI</t>
  </si>
  <si>
    <t>MURO LADRILLO ESTRUCTURAL E=0.12 cm</t>
  </si>
  <si>
    <t>ENTREPISO PLACA MACIZA 3500 PSI E=0.10 M</t>
  </si>
  <si>
    <t>ENTREPISO PLACA MACIZA 3500 PSI E=0.12 M</t>
  </si>
  <si>
    <t>ENTREPISO PLACA MACIZA 3500 PSI E=0.15 M</t>
  </si>
  <si>
    <t>MURO DE CONTENCIÓN EN CONCRETO 3500 PSI, H=2.0 M</t>
  </si>
  <si>
    <t>PASOS PREFABRICADOS ESCALERAS EN CONRETO 2500 PSI (ANCHO 1 M)</t>
  </si>
  <si>
    <t>PLACA FLOTANTE 0.9 ESTRUCTURAS 3500 PSI</t>
  </si>
  <si>
    <t>ACERO FIGURADO 37000 PSI</t>
  </si>
  <si>
    <t>ACERO FIGURADO 60000 PSI</t>
  </si>
  <si>
    <t>REFUERZO MALLA ELECTROSOLDADA</t>
  </si>
  <si>
    <t>TANQUE ELEVADO EN CONCRETO DE 3500 PSI</t>
  </si>
  <si>
    <t>TANQUE SUBTERRÁNEO EN CONCRETO DE 3500 PSI</t>
  </si>
  <si>
    <t>VIGA AÉREA 3500 PSI</t>
  </si>
  <si>
    <t>VIGA  CINTA 3500 PSI</t>
  </si>
  <si>
    <t xml:space="preserve">VIGA CANAL EN CONCRETO 3500 PSI </t>
  </si>
  <si>
    <t>BASE EN CONCRETO POBRE 1500 PSI</t>
  </si>
  <si>
    <t>MAMPOSTERÍA</t>
  </si>
  <si>
    <t>ALFAJÍA EN LADRILLO PRENSADO MACIZO</t>
  </si>
  <si>
    <t>ARCOS EN LADRILLO PRENSADO</t>
  </si>
  <si>
    <t>ENCHAPES LADRILLO PRENSADO</t>
  </si>
  <si>
    <t>MESONES EN CONCRETO 2500 PSI, E=0.1M (INC. REFUERZO)</t>
  </si>
  <si>
    <t>MURO DRYWALL DOBLE CARA 0.12 M</t>
  </si>
  <si>
    <t>MURO DRYWALL DOBLE CARA 0.12 M (LINEAL)</t>
  </si>
  <si>
    <t>MURO DRYWALL DOBLE CARA 0.10 M</t>
  </si>
  <si>
    <t>MURO DRYWALL DOBLE CARA 0.10 M (LINEAL)</t>
  </si>
  <si>
    <t>MURO EN BLOQUE Nº 5 E=0.12 M</t>
  </si>
  <si>
    <t>MURO EN BLOQUE No. 5 E=0.12 (LINEAL)</t>
  </si>
  <si>
    <t>MURO EN BLOQUE DE CONCRETO 0.10 M</t>
  </si>
  <si>
    <t>MURO EN BLOQUE DE CONCRETO E=0.10 M (LINEAL)</t>
  </si>
  <si>
    <t>MURO EN BLOQUE DE CONCRETO 0.12 M</t>
  </si>
  <si>
    <t>MURO EN BLOQUE DE CONCRETO E=0.12 M (LINEAL)</t>
  </si>
  <si>
    <t>MURO EN BLOQUE DE CONCRETO 0.20 M</t>
  </si>
  <si>
    <t>MURO EN BLOQUE DE CONCRETO 0.20 M (LINEAL)</t>
  </si>
  <si>
    <t>MURO EN BLOQUE Nº 4 E= 0.10 M</t>
  </si>
  <si>
    <t>MURO EN BLOQUE Nº 4  E=0.10 M (LINEAL)</t>
  </si>
  <si>
    <t>MURO EN BLOQUE Nº 5 E=0.23 M</t>
  </si>
  <si>
    <t>MURO EN BLOQUE Nº 5 E=0.23 M (LINEAL)</t>
  </si>
  <si>
    <t>MURO EN LADRILLO ESTRUTURAL E=0.15 M</t>
  </si>
  <si>
    <t>MURO EN LADRILLO ESTRUCTURAL 0.15 M (LINEAL)</t>
  </si>
  <si>
    <t>MURO EN LADRILLO PRENSADO MACIZO E=0.24 M</t>
  </si>
  <si>
    <t>MURO EN LADRILLO PRENSADO MACIZO E=0.24 M (LINEAL)</t>
  </si>
  <si>
    <t>MURO EN LADRILLO PRENSADO MACIZO E=0.12 M</t>
  </si>
  <si>
    <t>MURO EN LADRILLO PRENSADO MACIZO, E=0.12 M (LINEAL)</t>
  </si>
  <si>
    <t>MURO EN LADRILLO TOLETE RECOCIDO 0.12 M</t>
  </si>
  <si>
    <t>MURO EN LADRILLO TOLETE RECOCIDO 0.12 M (LINEAL)</t>
  </si>
  <si>
    <t>MURO TOLETE COMÚN 0.06 M</t>
  </si>
  <si>
    <t>MURO TOLETE COMÚN 0.06 M (LINEAL)</t>
  </si>
  <si>
    <t>MURO TOLETE COMÚN 0.12 M</t>
  </si>
  <si>
    <t>MURO TOLETE COMÚN 0.12 M (LINEAL)</t>
  </si>
  <si>
    <t>MURO TOLETE COMÚN 0.25 M</t>
  </si>
  <si>
    <t>MURO TOLETE COMÚN 0.25 M (LINEAL)</t>
  </si>
  <si>
    <t>MURO LADRILLO REJILLA 0.12 M, DOS CARAS A LA VISTA</t>
  </si>
  <si>
    <t>MURO LADRILLO REJILLA 0.12 M, DOS CARAS A LA VISTA (LINEAL)</t>
  </si>
  <si>
    <t>MURO LADRILLO REJILLA 0.25 M, DOS CARAS A LA VISTA</t>
  </si>
  <si>
    <t>MURO LADRILLO REJILLA 0.25 M, DOS CARAS A LA VISTA (LINEAL)</t>
  </si>
  <si>
    <t>REMATES LADRILLO PRENSADO</t>
  </si>
  <si>
    <t>SOBRECIMIENTO 0.15 EN TOLETE RECOCIDO</t>
  </si>
  <si>
    <t>SOBRECIMIENTO 0.25 EN TOLETE RECOCIDO</t>
  </si>
  <si>
    <t>LAVADA DE FACHADA</t>
  </si>
  <si>
    <t>DOVELA, GROUTING 3000 PSI</t>
  </si>
  <si>
    <t>PAÑETES, REVOQUES Y REPELLOS</t>
  </si>
  <si>
    <t>ENTRAMADO MADERA CIELO RASO</t>
  </si>
  <si>
    <t>FILOS O DILATACIONES B/PLACA</t>
  </si>
  <si>
    <t>FILOS O DILATACIONES S/MURO</t>
  </si>
  <si>
    <t>GOTERA EN MORTERO 1:4</t>
  </si>
  <si>
    <t xml:space="preserve">IMPERMEABILIZACIÓN INTEGRAL MORTERO SIKA </t>
  </si>
  <si>
    <t>MALLA BAJO ENTRAMADO</t>
  </si>
  <si>
    <t>PAÑETE BAJO GUADUA 1:5, E=2 CM</t>
  </si>
  <si>
    <t>PAÑETE BAJO GUADUA 1:5, E=2 CM (LINEAL)</t>
  </si>
  <si>
    <t>PAÑETE BAJO MALLA 1:4, E=2 CM</t>
  </si>
  <si>
    <t>PAÑETE BAJO MALLA 1:4, E=2 CM (LINEAL)</t>
  </si>
  <si>
    <t>PAÑETE BAJO MALLA 1:5, E=2 CM</t>
  </si>
  <si>
    <t>PAÑETE BAJO MALLA 1:5, E=2 CM (LINEAL)</t>
  </si>
  <si>
    <t>PAÑETE CULATAS 1:4, E=2 CM</t>
  </si>
  <si>
    <t>PAÑETE CULATAS 1:4, E=2 CM (LINEAL)</t>
  </si>
  <si>
    <t>PAÑETE IMPERMEABILIZADO MUROS 1:3, E=1.5 CM</t>
  </si>
  <si>
    <t>PAÑETE IMPERMEABILIZADO MUROS 1:3, E=1.5 CM (LINEAL)</t>
  </si>
  <si>
    <t>PAÑETE LISO MUROS 1:4, E=1.5 CM</t>
  </si>
  <si>
    <t>PAÑETE LISO MUROS 1:4, E=1.5 CM (LINEAL)</t>
  </si>
  <si>
    <t>PAÑETE LISO MUROS 1:5, E=1.5 CM</t>
  </si>
  <si>
    <t>PAÑETE LISO MUROS 1:5, E=1.5 CM (LINEAL)</t>
  </si>
  <si>
    <t>PAÑETE LISO PLACAS 1:4, E=2 CM</t>
  </si>
  <si>
    <t>PAÑETE LISO PLACAS 1:4, E=2 CM (LINEAL)</t>
  </si>
  <si>
    <t>PAÑETE LISO PLACAS 1:5, E=2 CM</t>
  </si>
  <si>
    <t>PAÑETE LISO PLACAS 1:5, E=2 CM (LINEAL)</t>
  </si>
  <si>
    <t>PAÑETE RÚSTICO MUROS 1:5, E=1.5 CM</t>
  </si>
  <si>
    <t>PAÑETE RÚSTICO MUROS 1:5, E=1.5 CM (LINEAL)</t>
  </si>
  <si>
    <t>PAÑETE RÚSTICO PLACAS 1:5, E=2 CM</t>
  </si>
  <si>
    <t>PAÑETE RÚSTICO PLACAS 1:5, E=2 CM (LINEAL)</t>
  </si>
  <si>
    <t>CUBIERTAS</t>
  </si>
  <si>
    <t>AFINADO CUBIERTAS PLANAS EN MORTERO 1:4 E=0.03 M</t>
  </si>
  <si>
    <t>AFINADO IMPERMEABILIZADO PARA TEJA DE BARRO EN ASFALTO (INCLUYE TELA IMPERMEABLE)</t>
  </si>
  <si>
    <t>BAJANTE PVC (AMAZONAS, RAINGO)</t>
  </si>
  <si>
    <t>BAJANTE PVC AGUAS LLUVIAS D=3"</t>
  </si>
  <si>
    <r>
      <t>BAJANTE PVC AGUAS LLUVIAS D=4</t>
    </r>
    <r>
      <rPr>
        <sz val="8"/>
        <color indexed="8"/>
        <rFont val="Arial"/>
        <family val="2"/>
      </rPr>
      <t>"</t>
    </r>
  </si>
  <si>
    <t>CABALLETE ARTICULADO TEJA FIBROCEMENTO</t>
  </si>
  <si>
    <t>CABALLETE FIJO TEJA FIBROCEMENTO</t>
  </si>
  <si>
    <t>CABALLETE FIJO CANALETA 43 FIBROCEMENTO</t>
  </si>
  <si>
    <t>CABALLETE ARTICULADO CANALETA 43 FIBROCEMENTO</t>
  </si>
  <si>
    <t>CABALLETE FIJO CANALETA 90 FIBROCEMENTO</t>
  </si>
  <si>
    <t>CABALLETE ARTICULADO CANALETA 90 FIBROCEMENTO</t>
  </si>
  <si>
    <t>CABALLETE CUBIERTA TERMOACÚSTICA</t>
  </si>
  <si>
    <t>CANAL PVC AMAZONAS</t>
  </si>
  <si>
    <t>CANAL PVC RAINGO</t>
  </si>
  <si>
    <t>TEJA CANALETA 43 FIBROCEMENTO L=6M</t>
  </si>
  <si>
    <t>TEJA CANALETA 90 FIBROCEMENTO L=6M</t>
  </si>
  <si>
    <t>TEJA CANALETA 90 LÁMINA GALVANIZADA L=6M</t>
  </si>
  <si>
    <t>CANAL EN LÁMINA GALVANIZADA CAL. 22; DS=50</t>
  </si>
  <si>
    <t>TEJA DE BARRO</t>
  </si>
  <si>
    <t>TEJA EN LÁMINA GALVANIZADA CAL 26 PINTADA</t>
  </si>
  <si>
    <t>TEJA EN LÁMINA GALVANIZADA CAL 26</t>
  </si>
  <si>
    <t>TEJA FIBROCEMENTO Nº4</t>
  </si>
  <si>
    <t>TEJA FIBROCEMENTO No. 6</t>
  </si>
  <si>
    <t>TEJA FIBROCEMENTO No. 8</t>
  </si>
  <si>
    <t>TEJA TERMOACÚSTICA</t>
  </si>
  <si>
    <t>TEJA PLÁSTICA No.6</t>
  </si>
  <si>
    <t>TEJA ESPAÑOLA ETERNIT</t>
  </si>
  <si>
    <t>TEJA TIPO SANDWICH 525-C CAL. 26, POLIURETANO INYECTADO 30MM</t>
  </si>
  <si>
    <t>TEJA SIN TRASLAPO</t>
  </si>
  <si>
    <t>ESTRUCTURA DE MADERA PARA TEJA DE BARRO</t>
  </si>
  <si>
    <t>ESTRUCTURA DE MADERA PARA TEJA DE FIBROCEMENTO</t>
  </si>
  <si>
    <t>ESTRUCTURA METÁLICA PARA TEJA DE FIBROCEMENTO (TUBO ESTRUCTURAL ABIERTO 4"x2", 15 MM)</t>
  </si>
  <si>
    <t>FLANCHE EN LÁMINA GALVANIZADA CAL. 22; DS=20</t>
  </si>
  <si>
    <t>FLANCHE EN LÁMINA GALVANIZADA CAL. 22; DS=30</t>
  </si>
  <si>
    <t>MEMBRANA IMPERMEABLE PARA CUBIERTA, DOS CAPAS</t>
  </si>
  <si>
    <t>MEMBRANA IMPERMEABLE PARA CUBIERTA, TRES CAPAS</t>
  </si>
  <si>
    <t>BAJANTE EN LÁMINA GALVANIZADA CAL. 22; DS=40</t>
  </si>
  <si>
    <t>CANAL EN LÁMINA GALVANIZADA CAL. 22; DS=90</t>
  </si>
  <si>
    <t>DOMO TERMOFORMADO PARA CUBIERTA 60 X 60</t>
  </si>
  <si>
    <t>CORTASOL TIPO CELOSCREEN 110-M1, PASO 200</t>
  </si>
  <si>
    <t>CORTASOL CELOSIA C-23 EN ALUZINC</t>
  </si>
  <si>
    <t>TEJA TERMOACUSTICA TRAPEZOIDAL A360</t>
  </si>
  <si>
    <t>TEJA TERMOACUSTICA ONDULADA</t>
  </si>
  <si>
    <t>TEJA TERMOACUSTICA MADRILEÑA</t>
  </si>
  <si>
    <t>MORTEROS Y CONCRETOS</t>
  </si>
  <si>
    <t xml:space="preserve">CONCRETO 4000 PSI </t>
  </si>
  <si>
    <t xml:space="preserve">CONCRETO 3500 PSI </t>
  </si>
  <si>
    <t xml:space="preserve">CONCRETO 3000 PSI </t>
  </si>
  <si>
    <t xml:space="preserve">CONCRETO 2500 PSI </t>
  </si>
  <si>
    <t xml:space="preserve">CONCRETO 2000 PSI </t>
  </si>
  <si>
    <t xml:space="preserve">CONCRETO 1500 PSI </t>
  </si>
  <si>
    <t>MORTERO SECO 1:10</t>
  </si>
  <si>
    <t>MORTERO 1:4 ARENA LAVADA DE PEÑA</t>
  </si>
  <si>
    <t>MORTERO 1:5 ARENA LAVADA DE PEÑA</t>
  </si>
  <si>
    <t>MORTERO 1:3 ARENA LAVADA DE PEÑA</t>
  </si>
  <si>
    <t>MORTERO IMPERMEABILIZADO 1:3 ARENA LAVADA DE PEÑA</t>
  </si>
  <si>
    <t>CARPINTERÍA EN MADERA</t>
  </si>
  <si>
    <t>BARANDA EN MADERA CEDRO MACHO</t>
  </si>
  <si>
    <t>CHAZOS PARA CARPINTERÍA EN MADERA</t>
  </si>
  <si>
    <t>DIFUSORES MARCO PARA VIDRIO H= 0.15M</t>
  </si>
  <si>
    <t>DIFUSORES MARCO PARA VIDRIO H= 0.20 M</t>
  </si>
  <si>
    <t>MARCO PUERTA Y ENCHAPE, TABLA CHAPA x 0.15 M</t>
  </si>
  <si>
    <t>MARCO PUERTA Y ENCHAPE, TABLA CHAPA x 0.20 M</t>
  </si>
  <si>
    <t>MARCO PUERTA Y ENCHAPE, TABLA CHAPA x 0.25 M</t>
  </si>
  <si>
    <t>HOJA PUERTA FORTEC 0.81</t>
  </si>
  <si>
    <t>HOJA PUERTA FORTEC 0.91</t>
  </si>
  <si>
    <t>HOJA PUERTA FORTEC 1.50</t>
  </si>
  <si>
    <t>HOJA ENTAMBORADA PUERTA INTERÉS SOCIAL 0.76-1.10</t>
  </si>
  <si>
    <t>HOJA PUERTA ENTAMBORADA TRIPLEX-TABLEX 0.76-1.0 M</t>
  </si>
  <si>
    <t>HOJA PUERTA ENTABLERADA  TABLEX 0.76-1.0 M</t>
  </si>
  <si>
    <t>HOJA PUERTA ENTABLERADA MADECOR 0.76-1.0 M</t>
  </si>
  <si>
    <t>PASAMANOS ESCALERA EN CEDRO MACHO 0.15X0.02 M</t>
  </si>
  <si>
    <t>PIRLANES DE MADERA CEDRO MACHO 0.10 M</t>
  </si>
  <si>
    <t>VENTANERÍA EN MADERA CEDRO MACHO</t>
  </si>
  <si>
    <t>CERRADURA DE ENTRADA PRINCIPAL</t>
  </si>
  <si>
    <t>SUMINISTRO E INSTALACIÓN CERROJO DOBLE</t>
  </si>
  <si>
    <t xml:space="preserve">SUMINISTRO E INSTALACIÓN CERRADURA DE POMO ENTRADA </t>
  </si>
  <si>
    <t>SUMINISTR E INSTALACIÓN CERRADURA DE POMO ALCOBA</t>
  </si>
  <si>
    <t xml:space="preserve">SUMINISTRO E INSTALACIÓN CERRADURA DE POMO BAÑO </t>
  </si>
  <si>
    <t xml:space="preserve">ESPEJO INCOLORO 3 MM SIN BISELAR </t>
  </si>
  <si>
    <t xml:space="preserve">ESPEJO BISELADO INCOLORO 4 MM </t>
  </si>
  <si>
    <t>VIDRIO ESMERILADO INCOLORO 4 MM</t>
  </si>
  <si>
    <t>VIDRIO ESMERILADO INCOLORO 5 MM</t>
  </si>
  <si>
    <t>VIDRIO TEMPLADO PULIDO 10 MM</t>
  </si>
  <si>
    <t>VIDRIO TEMPLADO PULIDO 8 MM</t>
  </si>
  <si>
    <t>VIDRIO TRANSPARENTE 3 MM</t>
  </si>
  <si>
    <t>VIDRIO TRANSPARENTE 4 MM</t>
  </si>
  <si>
    <t>VIDRIO TRANSPARENTE 5 MM</t>
  </si>
  <si>
    <t>VIDRIO TRANSPARENTE 6 MM</t>
  </si>
  <si>
    <t>CARPINTERÍA METÁLICA</t>
  </si>
  <si>
    <t>CAJA CONTADOR DE AGUA</t>
  </si>
  <si>
    <t>CELOSÍA ALUMINIO 100CM X 60 CM</t>
  </si>
  <si>
    <t>ESCALERA DE GATO EN TUBO ESTUTRUCTURAL GALVANIZADO DE 1" (INCLUYE ANTICORROSIVO)</t>
  </si>
  <si>
    <t>MARCO PARA PUERTA EN LÁMINA CAL 18 -0.8</t>
  </si>
  <si>
    <t>MARCO TAPA CAJA DE INSPECCIÓN</t>
  </si>
  <si>
    <t>MARQUESINA EN LÁMINA COLD ROLLED CAL.16</t>
  </si>
  <si>
    <t>PUERTA EN LÁMINA CAL 18 INC. ANTICORROSIVO</t>
  </si>
  <si>
    <t>PUERTA VENTANA EN LÁMINA CAL 18 INC. ANTICORROSIVO</t>
  </si>
  <si>
    <t>CERCHA PARA CUBIERTA EN ÁNGULO INC. ANTICORROSIVO</t>
  </si>
  <si>
    <t>CERRAMIENTO MALLA ESLABONADA C. 10 INC. ÁNGULO (PARAL EN TUBO ESTRUCTURAL GALVANIZADO 2")</t>
  </si>
  <si>
    <t>CORREA 2 D=1/2" 1 D=1/2" CELOSÍA EN 3/8" INC. ANTICORROSIVO</t>
  </si>
  <si>
    <t>DIVISIÓN DE BAÑO ALUMINIO Y VIDRIO TEMPLADO H= 1.8 M, E=6MM</t>
  </si>
  <si>
    <t>DIVISIÓN BAÑO ALUMINIO Y ACRÍLICO H= 1.8 M</t>
  </si>
  <si>
    <t>DIVISIÓN PARA BAÑO EN ACERO INOXIDABLE 304 CAL.20 (INCLUYE PUERTAS Y ACCESORIOS)</t>
  </si>
  <si>
    <t>REJA  BANCARIA EN VARILLA CUADRADA DE 1/2" INC. ANTICORROSIVO</t>
  </si>
  <si>
    <t>PUERTA CORTINA INCLUYE ESMALTE</t>
  </si>
  <si>
    <t>SUMINISTRO E INSTALACIÓN TEMPLETES 3/8" INC. ANTICORROSIVO</t>
  </si>
  <si>
    <t>VENTANA EN ALUMINIO  CORREDIZA</t>
  </si>
  <si>
    <t>VENTANA LÁMINA CALIBRE 18 INC. ANTICORROSIVO</t>
  </si>
  <si>
    <t>CERRAMIENTO EN POSTES Y PANELES GALVANIZADOS (REJA CLASICA) H: 2.00 MTS</t>
  </si>
  <si>
    <t>CERRAMIENTO EN POSTES Y PANELES GALVANIZADOS (REJA CONTEMPORANEA) H: 4.80 MTS</t>
  </si>
  <si>
    <t>INSTALACIONES HIDROSANITARIAS - RED CONTRA INCENDIO</t>
  </si>
  <si>
    <t>INSTALACIÓN APARATO SANITARIO</t>
  </si>
  <si>
    <t>INSTALACIÓN BOMBAS AGUA</t>
  </si>
  <si>
    <t>INSTALACIÓN EQUIPO HIDRONEUMÁTICO</t>
  </si>
  <si>
    <t>LLAVE MANGUERA</t>
  </si>
  <si>
    <t>NIPLE PASAMURO 2"</t>
  </si>
  <si>
    <t>NIPLE PASAMURO 4"</t>
  </si>
  <si>
    <t>PUNTO AGUA CALIENTE CPVC</t>
  </si>
  <si>
    <t>PUNTO HIDRÁULICO PVC-P/PARAL 1/2"</t>
  </si>
  <si>
    <t>PUNTO HIDÁULICO PVC-P/PARAL 3/4"</t>
  </si>
  <si>
    <t>PUNTO HIDRÁULICO PVC-P/PARAL 1 1/4"</t>
  </si>
  <si>
    <t>SALIDA SANITARIA PVC-S/PARAL 2"</t>
  </si>
  <si>
    <t>SALIDA SANITARIA PVC-S/PARAL 3"</t>
  </si>
  <si>
    <t>SALIDA SANITARIA PVC-S/PARAL 4"</t>
  </si>
  <si>
    <t>SALIDA SANITARIA PVC-S/SIFON 3"</t>
  </si>
  <si>
    <t>TANQUE PLÁSTICO ELEVADO 250 LT (INCLUYE ACCESORIOS E INSTALACIÓN)</t>
  </si>
  <si>
    <t>TANQUE PLÁSTICO ELEVADO 500 LT (INCLUYE ACCESORIOS E ISNTALACIÓN)</t>
  </si>
  <si>
    <t>TANQUE PLÁSTICO ELEVADO 1000 LT (INCLUYE ACCESORIOS E INSTALACIÓN)</t>
  </si>
  <si>
    <t>TUBERÍA ACERO NEGRO ROSCADA 1"  SCH-40 (INCLUYE ACCESORIOS Y SOPORTES)</t>
  </si>
  <si>
    <t>TUBERÍA ACERO NEGRO ROSCADA  1 1/2" SCH-40  (INCLUYE ACCESORIOS Y SOPORTES)</t>
  </si>
  <si>
    <t>TUBERÍA ACERO NEGRO ROSCADA  2" SCH-40  (INCLUYE ACCESORIOS Y SOPORTES)</t>
  </si>
  <si>
    <t>TUBERÍA ACERO NEGRO RANURADA  2" SCH-40  (INCLUYE ACCESORIOS Y SOPORTES)</t>
  </si>
  <si>
    <t>TUBERÍA ACERO NEGRO RANURADA 2-1/2" SCH-40  (INCLUYE ACCESORIOS Y SOPORTES)</t>
  </si>
  <si>
    <t>TUBERÍA ACERO NEGRO RANURADA 3" SCH-40  (INCLUYE ACCESORIOS Y SOPORTES)</t>
  </si>
  <si>
    <t>TUBERÍA ACERO NEGRO RANURADA 4" SCH-40  (INCLUYE ACCESORIOS Y SOPORTES)</t>
  </si>
  <si>
    <t>PUNTO HIDRÁULICO PARA ROCIADOR AUTOMÁTICO 1/2"</t>
  </si>
  <si>
    <t>PUNTO HIDRÁULICO PARA ROCIADOR AUTOMÁTICO 3/4"</t>
  </si>
  <si>
    <t>ROCIADOR AUTOMÁTICO 1/2" K=5.6 PENDIENTE UL-FM</t>
  </si>
  <si>
    <t>ROCIADOR AUTOMÁTICO 3/4" K=8.1 PENDIENTE UL-FM</t>
  </si>
  <si>
    <t>PINTURA PARA TUBERÍA RED DE INCENDIOS CON DIÁMETRO DE HASTA 2"</t>
  </si>
  <si>
    <t>PINTURA PARA TUBERÍA RED DE INCENDIOS CON DIÁMETRO MAYOR A 2"</t>
  </si>
  <si>
    <t>GABINETE TIPO III</t>
  </si>
  <si>
    <t>GABINETE TIPO I</t>
  </si>
  <si>
    <t>SIAMESA INYECCIÓN 4" X 2 1/2" X 2 1/2"</t>
  </si>
  <si>
    <t>SIAMESA INYECCIÓN 3" X 2 1/2" X 2 1/2"</t>
  </si>
  <si>
    <t>VÁLVULA MARIPOSA 3"</t>
  </si>
  <si>
    <t>VÁLVULA MARIPOSA 4"</t>
  </si>
  <si>
    <t>VÁLVULA DE TOMA Y EXPULSIÓN DE AIRE 1"</t>
  </si>
  <si>
    <t>INSTALACIONES ELÉCTRICAS</t>
  </si>
  <si>
    <t>ACOMETIDA AÉREA 10 M. PVC</t>
  </si>
  <si>
    <t>SALIDA TELÉFONO PVC COMPLETA</t>
  </si>
  <si>
    <t>SALIDA TIMBRE PVC COMPLETA</t>
  </si>
  <si>
    <t>STRIP TELEFÓNICO 10 PARES</t>
  </si>
  <si>
    <t>SALIDA TOMA DOBLE PVC COMPLETA</t>
  </si>
  <si>
    <t>SALIDA TRIFÁSICA PVC  COMPLETA</t>
  </si>
  <si>
    <t>SALIDA T.V PVC COMPLETA.</t>
  </si>
  <si>
    <t>SALIDA BIFÁSICA C.N.</t>
  </si>
  <si>
    <t>TABLERO PARCIALES 12 CIRCUITOS (INCLUYE TACOS DE 30A)</t>
  </si>
  <si>
    <t>TABLERO PARCIALES 18 CIRCUITOS (INCLUYE TACOS DE 30A)</t>
  </si>
  <si>
    <t>LÍNEA A TIERRA TABLERO GENERAL (VARILLA COOPER WELL)</t>
  </si>
  <si>
    <t>LÁMPARA 2X32 BAJO PLACA LÁMINA LATERAL INDUSTRIAL</t>
  </si>
  <si>
    <t>LÁMPARA 2X48 BAJO PLACA LÁMINA LATERAL INDUSTRIAL</t>
  </si>
  <si>
    <t>LÁMPARA A PRUEBA DE HUMEDAD TIPO TORTUGA</t>
  </si>
  <si>
    <t>POSTE CONCRETO EXTRAREFORZADO 12 M - 1050 KG</t>
  </si>
  <si>
    <t>POSTE CONCRETO EXTRAREFORZADO 12 M - 750 KG</t>
  </si>
  <si>
    <t>POSTE METÁLICO 6M</t>
  </si>
  <si>
    <t>FAROL COLONIAL CON POSTE 2 1/2" X 3M (INCLUYE LUMINARIA)</t>
  </si>
  <si>
    <t>APLIQUE PARED COLONIAL (INCLUYE LUMINARIA)</t>
  </si>
  <si>
    <t>LUMINARIA 70W SODIO</t>
  </si>
  <si>
    <t>LUMINARIA 150W SODIO</t>
  </si>
  <si>
    <t>REFLECTOR 400W CON CAMPANA EN ALUMINIO</t>
  </si>
  <si>
    <t>REFLECTOR 250W CON CAMPANA EN ALUMINIO</t>
  </si>
  <si>
    <t>PISOS BASES</t>
  </si>
  <si>
    <t>ALISTADO ENDURECIDO 1:3, E=0.04</t>
  </si>
  <si>
    <t>ALISTADO IMPERMEABILIZADO PISOS 1:3, E = 0.04</t>
  </si>
  <si>
    <t>ALISTADO PISOS 1:3, E=0.04</t>
  </si>
  <si>
    <t>CAÑUELA CONCRETO 2000 PSI 0.20X0.12</t>
  </si>
  <si>
    <t>CONCRETO BASE GRADAS 2500 PSI</t>
  </si>
  <si>
    <t>CONCRETO ESTRIADO RAMPAS 2500 PSI</t>
  </si>
  <si>
    <t>MANTO FIBERGLASS 600X1</t>
  </si>
  <si>
    <t>PEGANTE MORTERO-CONCRETO</t>
  </si>
  <si>
    <t>PERMA PLY 2 CAPAS</t>
  </si>
  <si>
    <t>PLACA BASE CONCRETO 0.08 2500 PSI</t>
  </si>
  <si>
    <t>PLACA BASE CONCRETO 0.10 2500 PSI</t>
  </si>
  <si>
    <t>PLACA BASE CONCRETO 0.15 2500 PSI</t>
  </si>
  <si>
    <t>TRITURADO FINO 1/2</t>
  </si>
  <si>
    <t>TRITURADO GRUESO 3/4</t>
  </si>
  <si>
    <t>PISOS,ACABADOS,ENCHAPES Y ACCESORIOS</t>
  </si>
  <si>
    <t>BALDOSA CERÁMICA PISO-PARED 20X20 CALIDAD PRIMERA</t>
  </si>
  <si>
    <t>BALDOSA CERÁMICA PISO-PARED 20X20 CALIDAD PRIMERA (LINEAL)</t>
  </si>
  <si>
    <t>ADOQUÍN CONCRETO 6CM</t>
  </si>
  <si>
    <t>ADOQUÍN CONCRETO 8CM</t>
  </si>
  <si>
    <t>ADOQUÍN GRES PEATONAL</t>
  </si>
  <si>
    <t>BALDOSA INSTITUCIONAL GRANO MARMOL P2; PAYANDE FONDO BLANCO. INCLUYE ALISTADO</t>
  </si>
  <si>
    <t>GRAVILLA PARA GRADAS</t>
  </si>
  <si>
    <t>ACABADO EN GRANITO (INCLUYE DILATACIÓN EN BRONCE Y PULIDA)</t>
  </si>
  <si>
    <t>ACABADO EN GRAVILLA LAVADA</t>
  </si>
  <si>
    <t>GUARDAESCOBA EN GRANITO</t>
  </si>
  <si>
    <t>GUARDAESCOBA EN GRAVILLA</t>
  </si>
  <si>
    <t xml:space="preserve">GUARDAESCOBA PVC CARAMELO </t>
  </si>
  <si>
    <t xml:space="preserve">GUARDAESCOBA PVC CEDRO </t>
  </si>
  <si>
    <t xml:space="preserve">GUARDAESCOBA PINO CARIBE </t>
  </si>
  <si>
    <t xml:space="preserve">GUARDAESCOBA CEDRO BLANCO </t>
  </si>
  <si>
    <t xml:space="preserve">GUARDAESCOBA EN MADERA SAPAN </t>
  </si>
  <si>
    <t xml:space="preserve">GUARDAESCOBA GRES Y CERÁMICA </t>
  </si>
  <si>
    <t>LISTÓN M.H. AMARILLO</t>
  </si>
  <si>
    <t>PASO ESCALERA GRANITO</t>
  </si>
  <si>
    <t>PIRLANES ALUMINIO</t>
  </si>
  <si>
    <t>PIRLANES LADRILLO</t>
  </si>
  <si>
    <t>PISO VINILO TRÁFICO RESIDENCIAL</t>
  </si>
  <si>
    <t>PISO VINILO TRÁFICO PESADO</t>
  </si>
  <si>
    <t>PULIDA LACADA PISO MADERA</t>
  </si>
  <si>
    <t>TABLETA DE GRES 25X25</t>
  </si>
  <si>
    <t>TABLÓN DE GRES LISO O RÚSTICO 33X 33</t>
  </si>
  <si>
    <t>GUARDAESCOBA GRANO MÁRMOL P2; PAYANDE FONDO BLANCO</t>
  </si>
  <si>
    <t>ENCHAPE FACHADA EN TABLETA  GRES 7 X 25 CM</t>
  </si>
  <si>
    <t>JABONERA PORCELANA ACUARIO</t>
  </si>
  <si>
    <t>JUEGOS INCRUSTAR (INCLUYE TOALLERO,PORTA ROLLO, JABONERA,CEPILLERA Y PERCHA SIMPLE)</t>
  </si>
  <si>
    <t>REJILLA PLÁSTICA SOSCO 3X2</t>
  </si>
  <si>
    <t>REJILLA SIFÓN CON SOSCO 4.5CM X 3.5CM</t>
  </si>
  <si>
    <t xml:space="preserve">REJILLA METÁLICA TRADICIONAL 3X2 SOSCO </t>
  </si>
  <si>
    <t>REJILLA PLÁSTICA VENTILACIÓN 20X20</t>
  </si>
  <si>
    <t>TAPA REGISTRO 20X20</t>
  </si>
  <si>
    <t>TAPA REGISTRO 6X6</t>
  </si>
  <si>
    <t>DESTRONQUE Y PULIDO DE PLOMO BALDOSA GRANO DE MÁRMOL N.5</t>
  </si>
  <si>
    <t>DESTRONQUE PULIDA DE PLOMO BALDOSA GRANO DE MÁRMOL FUNDIDO EN SITIO</t>
  </si>
  <si>
    <t>CERÁMICA PISO TRÁFICO 5, CALIDAD PRIMERA</t>
  </si>
  <si>
    <t>PISO VINILICO EN ROLLO PARA CAMPOS DEPORTIVOS</t>
  </si>
  <si>
    <t>PINTURA ACRÍLICA PARA PISOS</t>
  </si>
  <si>
    <t>GRAMA SINTÉTICA PARA CAMPOS DEPORTIVOS</t>
  </si>
  <si>
    <t>CIELO RASO</t>
  </si>
  <si>
    <t>APLIQUE YESO</t>
  </si>
  <si>
    <t>ARMADURA MADERA Y MALLA</t>
  </si>
  <si>
    <t>CIELO RASO BOVEDAS DRYWALL (INCLUYE PINTURA)</t>
  </si>
  <si>
    <t>CIELO RASO PLANO DRYWALL (INCLUYE PINTURA)</t>
  </si>
  <si>
    <t>CIELO RASO TRIPLEX (INCLUYE ESTRUCTURA DE APOYO)</t>
  </si>
  <si>
    <t>CORNISAS YESO</t>
  </si>
  <si>
    <t>LISTÓN M.H. PINO ROMERÓN (INCLUYE ESTRUCTURA DE APOYO)</t>
  </si>
  <si>
    <t>MALLA CON VENA</t>
  </si>
  <si>
    <t>EXCAVACIONES Y RELLENOS</t>
  </si>
  <si>
    <t>EXPLANACIÓN Y EXTENDIDA</t>
  </si>
  <si>
    <t>EXCAVACIONES VARIAS A MÁQUINA SIN CLASIFICAR (INCLUYE RETIRO DE SOBRANTES A UNA DISTANCIA MENOR DE 5 KM)</t>
  </si>
  <si>
    <t>EXCAVACIÓN MANUAL ZANJA EN TIERRA H=1.0 M</t>
  </si>
  <si>
    <t>EXCAVACIÓN MANUAL EN MATERIAL COMÚN H=0.0-2.0 M (INCLUYE
RETIRO DE SOBRANTES A UNA DISTANCIA MENOR DE 5 KM)</t>
  </si>
  <si>
    <t>EXCAVACIÓN MANUAL EN CONGLOMERADO H=0.0-2.0 M (INCLUYE
RETIRO DE SOBRANTES A UNA DISTANCIA MENOR DE 5 KM)</t>
  </si>
  <si>
    <t>EXCAVACIÓN MANUAL EN ROCA H=0.0-2.0 M (SECO SIN EXPLOSIVOS)</t>
  </si>
  <si>
    <t>RELLENO CON MATERIAL DEL SITIO COMPACTADO MECÁNICAMENTE</t>
  </si>
  <si>
    <t>RELLENO EN RECEBO COMÚN COMPACTADO MECÁNICAMENTE</t>
  </si>
  <si>
    <t>RELLENO GRAVILLA DE RÍO COMPACTADO MECÁNICAMENTE</t>
  </si>
  <si>
    <t>RELLENOS AGREGADO EN MATERIAL DE BASE COMPACATADO
MECÁNICAMENTE</t>
  </si>
  <si>
    <t>AFRIMADO (NORMA INVIAS 311)</t>
  </si>
  <si>
    <t>SUBBASE GRANULAR (NORMA INVIAS 320)</t>
  </si>
  <si>
    <t>BASE GRANULAR  (NORMA INVIAS 330)</t>
  </si>
  <si>
    <t>APARATOS SANITARIOS</t>
  </si>
  <si>
    <t>SUMINISTRO E INSTALACIÓN SANITARIO TANQUE (INCLUYE GRIFERÍA)</t>
  </si>
  <si>
    <t>SUMINISTRO E INSTALACIÓN SANITARIO FLUXÓMETRO (INCLUYE GRIFERÍA)</t>
  </si>
  <si>
    <t>SUMINISTRO E INSTALACIÓN SANITARIO INFANTIL (INCLUYE GRIFERÍA)</t>
  </si>
  <si>
    <t>SUMINISTRO E INSTALACIÓN LAVAMANOS COLGAR (INCLUYE GRIFERÍA)</t>
  </si>
  <si>
    <t>SUMINISTRO E INSTALACIÓN LAVAMANOS PEDESTAL (INCLUYE GRIFERÍA)</t>
  </si>
  <si>
    <t>SUMINISTRO E INSTALACIÓN LAVAMANOS DE EMPOTRAR(INCLUYE GRIFERÍA)</t>
  </si>
  <si>
    <t xml:space="preserve">SUMINISTRO E INSTALACIÓN ORINAL DE LLAVE (INCLUYE GRIFERÍA) </t>
  </si>
  <si>
    <t>SUMINISTRO E INSTALACIÓN ORINAL DE FLUXÓMETRO (INCLUYE GRIFERÍA)</t>
  </si>
  <si>
    <t>SUMINISTRO E INSTALACIÓN ORINAL INFANTIL (INCLUYE GRIFERÍA)</t>
  </si>
  <si>
    <t>SUMINISTRO E INSTALACIÓN DUCHA MEZCLADORA SIN SALIDA A BAÑERA</t>
  </si>
  <si>
    <t xml:space="preserve">SUMINISTRO E INSTALACIÓN DUCHA SENCILLA </t>
  </si>
  <si>
    <t>SUMINISTRO E INSTALACIÓN LAVAPLATOS DE EMPOTRAR EN ACERO INOXIDABLE 45 X 49 cm (INCLUYE ACCESORIOS Y GRIFERÍA)</t>
  </si>
  <si>
    <t>SUMINISTRO E INSTALACIÓN LAVAPLATOS DE SOBREPONER EN ACERO INOXIDABLE 120 X 60 cm (INCLUYE ACCESORIOS Y GRIFERÍA)</t>
  </si>
  <si>
    <t>PINTURAS</t>
  </si>
  <si>
    <t>ANTICORROSIVO SOBRE LÁMINA LINEAL</t>
  </si>
  <si>
    <t>ANTICORROSIVO SOBRE LÁMINA LLENA</t>
  </si>
  <si>
    <t>BARNIZ SOBRE MUEBLES</t>
  </si>
  <si>
    <t>CARBURO SOBRE PAÑETES</t>
  </si>
  <si>
    <t>COLORPLAST FACHADA SOBRE FACHADA</t>
  </si>
  <si>
    <t>DEMARCACIÓN CON MARMOLINA</t>
  </si>
  <si>
    <t>ESMALTE SOBRE LÁMINA LINEAL</t>
  </si>
  <si>
    <t>ESMALTE SOBRE LÁMINA LLENA</t>
  </si>
  <si>
    <t>ESMALTE SOBRE MADERA LINEAL</t>
  </si>
  <si>
    <t>ESMALTE SOBRE MADERA LLENA</t>
  </si>
  <si>
    <t>ESMALTE SOBRE MARCOS LÁMINA</t>
  </si>
  <si>
    <t xml:space="preserve">ESMALTE SOBRE MARCOS MADERA </t>
  </si>
  <si>
    <t>ESTUCO</t>
  </si>
  <si>
    <t>ESTUCO (LINEAL)</t>
  </si>
  <si>
    <t>ESTUCO Y VINILO 3 MANOS</t>
  </si>
  <si>
    <t>ESTUCO Y VINILO 3 MANOS (LINEAL)</t>
  </si>
  <si>
    <t>LACA PISOS MADERA</t>
  </si>
  <si>
    <t>LÍNEAS TRÁFICO 0.10</t>
  </si>
  <si>
    <t xml:space="preserve">MARMOLINA SOBRE PAÑETE </t>
  </si>
  <si>
    <t>TINTILLA SOBRE MADERA LINEAL</t>
  </si>
  <si>
    <t>TINTILLA SOBRE MADERA LLENA</t>
  </si>
  <si>
    <t>VINILO SOBRE PAÑETE 2 MANOS</t>
  </si>
  <si>
    <t>VINILO SOBRE PAÑETE 2 MANOS (LINEAL)</t>
  </si>
  <si>
    <t>WASH-PRIMER SOBRE ALUMNIO</t>
  </si>
  <si>
    <t>PINTURA EPÓXICA</t>
  </si>
  <si>
    <t>PINTURA EPÓXICA (LINEAL)</t>
  </si>
  <si>
    <t>DOTACIONES DEPORTIVAS</t>
  </si>
  <si>
    <t>CANCHA MINIBALONCESTO Y/O MINIFÚTBOL (PAR)</t>
  </si>
  <si>
    <t>CANCHA MÚLTIPLE TUBO A.N. INCL.TABLERO ACRÍLICO CON RODACHINES Y CILINDRO PARA MOVILIZAR (PAR)</t>
  </si>
  <si>
    <t>CANCHA PARA MICROFÚTBOL (PAR)</t>
  </si>
  <si>
    <t>CANCHA PARA BALONCESTO CON RODACHINES Y CILINDRO (PAR)</t>
  </si>
  <si>
    <t>CANCHA PARA BALONCESTO DE ANCLAR AL PISO (PAR)</t>
  </si>
  <si>
    <t>DEMARCACIÓN CON PINTURA TIPO TRÁFICO E=0.10 M</t>
  </si>
  <si>
    <t>TABLERO PARA BALONCESTO EN ACRÍLICO 10 MM (PAR)</t>
  </si>
  <si>
    <t>MALLA NYLON PETROLIZADA VOLEIBOL</t>
  </si>
  <si>
    <t>SOPORTE MALLA VOLEIBOL CON TENSOR</t>
  </si>
  <si>
    <t>INSTALACIONES RED GASES</t>
  </si>
  <si>
    <t>TUBERÍA COBRE 1/2" TIPO L (INCLUYE ACCESORIOS)</t>
  </si>
  <si>
    <t>TUBERÍA COBRE 3/4" TIPO L (INCLUYE ACCESORIOS)</t>
  </si>
  <si>
    <t>TUBERÍA COBRE 1" TIPO L (INCLUYE ACCESORIOS)</t>
  </si>
  <si>
    <t>TUBERÍA DE ACERO GALVANIZADO 1/2" SCH 40 (INCLUYE ACCESORIOS)</t>
  </si>
  <si>
    <t>TUBERÍA DE ACERO GALVANIZADO 3/4" SCH 40 (INCLUYE ACCESORIOS)</t>
  </si>
  <si>
    <t>TUBERÍA DE ACERO GALVANIZADO 1" SCH 40 (INCLUYE ACCESORIOS)</t>
  </si>
  <si>
    <t>TUBERÍA DE POLIETILENO 1/2" (INCLUYE ACCESORIOS)</t>
  </si>
  <si>
    <t>TUBERÍA DE POLIETILENO 3/4" (INCLUYE ACCESORIOS)</t>
  </si>
  <si>
    <t>TUBERÍA DE POLIETILENO 1" (INCLUYE ACCESORIOS)</t>
  </si>
  <si>
    <t>VÁLVULA DE BOLA GAS 1/2"</t>
  </si>
  <si>
    <t>VÁLVULA DE BOLA GAS 3/4"</t>
  </si>
  <si>
    <t>VÁLVULA DE BOLA GAS 1"</t>
  </si>
  <si>
    <t>VÁLVULA POLIETILENO GAS 1/2"</t>
  </si>
  <si>
    <t>VÁLVULA POLIETILENO GAS 3/4"</t>
  </si>
  <si>
    <t>VÁLVULA POLIETILENO GAS 1"</t>
  </si>
  <si>
    <t>INSTALACIONES RED VOZ Y DATOS</t>
  </si>
  <si>
    <t>SENSOR DE HUMO FOTOELÉCTRICO</t>
  </si>
  <si>
    <t>CABLE DETECTOR LINEAL DE CALOR</t>
  </si>
  <si>
    <t>CÁMARA CCTV</t>
  </si>
  <si>
    <t>PARLANTE-CIELO FALSO</t>
  </si>
  <si>
    <t>AMPLIFICADOR 100W</t>
  </si>
  <si>
    <t>AMPLIFICADOR 300W</t>
  </si>
  <si>
    <t>MICRÓFONO PG 48LC (INCLUYE BASE)</t>
  </si>
  <si>
    <t>TOMA PARA MICRÓFONO</t>
  </si>
  <si>
    <t>CABLE BLINDADO STEREO PARA MICRÓFONO</t>
  </si>
  <si>
    <t>SPLITERS</t>
  </si>
  <si>
    <t>BANDEJA PORTACABLE ACERO GALVANIZADO 30x80</t>
  </si>
  <si>
    <t>TAPA PARA BANDEJA PORTACABLE ACERO GALVANIZADO 30X120</t>
  </si>
  <si>
    <t>BANDEJA PORTACABLES PARA RACK</t>
  </si>
  <si>
    <t>RACK 2' X 24"</t>
  </si>
  <si>
    <t>RACK 3' X 24"</t>
  </si>
  <si>
    <t>RACK 5' X 24"</t>
  </si>
  <si>
    <t>RACK 7' X 24"</t>
  </si>
  <si>
    <t>PATCH PANEL 48 PUERTOS CATEGORÍA 6A</t>
  </si>
  <si>
    <t>PATCH PANEL 24 PUERTOS CATEGORÍA 6A</t>
  </si>
  <si>
    <t>SALIDA DE DATOS COMPLETA (INCLUYE FACE PLATE Y MARCACIÓN)</t>
  </si>
  <si>
    <t>PATCH CORD 2M CATEGORÍA 6A</t>
  </si>
  <si>
    <t>PATCH CORD 5M CATEGORÍA 6A</t>
  </si>
  <si>
    <t>CABLE UTP CATEGORÍA 6A</t>
  </si>
  <si>
    <t>CANALETA METÁLICA 4X6 CMS</t>
  </si>
  <si>
    <t>CANALETA METÁLICA 4X10 CMS</t>
  </si>
  <si>
    <t>CANALETA METÁLICA 6X10 CMS</t>
  </si>
  <si>
    <t>CANALETA PLÁSTICA 13X7 MM</t>
  </si>
  <si>
    <t>CANALETA PLÁSTICA 20X12 MM</t>
  </si>
  <si>
    <t>CANALETA PLÁSTICA 32X12 MM</t>
  </si>
  <si>
    <t>CANALETA PLÁSTICA 40X60 MM</t>
  </si>
  <si>
    <t>SWITCH 10/100/1000 24 PUERTOS</t>
  </si>
  <si>
    <t>SWITCH 10/100/1000 16 PUERTOS</t>
  </si>
  <si>
    <t>SWITCH 10/100/1000 8 PUERTOS</t>
  </si>
  <si>
    <t>CABLE TELEFÓNICO 2 PARES</t>
  </si>
  <si>
    <t>CABLE TELEFÓNICO 10 PARES</t>
  </si>
  <si>
    <t>CABLE TELEFÓNICO 20 PARES</t>
  </si>
  <si>
    <t>CABLE TELEFÓNICO 40 PARES</t>
  </si>
  <si>
    <t>CABLE TELEVISIÓN RG6</t>
  </si>
  <si>
    <t>CABLE DE FIBRA ÓPTICA 50/125 MULTIMODO (INCLUYE CERTIFICACIÓN)</t>
  </si>
  <si>
    <t>URBANISMO</t>
  </si>
  <si>
    <t>ACUEDUCTO</t>
  </si>
  <si>
    <t>CODO 45 PVC UNIÓN MECÁNICA 2"</t>
  </si>
  <si>
    <t>CODO 45 PVC UNIÓN MECÁNICA 4"</t>
  </si>
  <si>
    <t>CODO 45 PVC UNIÓN MECÁNICA 8"</t>
  </si>
  <si>
    <t>CODO 45 PVC UNIÓN MECÁNICA 10"</t>
  </si>
  <si>
    <t>CODO 90 PVC UNIÓN MECÁNICA 4"</t>
  </si>
  <si>
    <t>CODO 90 PVC UNIÓN MECÁNICA 8"</t>
  </si>
  <si>
    <t>CODO 90 PVC UNIÓN MECÁNICA 10"</t>
  </si>
  <si>
    <t>COLLAR DE DERIVACIÓN PVC UNIÓN MECÁNICA 2" X 1/2"</t>
  </si>
  <si>
    <t>COLLAR DE DERIVACIÓN PVC UNIÓN MECÁNICA 2 1/2" X 1/2"</t>
  </si>
  <si>
    <t>COLLAR DE DERIVACIÓN PVC UNIÓN MECÁNICA 3" X 1/2"</t>
  </si>
  <si>
    <t>COLLAR DE DERIVACIÓN PVC UNIÓN MECÁNICA 4" X 1/2"</t>
  </si>
  <si>
    <t>COLLAR DE DERIVACIÓN PVC UNIÓN MECÁNICA 6" X 1/2"</t>
  </si>
  <si>
    <t>COLLAR DE DERIVACIÓN PVC UNIÓN MECÁNICA 6" X 2"</t>
  </si>
  <si>
    <t>TAPÓN PVC UNIÓN MECÁNICA 3"</t>
  </si>
  <si>
    <t>TAPÓN PVC UNIÓN MECÁNICA 4"</t>
  </si>
  <si>
    <t>TAPÓN PVC UNIÓN MECÁNICA 8"</t>
  </si>
  <si>
    <t>TEE PVC UNIÓN MECÁNICA 2"</t>
  </si>
  <si>
    <t>TEE PVC UNIÓN MECÁNICA 4"</t>
  </si>
  <si>
    <t>TEE PVC UNIÓN MECÁNICA 8"</t>
  </si>
  <si>
    <t>TEE PVC UNIÓN MECÁNICA 10"</t>
  </si>
  <si>
    <t>TUBERÍA PVC UNIÓN MECÁNICA RDE 21 2"</t>
  </si>
  <si>
    <t>TUBERÍA PVC UNIÓN MECÁNICA RDE 26 2"</t>
  </si>
  <si>
    <t>TUBERÍA PVC UNIÓN MECÁNICA RDE 26 4"</t>
  </si>
  <si>
    <t>TUBERÍA PVC UNIÓN MECÁNICA RDE 26 8"</t>
  </si>
  <si>
    <t>TUBERÍA PVC UNIÓN MECÁNICA RDE 26 10"</t>
  </si>
  <si>
    <t>TUBERÍA PVC UNIÓN MECÁNICA RDE 32.5 4"</t>
  </si>
  <si>
    <t>TUBERÍA PVC UNIÓN MECÁNICA RDE 32.5 8"</t>
  </si>
  <si>
    <t>TUBERÍA PVC UNIÓN MECÁNICA RDE 32.5 10"</t>
  </si>
  <si>
    <t>UNIÓN RÁPIDA DE CONSTRUCCIÓN PVC 2 1/2"</t>
  </si>
  <si>
    <t>UNIÓN RÁPIDA DE CONSTRUCCIÓN PVC 4"</t>
  </si>
  <si>
    <t>UNIÓN RÁPIDA DE CONSTRUCCIÓN PVC 8"</t>
  </si>
  <si>
    <t>UNIÓN REPARACION PVC 4"</t>
  </si>
  <si>
    <t>UNIÓN REPARACIÓN PVC 8"</t>
  </si>
  <si>
    <t>UNIÓN REPARACIÓN UNIÓN Z PVC 6"</t>
  </si>
  <si>
    <t>UNIÓN REPARACIÓN UNIÓN Z PVC 10"</t>
  </si>
  <si>
    <t>VÁLVULA COMPUERTA ELÁSTICA 6"</t>
  </si>
  <si>
    <t>VÁLVULA COMPUERTA ELÁSTICA 8"</t>
  </si>
  <si>
    <t>ALCANTARILLADO - EXCAVACIONES</t>
  </si>
  <si>
    <t>ENTIBADO TIPO 1 (1/7 UTILIZACIONES)</t>
  </si>
  <si>
    <t>ENTIBADO TIPO 2 (1/7 UTILIZACIONES)</t>
  </si>
  <si>
    <t>RELLENO CON MATERIAL DE EXCAVACIÓN</t>
  </si>
  <si>
    <t xml:space="preserve">RELLENO TIPO 1 "GRAVILLA" </t>
  </si>
  <si>
    <t>RELLENO TIPO 2 "RECEBO"</t>
  </si>
  <si>
    <t>RELLENO TIPO 4 "SUBBASE B-200"</t>
  </si>
  <si>
    <t>RELLENO TIPO 5 "TRITURADO GRUESO"</t>
  </si>
  <si>
    <t>RELLENO TIPO 6 "RAJÓN-PIEDRA"</t>
  </si>
  <si>
    <t>RELLENO TIPO 7 "ARENA DE PEÑA"</t>
  </si>
  <si>
    <t>ALCANTARILLADO - TUBERÍA</t>
  </si>
  <si>
    <t>CODO 45 PVC ALCANTARILLADO 8"</t>
  </si>
  <si>
    <t>CODO 45 PVC ALCANTARILLADO 16"</t>
  </si>
  <si>
    <t>CODO 90 PVC ALCANTARILLADO 8"</t>
  </si>
  <si>
    <t>CODO 90 PVC ALCANTARILLADO 16"</t>
  </si>
  <si>
    <t>CODO 90 PVC ALCANTARILLADO 24"</t>
  </si>
  <si>
    <t>SILLA TEE PVC ALCANTARILLADO 10 X 4"</t>
  </si>
  <si>
    <t>SILLA TEE PVC ALCANTARILLADO 10 X 6"</t>
  </si>
  <si>
    <t>SILLA TEE PVC ALCANTARILLADO 16 X 4"</t>
  </si>
  <si>
    <t>SILLA TEE PVC ALCANTARILLADO 16 X 6"</t>
  </si>
  <si>
    <t>SILLA TEE PVC ALCANTARILLADO 20 X 6"</t>
  </si>
  <si>
    <t>SILLA YEE PVC ALCANTARILLADO 10 X 4"</t>
  </si>
  <si>
    <t>SILLA YEE PVC ALCANTARILLADO 10 X 6"</t>
  </si>
  <si>
    <t>SILLA YEE PVC ALCANTARILLADO 16 X 4"</t>
  </si>
  <si>
    <t>SILLA YEE PVC ALCANTARILLADO 16 X 6"</t>
  </si>
  <si>
    <t>SILLA YEE PVC ALCANTARILLADO 20 X 6"</t>
  </si>
  <si>
    <t>TUBERÍA CONCRETO CLASE II REFORZADO 24"</t>
  </si>
  <si>
    <t>TUBERÍA CONCRETO CLASE II REFORZADO 30"</t>
  </si>
  <si>
    <t>TUBERÍA CONCRETO CLASE II REFORZADO 44"</t>
  </si>
  <si>
    <t>TUBERÍA CONCRETO CLASE II SIN REFUERZO 10"</t>
  </si>
  <si>
    <t>TUBERÍA CONCRETO CLASE II SIN REFUERZO 24"</t>
  </si>
  <si>
    <t>TUBERÍA CONCRETO CLASE III  REFORZADO 24"</t>
  </si>
  <si>
    <t>TUBERÍA CONCRETO CLASE III  REFORZADO 44"</t>
  </si>
  <si>
    <t>TUBERÍA CONCRETO CLASE I SIN REFUERZO 10"</t>
  </si>
  <si>
    <t>TUBERÍA CONCRETO CLASE I SIN REFUERZO 24"</t>
  </si>
  <si>
    <t>TUBERÍA PVC ALCANTARILLADO 8"</t>
  </si>
  <si>
    <t>TUBERÍA PVC ALCANTARILLADO 10"</t>
  </si>
  <si>
    <t>TUBERÍA PVC ALCANTARILLADO 12"</t>
  </si>
  <si>
    <t>TUBERÍA PVC ALCANTARILLADO 16"</t>
  </si>
  <si>
    <t>TUBERÍA PVC ALCANTARILLADO REFORZADO 20"</t>
  </si>
  <si>
    <t>TUBERÍA PVC ALCANTARILLADO REFORZADO 24"</t>
  </si>
  <si>
    <t>TUBERÍA PVC ALCANTARILLADO REFORZADO 27"</t>
  </si>
  <si>
    <t>TUBERÍA PVC ALCANTARILLADO REFORZADO 33"</t>
  </si>
  <si>
    <t>TUBERÍA PVC ALCANTARILLADO REFORZADO 36"</t>
  </si>
  <si>
    <t>ALCANTARILLADO - SUMIDEROS Y POZOS</t>
  </si>
  <si>
    <t>PLACA DE FONDO POZO D=1.7M, E=0.25M (CONCRETO 3000 PSI CON REFUERZO)</t>
  </si>
  <si>
    <t>CILINDRO POZO EN LADRILLO TOLETE, Di=1.20M, E=0.25M  (INC. PAÑETE INTERNO E=1.5CM Y CAÑUELA)</t>
  </si>
  <si>
    <t>CUBIERTA POZO D= 1.7M, E=0.20M C0NCRETO 3000 PSI CON REFUERZO (INCLUYE ARO Y TAPA HF)</t>
  </si>
  <si>
    <t>PLACA DE FONDO POZO D=1.96M, E=0.25M (CONCRETO 3000 PSI CON REFUERZO)</t>
  </si>
  <si>
    <t>CILINDRO POZO EN LADRILLO TOLETE, Di=1.20M, E=0.38M  (INC. PAÑETE INTERNO E=1.5CM Y CAÑUELA)</t>
  </si>
  <si>
    <t>CUBIERTA POZO D= 1.96M, E=0.20M C0NCRETO 3000 PSI CON REFUERZO (INCLUYE ARO Y TAPA HF)</t>
  </si>
  <si>
    <t>SUMIDERO EN LADRILLO SL-100</t>
  </si>
  <si>
    <t>SUMIDERO EN LADRILLO SL-250</t>
  </si>
  <si>
    <t>SUMIDERO FUNDIDO EN SITIO REFORZADO SL-100</t>
  </si>
  <si>
    <t>SUMIDERO FUNDIDO EN SITIO SL-250</t>
  </si>
  <si>
    <t>SUMIDERO PREFABRICADO SL-100</t>
  </si>
  <si>
    <t>SUMIDERO PREFABRICADO SL-250</t>
  </si>
  <si>
    <t>NIVELACIÓN DE POZOS DE INSPECCIÓN Di=1.20M, E=0.25M, H=0,21M(INCLUYE PAÑETE INTERNO Y DEMOLICIÓN)</t>
  </si>
  <si>
    <t>ANDENES Y SARDINELES</t>
  </si>
  <si>
    <t>ADOQUÍN DE ARCILLA 20X10X6CM</t>
  </si>
  <si>
    <t>ADOQUÍN DE ARCILLA 20X10X8CM</t>
  </si>
  <si>
    <t>ANDÉN CONCRETO 2500 PSI EN SITIO E=0.1M</t>
  </si>
  <si>
    <t>ANDÉN CONCRETO 3000 PSI EN SITIO E=0.1M</t>
  </si>
  <si>
    <t>ANDÉN CONCRETO 3500 PSI EN SITIO E=0.1M</t>
  </si>
  <si>
    <t>BORDE SEPARADOR VERDE A-170</t>
  </si>
  <si>
    <t>BORDILLO DE 8X15 CM FUNDIDO EN CONCRETO DE 2500 PSI</t>
  </si>
  <si>
    <t>BORDILLO DE 20X35 CM FUNDIDO EN CONCRETO DE 2500 PSI</t>
  </si>
  <si>
    <t>CAÑUELA PREFABRICADA TIPO A-120</t>
  </si>
  <si>
    <t>CONTENEDOR DE RAÍCES TIPO A B-20</t>
  </si>
  <si>
    <t>LOSETA PREFABRICADA A-40</t>
  </si>
  <si>
    <t>LOSETA PREFABRICADA A-60</t>
  </si>
  <si>
    <t>SARDINEL FUNDIDO IN-SITU H=0.2M, E=0.2M,CONCRETO DE 3000 PSI</t>
  </si>
  <si>
    <t>SARDINEL FUNDIDO IN-SITU H=0.4 M, E=0.2M,CONCRETO 3000 PSI</t>
  </si>
  <si>
    <t>SARDINEL PREFABRICADO A-10</t>
  </si>
  <si>
    <t>TABLETA PREFABRICADA  A-20 (20X20CM )</t>
  </si>
  <si>
    <t>MOBILIARIO URBANO</t>
  </si>
  <si>
    <t>BANCA EN CONCRETO M-40</t>
  </si>
  <si>
    <t>BANCA EN CONCRETO M-30</t>
  </si>
  <si>
    <t>BOLARDO M-63 ALTO/HIERRO</t>
  </si>
  <si>
    <t>BOLARDO M-60 CONCRETO</t>
  </si>
  <si>
    <t>BOLARDO M-61 BAJO/CONCRETO</t>
  </si>
  <si>
    <t>BOLARDO M-62 BAJO/HIERRO</t>
  </si>
  <si>
    <t>BORDE CONTENEDOR DE RAICES A-70</t>
  </si>
  <si>
    <t>BORDILLO PREFABRICADO A-80</t>
  </si>
  <si>
    <t>CANECA M-120</t>
  </si>
  <si>
    <t>CANECA EN ACERO INOXIDABLE TIPO BARCELONA</t>
  </si>
  <si>
    <t>HIDRANTE EXTREMO BRIDA D=4" TIPO POSTE</t>
  </si>
  <si>
    <t>HIDRANTE EXTREMO BRIDA D=4" TIPO TRÁFICO</t>
  </si>
  <si>
    <t>CICLOPARQUEADERO M100 TIPO 1</t>
  </si>
  <si>
    <t>CICLOPARQUEADERO M101 TIPO 2</t>
  </si>
  <si>
    <t>BANCA EN MADERA M-50</t>
  </si>
  <si>
    <t>PROTECTOR DE ÁRBOL DE 2 TUBOS M-91</t>
  </si>
  <si>
    <t>PROTECTOR DE ÁRBOL CIRCULAR  M-90</t>
  </si>
  <si>
    <t>POSTE HISTÓRICO M-131</t>
  </si>
  <si>
    <t>SEÑALIZACIÓN</t>
  </si>
  <si>
    <t>SEÑAL DOBLE DE CICLORUTA</t>
  </si>
  <si>
    <t>SEÑALES DE TRÁNSITO INFORMATIVAS (1.4 X 0.95 M)</t>
  </si>
  <si>
    <t>SEÑAL VERTICAL GRUPO I 0.60x0.60M POSTE 3.5M</t>
  </si>
  <si>
    <t>SEÑAL DE TRÁNSITO GRUPO I 0.90X0.90M, POSTE 3.5M</t>
  </si>
  <si>
    <t>TACHAS REFLECTIVAS</t>
  </si>
  <si>
    <t>TACHON EN CONCRETO L = 0,4 X HI = 0,15 X HS = 0.08 M (INCLUYE SUMINISTRO E INSTALACIÓN)</t>
  </si>
  <si>
    <t>VÍAS (SEGÚN ESPECIFICACIONES TÉCNICAS INVIAS 2007)</t>
  </si>
  <si>
    <t>NORMA INV</t>
  </si>
  <si>
    <t>PRELIMILARES</t>
  </si>
  <si>
    <t>201 P</t>
  </si>
  <si>
    <t>DEMOLICIÓN CONCRETO ESTRUCTURAL (INCLUYE CARGUE Y RETIRO DE SOBRANTES A UNA DISTANCIA DE 5KM)</t>
  </si>
  <si>
    <t>DEMOLICIÓN CONCRETO SIMPLE  (INCLUYE CARGUE Y RETIRO DE SOBRANTES A UNA DISTANCIA DE 5KM)</t>
  </si>
  <si>
    <t>200.1</t>
  </si>
  <si>
    <t>DESMONTE Y LIMPIEZA EN BOSQUE (INCLUYE CARGUE Y RETIRO DE SOBRANTES A UNA DISTANCIA DE 5KM)</t>
  </si>
  <si>
    <t>HA</t>
  </si>
  <si>
    <t>200.2</t>
  </si>
  <si>
    <t>DESMONTE Y LIMPIEZA EN ZONA NO BOSCOSA (INCLUYE CARGUE Y RETIRO DE SOBRANTES A UNA DISTANCIA DE 5KM)</t>
  </si>
  <si>
    <t>201.7</t>
  </si>
  <si>
    <t>DEMOLICIÓN DE ESTRUCTURAS (INCLUYE CARGUE Y RETIRO DE SOBRANTES A UNA DISTANCIA DE 5KM)</t>
  </si>
  <si>
    <t>210.1.1</t>
  </si>
  <si>
    <t>EXCAVACIÓN SIN CLASIFICAR DE LA EXPLANACIÓN, CANALES Y PRÉSTAMOS</t>
  </si>
  <si>
    <t>210.2.1</t>
  </si>
  <si>
    <t>EXCAVACIÓN EN ROCA DE LA EXPLANACIÓN, CANALES Y PRÉSTAMOS</t>
  </si>
  <si>
    <t>210.2.2</t>
  </si>
  <si>
    <t>EXCAVACIÓN EN MATERIAL  COMÚN DE LA EXPLANACIÓN, CANALES Y PRÉSTAMOS</t>
  </si>
  <si>
    <t>220.1</t>
  </si>
  <si>
    <t>TERRAPLENES</t>
  </si>
  <si>
    <t>221.1</t>
  </si>
  <si>
    <t>PEDRAPLÉN COMPACTO</t>
  </si>
  <si>
    <t>221.2</t>
  </si>
  <si>
    <t>PEDRAPLÉN SUELTO</t>
  </si>
  <si>
    <t>230.1</t>
  </si>
  <si>
    <t>MEJORAMIENTO DE LA SUBRASANTE INVOLUCRANDO EL SUELO EXISTENTE</t>
  </si>
  <si>
    <t>230.2</t>
  </si>
  <si>
    <t>MEJORAMIENTO DE LA SUBRASANTE INVOLUCRANDO ÚNICAMENTE
MATERIAL ADICIONADO</t>
  </si>
  <si>
    <t>600.1</t>
  </si>
  <si>
    <t>600.2</t>
  </si>
  <si>
    <t>EXCAVACIONES VARIAS EN ROCA EN SECO (INCLUYE RETIRO DE SOBRANTES A UNA DISTANCIA MENOR DE 5 KM)</t>
  </si>
  <si>
    <t>600.3</t>
  </si>
  <si>
    <t>EXCAVACIONES VARIAS EN ROCA BAJO AGUA (INCLUYE RETIRO DE SOBRANTES A UNA DISTANCIA MENOR DE 5 KM)</t>
  </si>
  <si>
    <t>600.4</t>
  </si>
  <si>
    <t>EXCAVACIONES VARIAS EN MATERIAL COMÚN SECO (INCLUYE RETIRO DE SOBRANTES A UNA DISTANCIA MENOR DE 5 KM)</t>
  </si>
  <si>
    <t>600.4 P</t>
  </si>
  <si>
    <t>EXCAVACIONES VARIAS EN MATERIAL COMÚN SECO A MANO (INCLUYE RETIRO DE SOBRANTES A UNA DISTANCIA MENOR DE 5 KM)</t>
  </si>
  <si>
    <t>600.5</t>
  </si>
  <si>
    <t>EXCAVACIONES VARIAS EN MATERIAL COMÚN BAJO AGUA  (INCLUYE RETIRO DE SOBRANTES A UNA DISTANCIA MENOR DE 5 KM)</t>
  </si>
  <si>
    <t>600.5 P</t>
  </si>
  <si>
    <t>EXCAVACIONES VARIAS EN MATERIAL COMÚN BAJO AGUA A MANO  (INCLUYE RETIRO DE SOBRANTES A UNA DISTANCIA MENOR DE 5 KM)</t>
  </si>
  <si>
    <t>460.1</t>
  </si>
  <si>
    <t>FRESADO CONCRETO ASFÁLTICO (E=5-12 cm)</t>
  </si>
  <si>
    <t>320.1</t>
  </si>
  <si>
    <t>330.1</t>
  </si>
  <si>
    <t>365.1</t>
  </si>
  <si>
    <t>EXCAVACIÓN PARA REPARACIÓN DEL PAVIMENTO EXISTENTE (INCLUYE RETIRO DE ESCOMBROS CON CARGUE MENOR A 5 Km)</t>
  </si>
  <si>
    <t>420.1</t>
  </si>
  <si>
    <t>421.1</t>
  </si>
  <si>
    <t>461.1</t>
  </si>
  <si>
    <t xml:space="preserve">PAVIMENTO RECICLADO EN FRÍO EN EL LUGAR CON EMULSION ASFÁLTICA  </t>
  </si>
  <si>
    <t>510.1</t>
  </si>
  <si>
    <t>450.1 P</t>
  </si>
  <si>
    <t>MEZCLA DENSA EN CALIENTE TIPO MDC-25 (INCLUYE CEMENTO ASFÁLTICO)</t>
  </si>
  <si>
    <t>450.2 P</t>
  </si>
  <si>
    <t>450.9 P</t>
  </si>
  <si>
    <t>MEZCLA DENSA EN CALIENTE PARA BACHEO  (INCLUYE CEMENTO ASFÁLTICO)</t>
  </si>
  <si>
    <t>450.3 P</t>
  </si>
  <si>
    <t>MEZCLA DENSA EN CALIENTE  TIPO MDC-10  (INCLUYE CEMENTO ASFÁLTICO)</t>
  </si>
  <si>
    <t>340.1</t>
  </si>
  <si>
    <t>BASE ESTABILIZADA CON EMULSIÓN ASFÁLTICA TIPO BEE-1</t>
  </si>
  <si>
    <t>340.2</t>
  </si>
  <si>
    <t>BASE ESTABILIZADA CON EMULSIÓN ASFÁLTICA TIPO BEE-2</t>
  </si>
  <si>
    <t>311.1</t>
  </si>
  <si>
    <t>431.1</t>
  </si>
  <si>
    <t>TRATAMIENTO SUPERFICIAL DOBLE CON EMULSIÓN CRR-2</t>
  </si>
  <si>
    <t>430.1</t>
  </si>
  <si>
    <t xml:space="preserve">TRATAMIENTO SUPERFICIAL SIMPLE CON EMULSIÓN CRR-2 </t>
  </si>
  <si>
    <t>500.1</t>
  </si>
  <si>
    <t>CONCRETO PARA PAVIMENTO RÍGIDO MR-38, INCLUYE SELLADO DE JUNTAS Y ACERO DE TRANSFERENCIA Y UNIÓN</t>
  </si>
  <si>
    <t>CONCRETO PARA PAVIMENTO RÍGIDO MR-41, INCLUYE SELLADO DE JUNTAS Y ACERO DE TRANSFERENCIA Y UNIÓN</t>
  </si>
  <si>
    <t>CONCRETO PARA PAVIMENTO RÍGIDO MR-43, INCLUYE SELLADO DE JUNTAS Y ACERO DE TRANSFERENCIA Y UNIÓN</t>
  </si>
  <si>
    <t>SELLADO DE JUNTAS EN PAVIMENTO DE CONCRETO RÍGIDO (INCLUYE LIMPIEZA, SUMINISTRO E INSTALACIÓN DE FONDO Y SELLANTE)</t>
  </si>
  <si>
    <t>MEZCLA ASFALTICA NATURAL</t>
  </si>
  <si>
    <t>ESTABILIZACION DE SUELOS CON ESTABILIZANTE QUIMICO</t>
  </si>
  <si>
    <t>ESTABILIZACION DE SUELOS CON NANO TECNOLOGIA</t>
  </si>
  <si>
    <t>630.1</t>
  </si>
  <si>
    <t>CONCRETOS CLASE A, f´c =5000 psi.</t>
  </si>
  <si>
    <t>630.3</t>
  </si>
  <si>
    <t>CONCRETOS CLASE C, f´c =4000 psi (placas)</t>
  </si>
  <si>
    <t>CONCRETOS CLASE C, f´c =4000 psi (vigas en puentes)</t>
  </si>
  <si>
    <t>630 P</t>
  </si>
  <si>
    <t>CONCRETOS f´c =3500 psi (bases)</t>
  </si>
  <si>
    <t>CONCRETOS f´c =3500 psi (elevaciones)</t>
  </si>
  <si>
    <t>630.4</t>
  </si>
  <si>
    <t>CONCRETOS CLASE D, f´c =3000 psi (placas)</t>
  </si>
  <si>
    <t>CONCRETOS CLASE D, f´c =3000 psi (box-coulvert)</t>
  </si>
  <si>
    <t>CONCRETOS CLASE D, f´c =3000 psi (vigas en puentes)</t>
  </si>
  <si>
    <t>650 P</t>
  </si>
  <si>
    <t>SUMINISTRO,TRANSPORTE, FABRICACIÓN, ENSAMBLAJE Y MONTAJE DE ACERO A-36</t>
  </si>
  <si>
    <t>SUMINISTRO, TRANSPORTE, FABRICACIÓN, ENSAMBLAJE Y MONTAJE DE ACERO A-588 GRADO B</t>
  </si>
  <si>
    <t>641.1</t>
  </si>
  <si>
    <t>ACERO DE PREESFUERZO</t>
  </si>
  <si>
    <t>TON-M</t>
  </si>
  <si>
    <t>621.1</t>
  </si>
  <si>
    <t>PILOTE PREEXCAVADO FUNDIDO EN SITIO DE DIÁMETRO 1.50M, CONCRETO TREMIE  3000 PSI (INCLUYE REFUERZO Y ANILLOS)</t>
  </si>
  <si>
    <t>621.1 P</t>
  </si>
  <si>
    <t>621.2</t>
  </si>
  <si>
    <t>BASE ACAMPANADA DE PILOTES, CONCRETO 3000 PSI (INCLUYE REFUERZO)</t>
  </si>
  <si>
    <t>642.1</t>
  </si>
  <si>
    <t>U(DM3)</t>
  </si>
  <si>
    <t>632.1</t>
  </si>
  <si>
    <t>BARANDAS DE CONCRETO DE 3000 PSI, H=1.05 M, D= 0.35 M</t>
  </si>
  <si>
    <t>632 P</t>
  </si>
  <si>
    <t>BARANDA METÁLICA</t>
  </si>
  <si>
    <t>DREN EN TUBERÍA PVC SANITARIA, D=4" (PUENTES)</t>
  </si>
  <si>
    <t>671.1</t>
  </si>
  <si>
    <t xml:space="preserve">CUNETA DE CONCRETO CLASE E, 2500 PSI FUNDIDA EN EL LUGAR </t>
  </si>
  <si>
    <t>673.1</t>
  </si>
  <si>
    <t>610.1</t>
  </si>
  <si>
    <t>630.6</t>
  </si>
  <si>
    <t>630.7</t>
  </si>
  <si>
    <t>CONCRETO CICLÓPEO CLASE G, 2000 PSI 40% RAJÓN PARA BASES</t>
  </si>
  <si>
    <t>CONCRETO CICLÓPEO CLASE G, 2000 PSI 40% RAJÓN PARA ELEVACIONES</t>
  </si>
  <si>
    <t>CONCRETO CICLÓPEO, 2500 PSI 40% RAJÓN PARA BASES</t>
  </si>
  <si>
    <t>CONCRETO CICLÓPEO, 2500 PSI 40% RAJÓN PARA ELEVACIONES</t>
  </si>
  <si>
    <t>630.5</t>
  </si>
  <si>
    <t>CONCRETO CLASE E, 2500 PSI PARA BASES</t>
  </si>
  <si>
    <t>CONCRETO CLASE E, 2500 PSI PARA ELEVACIONES</t>
  </si>
  <si>
    <t>681.1</t>
  </si>
  <si>
    <t>GAVIÓN</t>
  </si>
  <si>
    <t>672.1</t>
  </si>
  <si>
    <t>BORDILLO FUNDIDO EN SITIO DE 15X40 CM  EN CONCRETO CLASE E, 2500 PSI</t>
  </si>
  <si>
    <t>BORDILLO FUNDIDO EN SITIO DE 15-20X15 CM  EN CONCRETO CLASE E, 2500 PSI</t>
  </si>
  <si>
    <t>SUMINISTRO  E  INSTALACIÓN  DE  GEOMALLA BIAXIAL DE REFUERZO (RESISTENCIA ÚLTIMA 25 KN)</t>
  </si>
  <si>
    <t>SUMINISTRO  E  INSTALACIÓN  DE  GEOMALLA DE REFUERZO BX-50</t>
  </si>
  <si>
    <t>SUMINISTRO  E  INSTALACIÓN  DE  GEOMALLA DE REFUERZO BX-75</t>
  </si>
  <si>
    <t>SUMINISTRO  E  INSTALACIÓN  DE  GEOMALLA UNIAXIAL DE REFUERZO (RESISTENCIA ÚLTIMA 100 KN)</t>
  </si>
  <si>
    <t>SUMINISTRO  E  INSTALACIÓN  DE  GEOMALLA UNIAXIAL DE REFUERZO (RESISTENCIA ÚLTIMA 165 KN)</t>
  </si>
  <si>
    <t xml:space="preserve">SUMINISTRO  E  INSTALACIÓN  DE  GEOTEXTIL NT 1800 (ESTABILIZACIÓN, FILTRO Y SEPARACIÓN) </t>
  </si>
  <si>
    <t xml:space="preserve">SUMINISTRO  E  INSTALACIÓN  DE  GEOTEXTIL NT 2000 (ESTABILIZACIÓN, FILTRO Y SEPARACIÓN) </t>
  </si>
  <si>
    <t xml:space="preserve">SUMINISTRO  E  INSTALACIÓN  DE  GEOTEXTIL T 1700 (ESTABILIZACIÓN, FILTRO Y SEPARACIÓN) </t>
  </si>
  <si>
    <t xml:space="preserve">SUMINISTRO  E  INSTALACIÓN  DE  GEOTEXTIL T 2100 (ESTABILIZACIÓN, FILTRO Y SEPARACIÓN) </t>
  </si>
  <si>
    <t xml:space="preserve">SUMINISTRO  E  INSTALACIÓN  DE  GEOTEXTIL T 1400 (ESTABILIZACIÓN, FILTRO Y SEPARACIÓN) </t>
  </si>
  <si>
    <t xml:space="preserve">SUMINISTRO  E  INSTALACIÓN  DE  GEOTEXTIL T 2400 (ESTABILIZACIÓN, FILTRO Y SEPARACIÓN) </t>
  </si>
  <si>
    <t xml:space="preserve">SUMINISTRO  E  INSTALACIÓN  DE  GEOTEXTIL TR 4000 (ESTABILIZACIÓN,  FILTRO Y SEPARACIÓN) </t>
  </si>
  <si>
    <t>661.1</t>
  </si>
  <si>
    <t>660.3</t>
  </si>
  <si>
    <t>SUMINISTRO E INSTALACIÓN TUBERÍA DE CONCRETO SIMPLE, DIÁMETRO 600 MM</t>
  </si>
  <si>
    <t>SUMINISTRO E INSTALACIÓN TUBERÍA EN PVC-ALCANTARILLADO, DIÁMETRO 36"</t>
  </si>
  <si>
    <t>680.3</t>
  </si>
  <si>
    <t>RELLENO MATERIAL GRANULAR PARA TIERRA ARMADA</t>
  </si>
  <si>
    <t>640.1</t>
  </si>
  <si>
    <t xml:space="preserve">GEODRÉN PLANAR  H = 1.0 M D=100 MM (INCLUYE SUMINISTRO E INSTALACIÓN)  </t>
  </si>
  <si>
    <t xml:space="preserve">GEODRÉN PLANAR  H = 2.0 M D=100 MM (INCLUYE SUMINISTRO E INSTALACIÓN) </t>
  </si>
  <si>
    <t>SUMINISTRO E INSTALACIÓN DE BOLSACRETO</t>
  </si>
  <si>
    <t>682.1 P</t>
  </si>
  <si>
    <t>COLCHONETA RENO</t>
  </si>
  <si>
    <t>TRINCHO EN MADERA</t>
  </si>
  <si>
    <t>CUNETAS DE CORONACIÓN PREEMSABLADA ALVEOLAR CON GEOTEXTIL</t>
  </si>
  <si>
    <t>FILTRO LATERAL DE VIA ALVEOLAR IMPERMEABLE</t>
  </si>
  <si>
    <t>700.1</t>
  </si>
  <si>
    <t>700.3</t>
  </si>
  <si>
    <t>730.3</t>
  </si>
  <si>
    <t>TOPE DEFENSA METÁLICA</t>
  </si>
  <si>
    <t>730.2</t>
  </si>
  <si>
    <t>SECCIÓN FINAL DEFENSA METÁLICA</t>
  </si>
  <si>
    <t>730.1</t>
  </si>
  <si>
    <t>DEFENSA METÁLICA</t>
  </si>
  <si>
    <t>701.1</t>
  </si>
  <si>
    <t>SUMINISTRO E INSTALACIÓN DE TACHAS REFLECTIVAS UNIDIRECCIONALES</t>
  </si>
  <si>
    <t>310.1</t>
  </si>
  <si>
    <t>CONFORMACIÓN DE LA CALZADA EXISTENTE</t>
  </si>
  <si>
    <t>801.6</t>
  </si>
  <si>
    <t>801.7</t>
  </si>
  <si>
    <t>LIMPIEZA DE PONTONES Y BOX COULVERT, INCLUYE RECTIFICACIÓN DE DESCOLES Y RETIRO DE SOBRANTES A UNA DISTANCIA DE 5 KM</t>
  </si>
  <si>
    <t>211.1</t>
  </si>
  <si>
    <t>REMOCIÓN DE DERRUMBES</t>
  </si>
  <si>
    <t>801.1</t>
  </si>
  <si>
    <t>ROCERÍA  (INCLUYE RETIRO DE SOBRANTES A UNA DISTANCIA DE 5 KM)</t>
  </si>
  <si>
    <t>801.4</t>
  </si>
  <si>
    <t>810.1</t>
  </si>
  <si>
    <t>EMPRADIZACIÓN (INCLUYE 10 CM DE TIERRA NEGRA)</t>
  </si>
  <si>
    <t>810.3</t>
  </si>
  <si>
    <t>EMPRADIZACIÓN CON BIOMANTO NATURAL</t>
  </si>
  <si>
    <t>PLÁSTICO DE PROTECCIÓN EN TALUD EXPUESTO</t>
  </si>
  <si>
    <t>EXCAVACIONES</t>
  </si>
  <si>
    <t>RELLENOS</t>
  </si>
  <si>
    <t>REPLANTEO (R o E)</t>
  </si>
  <si>
    <t>AREA</t>
  </si>
  <si>
    <t>REPLANTEO DE VÍA</t>
  </si>
  <si>
    <t>EXPLANACIÓN Y EXCAVACIONES REPLANTEO VIA</t>
  </si>
  <si>
    <t>VOLUMEN RELLENO</t>
  </si>
  <si>
    <t>TIPO</t>
  </si>
  <si>
    <t>MURO</t>
  </si>
  <si>
    <t>APU 1</t>
  </si>
  <si>
    <t>I. EQUIPO</t>
  </si>
  <si>
    <t>Descripcion</t>
  </si>
  <si>
    <t>Tarifa</t>
  </si>
  <si>
    <t>Rendimiento</t>
  </si>
  <si>
    <t>Valor-Unit</t>
  </si>
  <si>
    <t>Sub-total</t>
  </si>
  <si>
    <t>II. MATERIALES DE OBRA</t>
  </si>
  <si>
    <t>m3</t>
  </si>
  <si>
    <t>III. TRANSPORTES</t>
  </si>
  <si>
    <t>Material</t>
  </si>
  <si>
    <t>Vol-peso o cant</t>
  </si>
  <si>
    <t>Distancia</t>
  </si>
  <si>
    <t>m3-km</t>
  </si>
  <si>
    <t>Valor Unit</t>
  </si>
  <si>
    <t>IV. MANO DE OBRA</t>
  </si>
  <si>
    <t>Trabajador</t>
  </si>
  <si>
    <t>Jornal</t>
  </si>
  <si>
    <t>Prestaciones</t>
  </si>
  <si>
    <t>Jornal Total</t>
  </si>
  <si>
    <t>Total costo directo</t>
  </si>
  <si>
    <t>APU 2</t>
  </si>
  <si>
    <t>Herramienta menor</t>
  </si>
  <si>
    <t>D</t>
  </si>
  <si>
    <t>GL</t>
  </si>
  <si>
    <t>CAISSON</t>
  </si>
  <si>
    <t>LONG</t>
  </si>
  <si>
    <t>PUNTO</t>
  </si>
  <si>
    <t>AREA CORTE</t>
  </si>
  <si>
    <t>VOLUMEN CORTE</t>
  </si>
  <si>
    <t>VOL (M3)</t>
  </si>
  <si>
    <t>(j) KM</t>
  </si>
  <si>
    <t>SOBREANCHOS</t>
  </si>
  <si>
    <t>GOBERNACIÓN DE CUNDINAMARCA
LISTA DE PRECIOS CONSTRUCCIÓN, URBANISMO Y VÍAS (2025)</t>
  </si>
  <si>
    <r>
      <t xml:space="preserve">PROVINCIA: </t>
    </r>
    <r>
      <rPr>
        <b/>
        <sz val="12"/>
        <rFont val="Calibri"/>
        <family val="2"/>
        <scheme val="minor"/>
      </rPr>
      <t>ORIENTE</t>
    </r>
  </si>
  <si>
    <t>RETIRO DE SOBRANTES A UNA DISTANCIA DE 5 KM (INCLUYE CARGUE Y BOTADERO AUTORIZADO)</t>
  </si>
  <si>
    <t>VOL</t>
  </si>
  <si>
    <t>DIST</t>
  </si>
  <si>
    <t>APU</t>
  </si>
  <si>
    <t>DIST TOTAL</t>
  </si>
  <si>
    <t>KM</t>
  </si>
  <si>
    <t>BASE</t>
  </si>
  <si>
    <t>VÍA</t>
  </si>
  <si>
    <t>SBG</t>
  </si>
  <si>
    <t>FILTRO</t>
  </si>
  <si>
    <t>TOTAL</t>
  </si>
  <si>
    <t>FILTROS Y CUNETAS</t>
  </si>
  <si>
    <t>A(M2)</t>
  </si>
  <si>
    <t>ABSCISA</t>
  </si>
  <si>
    <t>AREA RELLENO</t>
  </si>
  <si>
    <t>VOLUMEN CORTE ACUM</t>
  </si>
  <si>
    <t>VOLUMEN RELLENO ACUM</t>
  </si>
  <si>
    <t>ABS</t>
  </si>
  <si>
    <t>RELLENO</t>
  </si>
  <si>
    <t>Ayudante (4) AA</t>
  </si>
  <si>
    <t>FACTOR</t>
  </si>
  <si>
    <t>MEJORAMIENTO RAJ</t>
  </si>
  <si>
    <t>RAJON</t>
  </si>
  <si>
    <t>VIGA</t>
  </si>
  <si>
    <t>VASTAGO</t>
  </si>
  <si>
    <t xml:space="preserve">TRAMOS </t>
  </si>
  <si>
    <t>TRAMO 1</t>
  </si>
  <si>
    <t>ABS IN</t>
  </si>
  <si>
    <t>ABS FIN</t>
  </si>
  <si>
    <t>SUMA</t>
  </si>
  <si>
    <t>REPLANTEO T1</t>
  </si>
  <si>
    <t>REPLANTEO T2</t>
  </si>
  <si>
    <t>REPLANTEO T3</t>
  </si>
  <si>
    <t>VALOR TOTAL OBRA</t>
  </si>
  <si>
    <t>PLAN DE ADAPTACION DE LA GUIA AMBIENTAL</t>
  </si>
  <si>
    <t>CANT.</t>
  </si>
  <si>
    <t>NOTA 1: Se propone la conformación de UN frente de obra con UN sector de intervencion. La señalizacion y personal son los requeridos para realizar el plan de manejo de transito de cada sector.</t>
  </si>
  <si>
    <t>Canecas metálicas de 55 gls con tapa y en colores según especificaciones para separar residuos. (3 por fretes de obra)</t>
  </si>
  <si>
    <t>INSTITUTO DE CAMINOS Y CONSTRUCCIONES DE CUNDINAMARCA</t>
  </si>
  <si>
    <t>Factor Multiplicador</t>
  </si>
  <si>
    <t>Especialista en Hidrología e Hidráulica</t>
  </si>
  <si>
    <t>Alquiler de equipos de oficina, software, licencias.</t>
  </si>
  <si>
    <t>Nota 1: El presente formato de propuesta economica es inmodificable.</t>
  </si>
  <si>
    <t>Nota 2: El Factor Multiplicador máximo a reconocer por la entidad será de 2,3. 
Este Factor Multiplicador (FM) tendrá dos componentes: 1. Factor Prestacional equivalente a 1,6. y 2. Gastos de administración, Legalización, Perfeccionamiento, Imprevistos y Honorarios equivalente a 0,7</t>
  </si>
  <si>
    <t>Nota 3: El valor de 0,7 correspondiente al componente 2 del FM, será el máximo a reconocer por parte de la Entidad.</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</si>
  <si>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</si>
  <si>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</si>
  <si>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BG</t>
  </si>
  <si>
    <t>CONFINAMIENTO</t>
  </si>
  <si>
    <t>CAJON 1</t>
  </si>
  <si>
    <t>CAJON 2</t>
  </si>
  <si>
    <t>MEJORAMIENTO AFIR</t>
  </si>
  <si>
    <t>H</t>
  </si>
  <si>
    <t>Oficial (1) AA</t>
  </si>
  <si>
    <t>Ayudante (2) AA</t>
  </si>
  <si>
    <t>TIPO I IZQ</t>
  </si>
  <si>
    <t>TIPO II DER</t>
  </si>
  <si>
    <t>MURO 1</t>
  </si>
  <si>
    <t>LONG MODULOS</t>
  </si>
  <si>
    <t>PERSONAL PROFESIONAL ESTUDIOS Y DISEÑOS</t>
  </si>
  <si>
    <t>PERSONAL PROFESIONAL OBRA</t>
  </si>
  <si>
    <t>Duración en meses de interventoria EYD</t>
  </si>
  <si>
    <t>Duración en meses de interventoria OBRA</t>
  </si>
  <si>
    <t>Geologo</t>
  </si>
  <si>
    <t>Ingeneiro Forestal</t>
  </si>
  <si>
    <t>BIM</t>
  </si>
  <si>
    <t>Especialista de Tránsito, Transporte y Seguridad Vial</t>
  </si>
  <si>
    <t>Especialista en Diseño Geometrico</t>
  </si>
  <si>
    <t>PROVISION PARA AJUSTE POR POSIBLE VARIACION COSTOS EN INSUMOS</t>
  </si>
  <si>
    <t>CAMPAMENTO 18M2 EN TABLA, TEJA DE ETERNIT, INC. TRANS, MATERIALES</t>
  </si>
  <si>
    <t>CAMPAMENTO 9 M2 CAMPAMENTO 9M2 EN TABLA, TEJA DE ETERNIT, INC. TRANS, MATERIALES</t>
  </si>
  <si>
    <t>CERCA EN ALAMBRE DE PUA 4 HILOS, INC. POSTE DE MADERA</t>
  </si>
  <si>
    <t>CERCA EN ALAMBRE DE PUA 5 HILOS, INC. POSTE DE MADERA</t>
  </si>
  <si>
    <t>CERCA EN ALAMBRE DE PUA 6 HILOS, INC. POSTE DE MADERA</t>
  </si>
  <si>
    <t>DEMOLICIÓN ESCALERAS EN CONCRETO, INC RETIRO</t>
  </si>
  <si>
    <t>DEMOLICIÓN BALDOSA DE PISO H=0.02 M, INC RETIRO</t>
  </si>
  <si>
    <t>DEMOLICIÓN BALDOSA DE PISO H=0.04 M, INC RETIRO</t>
  </si>
  <si>
    <t>DEMOLICIÓN ENCHAPE MURO, INC RETIRO</t>
  </si>
  <si>
    <t>DEMOLICIÓN PAÑETE MURO, INC RETIRO</t>
  </si>
  <si>
    <t>DEMOLICIÓN CIELO RASO FALSO, INC RETIRO</t>
  </si>
  <si>
    <t>DEMOLICIÓN ADOQUÍN SOBRE ARENA, H=0.15 m, INC RETIRO</t>
  </si>
  <si>
    <t>DEMOLICIÓN MUROS EN MAMPOSTERÍA 0.15 M, INC RETIRO</t>
  </si>
  <si>
    <t>DEMOLICIÓN MUROS EN MAMAPOSTERÍA 0.25 M, INC RETIRO</t>
  </si>
  <si>
    <t>DEMOLICIÓN PLACA ALIGERADA 0.30 M, INC RETIRO</t>
  </si>
  <si>
    <t>DEMOLICIÓN PLACA ALIGERADA 0.40 M, INC RETIRO</t>
  </si>
  <si>
    <t>DEMOLICIÓN PLACA ALIGERADA 0.50 M, INC RETIRO</t>
  </si>
  <si>
    <t>DEMOLICIÓN PLACA MACIZA 0.15 M, INC RETIRO</t>
  </si>
  <si>
    <t>DEMOLICIÓN PLACA MACIZA 0.20 M, INC RETIRO</t>
  </si>
  <si>
    <t>DEMOLICIÓN PLACA MACIZA 0.25 M, INC RETIRO</t>
  </si>
  <si>
    <t>DEMOLICIÓN PLACA MACIZA 0.30 M, INC RETIRO</t>
  </si>
  <si>
    <t>DEMOLICIÓN PLACA PISO 0.05 M, INC RETIRO</t>
  </si>
  <si>
    <t>DEMOLICIÓN PLACA PISO 0.10 M, INC RETIRO</t>
  </si>
  <si>
    <t>DEMOLICIÓN PLACA PISO 0.15 M, INC RETIRO</t>
  </si>
  <si>
    <t>DEMOLICIÓN PLACA PISO 0.20 M, INC RETIRO</t>
  </si>
  <si>
    <t>DEMOLICIÓN VIGAS Y COLUMNAS, INC RETIRO</t>
  </si>
  <si>
    <t>DESCAPOTE A MAQUINA E=0.20 M, INC RETIRO</t>
  </si>
  <si>
    <t>DESMONTE APARATOS SANITARIOS, INC RETIRO</t>
  </si>
  <si>
    <t>DESMONTE DE CUBIERTAS (TEJA DE BARRO), INC RETIRO</t>
  </si>
  <si>
    <t>DESMONTE DE CUBIERTAS (ASBESTO CEMENTO), INC RETIRO</t>
  </si>
  <si>
    <t>DESMONTE DE CUBIERTAS (TERMOACÚSTICA), INC RETIRO</t>
  </si>
  <si>
    <t>DESMONTE DE CUBIERTAS (TEJA DE ZINC), INC RETIRO</t>
  </si>
  <si>
    <t>DESMONTE MUROS SECOS, INC RETIRO</t>
  </si>
  <si>
    <t>DESMONTE MARCOS Y PUERTAS, INC RETIRO</t>
  </si>
  <si>
    <t>DESMONTE VENTANAS, INC RETIRO</t>
  </si>
  <si>
    <t>DEMOLICIÓN CABEZAS DE PILOTES, INC RETIRO</t>
  </si>
  <si>
    <t>DEMOLICIÓN CIMIENTO ENTERRADO, INC RETIRO</t>
  </si>
  <si>
    <t>PILOTE PRE EXCAVADO D=20 CM (INCLUYE RETIRO DE SOBRANTES A UNA DISTANCIA MENOR DE 5 KM), INC. BOMBA</t>
  </si>
  <si>
    <t>PILOTE PRE EXCAVADO D=30 CM (INCLUYE RETIRO DE SOBRANTES A UNA DISTANCIA MENOR DE 5 KM), INC. BOMBA</t>
  </si>
  <si>
    <t>PILOTE PRE EXCAVADO D=40 CM (INCLUYE RETIRO DE SOBRANTES A UNA DISTANCIA MENOR DE 5 KM), INC. BOMBA</t>
  </si>
  <si>
    <t>PILOTE PRE EXCAVADO D=50 CM (INCLUYE RETIRO DE SOBRANTES A UNA DISTANCIA MENOR DE 5 KM), INC. BOMBA</t>
  </si>
  <si>
    <t>MICROPILOTE D=6" (INCLUYE RETIRO DE SOBRANTES A UNA DISTANCIA MENOR DE 5 KM), INC. BOMBA</t>
  </si>
  <si>
    <t>TUBERÍA CONCRETO CLASE I SIN REFUERZO 12" , INC BASE ARENA CEMENTO 1:20</t>
  </si>
  <si>
    <t>TUBERÍA CONCRETO CLASE II SIN REFUERZO 8" , INC BASE ARENA CEMENTO 1:20</t>
  </si>
  <si>
    <t>TUBERÍA DRENAJE PVC 110, INC TRITURADO</t>
  </si>
  <si>
    <t>TUBERÍA DRENAJE PVC 160, INC TRITURADO</t>
  </si>
  <si>
    <t>TUBERÍA DRENAJE PVC 200, INC TRITURADO</t>
  </si>
  <si>
    <t>TUBERÍA DRENAJE PVC 250, INC TRITURADO</t>
  </si>
  <si>
    <t>TUBERÍA DRENAJE PVC 315, INC TRITURADO</t>
  </si>
  <si>
    <t>FILTRO FRANCES SECCION 0,40X0,60 (INCLUYE MATERIAL FILTRANTE, GEOTEXTILY TUBERIA DRENAJE 4"). NO INCLUYE EXCAVACION, RELLENO</t>
  </si>
  <si>
    <t>ENTREPISOS VIGUETA 8X23 PLACA 4CM</t>
  </si>
  <si>
    <t>CASETÓN DE ICOPO H=0,40, RECUPERABLE</t>
  </si>
  <si>
    <t>ALFAJÍAS CONCRETO 2500 PSI E= 0.15 M, INC ACERO</t>
  </si>
  <si>
    <t>ALFAJÍAS CONCRETO 2500 PSI E= 0.25 M, INC ACERO</t>
  </si>
  <si>
    <t>DINTELES CONCRETO DE 2500 PSI 15x20 , INC. ACERO</t>
  </si>
  <si>
    <t>DINTELES EN BLOQUE 0.15 M, INC. ACERO</t>
  </si>
  <si>
    <t>MURO SUPERBOARD 8MM DOBLE CARA 0.10 M</t>
  </si>
  <si>
    <t>MURO SUPERBOARD 8MM DOBLE CARA 0.10 M (LINEAL)</t>
  </si>
  <si>
    <t>MURO SUPERBOARD 8MM DOBLE CARA 0.12 M</t>
  </si>
  <si>
    <t>MURO SUPERBOARD 8MM DOBLE CARA 0.12 M (LINEAL)</t>
  </si>
  <si>
    <t>PASAMANOS EN CONCRETO 2500 PSI, INC. ACERO</t>
  </si>
  <si>
    <t>ANCLAJE 3/8"</t>
  </si>
  <si>
    <t xml:space="preserve">ANCLAJE 1/2" </t>
  </si>
  <si>
    <t xml:space="preserve">ANCLAJE 5/8" </t>
  </si>
  <si>
    <t xml:space="preserve">ANCLAJE 3/4" </t>
  </si>
  <si>
    <t xml:space="preserve">ANCLAJE 1" </t>
  </si>
  <si>
    <t>CUBIERTA EN POLICARBONATO ALVEOLAR 8MM</t>
  </si>
  <si>
    <t>TEJA UPVC 2,5MM CRESTA 37MM</t>
  </si>
  <si>
    <t>FACHADA EN PANEL LAMINA MICRO PERFORADA - PINTADO UNA CARA. INC ESTRUCTURA DE SOPORTE</t>
  </si>
  <si>
    <t>VIDRIO LAMINADO 3+3</t>
  </si>
  <si>
    <t>PANEL PARA BAÑO EN COLD ROLLED CAL.18 Y PINTURA ESMALTE</t>
  </si>
  <si>
    <t>REJILLA PISO 0.30 M, PARA CARCAMO Ó CANAL</t>
  </si>
  <si>
    <t>TAPA SHUT EN LÁMINA COLD ROLLED CAL.16. INC ANTICORROSIVO</t>
  </si>
  <si>
    <t>CELOSÍA ANGULAR PARA POLIDEPORTIVO ASTM-36, INCLUYE: SOLDADURA, CORREAS, COLUMNAS, VIGAS DE AMARR, TORNILLERÍA, ANTICORROSIVO Y ESMALTE . CONTEMPLA TAMBIÉN:FABRICACIÓN, SUMINISTRO Y MONTAJE. NO INCLUYE , CONTRAVIENTOS, TENSORES Y PLATINERÍA</t>
  </si>
  <si>
    <t>CELOSÍA TUBULAR PARA POLIDEPORTIVO, ASTM-4500 GRADO C, INCLUYE: SOLDADURA, CORREAS, COLUMNAS, VIGAS DE AMARR, TORNILLERÍA, ANTICORROSIVO Y ESMALTE . CONTEMPLA TAMBIÉN:FABRICACIÓN, SUMINISTRO Y MONTAJE. NO INCLUYE , CONTRAVIENTOS, TENSORES Y PLATINERÍA</t>
  </si>
  <si>
    <t>ESTRUCTURA  EN PERFILES LÁMINA DELGADA (LÁMINA CR),  PARA POLIDEPORTIVO,INCLUYE: SOLDADURA, CORREAS, COLUMNAS, VIGAS DE AMARR, TORNILLERÍA, ANTICORROSIVO Y ESMALTE . CONTEMPLA TAMBIÉN:FABRICACIÓN, SUMINISTRO Y MONTAJE. NO INCLUYE , CONTRAVIENTOS, TENSORES Y PLATINERÍA</t>
  </si>
  <si>
    <t>ESTESTRUCTURA  EN PERFILES LÁMINA DELGADA (LÁMINA CR), PARA CUBIERTAS, INCLUYE: SOLDADURA, CORREAS, CERCHAS, COLUMNAS, VIGAS DE AMARR, TORNILLERÍA, ANTICORROSIVO Y ESMALTE . CONTEMPLA TAMBIÉN:FABRICACIÓN, SUMINISTRO Y MONTAJE. NO INCLUYE , CONTRAVIENTOS, TENSORES Y PLATINERÍA</t>
  </si>
  <si>
    <t>ESTESTRUCTURA  METALICA TIPOS IPE- HEA, INCLUYE: SOLDADURA, CORREAS, CERCHAS, COLUMNAS, VIGAS DE AMARR, TORNILLERÍA, ANTICORROSIVO Y ESMALTE . CONTEMPLA TAMBIÉN:FABRICACIÓN, SUMINISTRO Y MONTAJE. NO INCLUYE , CONTRAVIENTOS, TENSORES Y PLATINERÍA</t>
  </si>
  <si>
    <t>BARANDA EN TUBERIA A.N 2" Y 1  1/2", INC ANCLAJES, PLATINAS, ANTICORROSIVO Y ESMALTE</t>
  </si>
  <si>
    <t>ACOMETIDA EN PVC 1/2" 5M. INC CHEQUE , REGISTRO, ACCESORIOS</t>
  </si>
  <si>
    <t>ACOMETIDA EN PVC 3/4" 5M. INC CHEQUE , REGISTRO, ACCESORIOS</t>
  </si>
  <si>
    <t>BAJANTE AGUAS LLUVIAS PVC 3". INC ACCESORIOS</t>
  </si>
  <si>
    <t>BAJANTE AGUAS LLUVIAS PVC 4". INC ACCESORIOS</t>
  </si>
  <si>
    <t>BAJANTE AGUAS RESIDUALES PVC 3". INC ACCESORIOS</t>
  </si>
  <si>
    <t>BAJANTE AGUAS RESIDUALES PVC 4". INC ACCESORIOS</t>
  </si>
  <si>
    <t>BAJANTE AGUAS RESIDUALES PVC 6". INC ACCESORIOS</t>
  </si>
  <si>
    <t>CONEXIÓN TANQUE ELEVADO PVC. INC ACCESORIOS</t>
  </si>
  <si>
    <t>RED SUMINISTRO CPVC 1/2". INC ACCESORIOS</t>
  </si>
  <si>
    <t>RED SUMINISTRO CPVC 3/4". INC ACCESORIOS</t>
  </si>
  <si>
    <t>RED SUMINISTRO PVC 1 1/2". INC ACCESORIOS</t>
  </si>
  <si>
    <t>RED SUMINISTRO PVC 1". INC ACCESORIOS</t>
  </si>
  <si>
    <t>RED SUMINISTRO PVC 1/2". INC ACCESORIOS</t>
  </si>
  <si>
    <t>RED SUMINISTRO PVC 2 1/2". INC ACCESORIOS</t>
  </si>
  <si>
    <t>RED SUMINISTRO PVC 2". INC ACCESORIOS</t>
  </si>
  <si>
    <t>RED SUMINISTRO PVC 3/4". INC ACCESORIOS</t>
  </si>
  <si>
    <t>RED SANITARIA PVC-S 2". INC ACCESORIOS</t>
  </si>
  <si>
    <t>RED SANITARIA PVC-S 3". INC ACCESORIOS</t>
  </si>
  <si>
    <t>RED SANITARIA PVC-S 4". INC ACCESORIOS</t>
  </si>
  <si>
    <t>RED SANITARIA PVC-S 6". INC ACCESORIOS</t>
  </si>
  <si>
    <t>REGISTRO 1". INC ACCESORIOS</t>
  </si>
  <si>
    <t>REGISTRO 1/2". INC ACCESORIOS</t>
  </si>
  <si>
    <t>REGISTRO 3/4". INC ACCESORIOS</t>
  </si>
  <si>
    <t>REGISTRO 1 1/2". INC ACCESORIOS</t>
  </si>
  <si>
    <t>REGISTRO 2 1/2". INC ACCESORIOS</t>
  </si>
  <si>
    <t>REGISTRO 2". INC ACCESORIOS</t>
  </si>
  <si>
    <t>REVENTILACIÓN 2". INC ACCESORIOS</t>
  </si>
  <si>
    <t>REVENTILACIÓN 3". INC ACCESORIOS</t>
  </si>
  <si>
    <t>SALIDA LÁMPARA TOMA PVC COMPLETA. INC INTERRUPTOR</t>
  </si>
  <si>
    <t>SALIDA LÁMPARA TOMA EMT COMPLETA. INC INTERRUPTOR</t>
  </si>
  <si>
    <t>SALIDA LÁMPARA. CONMUTABLE PVC COMPLETA. INC INTERRUPTOR</t>
  </si>
  <si>
    <t>SALIDA LÁMPARA CONMUTABLE EMT COMPLETA. INC INTERRUPTOR</t>
  </si>
  <si>
    <t>TABLERO PARCIAL 4 CIRCUITOS. INC BREAKER</t>
  </si>
  <si>
    <t>TUBERÍA PVC CONDUIT 1/2". INC ACCESORIOS</t>
  </si>
  <si>
    <t>TUBERÍA PVC CONDUIT 3/4". INC ACCESORIOS</t>
  </si>
  <si>
    <t>TUBERÍA PVC CONDUIT 1". INC ACCESORIOS</t>
  </si>
  <si>
    <t>TUBERÍA PVC CONDUIT 1 1/2". INC ACCESORIOS</t>
  </si>
  <si>
    <t>ACOMETIDA AÉREA MONOFÁSICA 2xNo.8AWG - CU - ANTIFRAUDE</t>
  </si>
  <si>
    <t>ACOMETIDA AÉREA MONOFÁSICA 2xNo.6AWG - AL - ANTIFRAUDE</t>
  </si>
  <si>
    <t>ACOMETIDA AÉREA TRIFÁSICA 4xNo.8AWG - CU - ANTIFRAUDE</t>
  </si>
  <si>
    <t>ACOMETIDA AÉREA TRIFÁSICA 3xNo.6AWG + 1xNo.8 - CU - ANTIFRAUDE</t>
  </si>
  <si>
    <t>ACOMETIDA AÉREA TRIFÁSICA 3xNo.4AWG + 1xNo.6 - CU - ANTIFRAUDE</t>
  </si>
  <si>
    <t>ACOMETIDA SUBTERRÁNEA BT - 3F - 4H - 4xNo.8AWG - CU - THHN/THWN-2</t>
  </si>
  <si>
    <t>ACOMETIDA SUBTERRÁNEA BT - 3F - 4H - 3xNo.6AWG +1xNo.8AWG - CU - THHN/THWN-2</t>
  </si>
  <si>
    <t>ACOMETIDA SUBTERRÁNEA BT - 3F - 4H - 3xNo.4AWG +1xNo.6AWG - CU - THHN/THWN-2</t>
  </si>
  <si>
    <t>ACOMETIDA SUBTERRÁNEA BT - 3F - 4H - 3xNo.2AWG +1xNo.4AWG - CU - THHN/THWN-2</t>
  </si>
  <si>
    <t>ACOMETIDA SUBTERRÁNEA BT - 3F - 4H - 3xNo.1/0AWG +1xNo.2AWG - CU - THHN/THWN-2</t>
  </si>
  <si>
    <t>ACOMETIDA SUBTERRÁNEA BT - 3F - 4H - 3xNo.2/0AWG +1xNo.1/0AWG - CU - THHN/THWN-2</t>
  </si>
  <si>
    <t>ACOMETIDA SUBTERRÁNEA BT - 3F - 4H - 3xNo.4/0AWG +1xNo.2/0AWG - CU - THHN/THWN-2</t>
  </si>
  <si>
    <t>CIRCUITO RAMAL 2xNo.12AWG-CU-THHN/THWN-2 + 1xNo.12AWG(T)-CU desnudo</t>
  </si>
  <si>
    <t>CIRCUITO RAMAL 2xNo.10AWG-CU-THHN/THWN-2 + 1xNo.12AWG(T)-CU desnudo</t>
  </si>
  <si>
    <t>CIRCUITO RAMAL TRIPLEX 3xNo.12AWG-CU-THHN/THWN-2</t>
  </si>
  <si>
    <t>CIRCUITO RAMAL 2xNo.12AWG-CU-LH-FR-LS + 1xNo.12AWG(T)-CU desnudo</t>
  </si>
  <si>
    <t>CIRCUITO RAMAL 2xNo.10AWG-CU-LH-FR-LS + 1xNo.12AWG(T)-CU desnudo</t>
  </si>
  <si>
    <t>CIRCUITO RAMAL TRIPLEX 3xNo.12AWG-CU-LH-FR-LS</t>
  </si>
  <si>
    <t>CABLE COBRE DESNUDO 2/0AWG</t>
  </si>
  <si>
    <t>CABLE COBRE DESNUDO 2AWG</t>
  </si>
  <si>
    <t>TUBERÍA CONDUIT PVC 1/2" - SCH. 40 (intermedio) INC. ACCESORIOS</t>
  </si>
  <si>
    <t>TUBERÍA CONDUIT PVC 3/4" - SCH. 40 (intermedio) INC. ACCESORIOS</t>
  </si>
  <si>
    <t>TUBERÍA CONDUIT PVC 1" - SCH. 40 (intermedio) INC. ACCESORIOS</t>
  </si>
  <si>
    <t>TUBERÍA CONDUIT PVC 1 1/2" - SCH. 40 (intermedio) INC. ACCESORIOS</t>
  </si>
  <si>
    <t>TUBERÍA PVC 2" - tipo DB (pesado) INC. ACCESORIOS</t>
  </si>
  <si>
    <t>TUBERÍA PVC 3" - tipo DB (pesado) INC. ACCESORIOS</t>
  </si>
  <si>
    <t>TUBERÍA PVC 4" - tipo DB (pesado) INC. ACCESORIOS</t>
  </si>
  <si>
    <t>TUBERÍA PVC 3" - tipo EB (liviano) INC. ACCESORIOS</t>
  </si>
  <si>
    <t>TUBERÍA PVC 4" - tipo EB (liviano) INC. ACCESORIOS</t>
  </si>
  <si>
    <t>TUBERÍA PVC 4" - tipo TDP INC. ACCESORIOS</t>
  </si>
  <si>
    <t>TUBERÍA PVC 6" - tipo TDP INC. ACCESORIOS</t>
  </si>
  <si>
    <t>CANALETA PLÁSTICA 100mm x 45mm INC. ACCESORIOS</t>
  </si>
  <si>
    <t>TABLERO DISTRIBUCIÓN MONOFÁSICO - 3 H - 50A - 120V - 6 CIRCUITOS (SIN BREAKERS)</t>
  </si>
  <si>
    <t>TABLERO DISTRIBUCIÓN MONOFÁSICO - 3 H - 70A - 120V - 8 CIRCUITOS (SIN BREAKERS)</t>
  </si>
  <si>
    <t>TABLERO DISTRIBUCIÓN MONOFÁSICO - 3 H - 70A - 120V - 12 CIRCUITOS (SIN BREAKERS)</t>
  </si>
  <si>
    <t>TABLERO DISTRIBUCIÓN TRIFÁSICO - 5 H - 200A - 600V - 12 CIRCUITOS (SIN BREAKERS), CON PUERTA, CHAPA Y ESPACIO PARA TOTALIZADOR</t>
  </si>
  <si>
    <t>TABLERO DISTRIBUCIÓN TRIFÁSICO - 5 H - 200A - 600V - 18 CIRCUITOS (SIN BREAKERS), CON PUERTA, CHAPA Y ESPACIO PARA TOTALIZADOR</t>
  </si>
  <si>
    <t>TABLERO DISTRIBUCIÓN TRIFÁSICO - 5 H - 200A - 600V - 24 CIRCUITOS (SIN BREAKERS), CON PUERTA, CHAPA Y ESPACIO PARA TOTALIZADOR</t>
  </si>
  <si>
    <t>TABLERO DISTRIBUCIÓN TRIFÁSICO - 5 H - 200A - 600V - 30 CIRCUITOS (SIN BREAKERS), CON PUERTA, CHAPA Y ESPACIO PARA TOTALIZADOR</t>
  </si>
  <si>
    <t>TABLERO DISTRIBUCIÓN TRIFÁSICO - 5 H - 200A - 600V - 36 CIRCUITOS (SIN BREAKERS), CON PUERTA, CHAPA Y ESPACIO PARA TOTALIZADOR</t>
  </si>
  <si>
    <t>TABLERO DISTRIBUCIÓN TRIFÁSICO - 5 H - 200A - 600V - 42 CIRCUITOS (SIN BREAKERS), CON PUERTA, CHAPA Y ESPACIO PARA TOTALIZADOR</t>
  </si>
  <si>
    <t>INTERRUPTOR TERMOMAGNÉTICO ENCHUFABLE - MONOPOLAR 20A - 30A - 10kA - 120/240V</t>
  </si>
  <si>
    <t>INTERRUPTOR TERMOMAGNÉTICO ENCHUFABLE - MONOPOLAR 40A - 50A - 10kA - 120/240V</t>
  </si>
  <si>
    <t>INTERRUPTOR TERMOMAGNÉTICO ENCHUFABLE - TRIPOLAR 20A - 30A - 40A - 10kA - 120/240V</t>
  </si>
  <si>
    <t>INTERRUPTOR TERMOMAGNÉTICO ENCHUFABLE - TRIPOLAR 50A - 60A - 10kA - 120/240V</t>
  </si>
  <si>
    <t>INTERRUPTOR TERMOMAGNÉTICO INDUSTRIAL (MCCB) - TRIPOLAR 30A - 40A - 25kA - 240V</t>
  </si>
  <si>
    <t>INTERRUPTOR TERMOMAGNÉTICO INDUSTRIAL (MCCB) - TRIPOLAR 50A - 60A - 25kA - 240V</t>
  </si>
  <si>
    <t>INTERRUPTOR TERMOMAGNÉTICO INDUSTRIAL (MCCB) - TRIPOLAR 80A - 100A - 25kA - 240V</t>
  </si>
  <si>
    <t>INTERRUPTOR TERMOMAGNÉTICO INDUSTRIAL (MCCB) - TRIPOLAR 125A - 150A - 25kA - 240V</t>
  </si>
  <si>
    <t>INTERRUPTOR TERMOMAGNÉTICO INDUSTRIAL (MCCB) - TRIPOLAR 30A - 40A - 50kA - 240V</t>
  </si>
  <si>
    <t>INTERRUPTOR TERMOMAGNÉTICO INDUSTRIAL (MCCB) - TRIPOLAR 80A - 100A - 50kA - 240V</t>
  </si>
  <si>
    <t>INTERRUPTOR TERMOMAGNÉTICO INDUSTRIAL (MCCB) - TRIPOLAR 125A - 150A - 50kA - 240V</t>
  </si>
  <si>
    <t xml:space="preserve">SALIDA INTERRUPTOR SENCILLO 10A - 250V, INCLUYE: CAJA, ELEMENTOS DE FIJACIÓN, TRAMO DE 4m DE TUBERÍA PVC 1/2" Y CIRCUITO RAMAL </t>
  </si>
  <si>
    <t xml:space="preserve">SALIDA INTERRUPTOR DOBLE 10A - 250V, INCLUYE: CAJA, ELEMENTOS DE FIJACIÓN, TRAMO DE 4m DE TUBERÍA PVC 1/2" Y CIRCUITO RAMAL </t>
  </si>
  <si>
    <t xml:space="preserve">SALIDA INTERRUPTOR TRIPLE 10A - 250V, INCLUYE: CAJA, ELEMENTOS DE FIJACIÓN, TRAMO DE 4m DE TUBERÍA PVC 1/2" Y CIRCUITO RAMAL </t>
  </si>
  <si>
    <t xml:space="preserve">SALIDA INTERRUPTOR CONMUTABLE SENCILLO 10A - 250V, INCLUYE: CAJA, ELEMENTOS DE FIJACIÓN, TRAMO DE 4m DE TUBERÍA PVC 1/2" Y CIRCUITO RAMAL </t>
  </si>
  <si>
    <t xml:space="preserve">SALIDA INTERRUPTOR CONMUTABLE DOBLE 10A - 250V, INCLUYE: CAJA, ELEMENTOS DE FIJACIÓN, TRAMO DE 4m DE TUBERÍA PVC 1/2" Y CIRCUITO RAMAL </t>
  </si>
  <si>
    <t xml:space="preserve">SALIDA INTERRUPTOR CONMUTABLE TRIPLE 10A - 250V, INCLUYE: CAJA, ELEMENTOS DE FIJACIÓN, TRAMO DE 4m DE TUBERÍA PVC 1/2" Y CIRCUITO RAMAL </t>
  </si>
  <si>
    <t xml:space="preserve">SALIDA TOMACORRIENTE DOBLE - 2P + T - 15A - 127V (NEMA 5-15R), INCLUYE: CAJA, ELEMENTOS DE FIJACIÓN, TRAMO DE 4m DE TUBERÍA PVC 1/2" Y CIRCUITO RAMAL </t>
  </si>
  <si>
    <t xml:space="preserve">SALIDA TOMACORRIENTE DOBLE - 2P + T - CON PROTECCIÓN GFCI - 15A - 127V (NEMA 5-15R), INCLUYE: CAJA, ELEMENTOS DE FIJACIÓN, TRAMO DE 4m DE TUBERÍA PVC 1/2" Y CIRCUITO RAMAL </t>
  </si>
  <si>
    <t xml:space="preserve">SALIDA TOMACORRIENTE DOBLE - 2P + TA - CON POLO TIERRA AISLADA - 15A - 127V (NEMA 5-15R), INCLUYE: CAJA, ELEMENTOS DE FIJACIÓN, TRAMO DE 4m DE TUBERÍA PVC 1/2" Y CIRCUITO RAMAL </t>
  </si>
  <si>
    <t>SALIDA TOMACORRIENTE BIFÁSICA - 2P + T - 20A - 250V (NEMA 6-20R), INCLUYE: CAJA, ELEMENTOS DE FIJACIÓN, TRAMO DE 4m DE TUBERÍA PVC 1/2" Y CIRCUITO RAMAL (No.12AWG)</t>
  </si>
  <si>
    <t>SALIDA TOMACORRIENTE TRIFÁSICA - 3P - 20A - 250V (NEMA 10-20R), INCLUYE: CAJA, ELEMENTOS DE FIJACIÓN, TRAMO DE 4m DE TUBERÍA PVC 1/2" Y CIRCUITO RAMAL (No.12AWG)</t>
  </si>
  <si>
    <t>SALIDA TOMACORRIENTE TRIFÁSICA - 3P - 50A - 250V (NEMA 10-50R), INCLUYE: CAJA, ELEMENTOS DE FIJACIÓN, TRAMO DE 4m DE TUBERÍA PVC 3/4" Y CIRCUITO RAMAL (No.8AWG)</t>
  </si>
  <si>
    <t xml:space="preserve">CAJA DE INSPECCIÓN CS274 PARA ACOMETIDAS DE BAJA TENSIÓN, INCLUYE:  MARCO Y TAPA </t>
  </si>
  <si>
    <t xml:space="preserve">CAJA DE INSPECCIÓN SENCILLA CS275 PARA REDES MT - BT, INCLUYE:  MARCO Y TAPA </t>
  </si>
  <si>
    <t>CAJA DE INSPECCIÓN DOBLE CS276 PARA REDES MT - BT, INCLUYE:  MARCO Y TAPAS</t>
  </si>
  <si>
    <t xml:space="preserve">CAJA DE INSPECCIÓN VEHICULAR CS280 PARA REDES MT - BT, INCLUYE:  MARCO Y TAPA </t>
  </si>
  <si>
    <t>TRANSFORMADOR TRIFÁSICO 30kVA - 13,2kV / 208Y/120V - TIPO INMERSO EN ACEITE</t>
  </si>
  <si>
    <t>TRANSFORMADOR TRIFÁSICO 45kVA - 13,2kV / 208Y/120V - TIPO INMERSO EN ACEITE</t>
  </si>
  <si>
    <t>TRANSFORMADOR TRIFÁSICO 75kVA - 13,2kV / 208Y/120V - TIPO INMERSO EN ACEITE</t>
  </si>
  <si>
    <t>PLANTA DE EMERGENCIA - 30kVA (Stand-by) - 208/120V - 60Hz - Cabinada</t>
  </si>
  <si>
    <t>PLANTA DE EMERGENCIA - 45kVA (Stand-by) - 208/120V - 60Hz - Cabinada</t>
  </si>
  <si>
    <t>PLANTA DE EMERGENCIA - 75kVA (Stand-by) - 208/120V - 60Hz - Cabinada</t>
  </si>
  <si>
    <t xml:space="preserve">UPS MONOFÁSICA - 5kVA - 120V - 60Hz </t>
  </si>
  <si>
    <t xml:space="preserve">UPS TRIFÁSICA - 10kVA - 208/120V - 60Hz </t>
  </si>
  <si>
    <t>LUMINARIA PANEL LED CUADRADA - 32W - 40W - 4000K/6000K - IP20 - 120V - DE INCRUSTAR 60cmX60cm</t>
  </si>
  <si>
    <t>LUMINARIA PANEL LED RECTANGULAR - 40W - 4000K/6000K - IP20 - 120V - DE INCRUSTAR 120cmX30cm</t>
  </si>
  <si>
    <t>LUMINARIA PANEL LED REDONDO - 12W - 4000K/6000K - IP20 - 120V - DE INCRUSTAR 17cmX3cm</t>
  </si>
  <si>
    <t>LUMINARIA PANEL LED REDONDO - 18W - 4000K/6000K - IP20 - 120V - DE INCRUSTAR 22cmX3cm</t>
  </si>
  <si>
    <t>LUMINARIA PANEL LED REDONDO - 24W - 4000K/6000K - IP20 - 120V - DE INCRUSTAR 30cmX3cm</t>
  </si>
  <si>
    <t>LUMINARIA PANEL LED REDONDO - 12W - 4000K/6000K - IP20 - 120V - DE SOBREPONER 17cmX3cm</t>
  </si>
  <si>
    <t>LUMINARIA PANEL LED REDONDO - 18W - 4000K/6000K - IP20 - 120V - DE SOBREPONER 22cmX3cm</t>
  </si>
  <si>
    <t>LUMINARIA PANEL LED REDONDO - 24W - 4000K/6000K - IP20 - 120V - DE SOBREPONER 30cmX3cm</t>
  </si>
  <si>
    <t>LUMINARIA LED LINEAL - 40W - 4000K/6000K - IP20 - 120V - DE SUSPENDER 120cmX4cm</t>
  </si>
  <si>
    <t>LUMINARIA LED - 18W - 4000K/6000K - IP65 - IK08 - 120V - HERMÉTICA - 60cmX8cm</t>
  </si>
  <si>
    <t>LUMINARIA LED - 36W - 4000K/6000K - IP65 - IK08 - 120V - HERMÉTICA - 120cmX10cm</t>
  </si>
  <si>
    <t>LUMINARIA LED - 50W - 4000K/6000K - IP65 - IK08 - 120V - HERMÉTICA - 150cmX10cm</t>
  </si>
  <si>
    <t>LUMINARIA LED - 36W - 4000K - IP65 - IK08 - 100-277V - TIPO ALUMBRADO PÚBLICO - CLASE I-II</t>
  </si>
  <si>
    <t>LUMINARIA LED - 60W - 4000K - IP65 - IK08 - 100-277V - TIPO ALUMBRADO PÚBLICO - CLASE I-II</t>
  </si>
  <si>
    <t>LUMINARIA LED - 100W - 4000K - IP65 - IK08 - 100-277V - TIPO ALUMBRADO PÚBLICO - CLASE I-II</t>
  </si>
  <si>
    <t>LUMINARIA LED - 120W - 4000K - IP65 - IK08 - 100-277V - TIPO ALUMBRADO PÚBLICO - CLASE I-II</t>
  </si>
  <si>
    <t>LUMINARIA LED - 40W - 4000K - IP65 - IK08 - 100-277V - TIPO FAROL ALUMBRADO PÚBLICO - CLASE I-II</t>
  </si>
  <si>
    <t>LUMINARIA LED - 60W - 4000K - IP65 - IK08 - 100-277V - TIPO FAROL ALUMBRADO PÚBLICO - CLASE I-II</t>
  </si>
  <si>
    <t>LUMINARIA LED - 100W - 4000K/6000K - IP65 - IK08 - 100-277V - HIGH BAY</t>
  </si>
  <si>
    <t>LUMINARIA LED - 150W - 4000K/6000K - IP65 - IK08 - 100-277V - HIGH BAY</t>
  </si>
  <si>
    <t>LUMINARIA LED - 200W - 4000K/6000K - IP65 - IK08 - 100-277V - HIGH BAY</t>
  </si>
  <si>
    <t>LUMINARIA LED - 240W - 4000K/6000K - IP65 - IK08 - 100-277V - HIGH BAY</t>
  </si>
  <si>
    <t>LUMINARIA LED - 40W - 4000K/6000K - IP65 - IK08 - INTEGRADA CON SISTEMA SOLAR - PANEL FV MONOCRISTALINO - BATERÍA DE LITIO</t>
  </si>
  <si>
    <t>LUMINARIA LED - 50W - 4000K/6000K - IP65 - IK08 - INTEGRADA CON SISTEMA SOLAR - PANEL FV MONOCRISTALINO - BATERÍA DE LITIO</t>
  </si>
  <si>
    <t>LUMINARIA LED - 60W - 4000K/6000K - IP65 - IK08 - INTEGRADA CON SISTEMA SOLAR - PANEL FV MONOCRISTALINO - BATERÍA DE LITIO</t>
  </si>
  <si>
    <t>KIT GENERACIÓN FOTOVOLTAICA 248kWh/mes - 2,2kW - OFF GRID - INCLUYE: PANELES SOLARES FV - INVERSOR - BATERÍAS LITIO - CABLEADO - ESTRUCTURA PARA INSTALACIÓN DE PANELES EN TECHO.  CARACTERÍSTICAS BÁSICAS:  INVERSOR 2,0kW - 120VAC - 60Hz; BATERÍA LITIO - DOD 50% - 250A.h - 12VDC; PANELES FV MONOCRISTALINOS</t>
  </si>
  <si>
    <t>KIT GENERACIÓN FOTOVOLTAICA 305kWh - 5,0kW - OFF GRID - INCLUYE: PANELES SOLARES FV - INVERSOR - BATERÍAS LITIO - CABLEADO - ESTRUCTURA PARA INSTALACIÓN DE PANELES EN TECHO.  CARACTERÍSTICAS BÁSICAS:  INVERSOR 5,0kW - 120VAC - 60Hz; BATERÍA LITIO - DOD 50% - 250A.h - 12VDC; PANELES FV MONOCRISTALINOS</t>
  </si>
  <si>
    <t>KIT GENERACIÓN FOTOVOLTAICA 407kWh - 5,0kW - OFF GRID - INCLUYE: PANELES SOLARES FV - INVERSOR - BATERÍAS LITIO - CABLEADO - ESTRUCTURA PARA INSTALACIÓN DE PANELES EN TECHO.  CARACTERÍSTICAS BÁSICAS:  INVERSOR 5,0kW - 120VAC - 60Hz; BATERÍA LITIO - DOD 50% - 250A.h - 12VDC; PANELES FV MONOCRISTALINOS</t>
  </si>
  <si>
    <t>POSTE CONCRETO 12m - 510kgf</t>
  </si>
  <si>
    <t>POSTE METÁLICO AP - 8m</t>
  </si>
  <si>
    <t>POSTE METÁLICO AP - 10m</t>
  </si>
  <si>
    <t>POSTE METÁLICO AP - 12m</t>
  </si>
  <si>
    <t>POSTE METÁLICO AP - 14m</t>
  </si>
  <si>
    <t>POSTE METÁLICO AP - 16m</t>
  </si>
  <si>
    <t>PUNTA CAPTORA 0,60m CON BASE PARA APANTALLAMIENTO</t>
  </si>
  <si>
    <t>PUNTA CAPTORA 1,00m CON BASE PARA APANTALLAMIENTO</t>
  </si>
  <si>
    <t>VARILLA DE COBRE 5/8" x 2,40m PARA ELECTRODO DE PUESTA A TIERRA</t>
  </si>
  <si>
    <t>ALAMBRÓN DE ALUMINIO 8mm PARA APANTALLAMIENTO</t>
  </si>
  <si>
    <t>TUBERÍA EMT 1-1/2" INC. ACCESORIOS</t>
  </si>
  <si>
    <t>TUBERÍA EMT 2" INC. ACCESORIOS</t>
  </si>
  <si>
    <t>TUBERÍA IMC 2" INC. ACCESORIOS</t>
  </si>
  <si>
    <t>TUBERÍA IMC 3" INC. ACCESORIOS</t>
  </si>
  <si>
    <t>TUBERÍA IMC 4" INC. ACCESORIOS</t>
  </si>
  <si>
    <t>ALISTADO PARA LISTÓN. INC MALLA CON VENA</t>
  </si>
  <si>
    <t>ALISTADO IMPERMEABILIZADO TERRAZAS 1:3, E= 0.08</t>
  </si>
  <si>
    <t>REMATES WING ALUMINIO</t>
  </si>
  <si>
    <t>REMATES WING PVC TRADICIONAL</t>
  </si>
  <si>
    <t>MEDIA CAÑA EN GRANITO  - PREFABRICADA</t>
  </si>
  <si>
    <t>PRADIZACIÓN EN GRAMA BERMUDA PARA CAMPOS DEPORTIVOS . INC TIERRA</t>
  </si>
  <si>
    <t>BALDOSA CERÁMICA PISO-PARED 30X60 CALIDAD PRIMERA</t>
  </si>
  <si>
    <t>Piso Caucho recicl 3cm (EPDM 1cm+SBR 2cm)  inc. Color</t>
  </si>
  <si>
    <t>CIELO RASO DURACUSTIC. INC ESTRUCTURA</t>
  </si>
  <si>
    <t>CIELO RASO EN PVC e=7 mm (INCLUYE ESTRUCTURA DE APOYO)</t>
  </si>
  <si>
    <t>BARRA DE SEGURIDAD ABATIBLE ACERO INOXIDABLE 70CM</t>
  </si>
  <si>
    <t>BARRA DE SEGURIDAD ACERO INOXIDABLE 80CM</t>
  </si>
  <si>
    <t xml:space="preserve">BARRA DE SEGURIDAD PISO PARED ACERO INOXIDABLE </t>
  </si>
  <si>
    <t>DISPENSADOR DE JABON LIQUIDO ACERO INOXIDABLE  18X11CM</t>
  </si>
  <si>
    <t>DISPENSADOR DE PAPEL HIGIENICO ACERO INOXIDABLE  DIAM= 26CM</t>
  </si>
  <si>
    <t>BASURERO-PAPELERA ACERO INOXIDABLE 5LT</t>
  </si>
  <si>
    <t>SUMINISTRO E INSTALACIÓN SANITARIO PARA PMR</t>
  </si>
  <si>
    <t>SUMINISTRO E INSTALACIÓN LAVAMANOS PARA PMR</t>
  </si>
  <si>
    <t>IMPERMEABILIZACIÓN  FACHADA EN SIKA TRANSPARENTE 10 AÑOS O SIMILAR</t>
  </si>
  <si>
    <t>RECUBRIMIENTO SINTETICO CANCHAS DEPORTIVAS (INC. LAVADO DE PLACA, TRATAMIENTO DE JUNTAS Y DEMARCACION), COLORES A ESCOGER</t>
  </si>
  <si>
    <t>PINTURA DE ALTA ASEPSIA 2 MANOS</t>
  </si>
  <si>
    <t>PINTURA TIPO KORAZA PARA EXTERIOR</t>
  </si>
  <si>
    <t>ESTUCO PLASTICO</t>
  </si>
  <si>
    <t>ASEO FINAL DE OBRA</t>
  </si>
  <si>
    <t>CERRAMIENTO CONTRA IMPACTO  H=5.00M TIPO IDRDCERRAMIENTO CONTRA IMPACTO  H=5.00M TIPO IDRD. INC CIMENTACION</t>
  </si>
  <si>
    <t>SUMINISTRO TRANSPORTE E INSTALACION EQUIPOS DE GIMNASIOS EXTERIORES BIOSALUDABLES - CAMINADORA ELIPTICA - EQUIPO ESALDA BRAZOS ALTO</t>
  </si>
  <si>
    <t>ACOMETIDA GAS 1/2"  (INCLUYE TUBERIA 1/2" SCH 40, MEDIDOR, VALVULA, REGULADOR, ELEVADOR, ACCESORIOS)</t>
  </si>
  <si>
    <t>SIRENA DE 110 V. INC FUSIBLE</t>
  </si>
  <si>
    <t>ACOMETIDA CABLE RG-6 PARA MICRÓFONO, INC TUBERIA PVC 1/2  Y ACCESORIOS</t>
  </si>
  <si>
    <t>TUBERÍA CONDUIT EMT GALVANIZADA 1/2". INC ACCESORIOS</t>
  </si>
  <si>
    <t>TUBERÍA CONDUIT EMT GALVANIZADA 3/4". INC ACCESORIOS</t>
  </si>
  <si>
    <t>TUBERÍA CONDUIT EMT GALVANIZADA 1". INC ACCESORIOS</t>
  </si>
  <si>
    <t xml:space="preserve">ACOMETIDA TELEFÓNICA TUBERIA 1/2". INC CABLE 4 PARES </t>
  </si>
  <si>
    <t xml:space="preserve">ACOMETIDA TELEFÓNICA TUBERIA 1". INC CABLE 10 PARES </t>
  </si>
  <si>
    <t>ACOMETIDA TELEVISIÓN RG6 . INC  TUBERIA 1"</t>
  </si>
  <si>
    <t>BANDEJA PARA FIBRA ÓPTICA HASTA 24 HILOS. INC KIT ADAPTADOR LC PARA BANDEJA</t>
  </si>
  <si>
    <t>TRANSPORTE DE MATERIALES PROV. DE EXPLANACIÓN, CANALES, PRESTAMOS, SOBREACARREOS Y DERRUMBES</t>
  </si>
  <si>
    <t>San_Bernardo</t>
  </si>
  <si>
    <t>MR-40</t>
  </si>
  <si>
    <t>|</t>
  </si>
  <si>
    <t>LONG (M)</t>
  </si>
  <si>
    <t>TRAMO 2</t>
  </si>
  <si>
    <t>PROF</t>
  </si>
  <si>
    <t>CANT</t>
  </si>
  <si>
    <t>EXCAVACIONES VARIAS VIA</t>
  </si>
  <si>
    <t>DEMOLICION</t>
  </si>
  <si>
    <t>VIAS URBANAS SAN BERNARDO</t>
  </si>
  <si>
    <t>Pachon</t>
  </si>
  <si>
    <t>Boqueron</t>
  </si>
  <si>
    <t>Nilo</t>
  </si>
  <si>
    <t>VIAS</t>
  </si>
  <si>
    <t>Ingeniero apoyo ICCU</t>
  </si>
  <si>
    <t>CONCRETO PARA PAVIMENTO RÍGIDO MR-40, INCLUYE SELLADO DE JUNTAS Y ACERO DE TRANSFERENCIA Y UNIÓNMEZCLA DENSA EN CALIENTE TIPO MDC-19 (INCLUYE CEMENTO ASFÁLTICO)</t>
  </si>
  <si>
    <t>Formaleta pavimento</t>
  </si>
  <si>
    <t>Trompo 2 sacos</t>
  </si>
  <si>
    <t>Vibrador para concreto</t>
  </si>
  <si>
    <t>Cortadora de pavimento</t>
  </si>
  <si>
    <t>Cemento gris</t>
  </si>
  <si>
    <t>Triturado en municipio</t>
  </si>
  <si>
    <t>Arena lavada de río en municipio</t>
  </si>
  <si>
    <t>Agua</t>
  </si>
  <si>
    <t>Aditivos</t>
  </si>
  <si>
    <t>Cintilla de poliuretano</t>
  </si>
  <si>
    <t>Antisol</t>
  </si>
  <si>
    <t>Sellante elastomérico con base en poliuretano, autonivelante</t>
  </si>
  <si>
    <t>Acero de refuerzo 60000 psi</t>
  </si>
  <si>
    <t>lt</t>
  </si>
  <si>
    <t>ml</t>
  </si>
  <si>
    <t>POZOS Y SUMIDEROS</t>
  </si>
  <si>
    <t>SUMINISTRO E INSTALACIÓN DE REJILLA PARA SUMIDERO 50 CM</t>
  </si>
  <si>
    <t>REJILLA SUMIDERO 50 CM X 90 CM</t>
  </si>
  <si>
    <t>https://plannerp.com/user/business/product/page-detail-product/61855c6ba537fd0f7fb43819</t>
  </si>
  <si>
    <t>SUMIDERO ST-2</t>
  </si>
  <si>
    <t>SUMIDERO ST-2 LATERALES</t>
  </si>
  <si>
    <t>SUMIDERO ST-2 FRONTALES</t>
  </si>
  <si>
    <t>SUMIDERO ST-2 FRONTALES TUBERIA</t>
  </si>
  <si>
    <t>PESO (KG)</t>
  </si>
  <si>
    <t>SUMIDEROS</t>
  </si>
  <si>
    <t>K0+185</t>
  </si>
  <si>
    <t>TRANSV</t>
  </si>
  <si>
    <t>MODULACION</t>
  </si>
  <si>
    <t>CONEXIÓN FILTRO</t>
  </si>
  <si>
    <t>CONEXIÓN</t>
  </si>
  <si>
    <t>CONEXIÓN SUMIDERO</t>
  </si>
  <si>
    <t>CONEXIÓN SUMIDERO 2</t>
  </si>
  <si>
    <t>Tejas zinc</t>
  </si>
  <si>
    <t>Malla (para impedir arrastre de sedimentos)</t>
  </si>
  <si>
    <t>Rollo x 30</t>
  </si>
  <si>
    <r>
      <t xml:space="preserve">Señalización según programa de tráfico y Programa SST del contratista </t>
    </r>
    <r>
      <rPr>
        <sz val="10"/>
        <color rgb="FFFF0000"/>
        <rFont val="Arial"/>
        <family val="2"/>
      </rPr>
      <t xml:space="preserve"> (Incluyendo áreas sensibles, rondas hídricas, (en caso de presentarse) y pasos - presencia de fauna en la zona)</t>
    </r>
  </si>
  <si>
    <t>MEJORAMIENTO DE LAS VÍAS URBANAS EN LA CABECERA MUNICIPAL DEL MUNICIPIO DE SAN BERNARDO, DEPARTAMENTO DE CUNDINAMARCA</t>
  </si>
  <si>
    <t>PRESUPUESTO PMT PROYECTO MEJORAMIENTO DE LAS VÍAS URBANAS EN LA CABECERA MUNICIPAL DEL MUNICIPIO DE SAN BERNARDO, DEPARTAMENTO DE CUNDINAMARCA</t>
  </si>
  <si>
    <t>Alquiler Vehículos (Vehículo tipo Pickup 4x4 o camioneta cuyo modelo no puede ser inferior a el año 2010, con capacidad mínima para cinco (5) pasajeros (incluye peajes, combustible y conductor))</t>
  </si>
  <si>
    <t>INSTITUTO DE CAMINOS Y CONSTRUCCIONES DE CUNDINAMARCA - ICCU</t>
  </si>
  <si>
    <t>INSTITUTO DE CAMINOS Y CONSTRUCCIONES DE CUNDINAMARCA  - ICCU</t>
  </si>
  <si>
    <t>REVISION Y/O VERIFICACIÓN DE LOS ESTUDIOS Y DISEÑOS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</si>
</sst>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 #,##0.00_ ;_ * \-#,##0.00_ ;_ * &quot;-&quot;??_ ;_ @_ "/>
    <numFmt numFmtId="166" formatCode="_ &quot;$&quot;\ * #,##0_ ;_ &quot;$&quot;\ * \-#,##0_ ;_ &quot;$&quot;\ * &quot;-&quot;_ ;_ @_ "/>
    <numFmt numFmtId="167" formatCode="&quot;$&quot;\ #,##0.00;[Red]&quot;$&quot;\ \-#,##0.00"/>
    <numFmt numFmtId="168" formatCode="&quot;$&quot;\ #,##0.00"/>
    <numFmt numFmtId="169" formatCode="_-[$$-240A]* #,##0.00_-;\-[$$-240A]* #,##0.00_-;_-[$$-240A]* &quot;-&quot;??_-;_-@_-"/>
    <numFmt numFmtId="170" formatCode="_-* #,##0.00\ &quot;Pts&quot;_-;\-* #,##0.00\ &quot;Pts&quot;_-;_-* &quot;-&quot;??\ &quot;Pts&quot;_-;_-@_-"/>
    <numFmt numFmtId="171" formatCode="&quot;$&quot;\ #,##0.00_);\(&quot;$&quot;\ #,##0.00\)"/>
    <numFmt numFmtId="172" formatCode="_-&quot;$&quot;\ * #,##0.00_-;\-&quot;$&quot;\ * #,##0.00_-;_-&quot;$&quot;\ * &quot;-&quot;_-;_-@_-"/>
    <numFmt numFmtId="173" formatCode="_-* #,##0.00\ _€_-;\-* #,##0.00\ _€_-;_-* &quot;-&quot;??\ _€_-;_-@_-"/>
    <numFmt numFmtId="174" formatCode="[$$-80A]#,##0.00"/>
    <numFmt numFmtId="175" formatCode="_(&quot;$&quot;\ * #,##0_);_(&quot;$&quot;\ * \(#,##0\);_(&quot;$&quot;\ * &quot;-&quot;??_);_(@_)"/>
    <numFmt numFmtId="176" formatCode="&quot;$&quot;\ \ #,##0.00"/>
    <numFmt numFmtId="177" formatCode="_-[$$-240A]\ * #,##0.00_-;\-[$$-240A]\ * #,##0.00_-;_-[$$-240A]\ * &quot;-&quot;??_-;_-@_-"/>
    <numFmt numFmtId="178" formatCode="0\ &quot;Meses&quot;"/>
    <numFmt numFmtId="179" formatCode="_-* #,##0.0_-;\-* #,##0.0_-;_-* &quot;-&quot;_-;_-@_-"/>
    <numFmt numFmtId="180" formatCode="[$$-240A]\ #,##0.00;\-[$$-240A]\ #,##0.00"/>
    <numFmt numFmtId="181" formatCode="_(&quot;$&quot;\ * #,##0.00_);_(&quot;$&quot;\ * \(#,##0.00\);_(&quot;$&quot;\ * &quot;-&quot;??_);_(@_)"/>
    <numFmt numFmtId="182" formatCode="_-* #,##0.00\ &quot;€&quot;_-;\-* #,##0.00\ &quot;€&quot;_-;_-* &quot;-&quot;??\ &quot;€&quot;_-;_-@_-"/>
    <numFmt numFmtId="183" formatCode="0.0"/>
    <numFmt numFmtId="184" formatCode="_-&quot;$&quot;\ * #,##0.0_-;\-&quot;$&quot;\ * #,##0.0_-;_-&quot;$&quot;\ * &quot;-&quot;_-;_-@_-"/>
    <numFmt numFmtId="185" formatCode="_(* #,##0.0_);_(* \(#,##0.0\);_(* &quot;-&quot;??_);_(@_)"/>
    <numFmt numFmtId="186" formatCode="[$$-240A]\ #,##0.00"/>
    <numFmt numFmtId="187" formatCode="_(* #,##0_);_(* \(#,##0\);_(* &quot;-&quot;??_);_(@_)"/>
    <numFmt numFmtId="188" formatCode="0\ &quot;Baños&quot;"/>
    <numFmt numFmtId="189" formatCode="_-&quot;$&quot;\ * #,##0.0_-;\-&quot;$&quot;\ * #,##0.0_-;_-&quot;$&quot;\ * &quot;-&quot;?_-;_-@_-"/>
    <numFmt numFmtId="190" formatCode="#,##0.00\ &quot;m&quot;"/>
    <numFmt numFmtId="191" formatCode="_-&quot;$&quot;\ * #,##0.0000000_-;\-&quot;$&quot;\ * #,##0.0000000_-;_-&quot;$&quot;\ * &quot;-&quot;_-;_-@_-"/>
    <numFmt numFmtId="192" formatCode="[$$-1009]#,##0.00"/>
    <numFmt numFmtId="193" formatCode="_-[$$-240A]\ * #,##0_ ;_-[$$-240A]\ * \-#,##0\ ;_-[$$-240A]\ * &quot;-&quot;??_ ;_-@_ "/>
    <numFmt numFmtId="194" formatCode="\K0\+000.00"/>
    <numFmt numFmtId="195" formatCode="0.000"/>
    <numFmt numFmtId="196" formatCode="_-&quot;$&quot;\ * #,##0_-;\-&quot;$&quot;\ * #,##0_-;_-&quot;$&quot;\ * &quot;-&quot;??_-;_-@_-"/>
    <numFmt numFmtId="197" formatCode="#,##0.0"/>
  </numFmts>
  <fonts count="89">
    <font>
      <sz val="11"/>
      <color theme="1"/>
      <name val="Calibri"/>
      <family val="2"/>
      <scheme val="minor"/>
    </font>
    <font>
      <sz val="11"/>
      <color theme="1"/>
      <name val="Calibri"/>
      <family val="2"/>
      <scheme val="minor"/>
    </font>
    <font>
      <b/>
      <sz val="11"/>
      <name val="Arial"/>
      <family val="2"/>
    </font>
    <font>
      <sz val="11"/>
      <name val="Arial"/>
      <family val="2"/>
    </font>
    <font>
      <sz val="12"/>
      <name val="Arial Narrow"/>
      <family val="2"/>
    </font>
    <font>
      <sz val="10"/>
      <name val="Arial"/>
      <family val="2"/>
    </font>
    <font>
      <b/>
      <i/>
      <sz val="12"/>
      <name val="Arial Narrow"/>
      <family val="2"/>
    </font>
    <font>
      <u/>
      <sz val="10"/>
      <color indexed="12"/>
      <name val="Arial"/>
      <family val="2"/>
    </font>
    <font>
      <sz val="10"/>
      <color rgb="FF000000"/>
      <name val="Times New Roman"/>
      <family val="1"/>
    </font>
    <font>
      <sz val="11"/>
      <name val="Arial Narrow"/>
      <family val="2"/>
    </font>
    <font>
      <b/>
      <sz val="18"/>
      <name val="Arial Narrow"/>
      <family val="2"/>
    </font>
    <font>
      <b/>
      <sz val="16"/>
      <color rgb="FFFF0000"/>
      <name val="Arial Narrow"/>
      <family val="2"/>
    </font>
    <font>
      <b/>
      <sz val="22"/>
      <color rgb="FFFF0000"/>
      <name val="Arial Narrow"/>
      <family val="2"/>
    </font>
    <font>
      <b/>
      <sz val="20"/>
      <name val="Arial Narrow"/>
      <family val="2"/>
    </font>
    <font>
      <b/>
      <sz val="22"/>
      <name val="Arial Narrow"/>
      <family val="2"/>
    </font>
    <font>
      <b/>
      <sz val="24"/>
      <name val="Arial Narrow"/>
      <family val="2"/>
    </font>
    <font>
      <b/>
      <sz val="26"/>
      <name val="Arial Narrow"/>
      <family val="2"/>
    </font>
    <font>
      <b/>
      <sz val="14"/>
      <name val="Arial Narrow"/>
      <family val="2"/>
    </font>
    <font>
      <sz val="14"/>
      <color indexed="12"/>
      <name val="Arial"/>
      <family val="2"/>
    </font>
    <font>
      <sz val="14"/>
      <name val="Arial Narrow"/>
      <family val="2"/>
    </font>
    <font>
      <b/>
      <sz val="11"/>
      <color theme="1"/>
      <name val="Calibri"/>
      <family val="2"/>
      <scheme val="minor"/>
    </font>
    <font>
      <sz val="11"/>
      <color theme="1"/>
      <name val="Arial"/>
      <family val="2"/>
    </font>
    <font>
      <b/>
      <sz val="16"/>
      <name val="Arial Narrow"/>
      <family val="2"/>
    </font>
    <font>
      <b/>
      <sz val="11"/>
      <name val="Arial Narrow"/>
      <family val="2"/>
    </font>
    <font>
      <sz val="11"/>
      <name val="Gotham Narrow Book"/>
      <family val="3"/>
    </font>
    <font>
      <b/>
      <sz val="12"/>
      <name val="Gotham Narrow Book"/>
      <family val="3"/>
    </font>
    <font>
      <b/>
      <sz val="14"/>
      <name val="Gotham Narrow Book"/>
      <family val="3"/>
    </font>
    <font>
      <b/>
      <sz val="11"/>
      <name val="Gotham Narrow Book"/>
      <family val="3"/>
    </font>
    <font>
      <sz val="12"/>
      <name val="Gotham Narrow Book"/>
      <family val="3"/>
    </font>
    <font>
      <sz val="12"/>
      <color rgb="FFFF0000"/>
      <name val="Gotham Narrow Book"/>
      <family val="3"/>
    </font>
    <font>
      <sz val="8"/>
      <name val="Calibri"/>
      <family val="2"/>
      <scheme val="minor"/>
    </font>
    <font>
      <b/>
      <sz val="18"/>
      <color theme="1"/>
      <name val="Arial"/>
      <family val="2"/>
    </font>
    <font>
      <sz val="12"/>
      <color theme="1"/>
      <name val="Arial"/>
      <family val="2"/>
    </font>
    <font>
      <b/>
      <sz val="16"/>
      <name val="Arial"/>
      <family val="2"/>
    </font>
    <font>
      <b/>
      <sz val="12"/>
      <color theme="1"/>
      <name val="Arial"/>
      <family val="2"/>
    </font>
    <font>
      <sz val="12"/>
      <name val="Arial"/>
      <family val="2"/>
    </font>
    <font>
      <b/>
      <sz val="12"/>
      <name val="Arial"/>
      <family val="2"/>
    </font>
    <font>
      <b/>
      <sz val="11"/>
      <color theme="1"/>
      <name val="Arial"/>
      <family val="2"/>
    </font>
    <font>
      <b/>
      <sz val="16"/>
      <color theme="1"/>
      <name val="Arial Narrow"/>
      <family val="2"/>
    </font>
    <font>
      <sz val="16"/>
      <color theme="1"/>
      <name val="Arial"/>
      <family val="2"/>
    </font>
    <font>
      <b/>
      <sz val="14"/>
      <name val="Arial"/>
      <family val="2"/>
    </font>
    <font>
      <b/>
      <sz val="12"/>
      <color theme="0"/>
      <name val="Arial"/>
      <family val="2"/>
    </font>
    <font>
      <sz val="10"/>
      <color theme="0"/>
      <name val="Arial"/>
      <family val="2"/>
    </font>
    <font>
      <sz val="10"/>
      <color theme="1"/>
      <name val="Arial"/>
      <family val="2"/>
    </font>
    <font>
      <b/>
      <sz val="10"/>
      <color theme="1"/>
      <name val="Arial"/>
      <family val="2"/>
    </font>
    <font>
      <b/>
      <sz val="10"/>
      <color theme="0"/>
      <name val="Arial"/>
      <family val="2"/>
    </font>
    <font>
      <b/>
      <sz val="10"/>
      <name val="Arial"/>
      <family val="2"/>
    </font>
    <font>
      <b/>
      <i/>
      <sz val="10"/>
      <color theme="1"/>
      <name val="Arial"/>
      <family val="2"/>
    </font>
    <font>
      <sz val="16"/>
      <name val="Arial"/>
      <family val="2"/>
    </font>
    <font>
      <b/>
      <i/>
      <sz val="16"/>
      <name val="Arial"/>
      <family val="2"/>
    </font>
    <font>
      <i/>
      <sz val="10"/>
      <name val="Arial"/>
      <family val="2"/>
    </font>
    <font>
      <sz val="9"/>
      <name val="Arial"/>
      <family val="2"/>
    </font>
    <font>
      <b/>
      <sz val="9"/>
      <name val="Arial"/>
      <family val="2"/>
    </font>
    <font>
      <b/>
      <i/>
      <sz val="14"/>
      <name val="Arial"/>
      <family val="2"/>
    </font>
    <font>
      <sz val="9"/>
      <color theme="1"/>
      <name val="Arial"/>
      <family val="2"/>
    </font>
    <font>
      <i/>
      <sz val="10"/>
      <color rgb="FF0000FF"/>
      <name val="Arial"/>
      <family val="2"/>
    </font>
    <font>
      <sz val="11"/>
      <color theme="0"/>
      <name val="Arial"/>
      <family val="2"/>
    </font>
    <font>
      <sz val="11"/>
      <color theme="0" tint="-4.9989318521683403E-2"/>
      <name val="Arial"/>
      <family val="2"/>
    </font>
    <font>
      <b/>
      <sz val="10"/>
      <color theme="0" tint="-4.9989318521683403E-2"/>
      <name val="Arial"/>
      <family val="2"/>
    </font>
    <font>
      <i/>
      <sz val="10"/>
      <color theme="1"/>
      <name val="Times New Roman"/>
      <family val="1"/>
    </font>
    <font>
      <sz val="22"/>
      <name val="Arial Narrow"/>
      <family val="2"/>
    </font>
    <font>
      <b/>
      <sz val="20"/>
      <color rgb="FFFF0000"/>
      <name val="Arial Narrow"/>
      <family val="2"/>
    </font>
    <font>
      <b/>
      <sz val="12"/>
      <name val="Arial Narrow"/>
      <family val="2"/>
    </font>
    <font>
      <b/>
      <sz val="9"/>
      <color indexed="8"/>
      <name val="Calibri"/>
      <family val="2"/>
    </font>
    <font>
      <sz val="8"/>
      <color theme="1"/>
      <name val="Calibri"/>
      <family val="2"/>
      <scheme val="minor"/>
    </font>
    <font>
      <sz val="9"/>
      <color theme="1"/>
      <name val="Calibri"/>
      <family val="2"/>
      <scheme val="minor"/>
    </font>
    <font>
      <sz val="9"/>
      <color indexed="8"/>
      <name val="Calibri"/>
      <family val="2"/>
    </font>
    <font>
      <sz val="10"/>
      <color indexed="8"/>
      <name val="Calibri"/>
      <family val="2"/>
    </font>
    <font>
      <b/>
      <sz val="12"/>
      <name val="Calibri"/>
      <family val="2"/>
      <scheme val="minor"/>
    </font>
    <font>
      <b/>
      <sz val="9"/>
      <name val="Calibri"/>
      <family val="2"/>
      <scheme val="minor"/>
    </font>
    <font>
      <sz val="11"/>
      <color indexed="8"/>
      <name val="Calibri"/>
      <family val="2"/>
    </font>
    <font>
      <b/>
      <sz val="9"/>
      <name val="Calibri"/>
      <family val="2"/>
    </font>
    <font>
      <b/>
      <sz val="12"/>
      <name val="Calibri"/>
      <family val="2"/>
    </font>
    <font>
      <sz val="8"/>
      <color indexed="8"/>
      <name val="Calibri"/>
      <family val="2"/>
    </font>
    <font>
      <b/>
      <sz val="8"/>
      <name val="Calibri"/>
      <family val="2"/>
    </font>
    <font>
      <sz val="8"/>
      <name val="Calibri"/>
      <family val="2"/>
    </font>
    <font>
      <sz val="8"/>
      <color indexed="8"/>
      <name val="Arial"/>
      <family val="2"/>
    </font>
    <font>
      <b/>
      <sz val="11"/>
      <name val="Calibri"/>
      <family val="2"/>
    </font>
    <font>
      <sz val="9"/>
      <name val="Calibri"/>
      <family val="2"/>
    </font>
    <font>
      <b/>
      <sz val="9"/>
      <color theme="1"/>
      <name val="Calibri"/>
      <family val="2"/>
      <scheme val="minor"/>
    </font>
    <font>
      <b/>
      <u/>
      <sz val="9"/>
      <color theme="10"/>
      <name val="Calibri"/>
      <family val="2"/>
    </font>
    <font>
      <b/>
      <sz val="8"/>
      <name val="Calibri"/>
      <family val="2"/>
      <scheme val="minor"/>
    </font>
    <font>
      <sz val="8"/>
      <color indexed="8"/>
      <name val="Calibri"/>
      <family val="2"/>
      <scheme val="minor"/>
    </font>
    <font>
      <sz val="9"/>
      <name val="Calibri"/>
      <family val="2"/>
      <scheme val="minor"/>
    </font>
    <font>
      <sz val="12"/>
      <name val="Calibri"/>
      <family val="2"/>
      <scheme val="minor"/>
    </font>
    <font>
      <sz val="11"/>
      <name val="Calibri"/>
      <family val="2"/>
      <scheme val="minor"/>
    </font>
    <font>
      <b/>
      <sz val="14"/>
      <color theme="0"/>
      <name val="Arial"/>
      <family val="2"/>
    </font>
    <font>
      <b/>
      <sz val="12"/>
      <color theme="0" tint="-4.9989318521683403E-2"/>
      <name val="Arial"/>
      <family val="2"/>
    </font>
    <font>
      <sz val="10"/>
      <color rgb="FFFF0000"/>
      <name val="Arial"/>
      <family val="2"/>
    </font>
  </fonts>
  <fills count="2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indexed="9"/>
        <bgColor indexed="64"/>
      </patternFill>
    </fill>
    <fill>
      <patternFill patternType="solid">
        <fgColor rgb="FF002060"/>
        <bgColor indexed="64"/>
      </patternFill>
    </fill>
    <fill>
      <patternFill patternType="solid">
        <fgColor theme="8" tint="-0.499984740745262"/>
        <bgColor indexed="64"/>
      </patternFill>
    </fill>
    <fill>
      <patternFill patternType="solid">
        <fgColor theme="2" tint="-0.249977111117893"/>
        <bgColor indexed="64"/>
      </patternFill>
    </fill>
    <fill>
      <patternFill patternType="solid">
        <fgColor theme="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9"/>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rgb="FF92D050"/>
        <bgColor indexed="64"/>
      </patternFill>
    </fill>
  </fills>
  <borders count="100">
    <border>
      <left/>
      <right/>
      <top/>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medium">
        <color indexed="64"/>
      </right>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right/>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theme="0"/>
      </bottom>
      <diagonal/>
    </border>
    <border>
      <left style="medium">
        <color auto="1"/>
      </left>
      <right style="medium">
        <color auto="1"/>
      </right>
      <top style="thin">
        <color theme="0"/>
      </top>
      <bottom style="medium">
        <color auto="1"/>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thin">
        <color indexed="64"/>
      </left>
      <right style="thin">
        <color indexed="64"/>
      </right>
      <top/>
      <bottom style="medium">
        <color indexed="64"/>
      </bottom>
      <diagonal/>
    </border>
    <border>
      <left style="medium">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style="thin">
        <color theme="0"/>
      </top>
      <bottom/>
      <diagonal/>
    </border>
    <border>
      <left/>
      <right style="thin">
        <color theme="0"/>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s>
  <cellStyleXfs count="27">
    <xf numFmtId="0" fontId="0" fillId="0" borderId="0"/>
    <xf numFmtId="0" fontId="1" fillId="0" borderId="0"/>
    <xf numFmtId="165" fontId="5" fillId="0" borderId="0" applyFont="0" applyFill="0" applyBorder="0" applyAlignment="0" applyProtection="0"/>
    <xf numFmtId="0" fontId="1" fillId="0" borderId="0"/>
    <xf numFmtId="0" fontId="5" fillId="0" borderId="0"/>
    <xf numFmtId="0" fontId="5" fillId="0" borderId="0"/>
    <xf numFmtId="0" fontId="7" fillId="0" borderId="0" applyNumberFormat="0" applyFill="0" applyBorder="0" applyAlignment="0" applyProtection="0">
      <alignment vertical="top"/>
      <protection locked="0"/>
    </xf>
    <xf numFmtId="0" fontId="5" fillId="0" borderId="0"/>
    <xf numFmtId="166" fontId="5" fillId="0" borderId="0" applyFont="0" applyFill="0" applyBorder="0" applyAlignment="0" applyProtection="0"/>
    <xf numFmtId="167" fontId="5" fillId="0" borderId="0" applyFont="0" applyFill="0" applyBorder="0" applyAlignment="0" applyProtection="0"/>
    <xf numFmtId="0" fontId="5" fillId="0" borderId="0"/>
    <xf numFmtId="0" fontId="1" fillId="0" borderId="0"/>
    <xf numFmtId="0" fontId="5" fillId="0" borderId="0"/>
    <xf numFmtId="170" fontId="5" fillId="0" borderId="0" applyFont="0" applyFill="0" applyBorder="0" applyAlignment="0" applyProtection="0"/>
    <xf numFmtId="9" fontId="8" fillId="0" borderId="0" applyFont="0" applyFill="0" applyBorder="0" applyAlignment="0" applyProtection="0"/>
    <xf numFmtId="0" fontId="8" fillId="0" borderId="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182" fontId="1" fillId="0" borderId="0" applyFont="0" applyFill="0" applyBorder="0" applyAlignment="0" applyProtection="0"/>
    <xf numFmtId="0" fontId="5" fillId="0" borderId="0"/>
    <xf numFmtId="0" fontId="1" fillId="0" borderId="0"/>
    <xf numFmtId="42" fontId="1" fillId="0" borderId="0" applyFont="0" applyFill="0" applyBorder="0" applyAlignment="0" applyProtection="0"/>
    <xf numFmtId="43" fontId="1" fillId="0" borderId="0" applyFont="0" applyFill="0" applyBorder="0" applyAlignment="0" applyProtection="0"/>
    <xf numFmtId="182" fontId="70" fillId="0" borderId="0" applyFont="0" applyFill="0" applyBorder="0" applyAlignment="0" applyProtection="0"/>
  </cellStyleXfs>
  <cellXfs count="1046">
    <xf numFmtId="0" fontId="0" fillId="0" borderId="0" xfId="0"/>
    <xf numFmtId="0" fontId="2" fillId="0" borderId="19" xfId="0" applyFont="1" applyBorder="1" applyAlignment="1">
      <alignment horizontal="center" vertical="center" wrapText="1"/>
    </xf>
    <xf numFmtId="0" fontId="2" fillId="2" borderId="26"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18" xfId="0" applyFont="1" applyFill="1" applyBorder="1" applyAlignment="1">
      <alignment vertical="center"/>
    </xf>
    <xf numFmtId="0" fontId="2" fillId="2" borderId="34" xfId="0" applyFont="1" applyFill="1" applyBorder="1" applyAlignment="1">
      <alignment horizontal="left" vertical="center"/>
    </xf>
    <xf numFmtId="0" fontId="2" fillId="2" borderId="28" xfId="0" applyFont="1" applyFill="1" applyBorder="1" applyAlignment="1">
      <alignment horizontal="center" vertical="center"/>
    </xf>
    <xf numFmtId="0" fontId="2" fillId="0" borderId="35" xfId="0" applyFont="1" applyBorder="1" applyAlignment="1">
      <alignment horizontal="center" vertical="center"/>
    </xf>
    <xf numFmtId="0" fontId="4" fillId="0" borderId="0" xfId="1" applyFont="1"/>
    <xf numFmtId="0" fontId="4" fillId="0" borderId="0" xfId="1" applyFont="1" applyAlignment="1">
      <alignment horizontal="center"/>
    </xf>
    <xf numFmtId="165" fontId="4" fillId="0" borderId="0" xfId="2" applyFont="1" applyFill="1" applyAlignment="1" applyProtection="1">
      <alignment horizontal="center" vertical="center"/>
    </xf>
    <xf numFmtId="0" fontId="4" fillId="0" borderId="13" xfId="4" applyFont="1" applyBorder="1" applyAlignment="1">
      <alignment horizontal="center"/>
    </xf>
    <xf numFmtId="0" fontId="6" fillId="0" borderId="14" xfId="4" applyFont="1" applyBorder="1" applyAlignment="1">
      <alignment vertical="center" wrapText="1"/>
    </xf>
    <xf numFmtId="0" fontId="4" fillId="0" borderId="24" xfId="4" applyFont="1" applyBorder="1"/>
    <xf numFmtId="0" fontId="4" fillId="0" borderId="0" xfId="10" applyFont="1"/>
    <xf numFmtId="0" fontId="9" fillId="0" borderId="0" xfId="1" applyFont="1"/>
    <xf numFmtId="0" fontId="9" fillId="0" borderId="0" xfId="1" applyFont="1" applyAlignment="1">
      <alignment horizontal="center"/>
    </xf>
    <xf numFmtId="2" fontId="0" fillId="0" borderId="0" xfId="0" applyNumberFormat="1"/>
    <xf numFmtId="165" fontId="4" fillId="0" borderId="0" xfId="2" applyFont="1" applyFill="1" applyAlignment="1" applyProtection="1">
      <alignment horizontal="left" vertical="center"/>
    </xf>
    <xf numFmtId="0" fontId="2" fillId="2" borderId="5" xfId="0" applyFont="1" applyFill="1" applyBorder="1" applyAlignment="1">
      <alignment horizontal="center" vertical="center" wrapText="1"/>
    </xf>
    <xf numFmtId="0" fontId="2" fillId="2" borderId="12" xfId="0" applyFont="1" applyFill="1" applyBorder="1" applyAlignment="1">
      <alignment horizontal="center" vertical="center" wrapText="1"/>
    </xf>
    <xf numFmtId="169" fontId="14" fillId="6" borderId="22" xfId="4" applyNumberFormat="1" applyFont="1" applyFill="1" applyBorder="1" applyAlignment="1">
      <alignment vertical="center"/>
    </xf>
    <xf numFmtId="169" fontId="14" fillId="2" borderId="22" xfId="4" applyNumberFormat="1" applyFont="1" applyFill="1" applyBorder="1" applyAlignment="1">
      <alignment vertical="center"/>
    </xf>
    <xf numFmtId="0" fontId="17" fillId="2" borderId="20" xfId="4" applyFont="1" applyFill="1" applyBorder="1" applyAlignment="1">
      <alignment vertical="center"/>
    </xf>
    <xf numFmtId="0" fontId="17" fillId="2" borderId="21" xfId="4" applyFont="1" applyFill="1" applyBorder="1" applyAlignment="1">
      <alignment vertical="center"/>
    </xf>
    <xf numFmtId="0" fontId="17" fillId="2" borderId="22" xfId="4" applyFont="1" applyFill="1" applyBorder="1" applyAlignment="1">
      <alignment vertical="center"/>
    </xf>
    <xf numFmtId="0" fontId="18" fillId="0" borderId="8" xfId="6" applyFont="1" applyFill="1" applyBorder="1" applyAlignment="1" applyProtection="1">
      <alignment horizontal="center" vertical="center"/>
    </xf>
    <xf numFmtId="0" fontId="19" fillId="0" borderId="4" xfId="7" applyFont="1" applyBorder="1" applyAlignment="1">
      <alignment horizontal="center" vertical="center"/>
    </xf>
    <xf numFmtId="4" fontId="19" fillId="0" borderId="4" xfId="8" applyNumberFormat="1" applyFont="1" applyFill="1" applyBorder="1" applyAlignment="1" applyProtection="1">
      <alignment vertical="center" wrapText="1"/>
    </xf>
    <xf numFmtId="42" fontId="19" fillId="0" borderId="4" xfId="16" applyFont="1" applyFill="1" applyBorder="1" applyAlignment="1" applyProtection="1">
      <alignment horizontal="right" vertical="center" wrapText="1"/>
    </xf>
    <xf numFmtId="0" fontId="19" fillId="0" borderId="13" xfId="4" applyFont="1" applyBorder="1" applyAlignment="1">
      <alignment horizontal="left" vertical="center"/>
    </xf>
    <xf numFmtId="0" fontId="19" fillId="0" borderId="14" xfId="7" applyFont="1" applyBorder="1" applyAlignment="1">
      <alignment horizontal="center" vertical="center"/>
    </xf>
    <xf numFmtId="0" fontId="19" fillId="0" borderId="14" xfId="7" applyFont="1" applyBorder="1" applyAlignment="1">
      <alignment horizontal="left" vertical="center" wrapText="1"/>
    </xf>
    <xf numFmtId="4" fontId="19" fillId="0" borderId="16" xfId="8" applyNumberFormat="1" applyFont="1" applyFill="1" applyBorder="1" applyAlignment="1" applyProtection="1">
      <alignment vertical="center" wrapText="1"/>
    </xf>
    <xf numFmtId="42" fontId="19" fillId="0" borderId="17" xfId="16" applyFont="1" applyFill="1" applyBorder="1" applyAlignment="1" applyProtection="1">
      <alignment horizontal="right" vertical="center" wrapText="1"/>
    </xf>
    <xf numFmtId="168" fontId="17" fillId="0" borderId="37" xfId="8" applyNumberFormat="1" applyFont="1" applyFill="1" applyBorder="1" applyAlignment="1" applyProtection="1">
      <alignment horizontal="right" vertical="center"/>
    </xf>
    <xf numFmtId="42" fontId="17" fillId="2" borderId="21" xfId="16" applyFont="1" applyFill="1" applyBorder="1" applyAlignment="1" applyProtection="1">
      <alignment vertical="center"/>
    </xf>
    <xf numFmtId="0" fontId="19" fillId="0" borderId="4" xfId="5" applyFont="1" applyBorder="1" applyAlignment="1">
      <alignment horizontal="justify" vertical="center" wrapText="1"/>
    </xf>
    <xf numFmtId="4" fontId="19" fillId="0" borderId="14" xfId="8" applyNumberFormat="1" applyFont="1" applyFill="1" applyBorder="1" applyAlignment="1" applyProtection="1">
      <alignment vertical="center" wrapText="1"/>
    </xf>
    <xf numFmtId="42" fontId="19" fillId="0" borderId="39" xfId="16" applyFont="1" applyFill="1" applyBorder="1" applyAlignment="1" applyProtection="1">
      <alignment horizontal="right" vertical="center" wrapText="1"/>
    </xf>
    <xf numFmtId="42" fontId="4" fillId="0" borderId="0" xfId="16" applyFont="1" applyFill="1" applyAlignment="1" applyProtection="1">
      <alignment horizontal="center" vertical="center"/>
    </xf>
    <xf numFmtId="0" fontId="2" fillId="2" borderId="18" xfId="0" applyFont="1" applyFill="1" applyBorder="1" applyAlignment="1">
      <alignment horizontal="center" vertical="center"/>
    </xf>
    <xf numFmtId="0" fontId="2" fillId="2" borderId="1" xfId="0" applyFont="1" applyFill="1" applyBorder="1" applyAlignment="1">
      <alignment horizontal="center" vertical="center" wrapText="1"/>
    </xf>
    <xf numFmtId="2" fontId="3" fillId="0" borderId="4" xfId="0" applyNumberFormat="1" applyFont="1" applyBorder="1" applyAlignment="1">
      <alignment horizontal="center" vertical="center"/>
    </xf>
    <xf numFmtId="0" fontId="19" fillId="0" borderId="4" xfId="5" applyFont="1" applyBorder="1" applyAlignment="1">
      <alignment horizontal="center" vertical="center" wrapText="1"/>
    </xf>
    <xf numFmtId="0" fontId="2" fillId="3" borderId="5" xfId="0" applyFont="1" applyFill="1" applyBorder="1" applyAlignment="1">
      <alignment horizontal="center" vertical="center" wrapText="1"/>
    </xf>
    <xf numFmtId="0" fontId="2" fillId="3" borderId="0" xfId="0" applyFont="1" applyFill="1" applyAlignment="1">
      <alignment horizontal="center" vertical="center" wrapText="1"/>
    </xf>
    <xf numFmtId="0" fontId="0" fillId="3" borderId="40" xfId="0" applyFill="1" applyBorder="1"/>
    <xf numFmtId="0" fontId="0" fillId="3" borderId="42" xfId="0" applyFill="1" applyBorder="1"/>
    <xf numFmtId="0" fontId="2" fillId="2" borderId="0" xfId="0" applyFont="1" applyFill="1" applyAlignment="1">
      <alignment horizontal="center" vertical="center"/>
    </xf>
    <xf numFmtId="0" fontId="2" fillId="2" borderId="4" xfId="0" applyFont="1" applyFill="1" applyBorder="1" applyAlignment="1">
      <alignment vertical="center" wrapText="1"/>
    </xf>
    <xf numFmtId="0" fontId="2" fillId="2" borderId="38"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5" xfId="0" applyFont="1" applyFill="1" applyBorder="1" applyAlignment="1">
      <alignment horizontal="center" vertical="center" wrapText="1"/>
    </xf>
    <xf numFmtId="42" fontId="17" fillId="2" borderId="14" xfId="16" applyFont="1" applyFill="1" applyBorder="1" applyAlignment="1" applyProtection="1">
      <alignment vertical="center"/>
    </xf>
    <xf numFmtId="171" fontId="19" fillId="0" borderId="47" xfId="9" applyNumberFormat="1" applyFont="1" applyFill="1" applyBorder="1" applyAlignment="1" applyProtection="1">
      <alignment horizontal="right" vertical="center" wrapText="1"/>
    </xf>
    <xf numFmtId="2" fontId="19" fillId="0" borderId="14" xfId="4" applyNumberFormat="1" applyFont="1" applyBorder="1" applyAlignment="1">
      <alignment horizontal="center" vertical="center"/>
    </xf>
    <xf numFmtId="0" fontId="19" fillId="0" borderId="14" xfId="4" applyFont="1" applyBorder="1" applyAlignment="1">
      <alignment horizontal="left" vertical="center"/>
    </xf>
    <xf numFmtId="0" fontId="19" fillId="0" borderId="14" xfId="4" applyFont="1" applyBorder="1" applyAlignment="1">
      <alignment horizontal="center" vertical="center"/>
    </xf>
    <xf numFmtId="171" fontId="19" fillId="0" borderId="17" xfId="9" applyNumberFormat="1" applyFont="1" applyFill="1" applyBorder="1" applyAlignment="1" applyProtection="1">
      <alignment horizontal="right" vertical="center" wrapText="1"/>
    </xf>
    <xf numFmtId="0" fontId="17" fillId="2" borderId="13" xfId="4" applyFont="1" applyFill="1" applyBorder="1" applyAlignment="1">
      <alignment vertical="center"/>
    </xf>
    <xf numFmtId="0" fontId="17" fillId="2" borderId="14" xfId="4" applyFont="1" applyFill="1" applyBorder="1" applyAlignment="1">
      <alignment vertical="center"/>
    </xf>
    <xf numFmtId="0" fontId="17" fillId="2" borderId="24" xfId="4" applyFont="1" applyFill="1" applyBorder="1" applyAlignment="1">
      <alignment vertical="center"/>
    </xf>
    <xf numFmtId="2" fontId="19" fillId="0" borderId="4" xfId="5" applyNumberFormat="1" applyFont="1" applyBorder="1" applyAlignment="1">
      <alignment horizontal="right" vertical="center" wrapText="1"/>
    </xf>
    <xf numFmtId="2" fontId="3" fillId="0" borderId="4" xfId="0" applyNumberFormat="1" applyFont="1" applyBorder="1" applyAlignment="1">
      <alignment horizontal="center" vertical="center" wrapText="1"/>
    </xf>
    <xf numFmtId="0" fontId="0" fillId="0" borderId="4" xfId="0" applyBorder="1"/>
    <xf numFmtId="2" fontId="3" fillId="0" borderId="0" xfId="0" applyNumberFormat="1" applyFont="1" applyAlignment="1">
      <alignment horizontal="center" vertical="center"/>
    </xf>
    <xf numFmtId="0" fontId="0" fillId="0" borderId="0" xfId="0" applyAlignment="1">
      <alignment horizontal="center" vertical="center"/>
    </xf>
    <xf numFmtId="0" fontId="19" fillId="0" borderId="4" xfId="4" applyFont="1" applyBorder="1" applyAlignment="1">
      <alignment horizontal="center" vertical="center"/>
    </xf>
    <xf numFmtId="0" fontId="19" fillId="0" borderId="49" xfId="7" applyFont="1" applyBorder="1" applyAlignment="1">
      <alignment horizontal="center" vertical="center"/>
    </xf>
    <xf numFmtId="2" fontId="19" fillId="0" borderId="4" xfId="7" applyNumberFormat="1" applyFont="1" applyBorder="1" applyAlignment="1">
      <alignment horizontal="center" vertical="center"/>
    </xf>
    <xf numFmtId="0" fontId="19" fillId="0" borderId="4" xfId="4" applyFont="1" applyBorder="1" applyAlignment="1">
      <alignment horizontal="center" vertical="center" wrapText="1"/>
    </xf>
    <xf numFmtId="165" fontId="4" fillId="0" borderId="50" xfId="2" applyFont="1" applyFill="1" applyBorder="1" applyAlignment="1" applyProtection="1">
      <alignment horizontal="center" vertical="center"/>
    </xf>
    <xf numFmtId="0" fontId="18" fillId="0" borderId="51" xfId="6" applyFont="1" applyFill="1" applyBorder="1" applyAlignment="1" applyProtection="1">
      <alignment horizontal="center" vertical="center"/>
    </xf>
    <xf numFmtId="0" fontId="19" fillId="0" borderId="50" xfId="5" applyFont="1" applyBorder="1" applyAlignment="1">
      <alignment horizontal="center" vertical="center" wrapText="1"/>
    </xf>
    <xf numFmtId="0" fontId="19" fillId="0" borderId="49" xfId="5" applyFont="1" applyBorder="1" applyAlignment="1">
      <alignment horizontal="center" vertical="center" wrapText="1"/>
    </xf>
    <xf numFmtId="0" fontId="19" fillId="0" borderId="50" xfId="7" applyFont="1" applyBorder="1" applyAlignment="1">
      <alignment horizontal="center" vertical="center"/>
    </xf>
    <xf numFmtId="0" fontId="19" fillId="0" borderId="42" xfId="5" applyFont="1" applyBorder="1" applyAlignment="1">
      <alignment horizontal="justify" vertical="center" wrapText="1"/>
    </xf>
    <xf numFmtId="4" fontId="19" fillId="0" borderId="50" xfId="8" applyNumberFormat="1" applyFont="1" applyFill="1" applyBorder="1" applyAlignment="1" applyProtection="1">
      <alignment vertical="center" wrapText="1"/>
    </xf>
    <xf numFmtId="42" fontId="19" fillId="0" borderId="42" xfId="16" applyFont="1" applyFill="1" applyBorder="1" applyAlignment="1" applyProtection="1">
      <alignment horizontal="right" vertical="center" wrapText="1"/>
    </xf>
    <xf numFmtId="165" fontId="4" fillId="7" borderId="0" xfId="2" applyFont="1" applyFill="1" applyAlignment="1" applyProtection="1">
      <alignment horizontal="center" vertical="center"/>
    </xf>
    <xf numFmtId="0" fontId="0" fillId="3" borderId="0" xfId="0" applyFill="1"/>
    <xf numFmtId="165" fontId="4" fillId="0" borderId="0" xfId="2" applyFont="1" applyFill="1" applyAlignment="1" applyProtection="1">
      <alignment vertical="center"/>
    </xf>
    <xf numFmtId="165" fontId="4" fillId="0" borderId="4" xfId="2" applyFont="1" applyFill="1" applyBorder="1" applyAlignment="1" applyProtection="1">
      <alignment horizontal="center" vertical="center"/>
    </xf>
    <xf numFmtId="165" fontId="4" fillId="0" borderId="0" xfId="2" applyFont="1" applyFill="1" applyAlignment="1" applyProtection="1">
      <alignment horizontal="center" vertical="center" wrapText="1"/>
    </xf>
    <xf numFmtId="2" fontId="3" fillId="8" borderId="4" xfId="0" applyNumberFormat="1" applyFont="1" applyFill="1" applyBorder="1" applyAlignment="1">
      <alignment horizontal="left" vertical="center"/>
    </xf>
    <xf numFmtId="0" fontId="0" fillId="8" borderId="0" xfId="0" applyFill="1"/>
    <xf numFmtId="2" fontId="0" fillId="8" borderId="7" xfId="0" applyNumberFormat="1" applyFill="1" applyBorder="1"/>
    <xf numFmtId="2" fontId="3" fillId="8" borderId="38" xfId="0" applyNumberFormat="1" applyFont="1" applyFill="1" applyBorder="1" applyAlignment="1">
      <alignment vertical="center"/>
    </xf>
    <xf numFmtId="2" fontId="3" fillId="8" borderId="6" xfId="0" applyNumberFormat="1" applyFont="1" applyFill="1" applyBorder="1" applyAlignment="1">
      <alignment vertical="center"/>
    </xf>
    <xf numFmtId="2" fontId="3" fillId="8" borderId="7" xfId="0" applyNumberFormat="1" applyFont="1" applyFill="1" applyBorder="1" applyAlignment="1">
      <alignment vertical="center"/>
    </xf>
    <xf numFmtId="0" fontId="19" fillId="0" borderId="4" xfId="5" applyFont="1" applyBorder="1" applyAlignment="1">
      <alignment horizontal="left" vertical="center" wrapText="1"/>
    </xf>
    <xf numFmtId="165" fontId="4" fillId="0" borderId="0" xfId="2" applyFont="1" applyFill="1" applyBorder="1" applyAlignment="1" applyProtection="1">
      <alignment horizontal="left" vertical="center"/>
    </xf>
    <xf numFmtId="168" fontId="17" fillId="0" borderId="0" xfId="8" applyNumberFormat="1" applyFont="1" applyFill="1" applyBorder="1" applyAlignment="1" applyProtection="1">
      <alignment horizontal="right" vertical="center"/>
    </xf>
    <xf numFmtId="165" fontId="4" fillId="0" borderId="0" xfId="2" applyFont="1" applyFill="1" applyBorder="1" applyAlignment="1" applyProtection="1">
      <alignment horizontal="center" vertical="center"/>
    </xf>
    <xf numFmtId="169" fontId="14" fillId="0" borderId="0" xfId="4" applyNumberFormat="1" applyFont="1" applyAlignment="1">
      <alignment vertical="center"/>
    </xf>
    <xf numFmtId="165" fontId="17" fillId="0" borderId="4" xfId="2" applyFont="1" applyFill="1" applyBorder="1" applyAlignment="1" applyProtection="1">
      <alignment horizontal="center" vertical="center"/>
    </xf>
    <xf numFmtId="165" fontId="4" fillId="0" borderId="0" xfId="2" applyFont="1" applyFill="1" applyBorder="1" applyAlignment="1" applyProtection="1">
      <alignment vertical="center"/>
    </xf>
    <xf numFmtId="0" fontId="22" fillId="9" borderId="4" xfId="2" applyNumberFormat="1" applyFont="1" applyFill="1" applyBorder="1" applyAlignment="1" applyProtection="1">
      <alignment horizontal="center" vertical="center"/>
    </xf>
    <xf numFmtId="0" fontId="22" fillId="8" borderId="4" xfId="2" applyNumberFormat="1" applyFont="1" applyFill="1" applyBorder="1" applyAlignment="1" applyProtection="1">
      <alignment horizontal="center" vertical="center"/>
    </xf>
    <xf numFmtId="0" fontId="22" fillId="10" borderId="4" xfId="2" applyNumberFormat="1" applyFont="1" applyFill="1" applyBorder="1" applyAlignment="1" applyProtection="1">
      <alignment horizontal="center" vertical="center"/>
    </xf>
    <xf numFmtId="0" fontId="22" fillId="11" borderId="4" xfId="2" applyNumberFormat="1" applyFont="1" applyFill="1" applyBorder="1" applyAlignment="1" applyProtection="1">
      <alignment horizontal="center" vertical="center"/>
    </xf>
    <xf numFmtId="0" fontId="22" fillId="12" borderId="4" xfId="2" applyNumberFormat="1" applyFont="1" applyFill="1" applyBorder="1" applyAlignment="1" applyProtection="1">
      <alignment horizontal="center" vertical="center"/>
    </xf>
    <xf numFmtId="165" fontId="17" fillId="0" borderId="4" xfId="2" applyFont="1" applyFill="1" applyBorder="1" applyAlignment="1" applyProtection="1">
      <alignment vertical="center"/>
    </xf>
    <xf numFmtId="165" fontId="4" fillId="0" borderId="44" xfId="2" applyFont="1" applyFill="1" applyBorder="1" applyAlignment="1" applyProtection="1">
      <alignment vertical="center"/>
    </xf>
    <xf numFmtId="165" fontId="23" fillId="0" borderId="4" xfId="2" applyFont="1" applyFill="1" applyBorder="1" applyAlignment="1" applyProtection="1">
      <alignment horizontal="center" vertical="center"/>
    </xf>
    <xf numFmtId="0" fontId="17" fillId="3" borderId="36" xfId="4" applyFont="1" applyFill="1" applyBorder="1" applyAlignment="1">
      <alignment horizontal="center" vertical="center" wrapText="1"/>
    </xf>
    <xf numFmtId="0" fontId="17" fillId="3" borderId="30" xfId="4" applyFont="1" applyFill="1" applyBorder="1" applyAlignment="1">
      <alignment horizontal="center" vertical="center" wrapText="1"/>
    </xf>
    <xf numFmtId="0" fontId="17" fillId="0" borderId="30" xfId="5" applyFont="1" applyBorder="1" applyAlignment="1">
      <alignment horizontal="center" vertical="center" wrapText="1"/>
    </xf>
    <xf numFmtId="0" fontId="17" fillId="0" borderId="2" xfId="5" applyFont="1" applyBorder="1" applyAlignment="1">
      <alignment horizontal="center" vertical="center" wrapText="1"/>
    </xf>
    <xf numFmtId="0" fontId="17" fillId="3" borderId="26" xfId="4" applyFont="1" applyFill="1" applyBorder="1" applyAlignment="1">
      <alignment horizontal="center" vertical="center" wrapText="1"/>
    </xf>
    <xf numFmtId="4" fontId="17" fillId="3" borderId="30" xfId="4" applyNumberFormat="1" applyFont="1" applyFill="1" applyBorder="1" applyAlignment="1">
      <alignment horizontal="center" vertical="center" wrapText="1"/>
    </xf>
    <xf numFmtId="4" fontId="17" fillId="3" borderId="31" xfId="4" applyNumberFormat="1" applyFont="1" applyFill="1" applyBorder="1" applyAlignment="1">
      <alignment horizontal="center" vertical="center" wrapText="1"/>
    </xf>
    <xf numFmtId="44" fontId="25" fillId="13" borderId="4" xfId="17" applyFont="1" applyFill="1" applyBorder="1" applyAlignment="1">
      <alignment horizontal="center" vertical="center"/>
    </xf>
    <xf numFmtId="44" fontId="25" fillId="3" borderId="4" xfId="17" applyFont="1" applyFill="1" applyBorder="1" applyAlignment="1">
      <alignment horizontal="center" vertical="center"/>
    </xf>
    <xf numFmtId="0" fontId="24" fillId="3" borderId="0" xfId="0" applyFont="1" applyFill="1" applyAlignment="1">
      <alignment vertical="center"/>
    </xf>
    <xf numFmtId="0" fontId="24" fillId="0" borderId="0" xfId="0" applyFont="1" applyAlignment="1">
      <alignment vertical="center"/>
    </xf>
    <xf numFmtId="172" fontId="24" fillId="0" borderId="0" xfId="16" applyNumberFormat="1" applyFont="1" applyAlignment="1">
      <alignment vertical="center"/>
    </xf>
    <xf numFmtId="49" fontId="25" fillId="3" borderId="4" xfId="17" applyNumberFormat="1" applyFont="1" applyFill="1" applyBorder="1" applyAlignment="1">
      <alignment horizontal="center" vertical="center"/>
    </xf>
    <xf numFmtId="14" fontId="25" fillId="3" borderId="4" xfId="17" applyNumberFormat="1" applyFont="1" applyFill="1" applyBorder="1" applyAlignment="1">
      <alignment horizontal="center" vertical="center"/>
    </xf>
    <xf numFmtId="0" fontId="27" fillId="3" borderId="0" xfId="0" applyFont="1" applyFill="1" applyAlignment="1">
      <alignment horizontal="center" vertical="center"/>
    </xf>
    <xf numFmtId="0" fontId="25" fillId="3" borderId="4" xfId="0" applyFont="1" applyFill="1" applyBorder="1" applyAlignment="1">
      <alignment horizontal="center" vertical="center" wrapText="1"/>
    </xf>
    <xf numFmtId="173" fontId="25" fillId="3" borderId="4" xfId="0" applyNumberFormat="1" applyFont="1" applyFill="1" applyBorder="1" applyAlignment="1">
      <alignment horizontal="center" vertical="center" wrapText="1"/>
    </xf>
    <xf numFmtId="44" fontId="25" fillId="0" borderId="4" xfId="17" applyFont="1" applyFill="1" applyBorder="1" applyAlignment="1">
      <alignment horizontal="center" vertical="center" wrapText="1"/>
    </xf>
    <xf numFmtId="44" fontId="25" fillId="3" borderId="4" xfId="17" applyFont="1" applyFill="1" applyBorder="1" applyAlignment="1">
      <alignment horizontal="center" vertical="center" wrapText="1"/>
    </xf>
    <xf numFmtId="0" fontId="28" fillId="3" borderId="4" xfId="0" applyFont="1" applyFill="1" applyBorder="1" applyAlignment="1">
      <alignment horizontal="center" vertical="center" wrapText="1"/>
    </xf>
    <xf numFmtId="174" fontId="24" fillId="0" borderId="38" xfId="1" applyNumberFormat="1" applyFont="1" applyBorder="1" applyAlignment="1">
      <alignment horizontal="justify" vertical="center" wrapText="1"/>
    </xf>
    <xf numFmtId="2" fontId="24" fillId="0" borderId="38" xfId="4" applyNumberFormat="1" applyFont="1" applyBorder="1" applyAlignment="1">
      <alignment horizontal="center" vertical="center"/>
    </xf>
    <xf numFmtId="173" fontId="28" fillId="0" borderId="4" xfId="0" applyNumberFormat="1" applyFont="1" applyBorder="1" applyAlignment="1">
      <alignment horizontal="center" vertical="center" wrapText="1"/>
    </xf>
    <xf numFmtId="172" fontId="24" fillId="0" borderId="4" xfId="16" applyNumberFormat="1" applyFont="1" applyFill="1" applyBorder="1" applyAlignment="1">
      <alignment vertical="center"/>
    </xf>
    <xf numFmtId="44" fontId="28" fillId="3" borderId="4" xfId="17" applyFont="1" applyFill="1" applyBorder="1" applyAlignment="1">
      <alignment horizontal="center" vertical="center" wrapText="1"/>
    </xf>
    <xf numFmtId="44" fontId="24" fillId="0" borderId="0" xfId="0" applyNumberFormat="1" applyFont="1" applyAlignment="1">
      <alignment vertical="center"/>
    </xf>
    <xf numFmtId="0" fontId="24" fillId="0" borderId="0" xfId="0" applyFont="1" applyAlignment="1">
      <alignment horizontal="center" vertical="center"/>
    </xf>
    <xf numFmtId="0" fontId="28" fillId="3" borderId="42" xfId="0" applyFont="1" applyFill="1" applyBorder="1" applyAlignment="1">
      <alignment horizontal="center" vertical="center" wrapText="1"/>
    </xf>
    <xf numFmtId="174" fontId="24" fillId="0" borderId="40" xfId="1" applyNumberFormat="1" applyFont="1" applyBorder="1" applyAlignment="1">
      <alignment horizontal="justify" vertical="center" wrapText="1"/>
    </xf>
    <xf numFmtId="2" fontId="24" fillId="0" borderId="49" xfId="4" applyNumberFormat="1" applyFont="1" applyBorder="1" applyAlignment="1">
      <alignment horizontal="center" vertical="center"/>
    </xf>
    <xf numFmtId="0" fontId="28" fillId="3" borderId="51" xfId="0" applyFont="1" applyFill="1" applyBorder="1" applyAlignment="1">
      <alignment horizontal="center" vertical="center"/>
    </xf>
    <xf numFmtId="0" fontId="25" fillId="3" borderId="40" xfId="0" applyFont="1" applyFill="1" applyBorder="1" applyAlignment="1">
      <alignment horizontal="right" vertical="center"/>
    </xf>
    <xf numFmtId="0" fontId="28" fillId="3" borderId="50" xfId="0" applyFont="1" applyFill="1" applyBorder="1" applyAlignment="1">
      <alignment horizontal="center" vertical="center"/>
    </xf>
    <xf numFmtId="173" fontId="28" fillId="3" borderId="40" xfId="18" applyNumberFormat="1" applyFont="1" applyFill="1" applyBorder="1" applyAlignment="1">
      <alignment horizontal="right" vertical="center"/>
    </xf>
    <xf numFmtId="44" fontId="28" fillId="3" borderId="50" xfId="17" applyFont="1" applyFill="1" applyBorder="1" applyAlignment="1">
      <alignment horizontal="center" vertical="center"/>
    </xf>
    <xf numFmtId="44" fontId="25" fillId="3" borderId="0" xfId="17" applyFont="1" applyFill="1" applyBorder="1" applyAlignment="1">
      <alignment vertical="center"/>
    </xf>
    <xf numFmtId="0" fontId="25" fillId="3" borderId="40" xfId="0" applyFont="1" applyFill="1" applyBorder="1" applyAlignment="1">
      <alignment vertical="center"/>
    </xf>
    <xf numFmtId="173" fontId="28" fillId="3" borderId="40" xfId="19" applyNumberFormat="1" applyFont="1" applyFill="1" applyBorder="1" applyAlignment="1">
      <alignment horizontal="right" vertical="center"/>
    </xf>
    <xf numFmtId="44" fontId="29" fillId="3" borderId="50" xfId="17" applyFont="1" applyFill="1" applyBorder="1" applyAlignment="1">
      <alignment horizontal="center" vertical="center"/>
    </xf>
    <xf numFmtId="44" fontId="28" fillId="3" borderId="0" xfId="17" applyFont="1" applyFill="1" applyBorder="1" applyAlignment="1">
      <alignment vertical="center"/>
    </xf>
    <xf numFmtId="175" fontId="28" fillId="3" borderId="0" xfId="17" applyNumberFormat="1" applyFont="1" applyFill="1" applyBorder="1" applyAlignment="1">
      <alignment vertical="center"/>
    </xf>
    <xf numFmtId="172" fontId="24" fillId="0" borderId="0" xfId="16" applyNumberFormat="1" applyFont="1" applyBorder="1" applyAlignment="1">
      <alignment vertical="center"/>
    </xf>
    <xf numFmtId="0" fontId="25" fillId="3" borderId="8" xfId="0" applyFont="1" applyFill="1" applyBorder="1" applyAlignment="1">
      <alignment horizontal="center" vertical="center"/>
    </xf>
    <xf numFmtId="0" fontId="25" fillId="3" borderId="6" xfId="0" applyFont="1" applyFill="1" applyBorder="1" applyAlignment="1">
      <alignment horizontal="right" vertical="center"/>
    </xf>
    <xf numFmtId="0" fontId="28" fillId="3" borderId="4" xfId="0" applyFont="1" applyFill="1" applyBorder="1" applyAlignment="1">
      <alignment horizontal="center" vertical="center"/>
    </xf>
    <xf numFmtId="173" fontId="28" fillId="3" borderId="6" xfId="0" applyNumberFormat="1" applyFont="1" applyFill="1" applyBorder="1" applyAlignment="1">
      <alignment horizontal="right" vertical="center"/>
    </xf>
    <xf numFmtId="44" fontId="28" fillId="3" borderId="4" xfId="17" applyFont="1" applyFill="1" applyBorder="1" applyAlignment="1">
      <alignment horizontal="center" vertical="center"/>
    </xf>
    <xf numFmtId="0" fontId="25" fillId="3" borderId="51" xfId="0" applyFont="1" applyFill="1" applyBorder="1" applyAlignment="1">
      <alignment horizontal="center" vertical="center"/>
    </xf>
    <xf numFmtId="0" fontId="28" fillId="3" borderId="40" xfId="0" applyFont="1" applyFill="1" applyBorder="1" applyAlignment="1">
      <alignment vertical="center"/>
    </xf>
    <xf numFmtId="173" fontId="28" fillId="3" borderId="40" xfId="0" applyNumberFormat="1" applyFont="1" applyFill="1" applyBorder="1" applyAlignment="1">
      <alignment horizontal="right" vertical="center"/>
    </xf>
    <xf numFmtId="176" fontId="27" fillId="3" borderId="0" xfId="18" applyNumberFormat="1" applyFont="1" applyFill="1" applyBorder="1" applyAlignment="1">
      <alignment vertical="center"/>
    </xf>
    <xf numFmtId="44" fontId="27" fillId="0" borderId="0" xfId="0" applyNumberFormat="1" applyFont="1" applyAlignment="1">
      <alignment vertical="center"/>
    </xf>
    <xf numFmtId="0" fontId="25" fillId="3" borderId="4" xfId="0" applyFont="1" applyFill="1" applyBorder="1" applyAlignment="1">
      <alignment horizontal="left" vertical="center"/>
    </xf>
    <xf numFmtId="173" fontId="28" fillId="3" borderId="4" xfId="0" applyNumberFormat="1" applyFont="1" applyFill="1" applyBorder="1" applyAlignment="1">
      <alignment horizontal="right" vertical="center"/>
    </xf>
    <xf numFmtId="0" fontId="27" fillId="0" borderId="0" xfId="0" applyFont="1" applyAlignment="1">
      <alignment vertical="center"/>
    </xf>
    <xf numFmtId="168" fontId="24" fillId="3" borderId="0" xfId="18" applyNumberFormat="1" applyFont="1" applyFill="1" applyBorder="1" applyAlignment="1">
      <alignment vertical="center"/>
    </xf>
    <xf numFmtId="0" fontId="28" fillId="3" borderId="5" xfId="0" applyFont="1" applyFill="1" applyBorder="1" applyAlignment="1">
      <alignment vertical="center"/>
    </xf>
    <xf numFmtId="0" fontId="28" fillId="3" borderId="0" xfId="0" applyFont="1" applyFill="1" applyAlignment="1">
      <alignment vertical="center"/>
    </xf>
    <xf numFmtId="173" fontId="28" fillId="3" borderId="0" xfId="0" applyNumberFormat="1" applyFont="1" applyFill="1" applyAlignment="1">
      <alignment horizontal="right" vertical="center"/>
    </xf>
    <xf numFmtId="44" fontId="28" fillId="0" borderId="0" xfId="17" applyFont="1" applyFill="1" applyBorder="1" applyAlignment="1">
      <alignment horizontal="center" vertical="center"/>
    </xf>
    <xf numFmtId="0" fontId="28" fillId="3" borderId="0" xfId="0" applyFont="1" applyFill="1" applyAlignment="1">
      <alignment horizontal="center" vertical="center"/>
    </xf>
    <xf numFmtId="44" fontId="28" fillId="3" borderId="11" xfId="17" applyFont="1" applyFill="1" applyBorder="1" applyAlignment="1">
      <alignment vertical="center"/>
    </xf>
    <xf numFmtId="168" fontId="24" fillId="3" borderId="0" xfId="0" applyNumberFormat="1" applyFont="1" applyFill="1" applyAlignment="1">
      <alignment vertical="center"/>
    </xf>
    <xf numFmtId="44" fontId="28" fillId="0" borderId="40" xfId="17" applyFont="1" applyFill="1" applyBorder="1" applyAlignment="1">
      <alignment horizontal="center" vertical="center"/>
    </xf>
    <xf numFmtId="44" fontId="28" fillId="3" borderId="53" xfId="17" applyFont="1" applyFill="1" applyBorder="1" applyAlignment="1">
      <alignment vertical="center"/>
    </xf>
    <xf numFmtId="0" fontId="27" fillId="0" borderId="10" xfId="0" applyFont="1" applyBorder="1" applyAlignment="1">
      <alignment horizontal="center" vertical="center"/>
    </xf>
    <xf numFmtId="0" fontId="25" fillId="3" borderId="0" xfId="0" applyFont="1" applyFill="1" applyAlignment="1">
      <alignment vertical="center"/>
    </xf>
    <xf numFmtId="173" fontId="24" fillId="3" borderId="0" xfId="0" applyNumberFormat="1" applyFont="1" applyFill="1" applyAlignment="1">
      <alignment horizontal="right" vertical="center"/>
    </xf>
    <xf numFmtId="44" fontId="24" fillId="13" borderId="0" xfId="17" applyFont="1" applyFill="1" applyAlignment="1">
      <alignment horizontal="center" vertical="center"/>
    </xf>
    <xf numFmtId="44" fontId="24" fillId="3" borderId="0" xfId="17" applyFont="1" applyFill="1" applyAlignment="1">
      <alignment vertical="center"/>
    </xf>
    <xf numFmtId="173" fontId="24" fillId="0" borderId="0" xfId="0" applyNumberFormat="1" applyFont="1" applyAlignment="1">
      <alignment horizontal="right" vertical="center"/>
    </xf>
    <xf numFmtId="44" fontId="24" fillId="0" borderId="0" xfId="17" applyFont="1" applyAlignment="1">
      <alignment vertical="center"/>
    </xf>
    <xf numFmtId="0" fontId="27" fillId="0" borderId="0" xfId="0" applyFont="1" applyAlignment="1">
      <alignment horizontal="center" vertical="center"/>
    </xf>
    <xf numFmtId="173" fontId="24" fillId="0" borderId="0" xfId="0" applyNumberFormat="1" applyFont="1" applyAlignment="1">
      <alignment vertical="center"/>
    </xf>
    <xf numFmtId="44" fontId="27" fillId="3" borderId="0" xfId="0" applyNumberFormat="1" applyFont="1" applyFill="1" applyAlignment="1">
      <alignment horizontal="center" vertical="center"/>
    </xf>
    <xf numFmtId="168" fontId="17" fillId="0" borderId="24" xfId="8" applyNumberFormat="1" applyFont="1" applyFill="1" applyBorder="1" applyAlignment="1" applyProtection="1">
      <alignment horizontal="right" vertical="center"/>
    </xf>
    <xf numFmtId="44" fontId="25" fillId="3" borderId="4" xfId="17" applyFont="1" applyFill="1" applyBorder="1" applyAlignment="1">
      <alignment vertical="center"/>
    </xf>
    <xf numFmtId="44" fontId="28" fillId="3" borderId="4" xfId="17" applyFont="1" applyFill="1" applyBorder="1" applyAlignment="1">
      <alignment vertical="center"/>
    </xf>
    <xf numFmtId="44" fontId="24" fillId="0" borderId="4" xfId="17" applyFont="1" applyBorder="1" applyAlignment="1">
      <alignment vertical="center"/>
    </xf>
    <xf numFmtId="165" fontId="4" fillId="0" borderId="4" xfId="2" applyFont="1" applyFill="1" applyBorder="1" applyAlignment="1" applyProtection="1">
      <alignment horizontal="center" vertical="center" wrapText="1"/>
    </xf>
    <xf numFmtId="171" fontId="19" fillId="0" borderId="14" xfId="9" applyNumberFormat="1" applyFont="1" applyFill="1" applyBorder="1" applyAlignment="1" applyProtection="1">
      <alignment horizontal="right" vertical="center" wrapText="1"/>
    </xf>
    <xf numFmtId="0" fontId="14" fillId="0" borderId="0" xfId="4" applyFont="1" applyAlignment="1">
      <alignment horizontal="right" vertical="center"/>
    </xf>
    <xf numFmtId="0" fontId="21" fillId="0" borderId="0" xfId="0" applyFont="1"/>
    <xf numFmtId="0" fontId="33" fillId="3" borderId="11" xfId="7" applyFont="1" applyFill="1" applyBorder="1" applyAlignment="1">
      <alignment vertical="center" wrapText="1"/>
    </xf>
    <xf numFmtId="166" fontId="34" fillId="9" borderId="19" xfId="8" applyFont="1" applyFill="1" applyBorder="1" applyAlignment="1">
      <alignment horizontal="center" vertical="center" wrapText="1"/>
    </xf>
    <xf numFmtId="178" fontId="34" fillId="0" borderId="31" xfId="8" applyNumberFormat="1" applyFont="1" applyFill="1" applyBorder="1" applyAlignment="1">
      <alignment horizontal="center" vertical="center" wrapText="1"/>
    </xf>
    <xf numFmtId="166" fontId="34" fillId="0" borderId="51" xfId="8" applyFont="1" applyFill="1" applyBorder="1" applyAlignment="1">
      <alignment vertical="center" wrapText="1"/>
    </xf>
    <xf numFmtId="180" fontId="34" fillId="0" borderId="50" xfId="8" applyNumberFormat="1" applyFont="1" applyFill="1" applyBorder="1" applyAlignment="1">
      <alignment vertical="center" wrapText="1"/>
    </xf>
    <xf numFmtId="9" fontId="34" fillId="0" borderId="50" xfId="19" applyFont="1" applyFill="1" applyBorder="1" applyAlignment="1">
      <alignment vertical="center" wrapText="1"/>
    </xf>
    <xf numFmtId="178" fontId="34" fillId="0" borderId="50" xfId="8" applyNumberFormat="1" applyFont="1" applyFill="1" applyBorder="1" applyAlignment="1">
      <alignment vertical="center" wrapText="1"/>
    </xf>
    <xf numFmtId="0" fontId="35" fillId="15" borderId="50" xfId="0" applyFont="1" applyFill="1" applyBorder="1" applyAlignment="1">
      <alignment horizontal="center" vertical="center" wrapText="1"/>
    </xf>
    <xf numFmtId="181" fontId="36" fillId="0" borderId="50" xfId="8" applyNumberFormat="1" applyFont="1" applyFill="1" applyBorder="1" applyAlignment="1">
      <alignment vertical="center" wrapText="1"/>
    </xf>
    <xf numFmtId="183" fontId="35" fillId="0" borderId="50" xfId="21" applyNumberFormat="1" applyFont="1" applyBorder="1" applyAlignment="1">
      <alignment horizontal="right" vertical="center"/>
    </xf>
    <xf numFmtId="1" fontId="35" fillId="0" borderId="50" xfId="21" applyNumberFormat="1" applyFont="1" applyFill="1" applyBorder="1" applyAlignment="1">
      <alignment horizontal="center" vertical="center"/>
    </xf>
    <xf numFmtId="181" fontId="34" fillId="0" borderId="57" xfId="8" applyNumberFormat="1" applyFont="1" applyFill="1" applyBorder="1" applyAlignment="1">
      <alignment vertical="center" wrapText="1"/>
    </xf>
    <xf numFmtId="2" fontId="21" fillId="0" borderId="0" xfId="0" applyNumberFormat="1" applyFont="1"/>
    <xf numFmtId="0" fontId="35" fillId="15" borderId="4" xfId="0" applyFont="1" applyFill="1" applyBorder="1" applyAlignment="1">
      <alignment horizontal="center" vertical="center" wrapText="1"/>
    </xf>
    <xf numFmtId="0" fontId="35" fillId="15" borderId="9" xfId="0" applyFont="1" applyFill="1" applyBorder="1" applyAlignment="1">
      <alignment horizontal="center" vertical="center" wrapText="1"/>
    </xf>
    <xf numFmtId="166" fontId="34" fillId="3" borderId="48" xfId="8" applyFont="1" applyFill="1" applyBorder="1" applyAlignment="1">
      <alignment horizontal="left" vertical="center" wrapText="1"/>
    </xf>
    <xf numFmtId="166" fontId="34" fillId="3" borderId="6" xfId="8" applyFont="1" applyFill="1" applyBorder="1" applyAlignment="1">
      <alignment horizontal="left" vertical="center" wrapText="1"/>
    </xf>
    <xf numFmtId="166" fontId="34" fillId="3" borderId="42" xfId="8" applyFont="1" applyFill="1" applyBorder="1" applyAlignment="1">
      <alignment horizontal="left" vertical="center" wrapText="1"/>
    </xf>
    <xf numFmtId="0" fontId="35" fillId="3" borderId="4" xfId="0" applyFont="1" applyFill="1" applyBorder="1" applyAlignment="1">
      <alignment horizontal="center" vertical="center" wrapText="1"/>
    </xf>
    <xf numFmtId="181" fontId="34" fillId="3" borderId="4" xfId="8" applyNumberFormat="1" applyFont="1" applyFill="1" applyBorder="1" applyAlignment="1">
      <alignment vertical="center" wrapText="1"/>
    </xf>
    <xf numFmtId="183" fontId="35" fillId="3" borderId="50" xfId="21" applyNumberFormat="1" applyFont="1" applyFill="1" applyBorder="1" applyAlignment="1">
      <alignment horizontal="right" vertical="center"/>
    </xf>
    <xf numFmtId="166" fontId="34" fillId="3" borderId="40" xfId="8" applyFont="1" applyFill="1" applyBorder="1" applyAlignment="1">
      <alignment horizontal="left" vertical="center" wrapText="1"/>
    </xf>
    <xf numFmtId="166" fontId="34" fillId="3" borderId="58" xfId="8" applyFont="1" applyFill="1" applyBorder="1" applyAlignment="1">
      <alignment horizontal="left" vertical="center" wrapText="1"/>
    </xf>
    <xf numFmtId="166" fontId="34" fillId="3" borderId="7" xfId="8" applyFont="1" applyFill="1" applyBorder="1" applyAlignment="1">
      <alignment horizontal="left" vertical="center" wrapText="1"/>
    </xf>
    <xf numFmtId="0" fontId="35" fillId="3" borderId="9" xfId="0" applyFont="1" applyFill="1" applyBorder="1" applyAlignment="1">
      <alignment horizontal="center" vertical="center" wrapText="1"/>
    </xf>
    <xf numFmtId="181" fontId="34" fillId="3" borderId="9" xfId="8" applyNumberFormat="1" applyFont="1" applyFill="1" applyBorder="1" applyAlignment="1">
      <alignment vertical="center" wrapText="1"/>
    </xf>
    <xf numFmtId="183" fontId="35" fillId="3" borderId="4" xfId="21" applyNumberFormat="1" applyFont="1" applyFill="1" applyBorder="1" applyAlignment="1">
      <alignment horizontal="right" vertical="center"/>
    </xf>
    <xf numFmtId="0" fontId="36" fillId="13" borderId="60" xfId="0" applyFont="1" applyFill="1" applyBorder="1" applyAlignment="1">
      <alignment vertical="center" wrapText="1"/>
    </xf>
    <xf numFmtId="0" fontId="36" fillId="13" borderId="61" xfId="0" applyFont="1" applyFill="1" applyBorder="1" applyAlignment="1">
      <alignment horizontal="center" vertical="center" wrapText="1"/>
    </xf>
    <xf numFmtId="181" fontId="34" fillId="13" borderId="62" xfId="21" applyNumberFormat="1" applyFont="1" applyFill="1" applyBorder="1" applyAlignment="1">
      <alignment horizontal="right" vertical="center" wrapText="1"/>
    </xf>
    <xf numFmtId="181" fontId="0" fillId="0" borderId="0" xfId="0" applyNumberFormat="1"/>
    <xf numFmtId="180" fontId="22" fillId="2" borderId="19" xfId="4" applyNumberFormat="1" applyFont="1" applyFill="1" applyBorder="1" applyAlignment="1">
      <alignment vertical="center"/>
    </xf>
    <xf numFmtId="0" fontId="20" fillId="0" borderId="0" xfId="0" applyFont="1"/>
    <xf numFmtId="0" fontId="38" fillId="0" borderId="40" xfId="22" applyFont="1" applyBorder="1" applyAlignment="1">
      <alignment horizontal="left" vertical="center"/>
    </xf>
    <xf numFmtId="0" fontId="38" fillId="0" borderId="10" xfId="22" applyFont="1" applyBorder="1" applyAlignment="1">
      <alignment vertical="center"/>
    </xf>
    <xf numFmtId="0" fontId="38" fillId="0" borderId="0" xfId="22" applyFont="1" applyAlignment="1">
      <alignment vertical="center"/>
    </xf>
    <xf numFmtId="0" fontId="39" fillId="0" borderId="0" xfId="23" applyFont="1" applyAlignment="1">
      <alignment vertical="center"/>
    </xf>
    <xf numFmtId="0" fontId="0" fillId="0" borderId="0" xfId="0" applyAlignment="1">
      <alignment vertical="center"/>
    </xf>
    <xf numFmtId="184" fontId="20" fillId="0" borderId="0" xfId="16" applyNumberFormat="1" applyFont="1" applyAlignment="1">
      <alignment horizontal="right" vertical="center"/>
    </xf>
    <xf numFmtId="0" fontId="41" fillId="16" borderId="0" xfId="0" applyFont="1" applyFill="1" applyAlignment="1">
      <alignment horizontal="centerContinuous" vertical="center" wrapText="1"/>
    </xf>
    <xf numFmtId="0" fontId="42" fillId="16" borderId="0" xfId="0" applyFont="1" applyFill="1" applyAlignment="1">
      <alignment horizontal="centerContinuous" vertical="center"/>
    </xf>
    <xf numFmtId="184" fontId="41" fillId="16" borderId="0" xfId="16" applyNumberFormat="1" applyFont="1" applyFill="1" applyBorder="1" applyAlignment="1">
      <alignment horizontal="centerContinuous" vertical="center" wrapText="1"/>
    </xf>
    <xf numFmtId="0" fontId="43" fillId="0" borderId="0" xfId="0" applyFont="1" applyAlignment="1">
      <alignment vertical="center" wrapText="1"/>
    </xf>
    <xf numFmtId="184" fontId="20" fillId="0" borderId="0" xfId="16" applyNumberFormat="1" applyFont="1" applyFill="1" applyAlignment="1">
      <alignment horizontal="right" vertical="center"/>
    </xf>
    <xf numFmtId="0" fontId="44" fillId="6" borderId="38" xfId="0" applyFont="1" applyFill="1" applyBorder="1" applyAlignment="1">
      <alignment horizontal="center" vertical="center"/>
    </xf>
    <xf numFmtId="0" fontId="42" fillId="16" borderId="63" xfId="16" applyNumberFormat="1" applyFont="1" applyFill="1" applyBorder="1" applyAlignment="1">
      <alignment horizontal="center" vertical="center"/>
    </xf>
    <xf numFmtId="0" fontId="42" fillId="16" borderId="64" xfId="16" applyNumberFormat="1" applyFont="1" applyFill="1" applyBorder="1" applyAlignment="1">
      <alignment horizontal="center" vertical="center"/>
    </xf>
    <xf numFmtId="0" fontId="45" fillId="16" borderId="65" xfId="0" applyFont="1" applyFill="1" applyBorder="1" applyAlignment="1">
      <alignment horizontal="center" vertical="center" wrapText="1"/>
    </xf>
    <xf numFmtId="0" fontId="45" fillId="16" borderId="66" xfId="0" applyFont="1" applyFill="1" applyBorder="1" applyAlignment="1">
      <alignment horizontal="center" vertical="center" wrapText="1"/>
    </xf>
    <xf numFmtId="0" fontId="45" fillId="16" borderId="67" xfId="0" applyFont="1" applyFill="1" applyBorder="1" applyAlignment="1">
      <alignment horizontal="center" vertical="center" wrapText="1"/>
    </xf>
    <xf numFmtId="184" fontId="45" fillId="16" borderId="68" xfId="16" applyNumberFormat="1" applyFont="1" applyFill="1" applyBorder="1" applyAlignment="1">
      <alignment horizontal="center" vertical="center" wrapText="1"/>
    </xf>
    <xf numFmtId="0" fontId="44" fillId="0" borderId="0" xfId="0" applyFont="1" applyAlignment="1">
      <alignment horizontal="center" vertical="center" wrapText="1"/>
    </xf>
    <xf numFmtId="0" fontId="5" fillId="0" borderId="0" xfId="0" applyFont="1" applyAlignment="1">
      <alignment vertical="center"/>
    </xf>
    <xf numFmtId="42" fontId="0" fillId="0" borderId="0" xfId="16" applyFont="1" applyAlignment="1">
      <alignment vertical="center"/>
    </xf>
    <xf numFmtId="0" fontId="43" fillId="0" borderId="36" xfId="0" applyFont="1" applyBorder="1" applyAlignment="1">
      <alignment vertical="center" wrapText="1"/>
    </xf>
    <xf numFmtId="184" fontId="43" fillId="0" borderId="4" xfId="16" applyNumberFormat="1" applyFont="1" applyFill="1" applyBorder="1" applyAlignment="1">
      <alignment horizontal="center" vertical="center" wrapText="1"/>
    </xf>
    <xf numFmtId="184" fontId="43" fillId="0" borderId="31" xfId="16" applyNumberFormat="1" applyFont="1" applyFill="1" applyBorder="1" applyAlignment="1">
      <alignment horizontal="right" vertical="center" wrapText="1"/>
    </xf>
    <xf numFmtId="0" fontId="5" fillId="0" borderId="0" xfId="0" applyFont="1" applyAlignment="1">
      <alignment horizontal="center" vertical="center"/>
    </xf>
    <xf numFmtId="0" fontId="43" fillId="0" borderId="8" xfId="0" applyFont="1" applyBorder="1" applyAlignment="1">
      <alignment vertical="center" wrapText="1"/>
    </xf>
    <xf numFmtId="184" fontId="43" fillId="0" borderId="47" xfId="16" applyNumberFormat="1" applyFont="1" applyFill="1" applyBorder="1" applyAlignment="1">
      <alignment horizontal="right" vertical="center" wrapText="1"/>
    </xf>
    <xf numFmtId="42" fontId="0" fillId="0" borderId="0" xfId="0" applyNumberFormat="1" applyAlignment="1">
      <alignment vertical="center"/>
    </xf>
    <xf numFmtId="42" fontId="0" fillId="0" borderId="0" xfId="19" applyNumberFormat="1" applyFont="1" applyAlignment="1">
      <alignment vertical="center"/>
    </xf>
    <xf numFmtId="0" fontId="43" fillId="0" borderId="34" xfId="0" applyFont="1" applyBorder="1" applyAlignment="1">
      <alignment vertical="center" wrapText="1"/>
    </xf>
    <xf numFmtId="184" fontId="43" fillId="0" borderId="69" xfId="16" applyNumberFormat="1" applyFont="1" applyFill="1" applyBorder="1" applyAlignment="1">
      <alignment horizontal="right" vertical="center" wrapText="1"/>
    </xf>
    <xf numFmtId="184" fontId="43" fillId="2" borderId="57" xfId="16" applyNumberFormat="1" applyFont="1" applyFill="1" applyBorder="1" applyAlignment="1">
      <alignment horizontal="right" vertical="center"/>
    </xf>
    <xf numFmtId="185" fontId="44" fillId="2" borderId="69" xfId="18" applyNumberFormat="1" applyFont="1" applyFill="1" applyBorder="1" applyAlignment="1">
      <alignment horizontal="center" vertical="center" wrapText="1"/>
    </xf>
    <xf numFmtId="186" fontId="47" fillId="2" borderId="70" xfId="18" applyNumberFormat="1" applyFont="1" applyFill="1" applyBorder="1" applyAlignment="1">
      <alignment horizontal="right" vertical="center"/>
    </xf>
    <xf numFmtId="0" fontId="5" fillId="0" borderId="29" xfId="0" applyFont="1" applyBorder="1" applyAlignment="1">
      <alignment horizontal="justify" vertical="center" wrapText="1"/>
    </xf>
    <xf numFmtId="0" fontId="5" fillId="0" borderId="60" xfId="0" applyFont="1" applyBorder="1" applyAlignment="1">
      <alignment horizontal="center" vertical="center" wrapText="1"/>
    </xf>
    <xf numFmtId="184" fontId="43" fillId="0" borderId="62" xfId="16" applyNumberFormat="1" applyFont="1" applyFill="1" applyBorder="1" applyAlignment="1">
      <alignment horizontal="right" vertical="center" wrapText="1"/>
    </xf>
    <xf numFmtId="184" fontId="43" fillId="2" borderId="27" xfId="16" applyNumberFormat="1" applyFont="1" applyFill="1" applyBorder="1" applyAlignment="1">
      <alignment horizontal="right" vertical="center"/>
    </xf>
    <xf numFmtId="186" fontId="47" fillId="6" borderId="62" xfId="18" applyNumberFormat="1" applyFont="1" applyFill="1" applyBorder="1" applyAlignment="1">
      <alignment horizontal="right" vertical="center"/>
    </xf>
    <xf numFmtId="187" fontId="46" fillId="0" borderId="0" xfId="0" applyNumberFormat="1" applyFont="1" applyAlignment="1">
      <alignment vertical="center"/>
    </xf>
    <xf numFmtId="186" fontId="0" fillId="0" borderId="0" xfId="0" applyNumberFormat="1" applyAlignment="1">
      <alignment vertical="center"/>
    </xf>
    <xf numFmtId="0" fontId="43" fillId="0" borderId="60" xfId="0" applyFont="1" applyBorder="1" applyAlignment="1">
      <alignment vertical="center" wrapText="1"/>
    </xf>
    <xf numFmtId="184" fontId="43" fillId="0" borderId="60" xfId="16" applyNumberFormat="1" applyFont="1" applyFill="1" applyBorder="1" applyAlignment="1">
      <alignment horizontal="center" vertical="center" wrapText="1"/>
    </xf>
    <xf numFmtId="187" fontId="5" fillId="0" borderId="0" xfId="0" applyNumberFormat="1" applyFont="1" applyAlignment="1">
      <alignment vertical="center" wrapText="1"/>
    </xf>
    <xf numFmtId="186" fontId="44" fillId="6" borderId="70" xfId="18" applyNumberFormat="1" applyFont="1" applyFill="1" applyBorder="1" applyAlignment="1">
      <alignment horizontal="right" vertical="center"/>
    </xf>
    <xf numFmtId="187" fontId="46" fillId="0" borderId="0" xfId="0" applyNumberFormat="1" applyFont="1" applyAlignment="1">
      <alignment vertical="center" wrapText="1"/>
    </xf>
    <xf numFmtId="0" fontId="43" fillId="0" borderId="29" xfId="0" applyFont="1" applyBorder="1" applyAlignment="1">
      <alignment vertical="center" wrapText="1"/>
    </xf>
    <xf numFmtId="0" fontId="43" fillId="0" borderId="7" xfId="0" applyFont="1" applyBorder="1" applyAlignment="1">
      <alignment horizontal="justify" vertical="center" wrapText="1"/>
    </xf>
    <xf numFmtId="0" fontId="5" fillId="0" borderId="4" xfId="0" applyFont="1" applyBorder="1" applyAlignment="1">
      <alignment vertical="center"/>
    </xf>
    <xf numFmtId="187" fontId="5" fillId="0" borderId="0" xfId="0" applyNumberFormat="1" applyFont="1" applyAlignment="1">
      <alignment horizontal="center" vertical="center"/>
    </xf>
    <xf numFmtId="186" fontId="44" fillId="6" borderId="62" xfId="18" applyNumberFormat="1" applyFont="1" applyFill="1" applyBorder="1" applyAlignment="1">
      <alignment horizontal="right" vertical="center"/>
    </xf>
    <xf numFmtId="0" fontId="43" fillId="0" borderId="46" xfId="0" applyFont="1" applyBorder="1" applyAlignment="1">
      <alignment horizontal="justify" vertical="center" wrapText="1"/>
    </xf>
    <xf numFmtId="184" fontId="43" fillId="0" borderId="12" xfId="16" applyNumberFormat="1" applyFont="1" applyFill="1" applyBorder="1" applyAlignment="1">
      <alignment horizontal="right" vertical="center" wrapText="1"/>
    </xf>
    <xf numFmtId="186" fontId="44" fillId="6" borderId="19" xfId="18" applyNumberFormat="1" applyFont="1" applyFill="1" applyBorder="1" applyAlignment="1">
      <alignment horizontal="right" vertical="center"/>
    </xf>
    <xf numFmtId="0" fontId="43" fillId="0" borderId="42" xfId="0" applyFont="1" applyBorder="1" applyAlignment="1">
      <alignment horizontal="justify" vertical="center" wrapText="1"/>
    </xf>
    <xf numFmtId="187" fontId="43" fillId="0" borderId="4" xfId="18" applyNumberFormat="1" applyFont="1" applyFill="1" applyBorder="1" applyAlignment="1">
      <alignment vertical="center" wrapText="1"/>
    </xf>
    <xf numFmtId="0" fontId="43" fillId="0" borderId="36" xfId="0" applyFont="1" applyBorder="1" applyAlignment="1">
      <alignment horizontal="justify" vertical="center" wrapText="1"/>
    </xf>
    <xf numFmtId="184" fontId="43" fillId="0" borderId="30" xfId="16" applyNumberFormat="1" applyFont="1" applyFill="1" applyBorder="1" applyAlignment="1">
      <alignment horizontal="center" vertical="center" wrapText="1"/>
    </xf>
    <xf numFmtId="0" fontId="43" fillId="0" borderId="8" xfId="0" applyFont="1" applyBorder="1" applyAlignment="1">
      <alignment horizontal="justify" vertical="center" wrapText="1" shrinkToFit="1"/>
    </xf>
    <xf numFmtId="0" fontId="43" fillId="0" borderId="4" xfId="0" applyFont="1" applyBorder="1" applyAlignment="1">
      <alignment horizontal="center" vertical="center" wrapText="1" shrinkToFit="1"/>
    </xf>
    <xf numFmtId="187" fontId="43" fillId="0" borderId="4" xfId="18" applyNumberFormat="1" applyFont="1" applyFill="1" applyBorder="1" applyAlignment="1">
      <alignment horizontal="center" vertical="center" wrapText="1" shrinkToFit="1"/>
    </xf>
    <xf numFmtId="0" fontId="43" fillId="0" borderId="34" xfId="0" applyFont="1" applyBorder="1" applyAlignment="1">
      <alignment horizontal="justify" vertical="center" wrapText="1" shrinkToFit="1"/>
    </xf>
    <xf numFmtId="0" fontId="43" fillId="0" borderId="28" xfId="0" applyFont="1" applyBorder="1" applyAlignment="1">
      <alignment horizontal="center" vertical="center" wrapText="1" shrinkToFit="1"/>
    </xf>
    <xf numFmtId="187" fontId="43" fillId="0" borderId="28" xfId="18" applyNumberFormat="1" applyFont="1" applyFill="1" applyBorder="1" applyAlignment="1">
      <alignment horizontal="center" vertical="center" wrapText="1" shrinkToFit="1"/>
    </xf>
    <xf numFmtId="0" fontId="5" fillId="0" borderId="28" xfId="0" applyFont="1" applyBorder="1" applyAlignment="1">
      <alignment vertical="center"/>
    </xf>
    <xf numFmtId="184" fontId="43" fillId="0" borderId="28" xfId="16" applyNumberFormat="1" applyFont="1" applyFill="1" applyBorder="1" applyAlignment="1">
      <alignment horizontal="center" vertical="center" wrapText="1"/>
    </xf>
    <xf numFmtId="0" fontId="43" fillId="0" borderId="36" xfId="0" quotePrefix="1" applyFont="1" applyBorder="1" applyAlignment="1">
      <alignment horizontal="left" vertical="center" wrapText="1"/>
    </xf>
    <xf numFmtId="0" fontId="5" fillId="0" borderId="7" xfId="0" applyFont="1" applyBorder="1" applyAlignment="1">
      <alignment horizontal="justify" vertical="center" wrapText="1"/>
    </xf>
    <xf numFmtId="0" fontId="5" fillId="0" borderId="4" xfId="0" applyFont="1" applyBorder="1" applyAlignment="1">
      <alignment horizontal="center" vertical="center" wrapText="1"/>
    </xf>
    <xf numFmtId="188" fontId="5" fillId="0" borderId="4" xfId="0" applyNumberFormat="1" applyFont="1" applyBorder="1" applyAlignment="1">
      <alignment horizontal="center" vertical="center" wrapText="1"/>
    </xf>
    <xf numFmtId="186" fontId="43" fillId="0" borderId="4" xfId="0" applyNumberFormat="1" applyFont="1" applyBorder="1" applyAlignment="1">
      <alignment horizontal="center" vertical="center" wrapText="1"/>
    </xf>
    <xf numFmtId="187" fontId="43" fillId="0" borderId="4" xfId="18" applyNumberFormat="1" applyFont="1" applyFill="1" applyBorder="1" applyAlignment="1">
      <alignment horizontal="center" vertical="center" wrapText="1"/>
    </xf>
    <xf numFmtId="184" fontId="44" fillId="0" borderId="47" xfId="16" applyNumberFormat="1" applyFont="1" applyFill="1" applyBorder="1" applyAlignment="1">
      <alignment horizontal="right" vertical="center" wrapText="1"/>
    </xf>
    <xf numFmtId="0" fontId="43" fillId="0" borderId="7" xfId="0" applyFont="1" applyBorder="1" applyAlignment="1">
      <alignment horizontal="justify" vertical="center" wrapText="1" shrinkToFit="1"/>
    </xf>
    <xf numFmtId="0" fontId="43" fillId="0" borderId="8" xfId="0" applyFont="1" applyBorder="1" applyAlignment="1">
      <alignment horizontal="justify" vertical="center" wrapText="1"/>
    </xf>
    <xf numFmtId="0" fontId="43" fillId="0" borderId="34" xfId="0" applyFont="1" applyBorder="1" applyAlignment="1">
      <alignment horizontal="justify" vertical="center" wrapText="1"/>
    </xf>
    <xf numFmtId="186" fontId="43" fillId="0" borderId="28" xfId="0" applyNumberFormat="1" applyFont="1" applyBorder="1" applyAlignment="1">
      <alignment horizontal="center" vertical="center" wrapText="1"/>
    </xf>
    <xf numFmtId="0" fontId="43" fillId="0" borderId="59" xfId="0" applyFont="1" applyBorder="1" applyAlignment="1">
      <alignment horizontal="justify" vertical="center" wrapText="1"/>
    </xf>
    <xf numFmtId="184" fontId="43" fillId="0" borderId="62" xfId="16" applyNumberFormat="1" applyFont="1" applyFill="1" applyBorder="1" applyAlignment="1">
      <alignment horizontal="right" vertical="center"/>
    </xf>
    <xf numFmtId="0" fontId="43" fillId="0" borderId="7" xfId="0" applyFont="1" applyBorder="1" applyAlignment="1">
      <alignment vertical="center" wrapText="1"/>
    </xf>
    <xf numFmtId="184" fontId="43" fillId="0" borderId="57" xfId="16" applyNumberFormat="1" applyFont="1" applyFill="1" applyBorder="1" applyAlignment="1">
      <alignment horizontal="right" vertical="center"/>
    </xf>
    <xf numFmtId="184" fontId="43" fillId="0" borderId="12" xfId="16" applyNumberFormat="1" applyFont="1" applyFill="1" applyBorder="1" applyAlignment="1">
      <alignment horizontal="right" vertical="center"/>
    </xf>
    <xf numFmtId="187" fontId="5" fillId="0" borderId="0" xfId="0" applyNumberFormat="1" applyFont="1" applyAlignment="1">
      <alignment vertical="center"/>
    </xf>
    <xf numFmtId="0" fontId="43" fillId="0" borderId="43" xfId="0" applyFont="1" applyBorder="1" applyAlignment="1">
      <alignment horizontal="justify" vertical="center" wrapText="1"/>
    </xf>
    <xf numFmtId="0" fontId="43" fillId="0" borderId="71" xfId="0" applyFont="1" applyBorder="1" applyAlignment="1">
      <alignment horizontal="center" vertical="center" wrapText="1"/>
    </xf>
    <xf numFmtId="187" fontId="43" fillId="0" borderId="71" xfId="18" applyNumberFormat="1" applyFont="1" applyFill="1" applyBorder="1" applyAlignment="1">
      <alignment horizontal="center" vertical="center" wrapText="1"/>
    </xf>
    <xf numFmtId="189" fontId="5" fillId="0" borderId="47" xfId="0" applyNumberFormat="1" applyFont="1" applyBorder="1" applyAlignment="1">
      <alignment vertical="center" wrapText="1"/>
    </xf>
    <xf numFmtId="0" fontId="46" fillId="0" borderId="33" xfId="0" applyFont="1" applyBorder="1" applyAlignment="1">
      <alignment vertical="center"/>
    </xf>
    <xf numFmtId="184" fontId="0" fillId="0" borderId="0" xfId="0" applyNumberFormat="1" applyAlignment="1">
      <alignment vertical="center"/>
    </xf>
    <xf numFmtId="0" fontId="5" fillId="0" borderId="36" xfId="0" applyFont="1" applyBorder="1" applyAlignment="1">
      <alignment horizontal="justify" vertical="center" wrapText="1"/>
    </xf>
    <xf numFmtId="0" fontId="46" fillId="0" borderId="75" xfId="0" applyFont="1" applyBorder="1" applyAlignment="1">
      <alignment vertical="center" wrapText="1"/>
    </xf>
    <xf numFmtId="0" fontId="5" fillId="0" borderId="28" xfId="0" applyFont="1" applyBorder="1" applyAlignment="1">
      <alignment horizontal="center" vertical="center" wrapText="1"/>
    </xf>
    <xf numFmtId="187" fontId="43" fillId="0" borderId="28" xfId="18" applyNumberFormat="1" applyFont="1" applyFill="1" applyBorder="1" applyAlignment="1">
      <alignment vertical="center" wrapText="1"/>
    </xf>
    <xf numFmtId="189" fontId="5" fillId="0" borderId="69" xfId="0" applyNumberFormat="1" applyFont="1" applyBorder="1" applyAlignment="1">
      <alignment vertical="center" wrapText="1"/>
    </xf>
    <xf numFmtId="0" fontId="5" fillId="0" borderId="28" xfId="0" applyFont="1" applyBorder="1" applyAlignment="1">
      <alignment vertical="center" wrapText="1"/>
    </xf>
    <xf numFmtId="0" fontId="44" fillId="0" borderId="33" xfId="0" applyFont="1" applyBorder="1" applyAlignment="1">
      <alignment vertical="center" wrapText="1"/>
    </xf>
    <xf numFmtId="0" fontId="43" fillId="0" borderId="4" xfId="0" applyFont="1" applyBorder="1" applyAlignment="1">
      <alignment horizontal="justify" vertical="center" wrapText="1"/>
    </xf>
    <xf numFmtId="0" fontId="0" fillId="0" borderId="4" xfId="0" applyBorder="1" applyAlignment="1">
      <alignment vertical="center" wrapText="1"/>
    </xf>
    <xf numFmtId="0" fontId="0" fillId="0" borderId="4" xfId="0" applyBorder="1" applyAlignment="1">
      <alignment vertical="center"/>
    </xf>
    <xf numFmtId="0" fontId="43" fillId="0" borderId="4" xfId="18" applyNumberFormat="1" applyFont="1" applyFill="1" applyBorder="1" applyAlignment="1">
      <alignment horizontal="center" vertical="center" wrapText="1"/>
    </xf>
    <xf numFmtId="0" fontId="43" fillId="0" borderId="46" xfId="0" applyFont="1" applyBorder="1" applyAlignment="1">
      <alignment vertical="center" wrapText="1"/>
    </xf>
    <xf numFmtId="186" fontId="44" fillId="6" borderId="27" xfId="18" applyNumberFormat="1" applyFont="1" applyFill="1" applyBorder="1" applyAlignment="1">
      <alignment horizontal="right" vertical="center"/>
    </xf>
    <xf numFmtId="187" fontId="46" fillId="0" borderId="0" xfId="18" applyNumberFormat="1" applyFont="1" applyFill="1" applyBorder="1" applyAlignment="1">
      <alignment vertical="center" wrapText="1"/>
    </xf>
    <xf numFmtId="0" fontId="48" fillId="0" borderId="20" xfId="0" applyFont="1" applyBorder="1" applyAlignment="1">
      <alignment horizontal="center" vertical="center"/>
    </xf>
    <xf numFmtId="0" fontId="33" fillId="0" borderId="21" xfId="0" quotePrefix="1" applyFont="1" applyBorder="1" applyAlignment="1">
      <alignment vertical="center" wrapText="1"/>
    </xf>
    <xf numFmtId="186" fontId="49" fillId="0" borderId="62" xfId="18" applyNumberFormat="1" applyFont="1" applyFill="1" applyBorder="1" applyAlignment="1">
      <alignment vertical="center" wrapText="1"/>
    </xf>
    <xf numFmtId="184" fontId="20" fillId="0" borderId="0" xfId="16" applyNumberFormat="1" applyFont="1" applyBorder="1" applyAlignment="1">
      <alignment horizontal="right" vertical="center"/>
    </xf>
    <xf numFmtId="0" fontId="0" fillId="0" borderId="40" xfId="0" applyBorder="1" applyAlignment="1">
      <alignment vertical="center"/>
    </xf>
    <xf numFmtId="0" fontId="0" fillId="0" borderId="40" xfId="0" applyBorder="1" applyAlignment="1">
      <alignment horizontal="center" vertical="center"/>
    </xf>
    <xf numFmtId="0" fontId="43" fillId="0" borderId="0" xfId="0" applyFont="1" applyAlignment="1">
      <alignment horizontal="center"/>
    </xf>
    <xf numFmtId="0" fontId="43" fillId="3" borderId="0" xfId="0" applyFont="1" applyFill="1" applyAlignment="1">
      <alignment horizontal="center"/>
    </xf>
    <xf numFmtId="0" fontId="54" fillId="0" borderId="0" xfId="22" applyFont="1" applyAlignment="1">
      <alignment horizontal="center" vertical="center"/>
    </xf>
    <xf numFmtId="0" fontId="54" fillId="0" borderId="0" xfId="22" applyFont="1" applyAlignment="1">
      <alignment vertical="center"/>
    </xf>
    <xf numFmtId="0" fontId="43" fillId="3" borderId="5" xfId="0" applyFont="1" applyFill="1" applyBorder="1" applyAlignment="1">
      <alignment horizontal="center"/>
    </xf>
    <xf numFmtId="0" fontId="43" fillId="3" borderId="11" xfId="0" applyFont="1" applyFill="1" applyBorder="1" applyAlignment="1">
      <alignment horizontal="center"/>
    </xf>
    <xf numFmtId="190" fontId="55" fillId="3" borderId="40" xfId="0" applyNumberFormat="1" applyFont="1" applyFill="1" applyBorder="1" applyAlignment="1">
      <alignment horizontal="center"/>
    </xf>
    <xf numFmtId="0" fontId="44" fillId="3" borderId="11" xfId="0" applyFont="1" applyFill="1" applyBorder="1" applyAlignment="1">
      <alignment horizontal="center" wrapText="1"/>
    </xf>
    <xf numFmtId="0" fontId="44" fillId="3" borderId="5" xfId="0" applyFont="1" applyFill="1" applyBorder="1" applyAlignment="1">
      <alignment horizontal="left" indent="1"/>
    </xf>
    <xf numFmtId="0" fontId="55" fillId="3" borderId="6" xfId="0" applyFont="1" applyFill="1" applyBorder="1" applyAlignment="1">
      <alignment horizontal="center"/>
    </xf>
    <xf numFmtId="2" fontId="55" fillId="3" borderId="53" xfId="0" applyNumberFormat="1" applyFont="1" applyFill="1" applyBorder="1" applyAlignment="1">
      <alignment horizontal="center"/>
    </xf>
    <xf numFmtId="0" fontId="43" fillId="3" borderId="13" xfId="0" applyFont="1" applyFill="1" applyBorder="1" applyAlignment="1">
      <alignment horizontal="center"/>
    </xf>
    <xf numFmtId="0" fontId="43" fillId="3" borderId="14" xfId="0" applyFont="1" applyFill="1" applyBorder="1" applyAlignment="1">
      <alignment horizontal="center"/>
    </xf>
    <xf numFmtId="0" fontId="43" fillId="3" borderId="24" xfId="0" applyFont="1" applyFill="1" applyBorder="1" applyAlignment="1">
      <alignment horizontal="center"/>
    </xf>
    <xf numFmtId="0" fontId="43" fillId="3" borderId="0" xfId="0" applyFont="1" applyFill="1" applyAlignment="1">
      <alignment horizontal="left"/>
    </xf>
    <xf numFmtId="0" fontId="43" fillId="3" borderId="0" xfId="0" applyFont="1" applyFill="1" applyAlignment="1">
      <alignment horizontal="right"/>
    </xf>
    <xf numFmtId="0" fontId="43" fillId="3" borderId="0" xfId="0" applyFont="1" applyFill="1"/>
    <xf numFmtId="0" fontId="43" fillId="3" borderId="0" xfId="0" applyFont="1" applyFill="1" applyAlignment="1">
      <alignment horizontal="center" vertical="center"/>
    </xf>
    <xf numFmtId="0" fontId="43" fillId="0" borderId="4" xfId="0" applyFont="1" applyBorder="1" applyAlignment="1">
      <alignment horizontal="center" vertical="center"/>
    </xf>
    <xf numFmtId="183" fontId="43" fillId="0" borderId="30" xfId="0" applyNumberFormat="1" applyFont="1" applyBorder="1" applyAlignment="1">
      <alignment horizontal="center" vertical="center" wrapText="1"/>
    </xf>
    <xf numFmtId="2" fontId="43" fillId="0" borderId="30" xfId="19" applyNumberFormat="1" applyFont="1" applyBorder="1" applyAlignment="1">
      <alignment horizontal="center" vertical="center" wrapText="1"/>
    </xf>
    <xf numFmtId="183" fontId="43" fillId="0" borderId="4" xfId="0" applyNumberFormat="1" applyFont="1" applyBorder="1" applyAlignment="1">
      <alignment horizontal="center" vertical="center" wrapText="1"/>
    </xf>
    <xf numFmtId="177" fontId="43" fillId="0" borderId="47" xfId="0" applyNumberFormat="1" applyFont="1" applyBorder="1" applyAlignment="1">
      <alignment horizontal="left" vertical="center" wrapText="1"/>
    </xf>
    <xf numFmtId="181" fontId="47" fillId="5" borderId="37" xfId="0" applyNumberFormat="1" applyFont="1" applyFill="1" applyBorder="1" applyAlignment="1">
      <alignment horizontal="left" vertical="center"/>
    </xf>
    <xf numFmtId="0" fontId="58" fillId="16" borderId="86" xfId="0" applyFont="1" applyFill="1" applyBorder="1" applyAlignment="1">
      <alignment horizontal="center" vertical="center" wrapText="1"/>
    </xf>
    <xf numFmtId="191" fontId="43" fillId="3" borderId="0" xfId="16" applyNumberFormat="1" applyFont="1" applyFill="1" applyAlignment="1">
      <alignment horizontal="center"/>
    </xf>
    <xf numFmtId="0" fontId="45" fillId="16" borderId="82" xfId="0" applyFont="1" applyFill="1" applyBorder="1" applyAlignment="1">
      <alignment horizontal="center" vertical="center" wrapText="1"/>
    </xf>
    <xf numFmtId="181" fontId="47" fillId="2" borderId="37" xfId="0" applyNumberFormat="1" applyFont="1" applyFill="1" applyBorder="1" applyAlignment="1">
      <alignment horizontal="left" vertical="center"/>
    </xf>
    <xf numFmtId="42" fontId="43" fillId="3" borderId="0" xfId="16" applyFont="1" applyFill="1" applyAlignment="1">
      <alignment horizontal="center"/>
    </xf>
    <xf numFmtId="0" fontId="37" fillId="0" borderId="0" xfId="0" applyFont="1" applyAlignment="1">
      <alignment vertical="center"/>
    </xf>
    <xf numFmtId="0" fontId="59" fillId="0" borderId="0" xfId="0" applyFont="1" applyAlignment="1">
      <alignment vertical="center"/>
    </xf>
    <xf numFmtId="0" fontId="0" fillId="0" borderId="0" xfId="0" applyAlignment="1">
      <alignment horizontal="center"/>
    </xf>
    <xf numFmtId="177" fontId="9" fillId="0" borderId="0" xfId="1" applyNumberFormat="1" applyFont="1"/>
    <xf numFmtId="42" fontId="9" fillId="0" borderId="0" xfId="16" applyFont="1" applyFill="1" applyProtection="1"/>
    <xf numFmtId="0" fontId="17" fillId="3" borderId="36" xfId="4" applyFont="1" applyFill="1" applyBorder="1" applyAlignment="1">
      <alignment vertical="center" wrapText="1"/>
    </xf>
    <xf numFmtId="0" fontId="17" fillId="3" borderId="30" xfId="4" applyFont="1" applyFill="1" applyBorder="1" applyAlignment="1">
      <alignment vertical="center" wrapText="1"/>
    </xf>
    <xf numFmtId="0" fontId="17" fillId="0" borderId="30" xfId="5" applyFont="1" applyBorder="1" applyAlignment="1">
      <alignment vertical="center" wrapText="1"/>
    </xf>
    <xf numFmtId="0" fontId="17" fillId="0" borderId="2" xfId="5" applyFont="1" applyBorder="1" applyAlignment="1">
      <alignment vertical="center" wrapText="1"/>
    </xf>
    <xf numFmtId="0" fontId="17" fillId="3" borderId="26" xfId="4" applyFont="1" applyFill="1" applyBorder="1" applyAlignment="1">
      <alignment vertical="center" wrapText="1"/>
    </xf>
    <xf numFmtId="4" fontId="17" fillId="3" borderId="30" xfId="4" applyNumberFormat="1" applyFont="1" applyFill="1" applyBorder="1" applyAlignment="1">
      <alignment vertical="center" wrapText="1"/>
    </xf>
    <xf numFmtId="4" fontId="17" fillId="3" borderId="31" xfId="4" applyNumberFormat="1" applyFont="1" applyFill="1" applyBorder="1" applyAlignment="1">
      <alignment vertical="center" wrapText="1"/>
    </xf>
    <xf numFmtId="169" fontId="15" fillId="5" borderId="22" xfId="4" applyNumberFormat="1" applyFont="1" applyFill="1" applyBorder="1" applyAlignment="1">
      <alignment vertical="center"/>
    </xf>
    <xf numFmtId="0" fontId="14" fillId="3" borderId="0" xfId="4" applyFont="1" applyFill="1" applyAlignment="1">
      <alignment horizontal="right" vertical="center"/>
    </xf>
    <xf numFmtId="169" fontId="14" fillId="3" borderId="0" xfId="4" applyNumberFormat="1" applyFont="1" applyFill="1" applyAlignment="1">
      <alignment vertical="center"/>
    </xf>
    <xf numFmtId="0" fontId="10" fillId="0" borderId="1" xfId="3" applyFont="1" applyBorder="1" applyAlignment="1">
      <alignment vertical="center"/>
    </xf>
    <xf numFmtId="0" fontId="10" fillId="0" borderId="18" xfId="3" applyFont="1" applyBorder="1" applyAlignment="1">
      <alignment vertical="center"/>
    </xf>
    <xf numFmtId="0" fontId="10" fillId="0" borderId="23" xfId="3" applyFont="1" applyBorder="1" applyAlignment="1">
      <alignment vertical="center"/>
    </xf>
    <xf numFmtId="169" fontId="14" fillId="6" borderId="19" xfId="4" applyNumberFormat="1" applyFont="1" applyFill="1" applyBorder="1" applyAlignment="1">
      <alignment vertical="center"/>
    </xf>
    <xf numFmtId="172" fontId="19" fillId="0" borderId="50" xfId="16" applyNumberFormat="1" applyFont="1" applyFill="1" applyBorder="1" applyAlignment="1" applyProtection="1">
      <alignment horizontal="right" vertical="center" wrapText="1"/>
    </xf>
    <xf numFmtId="172" fontId="19" fillId="0" borderId="4" xfId="16" applyNumberFormat="1" applyFont="1" applyFill="1" applyBorder="1" applyAlignment="1" applyProtection="1">
      <alignment horizontal="right" vertical="center" wrapText="1"/>
    </xf>
    <xf numFmtId="0" fontId="19" fillId="0" borderId="4" xfId="5" applyFont="1" applyBorder="1" applyAlignment="1">
      <alignment horizontal="center" wrapText="1"/>
    </xf>
    <xf numFmtId="0" fontId="4" fillId="0" borderId="0" xfId="1" applyFont="1" applyAlignment="1">
      <alignment vertical="center"/>
    </xf>
    <xf numFmtId="0" fontId="11" fillId="0" borderId="5" xfId="3" applyFont="1" applyBorder="1" applyAlignment="1">
      <alignment vertical="center"/>
    </xf>
    <xf numFmtId="0" fontId="11" fillId="0" borderId="0" xfId="3" applyFont="1" applyAlignment="1">
      <alignment vertical="center"/>
    </xf>
    <xf numFmtId="0" fontId="11" fillId="0" borderId="11" xfId="3" applyFont="1" applyBorder="1" applyAlignment="1">
      <alignment vertical="center"/>
    </xf>
    <xf numFmtId="169" fontId="14" fillId="18" borderId="22" xfId="4" applyNumberFormat="1" applyFont="1" applyFill="1" applyBorder="1" applyAlignment="1">
      <alignment vertical="center"/>
    </xf>
    <xf numFmtId="169" fontId="15" fillId="18" borderId="22" xfId="4" applyNumberFormat="1" applyFont="1" applyFill="1" applyBorder="1" applyAlignment="1">
      <alignment vertical="center"/>
    </xf>
    <xf numFmtId="169" fontId="16" fillId="18" borderId="22" xfId="4" applyNumberFormat="1" applyFont="1" applyFill="1" applyBorder="1" applyAlignment="1">
      <alignment vertical="center"/>
    </xf>
    <xf numFmtId="0" fontId="60" fillId="0" borderId="0" xfId="1" applyFont="1"/>
    <xf numFmtId="0" fontId="60" fillId="0" borderId="0" xfId="1" applyFont="1" applyAlignment="1">
      <alignment horizontal="center"/>
    </xf>
    <xf numFmtId="2" fontId="4" fillId="0" borderId="0" xfId="2" applyNumberFormat="1" applyFont="1" applyFill="1" applyAlignment="1" applyProtection="1">
      <alignment horizontal="center" vertical="center"/>
    </xf>
    <xf numFmtId="2" fontId="4" fillId="0" borderId="0" xfId="2" applyNumberFormat="1" applyFont="1" applyFill="1" applyAlignment="1" applyProtection="1">
      <alignment horizontal="center" vertical="center" wrapText="1"/>
    </xf>
    <xf numFmtId="0" fontId="0" fillId="19" borderId="0" xfId="0" applyFill="1"/>
    <xf numFmtId="0" fontId="0" fillId="18" borderId="0" xfId="0" applyFill="1"/>
    <xf numFmtId="0" fontId="0" fillId="20" borderId="0" xfId="0" applyFill="1"/>
    <xf numFmtId="2" fontId="62" fillId="0" borderId="0" xfId="2" applyNumberFormat="1" applyFont="1" applyFill="1" applyAlignment="1" applyProtection="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0" fillId="19" borderId="0" xfId="0" applyFill="1" applyAlignment="1">
      <alignment horizontal="center"/>
    </xf>
    <xf numFmtId="0" fontId="0" fillId="18" borderId="0" xfId="0" applyFill="1" applyAlignment="1">
      <alignment horizontal="center"/>
    </xf>
    <xf numFmtId="2" fontId="0" fillId="0" borderId="0" xfId="0" applyNumberFormat="1" applyAlignment="1">
      <alignment horizontal="center" vertical="center"/>
    </xf>
    <xf numFmtId="0" fontId="17" fillId="2" borderId="21" xfId="4" applyFont="1" applyFill="1" applyBorder="1" applyAlignment="1">
      <alignment horizontal="left" vertical="center"/>
    </xf>
    <xf numFmtId="168" fontId="4" fillId="0" borderId="0" xfId="1" applyNumberFormat="1" applyFont="1"/>
    <xf numFmtId="6" fontId="19" fillId="0" borderId="0" xfId="16" applyNumberFormat="1" applyFont="1" applyFill="1" applyBorder="1" applyAlignment="1" applyProtection="1">
      <alignment horizontal="right" vertical="center" wrapText="1"/>
    </xf>
    <xf numFmtId="8" fontId="3" fillId="0" borderId="0" xfId="1" applyNumberFormat="1" applyFont="1"/>
    <xf numFmtId="3" fontId="2" fillId="4" borderId="32" xfId="0" applyNumberFormat="1" applyFont="1" applyFill="1" applyBorder="1" applyAlignment="1">
      <alignment horizontal="center" vertical="center" wrapText="1"/>
    </xf>
    <xf numFmtId="0" fontId="63" fillId="15" borderId="0" xfId="0" applyFont="1" applyFill="1" applyAlignment="1">
      <alignment horizontal="left" vertical="center" wrapText="1"/>
    </xf>
    <xf numFmtId="0" fontId="64" fillId="0" borderId="0" xfId="0" applyFont="1" applyAlignment="1">
      <alignment horizontal="left" vertical="center" wrapText="1"/>
    </xf>
    <xf numFmtId="0" fontId="64" fillId="0" borderId="0" xfId="0" applyFont="1" applyAlignment="1">
      <alignment vertical="center" wrapText="1"/>
    </xf>
    <xf numFmtId="3" fontId="65" fillId="0" borderId="0" xfId="0" applyNumberFormat="1" applyFont="1" applyAlignment="1">
      <alignment vertical="center" wrapText="1"/>
    </xf>
    <xf numFmtId="0" fontId="66" fillId="15" borderId="0" xfId="0" applyFont="1" applyFill="1" applyAlignment="1">
      <alignment vertical="center" wrapText="1"/>
    </xf>
    <xf numFmtId="0" fontId="67" fillId="15" borderId="0" xfId="0" applyFont="1" applyFill="1" applyAlignment="1">
      <alignment vertical="center" wrapText="1"/>
    </xf>
    <xf numFmtId="0" fontId="69" fillId="3" borderId="0" xfId="0" applyFont="1" applyFill="1" applyAlignment="1">
      <alignment horizontal="left" vertical="center" wrapText="1"/>
    </xf>
    <xf numFmtId="3" fontId="66" fillId="15" borderId="0" xfId="0" applyNumberFormat="1" applyFont="1" applyFill="1" applyAlignment="1">
      <alignment vertical="center" wrapText="1"/>
    </xf>
    <xf numFmtId="49" fontId="71" fillId="21" borderId="60" xfId="0" applyNumberFormat="1" applyFont="1" applyFill="1" applyBorder="1" applyAlignment="1">
      <alignment horizontal="center" vertical="center" wrapText="1"/>
    </xf>
    <xf numFmtId="0" fontId="73" fillId="15" borderId="0" xfId="0" applyFont="1" applyFill="1" applyAlignment="1">
      <alignment vertical="center" wrapText="1"/>
    </xf>
    <xf numFmtId="0" fontId="74" fillId="22" borderId="30" xfId="0" applyFont="1" applyFill="1" applyBorder="1" applyAlignment="1">
      <alignment horizontal="left" vertical="center" wrapText="1"/>
    </xf>
    <xf numFmtId="0" fontId="74" fillId="22" borderId="30" xfId="0" applyFont="1" applyFill="1" applyBorder="1" applyAlignment="1">
      <alignment horizontal="left" vertical="center"/>
    </xf>
    <xf numFmtId="0" fontId="74" fillId="22" borderId="50" xfId="0" applyFont="1" applyFill="1" applyBorder="1" applyAlignment="1">
      <alignment horizontal="left" vertical="center"/>
    </xf>
    <xf numFmtId="3" fontId="71" fillId="22" borderId="50" xfId="0" applyNumberFormat="1" applyFont="1" applyFill="1" applyBorder="1" applyAlignment="1">
      <alignment horizontal="right" vertical="center" wrapText="1"/>
    </xf>
    <xf numFmtId="0" fontId="73" fillId="15" borderId="4" xfId="0" applyFont="1" applyFill="1" applyBorder="1" applyAlignment="1">
      <alignment vertical="center" wrapText="1"/>
    </xf>
    <xf numFmtId="0" fontId="75" fillId="15" borderId="4" xfId="0" applyFont="1" applyFill="1" applyBorder="1" applyAlignment="1">
      <alignment horizontal="center" vertical="center"/>
    </xf>
    <xf numFmtId="3" fontId="66" fillId="15" borderId="50" xfId="21" applyNumberFormat="1" applyFont="1" applyFill="1" applyBorder="1" applyAlignment="1">
      <alignment horizontal="right" vertical="center" wrapText="1"/>
    </xf>
    <xf numFmtId="0" fontId="75" fillId="15" borderId="4" xfId="0" applyFont="1" applyFill="1" applyBorder="1" applyAlignment="1">
      <alignment vertical="center" wrapText="1"/>
    </xf>
    <xf numFmtId="0" fontId="73" fillId="15" borderId="4" xfId="0" applyFont="1" applyFill="1" applyBorder="1" applyAlignment="1">
      <alignment horizontal="center" vertical="center"/>
    </xf>
    <xf numFmtId="0" fontId="75" fillId="0" borderId="4" xfId="0" applyFont="1" applyBorder="1" applyAlignment="1">
      <alignment vertical="center" wrapText="1"/>
    </xf>
    <xf numFmtId="0" fontId="73" fillId="0" borderId="4" xfId="0" applyFont="1" applyBorder="1" applyAlignment="1">
      <alignment vertical="center" wrapText="1"/>
    </xf>
    <xf numFmtId="0" fontId="74" fillId="22" borderId="4" xfId="0" applyFont="1" applyFill="1" applyBorder="1" applyAlignment="1">
      <alignment horizontal="left" vertical="center" wrapText="1"/>
    </xf>
    <xf numFmtId="0" fontId="74" fillId="22" borderId="4" xfId="0" applyFont="1" applyFill="1" applyBorder="1" applyAlignment="1">
      <alignment horizontal="left" vertical="center"/>
    </xf>
    <xf numFmtId="3" fontId="71" fillId="22" borderId="4" xfId="0" applyNumberFormat="1" applyFont="1" applyFill="1" applyBorder="1" applyAlignment="1">
      <alignment horizontal="right" vertical="center" wrapText="1"/>
    </xf>
    <xf numFmtId="0" fontId="73" fillId="3" borderId="4" xfId="0" applyFont="1" applyFill="1" applyBorder="1" applyAlignment="1">
      <alignment vertical="center" wrapText="1"/>
    </xf>
    <xf numFmtId="0" fontId="73" fillId="0" borderId="4" xfId="0" applyFont="1" applyBorder="1" applyAlignment="1">
      <alignment horizontal="center" vertical="center"/>
    </xf>
    <xf numFmtId="3" fontId="66" fillId="15" borderId="4" xfId="0" applyNumberFormat="1" applyFont="1" applyFill="1" applyBorder="1" applyAlignment="1">
      <alignment horizontal="right" vertical="center" wrapText="1"/>
    </xf>
    <xf numFmtId="0" fontId="73" fillId="3" borderId="4" xfId="0" applyFont="1" applyFill="1" applyBorder="1" applyAlignment="1">
      <alignment horizontal="center" vertical="center"/>
    </xf>
    <xf numFmtId="192" fontId="73" fillId="15" borderId="4" xfId="0" applyNumberFormat="1" applyFont="1" applyFill="1" applyBorder="1" applyAlignment="1">
      <alignment horizontal="center" vertical="center"/>
    </xf>
    <xf numFmtId="0" fontId="73" fillId="15" borderId="4" xfId="0" applyFont="1" applyFill="1" applyBorder="1" applyAlignment="1">
      <alignment vertical="center"/>
    </xf>
    <xf numFmtId="0" fontId="75" fillId="0" borderId="4" xfId="0" applyFont="1" applyBorder="1" applyAlignment="1">
      <alignment horizontal="center" vertical="center"/>
    </xf>
    <xf numFmtId="0" fontId="73" fillId="0" borderId="0" xfId="0" applyFont="1" applyAlignment="1">
      <alignment vertical="center" wrapText="1"/>
    </xf>
    <xf numFmtId="0" fontId="73" fillId="0" borderId="4" xfId="0" applyFont="1" applyBorder="1" applyAlignment="1">
      <alignment vertical="center"/>
    </xf>
    <xf numFmtId="0" fontId="73" fillId="15" borderId="28" xfId="0" applyFont="1" applyFill="1" applyBorder="1" applyAlignment="1">
      <alignment vertical="center" wrapText="1"/>
    </xf>
    <xf numFmtId="0" fontId="73" fillId="15" borderId="28" xfId="0" applyFont="1" applyFill="1" applyBorder="1" applyAlignment="1">
      <alignment horizontal="center" vertical="center"/>
    </xf>
    <xf numFmtId="3" fontId="66" fillId="15" borderId="28" xfId="0" applyNumberFormat="1" applyFont="1" applyFill="1" applyBorder="1" applyAlignment="1">
      <alignment horizontal="right" vertical="center" wrapText="1"/>
    </xf>
    <xf numFmtId="3" fontId="66" fillId="15" borderId="15" xfId="0" applyNumberFormat="1" applyFont="1" applyFill="1" applyBorder="1" applyAlignment="1">
      <alignment horizontal="right" vertical="center" wrapText="1"/>
    </xf>
    <xf numFmtId="49" fontId="77" fillId="7" borderId="20" xfId="0" applyNumberFormat="1" applyFont="1" applyFill="1" applyBorder="1" applyAlignment="1">
      <alignment horizontal="centerContinuous" vertical="center" wrapText="1"/>
    </xf>
    <xf numFmtId="0" fontId="77" fillId="7" borderId="21" xfId="0" applyFont="1" applyFill="1" applyBorder="1" applyAlignment="1">
      <alignment horizontal="centerContinuous" vertical="center" wrapText="1"/>
    </xf>
    <xf numFmtId="0" fontId="73" fillId="15" borderId="0" xfId="0" applyFont="1" applyFill="1" applyAlignment="1">
      <alignment horizontal="center" vertical="center" wrapText="1"/>
    </xf>
    <xf numFmtId="0" fontId="74" fillId="7" borderId="50" xfId="0" applyFont="1" applyFill="1" applyBorder="1" applyAlignment="1">
      <alignment horizontal="left" vertical="center"/>
    </xf>
    <xf numFmtId="3" fontId="71" fillId="7" borderId="50" xfId="0" applyNumberFormat="1" applyFont="1" applyFill="1" applyBorder="1" applyAlignment="1">
      <alignment horizontal="right" vertical="center" wrapText="1"/>
    </xf>
    <xf numFmtId="0" fontId="74" fillId="7" borderId="4" xfId="0" applyFont="1" applyFill="1" applyBorder="1" applyAlignment="1">
      <alignment horizontal="left" vertical="center" wrapText="1"/>
    </xf>
    <xf numFmtId="0" fontId="74" fillId="7" borderId="4" xfId="0" applyFont="1" applyFill="1" applyBorder="1" applyAlignment="1">
      <alignment horizontal="left" vertical="center"/>
    </xf>
    <xf numFmtId="3" fontId="71" fillId="7" borderId="4" xfId="0" applyNumberFormat="1" applyFont="1" applyFill="1" applyBorder="1" applyAlignment="1">
      <alignment horizontal="right" vertical="center" wrapText="1"/>
    </xf>
    <xf numFmtId="3" fontId="78" fillId="15" borderId="4" xfId="0" applyNumberFormat="1" applyFont="1" applyFill="1" applyBorder="1" applyAlignment="1">
      <alignment horizontal="right" vertical="center" wrapText="1"/>
    </xf>
    <xf numFmtId="0" fontId="73" fillId="15" borderId="83" xfId="0" applyFont="1" applyFill="1" applyBorder="1" applyAlignment="1">
      <alignment horizontal="left" vertical="center" wrapText="1"/>
    </xf>
    <xf numFmtId="0" fontId="73" fillId="15" borderId="83" xfId="0" applyFont="1" applyFill="1" applyBorder="1" applyAlignment="1">
      <alignment horizontal="center" vertical="center" wrapText="1"/>
    </xf>
    <xf numFmtId="3" fontId="66" fillId="0" borderId="28" xfId="0" applyNumberFormat="1" applyFont="1" applyBorder="1" applyAlignment="1">
      <alignment horizontal="right" vertical="center" wrapText="1"/>
    </xf>
    <xf numFmtId="0" fontId="68" fillId="23" borderId="20" xfId="0" applyFont="1" applyFill="1" applyBorder="1" applyAlignment="1">
      <alignment horizontal="centerContinuous" vertical="center" wrapText="1"/>
    </xf>
    <xf numFmtId="0" fontId="68" fillId="23" borderId="21" xfId="0" applyFont="1" applyFill="1" applyBorder="1" applyAlignment="1">
      <alignment horizontal="centerContinuous" vertical="center" wrapText="1"/>
    </xf>
    <xf numFmtId="0" fontId="69" fillId="23" borderId="51" xfId="0" applyFont="1" applyFill="1" applyBorder="1" applyAlignment="1">
      <alignment horizontal="left" vertical="center" wrapText="1"/>
    </xf>
    <xf numFmtId="0" fontId="81" fillId="23" borderId="42" xfId="0" applyFont="1" applyFill="1" applyBorder="1" applyAlignment="1">
      <alignment horizontal="center" vertical="center" wrapText="1"/>
    </xf>
    <xf numFmtId="0" fontId="81" fillId="23" borderId="50" xfId="0" applyFont="1" applyFill="1" applyBorder="1" applyAlignment="1">
      <alignment vertical="center"/>
    </xf>
    <xf numFmtId="0" fontId="69" fillId="23" borderId="50" xfId="0" applyFont="1" applyFill="1" applyBorder="1" applyAlignment="1">
      <alignment horizontal="right" vertical="center" wrapText="1"/>
    </xf>
    <xf numFmtId="0" fontId="63" fillId="15" borderId="8" xfId="0" applyFont="1" applyFill="1" applyBorder="1" applyAlignment="1">
      <alignment horizontal="left" vertical="center" wrapText="1"/>
    </xf>
    <xf numFmtId="0" fontId="30" fillId="3" borderId="4" xfId="0" applyFont="1" applyFill="1" applyBorder="1" applyAlignment="1">
      <alignment vertical="center" wrapText="1"/>
    </xf>
    <xf numFmtId="0" fontId="30" fillId="3" borderId="4" xfId="0" applyFont="1" applyFill="1" applyBorder="1" applyAlignment="1">
      <alignment horizontal="center" vertical="center"/>
    </xf>
    <xf numFmtId="0" fontId="82" fillId="0" borderId="4" xfId="0" applyFont="1" applyBorder="1" applyAlignment="1">
      <alignment horizontal="left" vertical="center" wrapText="1"/>
    </xf>
    <xf numFmtId="0" fontId="30" fillId="0" borderId="4" xfId="0" applyFont="1" applyBorder="1" applyAlignment="1">
      <alignment horizontal="center" vertical="center"/>
    </xf>
    <xf numFmtId="0" fontId="82" fillId="0" borderId="4" xfId="0" applyFont="1" applyBorder="1" applyAlignment="1">
      <alignment horizontal="center" vertical="center" wrapText="1"/>
    </xf>
    <xf numFmtId="0" fontId="69" fillId="3" borderId="8" xfId="0" applyFont="1" applyFill="1" applyBorder="1" applyAlignment="1">
      <alignment horizontal="left" vertical="center" wrapText="1"/>
    </xf>
    <xf numFmtId="0" fontId="69" fillId="3" borderId="7" xfId="0" applyFont="1" applyFill="1" applyBorder="1" applyAlignment="1">
      <alignment horizontal="center" vertical="center" wrapText="1"/>
    </xf>
    <xf numFmtId="0" fontId="64" fillId="3" borderId="4" xfId="0" applyFont="1" applyFill="1" applyBorder="1" applyAlignment="1">
      <alignment vertical="center"/>
    </xf>
    <xf numFmtId="0" fontId="64" fillId="3" borderId="4" xfId="0" applyFont="1" applyFill="1" applyBorder="1" applyAlignment="1">
      <alignment horizontal="center" vertical="center"/>
    </xf>
    <xf numFmtId="193" fontId="83" fillId="0" borderId="4" xfId="0" applyNumberFormat="1" applyFont="1" applyBorder="1" applyAlignment="1">
      <alignment horizontal="right" vertical="center" wrapText="1"/>
    </xf>
    <xf numFmtId="0" fontId="69" fillId="23" borderId="8" xfId="0" applyFont="1" applyFill="1" applyBorder="1" applyAlignment="1">
      <alignment horizontal="left" vertical="center" wrapText="1"/>
    </xf>
    <xf numFmtId="0" fontId="81" fillId="23" borderId="4" xfId="0" applyFont="1" applyFill="1" applyBorder="1" applyAlignment="1">
      <alignment vertical="center"/>
    </xf>
    <xf numFmtId="0" fontId="69" fillId="23" borderId="4" xfId="0" applyFont="1" applyFill="1" applyBorder="1" applyAlignment="1">
      <alignment horizontal="right" vertical="center" wrapText="1"/>
    </xf>
    <xf numFmtId="0" fontId="30" fillId="0" borderId="4" xfId="0" applyFont="1" applyBorder="1" applyAlignment="1">
      <alignment vertical="center" wrapText="1"/>
    </xf>
    <xf numFmtId="0" fontId="30" fillId="3" borderId="4" xfId="0" applyFont="1" applyFill="1" applyBorder="1" applyAlignment="1">
      <alignment horizontal="center" vertical="center" wrapText="1"/>
    </xf>
    <xf numFmtId="0" fontId="82" fillId="3" borderId="4" xfId="0" applyFont="1" applyFill="1" applyBorder="1" applyAlignment="1">
      <alignment horizontal="center" vertical="center" wrapText="1"/>
    </xf>
    <xf numFmtId="0" fontId="82" fillId="3" borderId="4" xfId="0" applyFont="1" applyFill="1" applyBorder="1" applyAlignment="1">
      <alignment horizontal="left" vertical="center" wrapText="1"/>
    </xf>
    <xf numFmtId="0" fontId="64" fillId="0" borderId="4" xfId="0" applyFont="1" applyBorder="1" applyAlignment="1">
      <alignment vertical="center"/>
    </xf>
    <xf numFmtId="0" fontId="64" fillId="0" borderId="4" xfId="0" applyFont="1" applyBorder="1" applyAlignment="1">
      <alignment horizontal="center" vertical="center" wrapText="1"/>
    </xf>
    <xf numFmtId="0" fontId="64" fillId="3" borderId="4" xfId="0" applyFont="1" applyFill="1" applyBorder="1" applyAlignment="1">
      <alignment vertical="center" wrapText="1"/>
    </xf>
    <xf numFmtId="2" fontId="63" fillId="15" borderId="8" xfId="0" applyNumberFormat="1" applyFont="1" applyFill="1" applyBorder="1" applyAlignment="1">
      <alignment horizontal="left" vertical="center" wrapText="1"/>
    </xf>
    <xf numFmtId="49" fontId="64" fillId="0" borderId="4" xfId="0" applyNumberFormat="1" applyFont="1" applyBorder="1" applyAlignment="1">
      <alignment vertical="center"/>
    </xf>
    <xf numFmtId="49" fontId="64" fillId="0" borderId="4" xfId="0" applyNumberFormat="1" applyFont="1" applyBorder="1" applyAlignment="1">
      <alignment horizontal="center" vertical="center"/>
    </xf>
    <xf numFmtId="49" fontId="64" fillId="0" borderId="4" xfId="0" applyNumberFormat="1" applyFont="1" applyBorder="1" applyAlignment="1">
      <alignment vertical="center" wrapText="1"/>
    </xf>
    <xf numFmtId="49" fontId="64" fillId="0" borderId="4" xfId="0" applyNumberFormat="1" applyFont="1" applyBorder="1" applyAlignment="1">
      <alignment horizontal="center" vertical="center" wrapText="1"/>
    </xf>
    <xf numFmtId="3" fontId="66" fillId="24" borderId="4" xfId="0" applyNumberFormat="1" applyFont="1" applyFill="1" applyBorder="1" applyAlignment="1">
      <alignment horizontal="right" vertical="center" wrapText="1"/>
    </xf>
    <xf numFmtId="49" fontId="64" fillId="3" borderId="4" xfId="0" applyNumberFormat="1" applyFont="1" applyFill="1" applyBorder="1" applyAlignment="1">
      <alignment vertical="center" wrapText="1"/>
    </xf>
    <xf numFmtId="0" fontId="63" fillId="15" borderId="4" xfId="0" applyFont="1" applyFill="1" applyBorder="1" applyAlignment="1">
      <alignment horizontal="center" vertical="center" wrapText="1"/>
    </xf>
    <xf numFmtId="2" fontId="80" fillId="3" borderId="8" xfId="6" applyNumberFormat="1" applyFont="1" applyFill="1" applyBorder="1" applyAlignment="1" applyProtection="1">
      <alignment horizontal="left" vertical="center" wrapText="1"/>
    </xf>
    <xf numFmtId="2" fontId="80" fillId="3" borderId="7" xfId="6" applyNumberFormat="1" applyFont="1" applyFill="1" applyBorder="1" applyAlignment="1" applyProtection="1">
      <alignment horizontal="center" vertical="center" wrapText="1"/>
    </xf>
    <xf numFmtId="193" fontId="83" fillId="3" borderId="4" xfId="0" applyNumberFormat="1" applyFont="1" applyFill="1" applyBorder="1" applyAlignment="1">
      <alignment horizontal="right" vertical="center" wrapText="1"/>
    </xf>
    <xf numFmtId="0" fontId="30" fillId="3" borderId="4" xfId="0" applyFont="1" applyFill="1" applyBorder="1" applyAlignment="1">
      <alignment vertical="center"/>
    </xf>
    <xf numFmtId="0" fontId="63" fillId="15" borderId="34" xfId="0" applyFont="1" applyFill="1" applyBorder="1" applyAlignment="1">
      <alignment horizontal="left" vertical="center" wrapText="1"/>
    </xf>
    <xf numFmtId="0" fontId="64" fillId="0" borderId="28" xfId="0" applyFont="1" applyBorder="1" applyAlignment="1">
      <alignment vertical="center"/>
    </xf>
    <xf numFmtId="0" fontId="82" fillId="0" borderId="28" xfId="0" applyFont="1" applyBorder="1" applyAlignment="1">
      <alignment horizontal="center" vertical="center" wrapText="1"/>
    </xf>
    <xf numFmtId="0" fontId="63" fillId="15" borderId="0" xfId="0" applyFont="1" applyFill="1" applyAlignment="1">
      <alignment horizontal="left" vertical="center"/>
    </xf>
    <xf numFmtId="0" fontId="73" fillId="15" borderId="0" xfId="0" applyFont="1" applyFill="1" applyAlignment="1">
      <alignment vertical="center"/>
    </xf>
    <xf numFmtId="165" fontId="4" fillId="0" borderId="4" xfId="2" applyFont="1" applyFill="1" applyBorder="1" applyAlignment="1" applyProtection="1">
      <alignment vertical="center"/>
    </xf>
    <xf numFmtId="165" fontId="4" fillId="0" borderId="4" xfId="2" applyFont="1" applyFill="1" applyBorder="1" applyAlignment="1" applyProtection="1">
      <alignment horizontal="left" vertical="center"/>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2" borderId="9" xfId="0" applyFont="1" applyFill="1" applyBorder="1" applyAlignment="1">
      <alignment vertical="center" wrapText="1"/>
    </xf>
    <xf numFmtId="0" fontId="2" fillId="2" borderId="9" xfId="0" applyFont="1" applyFill="1" applyBorder="1" applyAlignment="1">
      <alignment horizontal="center" vertical="center" wrapText="1"/>
    </xf>
    <xf numFmtId="1" fontId="3" fillId="0" borderId="4" xfId="0" applyNumberFormat="1" applyFont="1" applyBorder="1" applyAlignment="1">
      <alignment horizontal="center" vertical="center"/>
    </xf>
    <xf numFmtId="2" fontId="19" fillId="0" borderId="4" xfId="5" applyNumberFormat="1" applyFont="1" applyBorder="1" applyAlignment="1">
      <alignment horizontal="center" vertical="center" wrapText="1"/>
    </xf>
    <xf numFmtId="0" fontId="20" fillId="3" borderId="1" xfId="0" applyFont="1" applyFill="1" applyBorder="1" applyAlignment="1">
      <alignment horizontal="center" vertical="center"/>
    </xf>
    <xf numFmtId="0" fontId="20" fillId="3" borderId="23" xfId="0" applyFont="1" applyFill="1" applyBorder="1" applyAlignment="1">
      <alignment horizontal="center" vertical="center"/>
    </xf>
    <xf numFmtId="0" fontId="20" fillId="3" borderId="1" xfId="0" applyFont="1" applyFill="1" applyBorder="1"/>
    <xf numFmtId="0" fontId="0" fillId="3" borderId="18" xfId="0" applyFill="1" applyBorder="1"/>
    <xf numFmtId="44" fontId="0" fillId="3" borderId="18" xfId="17" applyFont="1" applyFill="1" applyBorder="1"/>
    <xf numFmtId="0" fontId="0" fillId="3" borderId="23" xfId="0" applyFill="1" applyBorder="1"/>
    <xf numFmtId="0" fontId="0" fillId="3" borderId="4" xfId="0" applyFill="1" applyBorder="1" applyAlignment="1">
      <alignment horizontal="center"/>
    </xf>
    <xf numFmtId="44" fontId="0" fillId="3" borderId="4" xfId="17" applyFont="1" applyFill="1" applyBorder="1" applyAlignment="1">
      <alignment horizontal="center"/>
    </xf>
    <xf numFmtId="44" fontId="0" fillId="3" borderId="47" xfId="17" applyFont="1" applyFill="1" applyBorder="1" applyAlignment="1">
      <alignment horizontal="center"/>
    </xf>
    <xf numFmtId="0" fontId="0" fillId="3" borderId="4" xfId="0" applyFill="1" applyBorder="1"/>
    <xf numFmtId="44" fontId="0" fillId="3" borderId="4" xfId="17" applyFont="1" applyFill="1" applyBorder="1"/>
    <xf numFmtId="44" fontId="0" fillId="3" borderId="47" xfId="17" applyFont="1" applyFill="1" applyBorder="1"/>
    <xf numFmtId="0" fontId="0" fillId="3" borderId="5" xfId="0" applyFill="1" applyBorder="1"/>
    <xf numFmtId="44" fontId="0" fillId="3" borderId="0" xfId="17" applyFont="1" applyFill="1" applyBorder="1"/>
    <xf numFmtId="44" fontId="0" fillId="3" borderId="11" xfId="17" applyFont="1" applyFill="1" applyBorder="1"/>
    <xf numFmtId="0" fontId="20" fillId="3" borderId="5" xfId="0" applyFont="1" applyFill="1" applyBorder="1"/>
    <xf numFmtId="0" fontId="0" fillId="3" borderId="11" xfId="0" applyFill="1" applyBorder="1"/>
    <xf numFmtId="0" fontId="0" fillId="3" borderId="8" xfId="0" applyFill="1" applyBorder="1" applyAlignment="1">
      <alignment horizontal="center"/>
    </xf>
    <xf numFmtId="0" fontId="0" fillId="3" borderId="47" xfId="0" applyFill="1" applyBorder="1" applyAlignment="1">
      <alignment horizontal="center"/>
    </xf>
    <xf numFmtId="0" fontId="0" fillId="3" borderId="8" xfId="0" applyFill="1" applyBorder="1"/>
    <xf numFmtId="164" fontId="0" fillId="3" borderId="4" xfId="0" applyNumberFormat="1" applyFill="1" applyBorder="1"/>
    <xf numFmtId="164" fontId="0" fillId="3" borderId="47" xfId="0" applyNumberFormat="1" applyFill="1" applyBorder="1"/>
    <xf numFmtId="164" fontId="0" fillId="3" borderId="0" xfId="0" applyNumberFormat="1" applyFill="1"/>
    <xf numFmtId="9" fontId="0" fillId="3" borderId="4" xfId="17" applyNumberFormat="1" applyFont="1" applyFill="1" applyBorder="1"/>
    <xf numFmtId="0" fontId="0" fillId="3" borderId="13" xfId="0" applyFill="1" applyBorder="1"/>
    <xf numFmtId="0" fontId="0" fillId="3" borderId="14" xfId="0" applyFill="1" applyBorder="1"/>
    <xf numFmtId="44" fontId="0" fillId="3" borderId="14" xfId="17" applyFont="1" applyFill="1" applyBorder="1"/>
    <xf numFmtId="0" fontId="20" fillId="3" borderId="28" xfId="0" applyFont="1" applyFill="1" applyBorder="1"/>
    <xf numFmtId="164" fontId="20" fillId="3" borderId="69" xfId="0" applyNumberFormat="1" applyFont="1" applyFill="1" applyBorder="1"/>
    <xf numFmtId="2" fontId="0" fillId="3" borderId="4" xfId="17" applyNumberFormat="1" applyFont="1" applyFill="1" applyBorder="1"/>
    <xf numFmtId="0" fontId="0" fillId="3" borderId="4" xfId="17" applyNumberFormat="1" applyFont="1" applyFill="1" applyBorder="1"/>
    <xf numFmtId="172" fontId="43" fillId="0" borderId="4" xfId="16" applyNumberFormat="1" applyFont="1" applyBorder="1" applyAlignment="1">
      <alignment horizontal="center" vertical="center"/>
    </xf>
    <xf numFmtId="172" fontId="43" fillId="0" borderId="4" xfId="0" applyNumberFormat="1" applyFont="1" applyBorder="1" applyAlignment="1">
      <alignment horizontal="center" vertical="center" wrapText="1"/>
    </xf>
    <xf numFmtId="2" fontId="3" fillId="7" borderId="4" xfId="0" applyNumberFormat="1" applyFont="1" applyFill="1" applyBorder="1" applyAlignment="1">
      <alignment horizontal="center" vertical="center" wrapText="1"/>
    </xf>
    <xf numFmtId="0" fontId="0" fillId="0" borderId="4" xfId="0" applyBorder="1" applyAlignment="1">
      <alignment horizontal="center" vertical="center"/>
    </xf>
    <xf numFmtId="195" fontId="0" fillId="0" borderId="0" xfId="0" applyNumberFormat="1" applyAlignment="1">
      <alignment horizontal="center" vertical="center"/>
    </xf>
    <xf numFmtId="44" fontId="4" fillId="0" borderId="0" xfId="17" applyFont="1" applyFill="1" applyAlignment="1" applyProtection="1">
      <alignment horizontal="center" vertical="center"/>
    </xf>
    <xf numFmtId="165" fontId="4" fillId="0" borderId="38" xfId="2" applyFont="1" applyFill="1" applyBorder="1" applyAlignment="1" applyProtection="1">
      <alignment vertical="center"/>
    </xf>
    <xf numFmtId="165" fontId="4" fillId="0" borderId="7" xfId="2" applyFont="1" applyFill="1" applyBorder="1" applyAlignment="1" applyProtection="1">
      <alignment vertical="center"/>
    </xf>
    <xf numFmtId="165" fontId="4" fillId="0" borderId="10" xfId="2" applyFont="1" applyFill="1" applyBorder="1" applyAlignment="1" applyProtection="1">
      <alignment horizontal="center" vertical="center"/>
    </xf>
    <xf numFmtId="183" fontId="3" fillId="0" borderId="4" xfId="0" applyNumberFormat="1" applyFont="1" applyBorder="1" applyAlignment="1">
      <alignment horizontal="center" vertical="center"/>
    </xf>
    <xf numFmtId="0" fontId="2" fillId="2" borderId="38" xfId="0" applyFont="1" applyFill="1" applyBorder="1" applyAlignment="1">
      <alignment vertical="center" wrapText="1"/>
    </xf>
    <xf numFmtId="194" fontId="0" fillId="0" borderId="4" xfId="0" applyNumberFormat="1" applyBorder="1" applyAlignment="1">
      <alignment horizontal="center" vertical="center"/>
    </xf>
    <xf numFmtId="165" fontId="4" fillId="0" borderId="6" xfId="2" applyFont="1" applyFill="1" applyBorder="1" applyAlignment="1" applyProtection="1">
      <alignment vertical="center"/>
    </xf>
    <xf numFmtId="194" fontId="0" fillId="0" borderId="0" xfId="0" applyNumberFormat="1" applyAlignment="1">
      <alignment horizontal="center"/>
    </xf>
    <xf numFmtId="194" fontId="85" fillId="21" borderId="4" xfId="0" applyNumberFormat="1" applyFont="1" applyFill="1" applyBorder="1" applyAlignment="1">
      <alignment horizontal="center" vertical="center"/>
    </xf>
    <xf numFmtId="194" fontId="85" fillId="0" borderId="4" xfId="0" applyNumberFormat="1" applyFont="1" applyBorder="1" applyAlignment="1">
      <alignment horizontal="center" vertical="center"/>
    </xf>
    <xf numFmtId="0" fontId="20" fillId="0" borderId="4" xfId="0" applyFont="1" applyBorder="1" applyAlignment="1">
      <alignment horizontal="center" vertical="center" wrapText="1"/>
    </xf>
    <xf numFmtId="194" fontId="0" fillId="0" borderId="4" xfId="0" applyNumberFormat="1" applyBorder="1"/>
    <xf numFmtId="194" fontId="20" fillId="0" borderId="4" xfId="0" applyNumberFormat="1" applyFont="1" applyBorder="1" applyAlignment="1">
      <alignment horizontal="center" vertical="center" wrapText="1"/>
    </xf>
    <xf numFmtId="194" fontId="0" fillId="0" borderId="4" xfId="0" applyNumberFormat="1" applyBorder="1" applyAlignment="1">
      <alignment horizontal="center"/>
    </xf>
    <xf numFmtId="3" fontId="2" fillId="8" borderId="32" xfId="0" applyNumberFormat="1" applyFont="1" applyFill="1" applyBorder="1" applyAlignment="1">
      <alignment vertical="center" wrapText="1"/>
    </xf>
    <xf numFmtId="3" fontId="2" fillId="8" borderId="40" xfId="0" applyNumberFormat="1" applyFont="1" applyFill="1" applyBorder="1" applyAlignment="1">
      <alignment vertical="center" wrapText="1"/>
    </xf>
    <xf numFmtId="3" fontId="2" fillId="8" borderId="3" xfId="0" applyNumberFormat="1" applyFont="1" applyFill="1" applyBorder="1" applyAlignment="1">
      <alignment vertical="center" wrapText="1"/>
    </xf>
    <xf numFmtId="3" fontId="2" fillId="8" borderId="33" xfId="0" applyNumberFormat="1" applyFont="1" applyFill="1" applyBorder="1" applyAlignment="1">
      <alignment vertical="center" wrapText="1"/>
    </xf>
    <xf numFmtId="2" fontId="0" fillId="0" borderId="4" xfId="0" applyNumberFormat="1" applyBorder="1"/>
    <xf numFmtId="194" fontId="85" fillId="0" borderId="0" xfId="0" applyNumberFormat="1" applyFont="1" applyAlignment="1">
      <alignment horizontal="center" vertical="center"/>
    </xf>
    <xf numFmtId="3" fontId="3" fillId="0" borderId="4" xfId="0" applyNumberFormat="1" applyFont="1" applyBorder="1" applyAlignment="1">
      <alignment vertical="center" wrapText="1"/>
    </xf>
    <xf numFmtId="4" fontId="3" fillId="0" borderId="4" xfId="0" applyNumberFormat="1" applyFont="1" applyBorder="1" applyAlignment="1">
      <alignment vertical="center" wrapText="1"/>
    </xf>
    <xf numFmtId="0" fontId="20" fillId="0" borderId="38" xfId="0" applyFont="1" applyBorder="1" applyAlignment="1">
      <alignment horizontal="center"/>
    </xf>
    <xf numFmtId="0" fontId="20" fillId="0" borderId="6" xfId="0" applyFont="1" applyBorder="1" applyAlignment="1">
      <alignment horizontal="center"/>
    </xf>
    <xf numFmtId="0" fontId="20" fillId="0" borderId="7" xfId="0" applyFont="1" applyBorder="1" applyAlignment="1">
      <alignment horizontal="center"/>
    </xf>
    <xf numFmtId="2" fontId="0" fillId="7" borderId="4" xfId="0" applyNumberFormat="1" applyFill="1" applyBorder="1"/>
    <xf numFmtId="44" fontId="0" fillId="0" borderId="0" xfId="17" applyFont="1"/>
    <xf numFmtId="0" fontId="14" fillId="0" borderId="0" xfId="4" applyFont="1" applyAlignment="1">
      <alignment vertical="center"/>
    </xf>
    <xf numFmtId="0" fontId="19" fillId="0" borderId="0" xfId="4" applyFont="1" applyAlignment="1">
      <alignment horizontal="left" vertical="center"/>
    </xf>
    <xf numFmtId="2" fontId="19" fillId="0" borderId="0" xfId="4" applyNumberFormat="1" applyFont="1" applyAlignment="1">
      <alignment horizontal="center" vertical="center"/>
    </xf>
    <xf numFmtId="0" fontId="19" fillId="0" borderId="0" xfId="4" applyFont="1" applyAlignment="1">
      <alignment horizontal="center" vertical="center"/>
    </xf>
    <xf numFmtId="4" fontId="19" fillId="0" borderId="0" xfId="8" applyNumberFormat="1" applyFont="1" applyFill="1" applyBorder="1" applyAlignment="1" applyProtection="1">
      <alignment vertical="center" wrapText="1"/>
    </xf>
    <xf numFmtId="171" fontId="19" fillId="0" borderId="0" xfId="9" applyNumberFormat="1" applyFont="1" applyFill="1" applyBorder="1" applyAlignment="1" applyProtection="1">
      <alignment horizontal="right" vertical="center" wrapText="1"/>
    </xf>
    <xf numFmtId="169" fontId="14" fillId="0" borderId="31" xfId="4" applyNumberFormat="1" applyFont="1" applyBorder="1" applyAlignment="1">
      <alignment vertical="center"/>
    </xf>
    <xf numFmtId="169" fontId="14" fillId="0" borderId="47" xfId="4" applyNumberFormat="1" applyFont="1" applyBorder="1" applyAlignment="1">
      <alignment vertical="center"/>
    </xf>
    <xf numFmtId="0" fontId="33" fillId="3" borderId="1" xfId="7" applyFont="1" applyFill="1" applyBorder="1" applyAlignment="1">
      <alignment horizontal="center" vertical="center" wrapText="1"/>
    </xf>
    <xf numFmtId="0" fontId="33" fillId="3" borderId="18" xfId="7" applyFont="1" applyFill="1" applyBorder="1" applyAlignment="1">
      <alignment horizontal="center" vertical="center" wrapText="1"/>
    </xf>
    <xf numFmtId="0" fontId="36" fillId="13" borderId="60" xfId="0" applyFont="1" applyFill="1" applyBorder="1" applyAlignment="1">
      <alignment horizontal="center" vertical="center" wrapText="1"/>
    </xf>
    <xf numFmtId="0" fontId="43" fillId="0" borderId="4" xfId="0" applyFont="1" applyBorder="1" applyAlignment="1">
      <alignment horizontal="center" vertical="center" wrapText="1"/>
    </xf>
    <xf numFmtId="9" fontId="43" fillId="0" borderId="4" xfId="19" applyFont="1" applyBorder="1" applyAlignment="1">
      <alignment horizontal="center" vertical="center" wrapText="1"/>
    </xf>
    <xf numFmtId="0" fontId="58" fillId="16" borderId="85" xfId="0" applyFont="1" applyFill="1" applyBorder="1" applyAlignment="1">
      <alignment horizontal="center" vertical="center" wrapText="1"/>
    </xf>
    <xf numFmtId="0" fontId="45" fillId="16" borderId="81" xfId="0" applyFont="1" applyFill="1" applyBorder="1" applyAlignment="1">
      <alignment horizontal="center" vertical="center" wrapText="1"/>
    </xf>
    <xf numFmtId="0" fontId="21" fillId="0" borderId="21" xfId="0" applyFont="1" applyBorder="1"/>
    <xf numFmtId="179" fontId="21" fillId="0" borderId="35" xfId="20" applyNumberFormat="1" applyFont="1" applyBorder="1" applyAlignment="1">
      <alignment horizontal="center" vertical="center"/>
    </xf>
    <xf numFmtId="166" fontId="34" fillId="0" borderId="50" xfId="8" applyFont="1" applyFill="1" applyBorder="1" applyAlignment="1">
      <alignment vertical="center" wrapText="1"/>
    </xf>
    <xf numFmtId="39" fontId="0" fillId="0" borderId="0" xfId="20" applyNumberFormat="1" applyFont="1"/>
    <xf numFmtId="0" fontId="56" fillId="16" borderId="93" xfId="0" applyFont="1" applyFill="1" applyBorder="1" applyAlignment="1">
      <alignment vertical="center"/>
    </xf>
    <xf numFmtId="0" fontId="56" fillId="16" borderId="94" xfId="0" applyFont="1" applyFill="1" applyBorder="1" applyAlignment="1">
      <alignment vertical="center"/>
    </xf>
    <xf numFmtId="0" fontId="56" fillId="16" borderId="95" xfId="0" applyFont="1" applyFill="1" applyBorder="1" applyAlignment="1">
      <alignment vertical="center"/>
    </xf>
    <xf numFmtId="9" fontId="43" fillId="0" borderId="30" xfId="19" applyFont="1" applyFill="1" applyBorder="1" applyAlignment="1">
      <alignment horizontal="center" vertical="center" wrapText="1"/>
    </xf>
    <xf numFmtId="2" fontId="43" fillId="0" borderId="30" xfId="19" applyNumberFormat="1" applyFont="1" applyFill="1" applyBorder="1" applyAlignment="1">
      <alignment horizontal="center" vertical="center" wrapText="1"/>
    </xf>
    <xf numFmtId="177" fontId="43" fillId="0" borderId="31" xfId="0" applyNumberFormat="1" applyFont="1" applyBorder="1" applyAlignment="1">
      <alignment horizontal="left" vertical="center" wrapText="1"/>
    </xf>
    <xf numFmtId="173" fontId="43" fillId="3" borderId="0" xfId="0" applyNumberFormat="1" applyFont="1" applyFill="1" applyAlignment="1">
      <alignment horizontal="center"/>
    </xf>
    <xf numFmtId="4" fontId="43" fillId="3" borderId="0" xfId="0" applyNumberFormat="1" applyFont="1" applyFill="1" applyAlignment="1">
      <alignment horizontal="center"/>
    </xf>
    <xf numFmtId="9" fontId="43" fillId="0" borderId="4" xfId="19" applyFont="1" applyFill="1" applyBorder="1" applyAlignment="1">
      <alignment horizontal="center" vertical="center" wrapText="1"/>
    </xf>
    <xf numFmtId="2" fontId="43" fillId="0" borderId="4" xfId="0" applyNumberFormat="1" applyFont="1" applyBorder="1" applyAlignment="1">
      <alignment horizontal="center" vertical="center" wrapText="1"/>
    </xf>
    <xf numFmtId="2" fontId="43" fillId="0" borderId="4" xfId="19" applyNumberFormat="1" applyFont="1" applyFill="1" applyBorder="1" applyAlignment="1">
      <alignment horizontal="center" vertical="center" wrapText="1"/>
    </xf>
    <xf numFmtId="0" fontId="57" fillId="16" borderId="20" xfId="0" applyFont="1" applyFill="1" applyBorder="1" applyAlignment="1">
      <alignment vertical="center"/>
    </xf>
    <xf numFmtId="0" fontId="57" fillId="16" borderId="21" xfId="0" applyFont="1" applyFill="1" applyBorder="1" applyAlignment="1">
      <alignment vertical="center"/>
    </xf>
    <xf numFmtId="0" fontId="57" fillId="16" borderId="22" xfId="0" applyFont="1" applyFill="1" applyBorder="1" applyAlignment="1">
      <alignment vertical="center"/>
    </xf>
    <xf numFmtId="172" fontId="43" fillId="0" borderId="47" xfId="0" applyNumberFormat="1" applyFont="1" applyBorder="1" applyAlignment="1">
      <alignment horizontal="left" vertical="center" wrapText="1"/>
    </xf>
    <xf numFmtId="181" fontId="47" fillId="5" borderId="69" xfId="0" applyNumberFormat="1" applyFont="1" applyFill="1" applyBorder="1" applyAlignment="1">
      <alignment horizontal="left" vertical="center"/>
    </xf>
    <xf numFmtId="0" fontId="43" fillId="3" borderId="4" xfId="0" applyFont="1" applyFill="1" applyBorder="1" applyAlignment="1">
      <alignment horizontal="center" vertical="center"/>
    </xf>
    <xf numFmtId="2" fontId="43" fillId="0" borderId="4" xfId="19" applyNumberFormat="1" applyFont="1" applyBorder="1" applyAlignment="1">
      <alignment horizontal="center" vertical="center" wrapText="1"/>
    </xf>
    <xf numFmtId="172" fontId="43" fillId="3" borderId="47" xfId="16" applyNumberFormat="1" applyFont="1" applyFill="1" applyBorder="1" applyAlignment="1">
      <alignment horizontal="right" vertical="center"/>
    </xf>
    <xf numFmtId="0" fontId="5" fillId="3" borderId="30" xfId="0" applyFont="1" applyFill="1" applyBorder="1" applyAlignment="1">
      <alignment horizontal="center" vertical="center"/>
    </xf>
    <xf numFmtId="2" fontId="5" fillId="0" borderId="30" xfId="19" applyNumberFormat="1" applyFont="1" applyBorder="1" applyAlignment="1">
      <alignment horizontal="center" vertical="center" wrapText="1"/>
    </xf>
    <xf numFmtId="172" fontId="5" fillId="3" borderId="31" xfId="16" applyNumberFormat="1" applyFont="1" applyFill="1" applyBorder="1" applyAlignment="1">
      <alignment horizontal="right" vertical="center"/>
    </xf>
    <xf numFmtId="0" fontId="43" fillId="3" borderId="0" xfId="0" applyFont="1" applyFill="1" applyAlignment="1">
      <alignment horizontal="left" vertical="center"/>
    </xf>
    <xf numFmtId="43" fontId="0" fillId="0" borderId="4" xfId="0" applyNumberFormat="1" applyBorder="1"/>
    <xf numFmtId="196" fontId="0" fillId="3" borderId="4" xfId="17" applyNumberFormat="1" applyFont="1" applyFill="1" applyBorder="1"/>
    <xf numFmtId="0" fontId="44" fillId="3" borderId="18" xfId="0" applyFont="1" applyFill="1" applyBorder="1" applyAlignment="1">
      <alignment horizontal="center" wrapText="1"/>
    </xf>
    <xf numFmtId="2" fontId="55" fillId="3" borderId="40" xfId="0" applyNumberFormat="1" applyFont="1" applyFill="1" applyBorder="1" applyAlignment="1">
      <alignment horizontal="center"/>
    </xf>
    <xf numFmtId="44" fontId="5" fillId="0" borderId="0" xfId="17" applyFont="1" applyAlignment="1">
      <alignment vertical="center"/>
    </xf>
    <xf numFmtId="0" fontId="14" fillId="2" borderId="21" xfId="4" applyFont="1" applyFill="1" applyBorder="1" applyAlignment="1">
      <alignment horizontal="right" vertical="center"/>
    </xf>
    <xf numFmtId="169" fontId="14" fillId="6" borderId="69" xfId="4" applyNumberFormat="1" applyFont="1" applyFill="1" applyBorder="1" applyAlignment="1">
      <alignment vertical="center"/>
    </xf>
    <xf numFmtId="169" fontId="14" fillId="0" borderId="62" xfId="4" applyNumberFormat="1" applyFont="1" applyBorder="1" applyAlignment="1">
      <alignment vertical="center"/>
    </xf>
    <xf numFmtId="169" fontId="14" fillId="6" borderId="62" xfId="4" applyNumberFormat="1" applyFont="1" applyFill="1" applyBorder="1" applyAlignment="1">
      <alignment vertical="center"/>
    </xf>
    <xf numFmtId="0" fontId="14" fillId="2" borderId="20" xfId="4" applyFont="1" applyFill="1" applyBorder="1" applyAlignment="1">
      <alignment vertical="center"/>
    </xf>
    <xf numFmtId="0" fontId="14" fillId="2" borderId="21" xfId="4" applyFont="1" applyFill="1" applyBorder="1" applyAlignment="1">
      <alignment vertical="center"/>
    </xf>
    <xf numFmtId="169" fontId="14" fillId="2" borderId="62" xfId="4" applyNumberFormat="1" applyFont="1" applyFill="1" applyBorder="1" applyAlignment="1">
      <alignment vertical="center"/>
    </xf>
    <xf numFmtId="172" fontId="19" fillId="0" borderId="31" xfId="16" applyNumberFormat="1" applyFont="1" applyFill="1" applyBorder="1" applyAlignment="1" applyProtection="1">
      <alignment horizontal="right" vertical="center" wrapText="1"/>
    </xf>
    <xf numFmtId="172" fontId="19" fillId="0" borderId="57" xfId="16" applyNumberFormat="1" applyFont="1" applyFill="1" applyBorder="1" applyAlignment="1" applyProtection="1">
      <alignment horizontal="right" vertical="center" wrapText="1"/>
    </xf>
    <xf numFmtId="10" fontId="4" fillId="0" borderId="0" xfId="19" applyNumberFormat="1" applyFont="1" applyFill="1" applyAlignment="1" applyProtection="1">
      <alignment horizontal="center" vertical="center"/>
    </xf>
    <xf numFmtId="49" fontId="19" fillId="0" borderId="4" xfId="5" applyNumberFormat="1" applyFont="1" applyBorder="1" applyAlignment="1">
      <alignment horizontal="justify" vertical="center" wrapText="1"/>
    </xf>
    <xf numFmtId="0" fontId="19" fillId="0" borderId="7" xfId="5" applyFont="1" applyBorder="1" applyAlignment="1">
      <alignment horizontal="justify" vertical="center" wrapText="1"/>
    </xf>
    <xf numFmtId="0" fontId="9" fillId="0" borderId="4" xfId="1" applyFont="1" applyBorder="1"/>
    <xf numFmtId="0" fontId="19" fillId="0" borderId="7" xfId="5" applyFont="1" applyBorder="1" applyAlignment="1">
      <alignment horizontal="left" vertical="center" wrapText="1"/>
    </xf>
    <xf numFmtId="0" fontId="63" fillId="15" borderId="17" xfId="0" applyFont="1" applyFill="1" applyBorder="1" applyAlignment="1">
      <alignment horizontal="center" vertical="center" wrapText="1"/>
    </xf>
    <xf numFmtId="0" fontId="73" fillId="15" borderId="0" xfId="0" applyFont="1" applyFill="1" applyAlignment="1">
      <alignment horizontal="left" vertical="center" wrapText="1"/>
    </xf>
    <xf numFmtId="2" fontId="63" fillId="15" borderId="7" xfId="0" applyNumberFormat="1" applyFont="1" applyFill="1" applyBorder="1" applyAlignment="1">
      <alignment horizontal="center" vertical="center" wrapText="1"/>
    </xf>
    <xf numFmtId="0" fontId="63" fillId="15" borderId="7" xfId="0" applyFont="1" applyFill="1" applyBorder="1" applyAlignment="1">
      <alignment horizontal="center" vertical="center" wrapText="1"/>
    </xf>
    <xf numFmtId="49" fontId="77" fillId="7" borderId="21" xfId="0" applyNumberFormat="1" applyFont="1" applyFill="1" applyBorder="1" applyAlignment="1">
      <alignment horizontal="center" vertical="center" wrapText="1"/>
    </xf>
    <xf numFmtId="0" fontId="68" fillId="23" borderId="21" xfId="0" applyFont="1" applyFill="1" applyBorder="1" applyAlignment="1">
      <alignment horizontal="center" vertical="center" wrapText="1"/>
    </xf>
    <xf numFmtId="0" fontId="73" fillId="15" borderId="4" xfId="0" applyFont="1" applyFill="1" applyBorder="1" applyAlignment="1">
      <alignment vertical="top" wrapText="1"/>
    </xf>
    <xf numFmtId="0" fontId="67" fillId="15" borderId="4" xfId="0" applyFont="1" applyFill="1" applyBorder="1" applyAlignment="1">
      <alignment vertical="center" wrapText="1"/>
    </xf>
    <xf numFmtId="0" fontId="67" fillId="0" borderId="4" xfId="0" applyFont="1" applyBorder="1" applyAlignment="1">
      <alignment vertical="center" wrapText="1"/>
    </xf>
    <xf numFmtId="0" fontId="73" fillId="0" borderId="4" xfId="0" applyFont="1" applyBorder="1" applyAlignment="1">
      <alignment vertical="top" wrapText="1"/>
    </xf>
    <xf numFmtId="0" fontId="74" fillId="7" borderId="50" xfId="0" applyFont="1" applyFill="1" applyBorder="1" applyAlignment="1">
      <alignment horizontal="left" vertical="center" wrapText="1"/>
    </xf>
    <xf numFmtId="0" fontId="63" fillId="15" borderId="0" xfId="0" applyFont="1" applyFill="1" applyAlignment="1">
      <alignment horizontal="center" vertical="center" wrapText="1"/>
    </xf>
    <xf numFmtId="0" fontId="64" fillId="0" borderId="0" xfId="0" applyFont="1" applyAlignment="1">
      <alignment vertical="center"/>
    </xf>
    <xf numFmtId="0" fontId="82" fillId="0" borderId="0" xfId="0" applyFont="1" applyAlignment="1">
      <alignment horizontal="center" vertical="center" wrapText="1"/>
    </xf>
    <xf numFmtId="164" fontId="20" fillId="20" borderId="69" xfId="0" applyNumberFormat="1" applyFont="1" applyFill="1" applyBorder="1"/>
    <xf numFmtId="164" fontId="0" fillId="0" borderId="0" xfId="0" applyNumberFormat="1"/>
    <xf numFmtId="4" fontId="81" fillId="21" borderId="60" xfId="21" applyNumberFormat="1" applyFont="1" applyFill="1" applyBorder="1" applyAlignment="1">
      <alignment horizontal="center" vertical="center" wrapText="1"/>
    </xf>
    <xf numFmtId="3" fontId="66" fillId="15" borderId="49" xfId="21" applyNumberFormat="1" applyFont="1" applyFill="1" applyBorder="1" applyAlignment="1">
      <alignment horizontal="right" vertical="center" wrapText="1"/>
    </xf>
    <xf numFmtId="3" fontId="66" fillId="0" borderId="50" xfId="21" applyNumberFormat="1" applyFont="1" applyFill="1" applyBorder="1" applyAlignment="1">
      <alignment horizontal="right" vertical="center" wrapText="1"/>
    </xf>
    <xf numFmtId="3" fontId="66" fillId="15" borderId="4" xfId="21" applyNumberFormat="1" applyFont="1" applyFill="1" applyBorder="1" applyAlignment="1">
      <alignment horizontal="right" vertical="center" wrapText="1"/>
    </xf>
    <xf numFmtId="49" fontId="77" fillId="7" borderId="21" xfId="0" applyNumberFormat="1" applyFont="1" applyFill="1" applyBorder="1" applyAlignment="1">
      <alignment horizontal="centerContinuous" vertical="center" wrapText="1"/>
    </xf>
    <xf numFmtId="3" fontId="66" fillId="15" borderId="18" xfId="0" applyNumberFormat="1" applyFont="1" applyFill="1" applyBorder="1" applyAlignment="1">
      <alignment vertical="center" wrapText="1"/>
    </xf>
    <xf numFmtId="3" fontId="66" fillId="15" borderId="43" xfId="0" applyNumberFormat="1" applyFont="1" applyFill="1" applyBorder="1" applyAlignment="1">
      <alignment vertical="center" wrapText="1"/>
    </xf>
    <xf numFmtId="165" fontId="0" fillId="0" borderId="4" xfId="0" applyNumberFormat="1" applyBorder="1"/>
    <xf numFmtId="0" fontId="2" fillId="2" borderId="6" xfId="0" applyFont="1" applyFill="1" applyBorder="1" applyAlignment="1">
      <alignment vertical="center" wrapText="1"/>
    </xf>
    <xf numFmtId="0" fontId="2" fillId="2" borderId="7" xfId="0" applyFont="1" applyFill="1" applyBorder="1" applyAlignment="1">
      <alignment vertical="center" wrapText="1"/>
    </xf>
    <xf numFmtId="2" fontId="34" fillId="0" borderId="50" xfId="8" applyNumberFormat="1" applyFont="1" applyFill="1" applyBorder="1" applyAlignment="1">
      <alignment vertical="center" wrapText="1"/>
    </xf>
    <xf numFmtId="2" fontId="3" fillId="0" borderId="38" xfId="0" applyNumberFormat="1" applyFont="1" applyBorder="1" applyAlignment="1">
      <alignment vertical="center"/>
    </xf>
    <xf numFmtId="2" fontId="3" fillId="0" borderId="6" xfId="0" applyNumberFormat="1" applyFont="1" applyBorder="1" applyAlignment="1">
      <alignment vertical="center"/>
    </xf>
    <xf numFmtId="2" fontId="3" fillId="0" borderId="7" xfId="0" applyNumberFormat="1" applyFont="1" applyBorder="1" applyAlignment="1">
      <alignment vertical="center"/>
    </xf>
    <xf numFmtId="0" fontId="43" fillId="0" borderId="28"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60" xfId="0" applyFont="1" applyBorder="1" applyAlignment="1">
      <alignment horizontal="center" vertical="center" wrapText="1"/>
    </xf>
    <xf numFmtId="0" fontId="43" fillId="0" borderId="0" xfId="0" applyFont="1" applyAlignment="1">
      <alignment horizontal="center" vertical="center" wrapText="1"/>
    </xf>
    <xf numFmtId="0" fontId="51" fillId="0" borderId="0" xfId="0" applyFont="1" applyAlignment="1">
      <alignment horizontal="left" vertical="center"/>
    </xf>
    <xf numFmtId="2" fontId="19" fillId="0" borderId="4" xfId="5" applyNumberFormat="1" applyFont="1" applyBorder="1" applyAlignment="1">
      <alignment horizontal="justify" vertical="center" wrapText="1"/>
    </xf>
    <xf numFmtId="0" fontId="66" fillId="15" borderId="0" xfId="0" applyFont="1" applyFill="1" applyAlignment="1">
      <alignment horizontal="center" vertical="center" wrapText="1"/>
    </xf>
    <xf numFmtId="0" fontId="72" fillId="22" borderId="0" xfId="0" applyFont="1" applyFill="1" applyAlignment="1">
      <alignment horizontal="center" vertical="center" wrapText="1"/>
    </xf>
    <xf numFmtId="0" fontId="2" fillId="2" borderId="45" xfId="0" applyFont="1" applyFill="1" applyBorder="1" applyAlignment="1">
      <alignment vertical="center" wrapText="1"/>
    </xf>
    <xf numFmtId="0" fontId="2" fillId="2" borderId="10" xfId="0" applyFont="1" applyFill="1" applyBorder="1" applyAlignment="1">
      <alignment vertical="center" wrapText="1"/>
    </xf>
    <xf numFmtId="0" fontId="2" fillId="2" borderId="46" xfId="0" applyFont="1" applyFill="1" applyBorder="1" applyAlignment="1">
      <alignment vertical="center" wrapText="1"/>
    </xf>
    <xf numFmtId="197" fontId="3" fillId="0" borderId="4" xfId="0" applyNumberFormat="1" applyFont="1" applyBorder="1" applyAlignment="1">
      <alignment vertical="center" wrapText="1"/>
    </xf>
    <xf numFmtId="0" fontId="88" fillId="0" borderId="43" xfId="0" applyFont="1" applyBorder="1" applyAlignment="1">
      <alignment horizontal="justify" vertical="center" wrapText="1"/>
    </xf>
    <xf numFmtId="0" fontId="88" fillId="0" borderId="71" xfId="0" applyFont="1" applyBorder="1" applyAlignment="1">
      <alignment horizontal="center" vertical="center" wrapText="1"/>
    </xf>
    <xf numFmtId="0" fontId="88" fillId="0" borderId="71" xfId="0" applyFont="1" applyBorder="1" applyAlignment="1">
      <alignment vertical="center"/>
    </xf>
    <xf numFmtId="184" fontId="88" fillId="0" borderId="71" xfId="16" applyNumberFormat="1" applyFont="1" applyFill="1" applyBorder="1" applyAlignment="1">
      <alignment horizontal="center" vertical="center" wrapText="1"/>
    </xf>
    <xf numFmtId="184" fontId="88" fillId="0" borderId="47" xfId="16" applyNumberFormat="1" applyFont="1" applyFill="1" applyBorder="1" applyAlignment="1">
      <alignment horizontal="right" vertical="center" wrapText="1"/>
    </xf>
    <xf numFmtId="0" fontId="43" fillId="7" borderId="8" xfId="0" applyFont="1" applyFill="1" applyBorder="1" applyAlignment="1">
      <alignment horizontal="justify" vertical="center" wrapText="1" shrinkToFit="1"/>
    </xf>
    <xf numFmtId="0" fontId="43" fillId="7" borderId="4" xfId="0" applyFont="1" applyFill="1" applyBorder="1" applyAlignment="1">
      <alignment horizontal="center" vertical="center" wrapText="1" shrinkToFit="1"/>
    </xf>
    <xf numFmtId="0" fontId="5" fillId="7" borderId="4" xfId="0" applyFont="1" applyFill="1" applyBorder="1" applyAlignment="1">
      <alignment vertical="center"/>
    </xf>
    <xf numFmtId="184" fontId="43" fillId="7" borderId="4" xfId="16" applyNumberFormat="1" applyFont="1" applyFill="1" applyBorder="1" applyAlignment="1">
      <alignment horizontal="center" vertical="center" wrapText="1"/>
    </xf>
    <xf numFmtId="184" fontId="43" fillId="7" borderId="47" xfId="16" applyNumberFormat="1" applyFont="1" applyFill="1" applyBorder="1" applyAlignment="1">
      <alignment horizontal="right" vertical="center" wrapText="1"/>
    </xf>
    <xf numFmtId="3" fontId="3" fillId="0" borderId="4" xfId="0" applyNumberFormat="1" applyFont="1" applyBorder="1" applyAlignment="1">
      <alignment horizontal="center" vertical="center" wrapText="1"/>
    </xf>
    <xf numFmtId="0" fontId="19" fillId="0" borderId="56" xfId="4" applyFont="1" applyBorder="1" applyAlignment="1">
      <alignment horizontal="left" vertical="center"/>
    </xf>
    <xf numFmtId="0" fontId="19" fillId="0" borderId="16" xfId="4" applyFont="1" applyBorder="1" applyAlignment="1">
      <alignment horizontal="left" vertical="center"/>
    </xf>
    <xf numFmtId="0" fontId="19" fillId="0" borderId="17" xfId="4" applyFont="1" applyBorder="1" applyAlignment="1">
      <alignment horizontal="left" vertical="center"/>
    </xf>
    <xf numFmtId="0" fontId="14" fillId="6" borderId="20" xfId="4" applyFont="1" applyFill="1" applyBorder="1" applyAlignment="1">
      <alignment horizontal="left" vertical="center"/>
    </xf>
    <xf numFmtId="0" fontId="14" fillId="6" borderId="21" xfId="4" applyFont="1" applyFill="1" applyBorder="1" applyAlignment="1">
      <alignment horizontal="left" vertical="center"/>
    </xf>
    <xf numFmtId="0" fontId="14" fillId="6" borderId="29" xfId="4" applyFont="1" applyFill="1" applyBorder="1" applyAlignment="1">
      <alignment horizontal="left" vertical="center"/>
    </xf>
    <xf numFmtId="0" fontId="60" fillId="0" borderId="58" xfId="4" applyFont="1" applyBorder="1" applyAlignment="1">
      <alignment horizontal="left" vertical="center"/>
    </xf>
    <xf numFmtId="0" fontId="60" fillId="0" borderId="6" xfId="4" applyFont="1" applyBorder="1" applyAlignment="1">
      <alignment horizontal="left" vertical="center"/>
    </xf>
    <xf numFmtId="0" fontId="60" fillId="0" borderId="7" xfId="4" applyFont="1" applyBorder="1" applyAlignment="1">
      <alignment horizontal="left" vertical="center"/>
    </xf>
    <xf numFmtId="0" fontId="14" fillId="6" borderId="56" xfId="4" applyFont="1" applyFill="1" applyBorder="1" applyAlignment="1">
      <alignment horizontal="left" vertical="center"/>
    </xf>
    <xf numFmtId="0" fontId="14" fillId="6" borderId="16" xfId="4" applyFont="1" applyFill="1" applyBorder="1" applyAlignment="1">
      <alignment horizontal="left" vertical="center"/>
    </xf>
    <xf numFmtId="0" fontId="14" fillId="6" borderId="17" xfId="4" applyFont="1" applyFill="1" applyBorder="1" applyAlignment="1">
      <alignment horizontal="left" vertical="center"/>
    </xf>
    <xf numFmtId="0" fontId="14" fillId="0" borderId="1" xfId="3" applyFont="1" applyBorder="1" applyAlignment="1">
      <alignment horizontal="center"/>
    </xf>
    <xf numFmtId="0" fontId="14" fillId="0" borderId="18" xfId="3" applyFont="1" applyBorder="1" applyAlignment="1">
      <alignment horizontal="center"/>
    </xf>
    <xf numFmtId="0" fontId="14" fillId="0" borderId="23" xfId="3" applyFont="1" applyBorder="1" applyAlignment="1">
      <alignment horizontal="center"/>
    </xf>
    <xf numFmtId="0" fontId="13" fillId="0" borderId="5" xfId="3" applyFont="1" applyBorder="1" applyAlignment="1">
      <alignment horizontal="center"/>
    </xf>
    <xf numFmtId="0" fontId="13" fillId="0" borderId="0" xfId="3" applyFont="1" applyAlignment="1">
      <alignment horizontal="center"/>
    </xf>
    <xf numFmtId="0" fontId="13" fillId="0" borderId="11" xfId="3" applyFont="1" applyBorder="1" applyAlignment="1">
      <alignment horizontal="center"/>
    </xf>
    <xf numFmtId="0" fontId="10" fillId="0" borderId="5" xfId="3" applyFont="1" applyBorder="1" applyAlignment="1">
      <alignment horizontal="center" vertical="center"/>
    </xf>
    <xf numFmtId="0" fontId="10" fillId="0" borderId="0" xfId="3" applyFont="1" applyAlignment="1">
      <alignment horizontal="center" vertical="center"/>
    </xf>
    <xf numFmtId="0" fontId="10" fillId="0" borderId="11" xfId="3" applyFont="1" applyBorder="1" applyAlignment="1">
      <alignment horizontal="center" vertical="center"/>
    </xf>
    <xf numFmtId="0" fontId="17" fillId="2" borderId="20" xfId="4" applyFont="1" applyFill="1" applyBorder="1" applyAlignment="1">
      <alignment horizontal="left" vertical="center"/>
    </xf>
    <xf numFmtId="0" fontId="17" fillId="2" borderId="21" xfId="4" applyFont="1" applyFill="1" applyBorder="1" applyAlignment="1">
      <alignment horizontal="left" vertical="center"/>
    </xf>
    <xf numFmtId="0" fontId="17" fillId="2" borderId="22" xfId="4" applyFont="1" applyFill="1" applyBorder="1" applyAlignment="1">
      <alignment horizontal="left" vertical="center"/>
    </xf>
    <xf numFmtId="165" fontId="12" fillId="25" borderId="0" xfId="3" applyNumberFormat="1" applyFont="1" applyFill="1" applyAlignment="1">
      <alignment horizontal="center" vertical="center" wrapText="1"/>
    </xf>
    <xf numFmtId="0" fontId="61" fillId="0" borderId="14" xfId="4" applyFont="1" applyBorder="1" applyAlignment="1">
      <alignment horizontal="center" vertical="center" wrapText="1"/>
    </xf>
    <xf numFmtId="0" fontId="17" fillId="2" borderId="18" xfId="4" applyFont="1" applyFill="1" applyBorder="1" applyAlignment="1">
      <alignment horizontal="left" vertical="center"/>
    </xf>
    <xf numFmtId="0" fontId="60" fillId="0" borderId="32" xfId="4" applyFont="1" applyBorder="1" applyAlignment="1">
      <alignment horizontal="left" vertical="center"/>
    </xf>
    <xf numFmtId="0" fontId="60" fillId="0" borderId="3" xfId="4" applyFont="1" applyBorder="1" applyAlignment="1">
      <alignment horizontal="left" vertical="center"/>
    </xf>
    <xf numFmtId="0" fontId="60" fillId="0" borderId="25" xfId="4" applyFont="1" applyBorder="1" applyAlignment="1">
      <alignment horizontal="left" vertical="center"/>
    </xf>
    <xf numFmtId="0" fontId="60" fillId="0" borderId="58" xfId="4" applyFont="1" applyBorder="1" applyAlignment="1">
      <alignment horizontal="left" vertical="center" wrapText="1"/>
    </xf>
    <xf numFmtId="0" fontId="60" fillId="0" borderId="6" xfId="4" applyFont="1" applyBorder="1" applyAlignment="1">
      <alignment horizontal="left" vertical="center" wrapText="1"/>
    </xf>
    <xf numFmtId="0" fontId="60" fillId="0" borderId="7" xfId="4" applyFont="1" applyBorder="1" applyAlignment="1">
      <alignment horizontal="left" vertical="center" wrapText="1"/>
    </xf>
    <xf numFmtId="0" fontId="60" fillId="0" borderId="20" xfId="4" applyFont="1" applyBorder="1" applyAlignment="1">
      <alignment horizontal="left" vertical="center"/>
    </xf>
    <xf numFmtId="0" fontId="60" fillId="0" borderId="21" xfId="4" applyFont="1" applyBorder="1" applyAlignment="1">
      <alignment horizontal="left" vertical="center"/>
    </xf>
    <xf numFmtId="0" fontId="60" fillId="0" borderId="29" xfId="4" applyFont="1" applyBorder="1" applyAlignment="1">
      <alignment horizontal="left" vertical="center"/>
    </xf>
    <xf numFmtId="0" fontId="14" fillId="18" borderId="20" xfId="4" applyFont="1" applyFill="1" applyBorder="1" applyAlignment="1">
      <alignment horizontal="right" vertical="center"/>
    </xf>
    <xf numFmtId="0" fontId="14" fillId="18" borderId="21" xfId="4" applyFont="1" applyFill="1" applyBorder="1" applyAlignment="1">
      <alignment horizontal="right" vertical="center"/>
    </xf>
    <xf numFmtId="0" fontId="14" fillId="18" borderId="29" xfId="4" applyFont="1" applyFill="1" applyBorder="1" applyAlignment="1">
      <alignment horizontal="right" vertical="center"/>
    </xf>
    <xf numFmtId="0" fontId="16" fillId="18" borderId="20" xfId="4" applyFont="1" applyFill="1" applyBorder="1" applyAlignment="1">
      <alignment horizontal="right" vertical="center"/>
    </xf>
    <xf numFmtId="0" fontId="16" fillId="18" borderId="21" xfId="4" applyFont="1" applyFill="1" applyBorder="1" applyAlignment="1">
      <alignment horizontal="right" vertical="center"/>
    </xf>
    <xf numFmtId="0" fontId="16" fillId="18" borderId="29" xfId="4" applyFont="1" applyFill="1" applyBorder="1" applyAlignment="1">
      <alignment horizontal="right" vertical="center"/>
    </xf>
    <xf numFmtId="0" fontId="14" fillId="2" borderId="20" xfId="4" applyFont="1" applyFill="1" applyBorder="1" applyAlignment="1">
      <alignment horizontal="right" vertical="center"/>
    </xf>
    <xf numFmtId="0" fontId="14" fillId="2" borderId="21" xfId="4" applyFont="1" applyFill="1" applyBorder="1" applyAlignment="1">
      <alignment horizontal="right" vertical="center"/>
    </xf>
    <xf numFmtId="0" fontId="14" fillId="2" borderId="29" xfId="4" applyFont="1" applyFill="1" applyBorder="1" applyAlignment="1">
      <alignment horizontal="right" vertical="center"/>
    </xf>
    <xf numFmtId="0" fontId="14" fillId="6" borderId="20" xfId="4" applyFont="1" applyFill="1" applyBorder="1" applyAlignment="1">
      <alignment horizontal="right" vertical="center"/>
    </xf>
    <xf numFmtId="0" fontId="14" fillId="6" borderId="21" xfId="4" applyFont="1" applyFill="1" applyBorder="1" applyAlignment="1">
      <alignment horizontal="right" vertical="center"/>
    </xf>
    <xf numFmtId="0" fontId="14" fillId="6" borderId="29" xfId="4" applyFont="1" applyFill="1" applyBorder="1" applyAlignment="1">
      <alignment horizontal="right" vertical="center"/>
    </xf>
    <xf numFmtId="0" fontId="14" fillId="6" borderId="22" xfId="4" applyFont="1" applyFill="1" applyBorder="1" applyAlignment="1">
      <alignment horizontal="right" vertical="center"/>
    </xf>
    <xf numFmtId="0" fontId="12" fillId="0" borderId="0" xfId="3" applyFont="1" applyAlignment="1">
      <alignment horizontal="center" vertical="center" wrapText="1"/>
    </xf>
    <xf numFmtId="0" fontId="15" fillId="5" borderId="20" xfId="4" applyFont="1" applyFill="1" applyBorder="1" applyAlignment="1">
      <alignment horizontal="right" vertical="center"/>
    </xf>
    <xf numFmtId="0" fontId="15" fillId="5" borderId="21" xfId="4" applyFont="1" applyFill="1" applyBorder="1" applyAlignment="1">
      <alignment horizontal="right" vertical="center"/>
    </xf>
    <xf numFmtId="0" fontId="15" fillId="5" borderId="29" xfId="4" applyFont="1" applyFill="1" applyBorder="1" applyAlignment="1">
      <alignment horizontal="right" vertical="center"/>
    </xf>
    <xf numFmtId="165" fontId="4" fillId="0" borderId="0" xfId="2" applyFont="1" applyFill="1" applyAlignment="1" applyProtection="1">
      <alignment horizontal="center" vertical="center"/>
    </xf>
    <xf numFmtId="165" fontId="12" fillId="0" borderId="0" xfId="3" applyNumberFormat="1" applyFont="1" applyAlignment="1">
      <alignment horizontal="center" vertical="center" wrapText="1"/>
    </xf>
    <xf numFmtId="0" fontId="63" fillId="15" borderId="58" xfId="0" applyFont="1" applyFill="1" applyBorder="1" applyAlignment="1">
      <alignment horizontal="center" vertical="center" wrapText="1"/>
    </xf>
    <xf numFmtId="0" fontId="63" fillId="15" borderId="7" xfId="0" applyFont="1" applyFill="1" applyBorder="1" applyAlignment="1">
      <alignment horizontal="center" vertical="center" wrapText="1"/>
    </xf>
    <xf numFmtId="2" fontId="63" fillId="15" borderId="58" xfId="0" applyNumberFormat="1" applyFont="1" applyFill="1" applyBorder="1" applyAlignment="1">
      <alignment horizontal="center" vertical="center" wrapText="1"/>
    </xf>
    <xf numFmtId="2" fontId="63" fillId="15" borderId="7" xfId="0" applyNumberFormat="1" applyFont="1" applyFill="1" applyBorder="1" applyAlignment="1">
      <alignment horizontal="center" vertical="center" wrapText="1"/>
    </xf>
    <xf numFmtId="0" fontId="63" fillId="15" borderId="56" xfId="0" applyFont="1" applyFill="1" applyBorder="1" applyAlignment="1">
      <alignment horizontal="center" vertical="center" wrapText="1"/>
    </xf>
    <xf numFmtId="0" fontId="63" fillId="15" borderId="17" xfId="0" applyFont="1" applyFill="1" applyBorder="1" applyAlignment="1">
      <alignment horizontal="center" vertical="center" wrapText="1"/>
    </xf>
    <xf numFmtId="2" fontId="80" fillId="15" borderId="58" xfId="6" applyNumberFormat="1" applyFont="1" applyFill="1" applyBorder="1" applyAlignment="1" applyProtection="1">
      <alignment horizontal="center" vertical="center" wrapText="1"/>
    </xf>
    <xf numFmtId="2" fontId="80" fillId="15" borderId="7" xfId="6" applyNumberFormat="1" applyFont="1" applyFill="1" applyBorder="1" applyAlignment="1" applyProtection="1">
      <alignment horizontal="center" vertical="center" wrapText="1"/>
    </xf>
    <xf numFmtId="0" fontId="79" fillId="7" borderId="58" xfId="0" applyFont="1" applyFill="1" applyBorder="1" applyAlignment="1">
      <alignment horizontal="center" vertical="center" wrapText="1"/>
    </xf>
    <xf numFmtId="0" fontId="79" fillId="7" borderId="7" xfId="0" applyFont="1" applyFill="1" applyBorder="1" applyAlignment="1">
      <alignment horizontal="center" vertical="center" wrapText="1"/>
    </xf>
    <xf numFmtId="0" fontId="71" fillId="7" borderId="58" xfId="0" applyFont="1" applyFill="1" applyBorder="1" applyAlignment="1">
      <alignment horizontal="center" vertical="center" wrapText="1"/>
    </xf>
    <xf numFmtId="0" fontId="71" fillId="7" borderId="7" xfId="0" applyFont="1" applyFill="1" applyBorder="1" applyAlignment="1">
      <alignment horizontal="center" vertical="center" wrapText="1"/>
    </xf>
    <xf numFmtId="2" fontId="63" fillId="15" borderId="56" xfId="0" applyNumberFormat="1" applyFont="1" applyFill="1" applyBorder="1" applyAlignment="1">
      <alignment horizontal="center" vertical="center" wrapText="1"/>
    </xf>
    <xf numFmtId="2" fontId="63" fillId="15" borderId="17" xfId="0" applyNumberFormat="1" applyFont="1" applyFill="1" applyBorder="1" applyAlignment="1">
      <alignment horizontal="center" vertical="center" wrapText="1"/>
    </xf>
    <xf numFmtId="0" fontId="71" fillId="7" borderId="48" xfId="0" applyFont="1" applyFill="1" applyBorder="1" applyAlignment="1">
      <alignment horizontal="center" vertical="center" wrapText="1"/>
    </xf>
    <xf numFmtId="0" fontId="71" fillId="7" borderId="42" xfId="0" applyFont="1" applyFill="1" applyBorder="1" applyAlignment="1">
      <alignment horizontal="center" vertical="center" wrapText="1"/>
    </xf>
    <xf numFmtId="0" fontId="71" fillId="22" borderId="58" xfId="0" applyFont="1" applyFill="1" applyBorder="1" applyAlignment="1">
      <alignment horizontal="center" vertical="center" wrapText="1"/>
    </xf>
    <xf numFmtId="0" fontId="71" fillId="22" borderId="7" xfId="0" applyFont="1" applyFill="1" applyBorder="1" applyAlignment="1">
      <alignment horizontal="center" vertical="center" wrapText="1"/>
    </xf>
    <xf numFmtId="183" fontId="63" fillId="15" borderId="58" xfId="0" applyNumberFormat="1" applyFont="1" applyFill="1" applyBorder="1" applyAlignment="1">
      <alignment horizontal="center" vertical="center" wrapText="1"/>
    </xf>
    <xf numFmtId="183" fontId="63" fillId="15" borderId="7" xfId="0" applyNumberFormat="1" applyFont="1" applyFill="1" applyBorder="1" applyAlignment="1">
      <alignment horizontal="center" vertical="center" wrapText="1"/>
    </xf>
    <xf numFmtId="195" fontId="63" fillId="15" borderId="58" xfId="0" applyNumberFormat="1" applyFont="1" applyFill="1" applyBorder="1" applyAlignment="1">
      <alignment horizontal="center" vertical="center" wrapText="1"/>
    </xf>
    <xf numFmtId="195" fontId="63" fillId="15" borderId="7" xfId="0" applyNumberFormat="1" applyFont="1" applyFill="1" applyBorder="1" applyAlignment="1">
      <alignment horizontal="center" vertical="center" wrapText="1"/>
    </xf>
    <xf numFmtId="0" fontId="68" fillId="3" borderId="0" xfId="0" applyFont="1" applyFill="1" applyAlignment="1">
      <alignment horizontal="center" vertical="center" wrapText="1"/>
    </xf>
    <xf numFmtId="0" fontId="84" fillId="3" borderId="0" xfId="0" applyFont="1" applyFill="1" applyAlignment="1">
      <alignment horizontal="center" vertical="center" wrapText="1"/>
    </xf>
    <xf numFmtId="0" fontId="66" fillId="15" borderId="14" xfId="0" applyFont="1" applyFill="1" applyBorder="1" applyAlignment="1">
      <alignment horizontal="center" vertical="center" wrapText="1"/>
    </xf>
    <xf numFmtId="0" fontId="72" fillId="22" borderId="20" xfId="0" applyFont="1" applyFill="1" applyBorder="1" applyAlignment="1">
      <alignment horizontal="center" vertical="center" wrapText="1"/>
    </xf>
    <xf numFmtId="0" fontId="72" fillId="22" borderId="21" xfId="0" applyFont="1" applyFill="1" applyBorder="1" applyAlignment="1">
      <alignment horizontal="center" vertical="center" wrapText="1"/>
    </xf>
    <xf numFmtId="0" fontId="63" fillId="21" borderId="20" xfId="0" applyFont="1" applyFill="1" applyBorder="1" applyAlignment="1">
      <alignment horizontal="center" vertical="center" wrapText="1"/>
    </xf>
    <xf numFmtId="0" fontId="63" fillId="21" borderId="29" xfId="0" applyFont="1" applyFill="1" applyBorder="1" applyAlignment="1">
      <alignment horizontal="center" vertical="center" wrapText="1"/>
    </xf>
    <xf numFmtId="0" fontId="71" fillId="22" borderId="48" xfId="0" applyFont="1" applyFill="1" applyBorder="1" applyAlignment="1">
      <alignment horizontal="center" vertical="center" wrapText="1"/>
    </xf>
    <xf numFmtId="0" fontId="71" fillId="22" borderId="42" xfId="0" applyFont="1" applyFill="1" applyBorder="1" applyAlignment="1">
      <alignment horizontal="center" vertical="center" wrapText="1"/>
    </xf>
    <xf numFmtId="166" fontId="34" fillId="0" borderId="51" xfId="8" applyFont="1" applyFill="1" applyBorder="1" applyAlignment="1">
      <alignment horizontal="left" vertical="center" wrapText="1"/>
    </xf>
    <xf numFmtId="166" fontId="34" fillId="0" borderId="50" xfId="8" applyFont="1" applyFill="1" applyBorder="1" applyAlignment="1">
      <alignment horizontal="left" vertical="center" wrapText="1"/>
    </xf>
    <xf numFmtId="0" fontId="32" fillId="3" borderId="1" xfId="0" applyFont="1" applyFill="1" applyBorder="1" applyAlignment="1">
      <alignment horizontal="center" vertical="center" wrapText="1"/>
    </xf>
    <xf numFmtId="0" fontId="32" fillId="3" borderId="18" xfId="0" applyFont="1" applyFill="1" applyBorder="1" applyAlignment="1">
      <alignment horizontal="center" vertical="center" wrapText="1"/>
    </xf>
    <xf numFmtId="0" fontId="32" fillId="3" borderId="23" xfId="0" applyFont="1" applyFill="1" applyBorder="1" applyAlignment="1">
      <alignment horizontal="center" vertical="center" wrapText="1"/>
    </xf>
    <xf numFmtId="0" fontId="32" fillId="3" borderId="5" xfId="0" applyFont="1" applyFill="1" applyBorder="1" applyAlignment="1">
      <alignment horizontal="center" vertical="center" wrapText="1"/>
    </xf>
    <xf numFmtId="0" fontId="32" fillId="3" borderId="0" xfId="0" applyFont="1" applyFill="1" applyAlignment="1">
      <alignment horizontal="center" vertical="center" wrapText="1"/>
    </xf>
    <xf numFmtId="0" fontId="32" fillId="3" borderId="11" xfId="0" applyFont="1" applyFill="1" applyBorder="1" applyAlignment="1">
      <alignment horizontal="center" vertical="center" wrapText="1"/>
    </xf>
    <xf numFmtId="0" fontId="32" fillId="3" borderId="13" xfId="0" applyFont="1" applyFill="1" applyBorder="1" applyAlignment="1">
      <alignment horizontal="center" vertical="center" wrapText="1"/>
    </xf>
    <xf numFmtId="0" fontId="32" fillId="3" borderId="14" xfId="0" applyFont="1" applyFill="1" applyBorder="1" applyAlignment="1">
      <alignment horizontal="center" vertical="center" wrapText="1"/>
    </xf>
    <xf numFmtId="0" fontId="32" fillId="3" borderId="24" xfId="0" applyFont="1" applyFill="1" applyBorder="1" applyAlignment="1">
      <alignment horizontal="center" vertical="center" wrapText="1"/>
    </xf>
    <xf numFmtId="0" fontId="33" fillId="3" borderId="20" xfId="7" applyFont="1" applyFill="1" applyBorder="1" applyAlignment="1">
      <alignment horizontal="center" vertical="center" wrapText="1"/>
    </xf>
    <xf numFmtId="0" fontId="33" fillId="3" borderId="21" xfId="7" applyFont="1" applyFill="1" applyBorder="1" applyAlignment="1">
      <alignment horizontal="center" vertical="center" wrapText="1"/>
    </xf>
    <xf numFmtId="166" fontId="34" fillId="14" borderId="20" xfId="8" applyFont="1" applyFill="1" applyBorder="1" applyAlignment="1">
      <alignment horizontal="center" vertical="center" wrapText="1"/>
    </xf>
    <xf numFmtId="166" fontId="34" fillId="14" borderId="21" xfId="8" applyFont="1" applyFill="1" applyBorder="1" applyAlignment="1">
      <alignment horizontal="center" vertical="center" wrapText="1"/>
    </xf>
    <xf numFmtId="166" fontId="34" fillId="14" borderId="14" xfId="8" applyFont="1" applyFill="1" applyBorder="1" applyAlignment="1">
      <alignment horizontal="center" vertical="center" wrapText="1"/>
    </xf>
    <xf numFmtId="166" fontId="34" fillId="14" borderId="22" xfId="8" applyFont="1" applyFill="1" applyBorder="1" applyAlignment="1">
      <alignment horizontal="center" vertical="center" wrapText="1"/>
    </xf>
    <xf numFmtId="166" fontId="34" fillId="9" borderId="20" xfId="8" applyFont="1" applyFill="1" applyBorder="1" applyAlignment="1">
      <alignment horizontal="center" vertical="center" wrapText="1"/>
    </xf>
    <xf numFmtId="166" fontId="34" fillId="9" borderId="22" xfId="8" applyFont="1" applyFill="1" applyBorder="1" applyAlignment="1">
      <alignment horizontal="center" vertical="center" wrapText="1"/>
    </xf>
    <xf numFmtId="180" fontId="34" fillId="0" borderId="2" xfId="8" applyNumberFormat="1" applyFont="1" applyFill="1" applyBorder="1" applyAlignment="1">
      <alignment horizontal="right" vertical="center" wrapText="1"/>
    </xf>
    <xf numFmtId="180" fontId="34" fillId="0" borderId="33" xfId="8" applyNumberFormat="1" applyFont="1" applyFill="1" applyBorder="1" applyAlignment="1">
      <alignment horizontal="right" vertical="center" wrapText="1"/>
    </xf>
    <xf numFmtId="166" fontId="34" fillId="9" borderId="21" xfId="8" applyFont="1" applyFill="1" applyBorder="1" applyAlignment="1">
      <alignment horizontal="center" vertical="center" wrapText="1"/>
    </xf>
    <xf numFmtId="166" fontId="31" fillId="3" borderId="1" xfId="8" applyFont="1" applyFill="1" applyBorder="1" applyAlignment="1">
      <alignment horizontal="center" vertical="center" wrapText="1"/>
    </xf>
    <xf numFmtId="166" fontId="31" fillId="3" borderId="18" xfId="8" applyFont="1" applyFill="1" applyBorder="1" applyAlignment="1">
      <alignment horizontal="center" vertical="center" wrapText="1"/>
    </xf>
    <xf numFmtId="166" fontId="31" fillId="3" borderId="23" xfId="8" applyFont="1" applyFill="1" applyBorder="1" applyAlignment="1">
      <alignment horizontal="center" vertical="center" wrapText="1"/>
    </xf>
    <xf numFmtId="166" fontId="31" fillId="3" borderId="5" xfId="8" applyFont="1" applyFill="1" applyBorder="1" applyAlignment="1">
      <alignment horizontal="center" vertical="center" wrapText="1"/>
    </xf>
    <xf numFmtId="166" fontId="31" fillId="3" borderId="0" xfId="8" applyFont="1" applyFill="1" applyBorder="1" applyAlignment="1">
      <alignment horizontal="center" vertical="center" wrapText="1"/>
    </xf>
    <xf numFmtId="166" fontId="31" fillId="3" borderId="11" xfId="8" applyFont="1" applyFill="1" applyBorder="1" applyAlignment="1">
      <alignment horizontal="center" vertical="center" wrapText="1"/>
    </xf>
    <xf numFmtId="166" fontId="31" fillId="3" borderId="13" xfId="8" applyFont="1" applyFill="1" applyBorder="1" applyAlignment="1">
      <alignment horizontal="center" vertical="center" wrapText="1"/>
    </xf>
    <xf numFmtId="166" fontId="31" fillId="3" borderId="14" xfId="8" applyFont="1" applyFill="1" applyBorder="1" applyAlignment="1">
      <alignment horizontal="center" vertical="center" wrapText="1"/>
    </xf>
    <xf numFmtId="166" fontId="31" fillId="3" borderId="24" xfId="8" applyFont="1" applyFill="1" applyBorder="1" applyAlignment="1">
      <alignment horizontal="center" vertical="center" wrapText="1"/>
    </xf>
    <xf numFmtId="166" fontId="34" fillId="0" borderId="58" xfId="8" applyFont="1" applyFill="1" applyBorder="1" applyAlignment="1">
      <alignment horizontal="left" vertical="center" wrapText="1"/>
    </xf>
    <xf numFmtId="166" fontId="34" fillId="0" borderId="6" xfId="8" applyFont="1" applyFill="1" applyBorder="1" applyAlignment="1">
      <alignment horizontal="left" vertical="center" wrapText="1"/>
    </xf>
    <xf numFmtId="166" fontId="34" fillId="0" borderId="7" xfId="8" applyFont="1" applyFill="1" applyBorder="1" applyAlignment="1">
      <alignment horizontal="left" vertical="center" wrapText="1"/>
    </xf>
    <xf numFmtId="166" fontId="34" fillId="3" borderId="8" xfId="8" applyFont="1" applyFill="1" applyBorder="1" applyAlignment="1">
      <alignment horizontal="left" vertical="center" wrapText="1"/>
    </xf>
    <xf numFmtId="166" fontId="34" fillId="3" borderId="4" xfId="8" applyFont="1" applyFill="1" applyBorder="1" applyAlignment="1">
      <alignment horizontal="left" vertical="center" wrapText="1"/>
    </xf>
    <xf numFmtId="0" fontId="36" fillId="13" borderId="59" xfId="0" applyFont="1" applyFill="1" applyBorder="1" applyAlignment="1">
      <alignment horizontal="center" vertical="center" wrapText="1"/>
    </xf>
    <xf numFmtId="0" fontId="36" fillId="13" borderId="60" xfId="0" applyFont="1" applyFill="1" applyBorder="1" applyAlignment="1">
      <alignment horizontal="center" vertical="center" wrapText="1"/>
    </xf>
    <xf numFmtId="0" fontId="22" fillId="2" borderId="20" xfId="4" applyFont="1" applyFill="1" applyBorder="1" applyAlignment="1">
      <alignment horizontal="center" vertical="center"/>
    </xf>
    <xf numFmtId="0" fontId="22" fillId="2" borderId="21" xfId="4" applyFont="1" applyFill="1" applyBorder="1" applyAlignment="1">
      <alignment horizontal="center" vertical="center"/>
    </xf>
    <xf numFmtId="0" fontId="49" fillId="0" borderId="21" xfId="0" applyFont="1" applyBorder="1" applyAlignment="1">
      <alignment horizontal="right" vertical="center" wrapText="1"/>
    </xf>
    <xf numFmtId="0" fontId="49" fillId="0" borderId="29" xfId="0" applyFont="1" applyBorder="1" applyAlignment="1">
      <alignment horizontal="right" vertical="center" wrapText="1"/>
    </xf>
    <xf numFmtId="0" fontId="50" fillId="0" borderId="0" xfId="0" applyFont="1" applyAlignment="1">
      <alignment horizontal="center" vertical="center"/>
    </xf>
    <xf numFmtId="0" fontId="51" fillId="0" borderId="0" xfId="0" applyFont="1" applyAlignment="1">
      <alignment horizontal="left" vertical="center"/>
    </xf>
    <xf numFmtId="0" fontId="47" fillId="6" borderId="59" xfId="0" applyFont="1" applyFill="1" applyBorder="1" applyAlignment="1">
      <alignment horizontal="right" vertical="center" wrapText="1"/>
    </xf>
    <xf numFmtId="0" fontId="47" fillId="6" borderId="60" xfId="0" applyFont="1" applyFill="1" applyBorder="1" applyAlignment="1">
      <alignment horizontal="right" vertical="center" wrapText="1"/>
    </xf>
    <xf numFmtId="0" fontId="44" fillId="2" borderId="52" xfId="0" applyFont="1" applyFill="1" applyBorder="1" applyAlignment="1">
      <alignment horizontal="center" vertical="center" wrapText="1"/>
    </xf>
    <xf numFmtId="0" fontId="44" fillId="2" borderId="72" xfId="0" applyFont="1" applyFill="1" applyBorder="1" applyAlignment="1">
      <alignment horizontal="center" vertical="center" wrapText="1"/>
    </xf>
    <xf numFmtId="0" fontId="44" fillId="2" borderId="5" xfId="0" applyFont="1" applyFill="1" applyBorder="1" applyAlignment="1">
      <alignment horizontal="center" vertical="center" wrapText="1"/>
    </xf>
    <xf numFmtId="0" fontId="44" fillId="2" borderId="73" xfId="0" applyFont="1" applyFill="1" applyBorder="1" applyAlignment="1">
      <alignment horizontal="center" vertical="center" wrapText="1"/>
    </xf>
    <xf numFmtId="0" fontId="43" fillId="0" borderId="32" xfId="0" applyFont="1" applyBorder="1" applyAlignment="1">
      <alignment horizontal="left" vertical="center" wrapText="1"/>
    </xf>
    <xf numFmtId="0" fontId="43" fillId="0" borderId="3" xfId="0" applyFont="1" applyBorder="1" applyAlignment="1">
      <alignment horizontal="left" vertical="center" wrapText="1"/>
    </xf>
    <xf numFmtId="0" fontId="44" fillId="0" borderId="58" xfId="0" quotePrefix="1" applyFont="1" applyBorder="1" applyAlignment="1">
      <alignment horizontal="center" vertical="center" wrapText="1"/>
    </xf>
    <xf numFmtId="0" fontId="44" fillId="0" borderId="6" xfId="0" applyFont="1" applyBorder="1" applyAlignment="1">
      <alignment horizontal="center" vertical="center" wrapText="1"/>
    </xf>
    <xf numFmtId="0" fontId="44" fillId="2" borderId="19" xfId="0" applyFont="1" applyFill="1" applyBorder="1" applyAlignment="1">
      <alignment horizontal="center" vertical="center" wrapText="1"/>
    </xf>
    <xf numFmtId="187" fontId="43" fillId="0" borderId="61" xfId="18" applyNumberFormat="1" applyFont="1" applyFill="1" applyBorder="1" applyAlignment="1">
      <alignment horizontal="justify" vertical="center" wrapText="1"/>
    </xf>
    <xf numFmtId="187" fontId="43" fillId="0" borderId="21" xfId="18" applyNumberFormat="1" applyFont="1" applyFill="1" applyBorder="1" applyAlignment="1">
      <alignment horizontal="justify" vertical="center" wrapText="1"/>
    </xf>
    <xf numFmtId="187" fontId="43" fillId="0" borderId="29" xfId="18" applyNumberFormat="1" applyFont="1" applyFill="1" applyBorder="1" applyAlignment="1">
      <alignment horizontal="justify" vertical="center" wrapText="1"/>
    </xf>
    <xf numFmtId="0" fontId="47" fillId="6" borderId="76" xfId="0" applyFont="1" applyFill="1" applyBorder="1" applyAlignment="1">
      <alignment horizontal="right" vertical="center" wrapText="1"/>
    </xf>
    <xf numFmtId="0" fontId="47" fillId="6" borderId="26" xfId="0" applyFont="1" applyFill="1" applyBorder="1" applyAlignment="1">
      <alignment horizontal="right" vertical="center" wrapText="1"/>
    </xf>
    <xf numFmtId="0" fontId="46" fillId="0" borderId="0" xfId="0" applyFont="1" applyAlignment="1">
      <alignment horizontal="center" vertical="center"/>
    </xf>
    <xf numFmtId="0" fontId="46" fillId="2" borderId="52" xfId="0" applyFont="1" applyFill="1" applyBorder="1" applyAlignment="1">
      <alignment horizontal="center" vertical="center" wrapText="1"/>
    </xf>
    <xf numFmtId="0" fontId="46" fillId="2" borderId="72" xfId="0" applyFont="1" applyFill="1" applyBorder="1" applyAlignment="1">
      <alignment horizontal="center" vertical="center" wrapText="1"/>
    </xf>
    <xf numFmtId="0" fontId="47" fillId="6" borderId="1" xfId="0" applyFont="1" applyFill="1" applyBorder="1" applyAlignment="1">
      <alignment horizontal="right" vertical="center" wrapText="1"/>
    </xf>
    <xf numFmtId="0" fontId="47" fillId="6" borderId="18" xfId="0" applyFont="1" applyFill="1" applyBorder="1" applyAlignment="1">
      <alignment horizontal="right" vertical="center" wrapText="1"/>
    </xf>
    <xf numFmtId="0" fontId="47" fillId="6" borderId="23" xfId="0" applyFont="1" applyFill="1" applyBorder="1" applyAlignment="1">
      <alignment horizontal="right" vertical="center" wrapText="1"/>
    </xf>
    <xf numFmtId="0" fontId="36" fillId="5" borderId="4" xfId="0" applyFont="1" applyFill="1" applyBorder="1" applyAlignment="1">
      <alignment horizontal="center" vertical="center"/>
    </xf>
    <xf numFmtId="0" fontId="0" fillId="0" borderId="4" xfId="0" applyBorder="1" applyAlignment="1">
      <alignment horizontal="center" vertical="center"/>
    </xf>
    <xf numFmtId="0" fontId="20" fillId="0" borderId="4" xfId="0" applyFont="1" applyBorder="1" applyAlignment="1">
      <alignment horizontal="center" vertical="center"/>
    </xf>
    <xf numFmtId="0" fontId="40" fillId="5" borderId="4" xfId="0" applyFont="1" applyFill="1" applyBorder="1" applyAlignment="1">
      <alignment horizontal="center" vertical="center" wrapText="1"/>
    </xf>
    <xf numFmtId="0" fontId="46" fillId="2" borderId="19" xfId="0" applyFont="1" applyFill="1" applyBorder="1" applyAlignment="1">
      <alignment horizontal="center" vertical="center" wrapText="1"/>
    </xf>
    <xf numFmtId="0" fontId="44" fillId="2" borderId="20" xfId="0" applyFont="1" applyFill="1" applyBorder="1" applyAlignment="1">
      <alignment horizontal="center" vertical="center" wrapText="1"/>
    </xf>
    <xf numFmtId="0" fontId="43" fillId="0" borderId="4" xfId="0" quotePrefix="1" applyFont="1" applyBorder="1" applyAlignment="1">
      <alignment horizontal="center" vertical="center" wrapText="1"/>
    </xf>
    <xf numFmtId="0" fontId="43" fillId="0" borderId="4" xfId="0" applyFont="1" applyBorder="1" applyAlignment="1">
      <alignment horizontal="center" vertical="center" wrapText="1"/>
    </xf>
    <xf numFmtId="0" fontId="43" fillId="0" borderId="28" xfId="0" applyFont="1" applyBorder="1" applyAlignment="1">
      <alignment horizontal="center" vertical="center" wrapText="1"/>
    </xf>
    <xf numFmtId="0" fontId="44" fillId="2" borderId="51" xfId="0" applyFont="1" applyFill="1" applyBorder="1" applyAlignment="1">
      <alignment horizontal="right" vertical="center" wrapText="1"/>
    </xf>
    <xf numFmtId="0" fontId="44" fillId="2" borderId="50" xfId="0" applyFont="1" applyFill="1" applyBorder="1" applyAlignment="1">
      <alignment horizontal="right" vertical="center" wrapText="1"/>
    </xf>
    <xf numFmtId="0" fontId="44" fillId="2" borderId="34" xfId="0" applyFont="1" applyFill="1" applyBorder="1" applyAlignment="1">
      <alignment horizontal="right" vertical="center" wrapText="1"/>
    </xf>
    <xf numFmtId="0" fontId="44" fillId="2" borderId="28" xfId="0" applyFont="1" applyFill="1" applyBorder="1" applyAlignment="1">
      <alignment horizontal="right" vertical="center" wrapText="1"/>
    </xf>
    <xf numFmtId="0" fontId="47" fillId="2" borderId="0" xfId="0" applyFont="1" applyFill="1" applyAlignment="1">
      <alignment horizontal="right" vertical="center" wrapText="1"/>
    </xf>
    <xf numFmtId="0" fontId="47" fillId="2" borderId="43" xfId="0" applyFont="1" applyFill="1" applyBorder="1" applyAlignment="1">
      <alignment horizontal="right" vertical="center" wrapText="1"/>
    </xf>
    <xf numFmtId="0" fontId="43" fillId="0" borderId="61" xfId="0" applyFont="1" applyBorder="1" applyAlignment="1">
      <alignment horizontal="center" vertical="center" wrapText="1"/>
    </xf>
    <xf numFmtId="0" fontId="43" fillId="0" borderId="21" xfId="0" applyFont="1" applyBorder="1" applyAlignment="1">
      <alignment horizontal="center" vertical="center" wrapText="1"/>
    </xf>
    <xf numFmtId="0" fontId="43" fillId="0" borderId="29" xfId="0" applyFont="1" applyBorder="1" applyAlignment="1">
      <alignment horizontal="center" vertical="center" wrapText="1"/>
    </xf>
    <xf numFmtId="0" fontId="44" fillId="2" borderId="25" xfId="0" applyFont="1" applyFill="1" applyBorder="1" applyAlignment="1">
      <alignment horizontal="right" vertical="center" wrapText="1"/>
    </xf>
    <xf numFmtId="0" fontId="44" fillId="2" borderId="30" xfId="0" applyFont="1" applyFill="1" applyBorder="1" applyAlignment="1">
      <alignment horizontal="right" vertical="center" wrapText="1"/>
    </xf>
    <xf numFmtId="0" fontId="47" fillId="6" borderId="41" xfId="0" applyFont="1" applyFill="1" applyBorder="1" applyAlignment="1">
      <alignment horizontal="right" vertical="center" wrapText="1"/>
    </xf>
    <xf numFmtId="187" fontId="43" fillId="0" borderId="61" xfId="18" applyNumberFormat="1" applyFont="1" applyFill="1" applyBorder="1" applyAlignment="1">
      <alignment horizontal="center" vertical="center" wrapText="1"/>
    </xf>
    <xf numFmtId="187" fontId="43" fillId="0" borderId="21" xfId="18" applyNumberFormat="1" applyFont="1" applyFill="1" applyBorder="1" applyAlignment="1">
      <alignment horizontal="center" vertical="center" wrapText="1"/>
    </xf>
    <xf numFmtId="187" fontId="43" fillId="0" borderId="29" xfId="18" applyNumberFormat="1" applyFont="1" applyFill="1" applyBorder="1" applyAlignment="1">
      <alignment horizontal="center" vertical="center" wrapText="1"/>
    </xf>
    <xf numFmtId="0" fontId="47" fillId="6" borderId="61" xfId="0" applyFont="1" applyFill="1" applyBorder="1" applyAlignment="1">
      <alignment horizontal="right" vertical="center" wrapText="1"/>
    </xf>
    <xf numFmtId="0" fontId="43" fillId="0" borderId="50" xfId="0" applyFont="1" applyBorder="1" applyAlignment="1">
      <alignment horizontal="center" vertical="center" wrapText="1"/>
    </xf>
    <xf numFmtId="0" fontId="43" fillId="0" borderId="57"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38" xfId="0" applyFont="1" applyBorder="1" applyAlignment="1">
      <alignment horizontal="center" vertical="center" wrapText="1"/>
    </xf>
    <xf numFmtId="0" fontId="43" fillId="0" borderId="6"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60" xfId="0" applyFont="1" applyBorder="1" applyAlignment="1">
      <alignment horizontal="center" vertical="center" wrapText="1"/>
    </xf>
    <xf numFmtId="0" fontId="43" fillId="0" borderId="2"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25" xfId="0" applyFont="1" applyBorder="1" applyAlignment="1">
      <alignment horizontal="center" vertical="center" wrapText="1"/>
    </xf>
    <xf numFmtId="0" fontId="46" fillId="0" borderId="32" xfId="0" applyFont="1" applyBorder="1" applyAlignment="1">
      <alignment horizontal="center" vertical="center"/>
    </xf>
    <xf numFmtId="0" fontId="46" fillId="0" borderId="3" xfId="0" applyFont="1" applyBorder="1" applyAlignment="1">
      <alignment horizontal="center" vertical="center"/>
    </xf>
    <xf numFmtId="0" fontId="43" fillId="0" borderId="45" xfId="0" applyFont="1" applyBorder="1" applyAlignment="1">
      <alignment horizontal="center" vertical="center" wrapText="1"/>
    </xf>
    <xf numFmtId="0" fontId="43" fillId="0" borderId="10" xfId="0" applyFont="1" applyBorder="1" applyAlignment="1">
      <alignment horizontal="center" vertical="center" wrapText="1"/>
    </xf>
    <xf numFmtId="0" fontId="43" fillId="0" borderId="46" xfId="0" applyFont="1" applyBorder="1" applyAlignment="1">
      <alignment horizontal="center" vertical="center" wrapText="1"/>
    </xf>
    <xf numFmtId="0" fontId="43" fillId="0" borderId="44"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3" fillId="0" borderId="74" xfId="0" applyFont="1" applyBorder="1" applyAlignment="1">
      <alignment horizontal="center" vertical="center" wrapText="1"/>
    </xf>
    <xf numFmtId="0" fontId="43" fillId="0" borderId="14" xfId="0" applyFont="1" applyBorder="1" applyAlignment="1">
      <alignment horizontal="center" vertical="center" wrapText="1"/>
    </xf>
    <xf numFmtId="0" fontId="43" fillId="0" borderId="39" xfId="0" applyFont="1" applyBorder="1" applyAlignment="1">
      <alignment horizontal="center" vertical="center" wrapText="1"/>
    </xf>
    <xf numFmtId="0" fontId="44" fillId="2" borderId="1" xfId="0" applyFont="1" applyFill="1" applyBorder="1" applyAlignment="1">
      <alignment horizontal="center" vertical="center" wrapText="1"/>
    </xf>
    <xf numFmtId="0" fontId="46" fillId="0" borderId="58" xfId="0" applyFont="1" applyBorder="1" applyAlignment="1">
      <alignment horizontal="center" vertical="center" wrapText="1"/>
    </xf>
    <xf numFmtId="0" fontId="46" fillId="0" borderId="6" xfId="0" applyFont="1" applyBorder="1" applyAlignment="1">
      <alignment horizontal="center" vertical="center" wrapText="1"/>
    </xf>
    <xf numFmtId="0" fontId="47" fillId="6" borderId="0" xfId="0" applyFont="1" applyFill="1" applyAlignment="1">
      <alignment horizontal="right" vertical="center" wrapText="1"/>
    </xf>
    <xf numFmtId="0" fontId="47" fillId="6" borderId="43" xfId="0" applyFont="1" applyFill="1" applyBorder="1" applyAlignment="1">
      <alignment horizontal="right" vertical="center" wrapText="1"/>
    </xf>
    <xf numFmtId="0" fontId="43" fillId="0" borderId="8" xfId="0" applyFont="1" applyBorder="1" applyAlignment="1">
      <alignment horizontal="left" vertical="center" wrapText="1"/>
    </xf>
    <xf numFmtId="0" fontId="43" fillId="0" borderId="4" xfId="0" applyFont="1" applyBorder="1" applyAlignment="1">
      <alignment horizontal="left" vertical="center" wrapText="1"/>
    </xf>
    <xf numFmtId="0" fontId="47" fillId="5" borderId="56" xfId="0" applyFont="1" applyFill="1" applyBorder="1" applyAlignment="1">
      <alignment horizontal="right" vertical="center"/>
    </xf>
    <xf numFmtId="0" fontId="47" fillId="5" borderId="16" xfId="0" applyFont="1" applyFill="1" applyBorder="1" applyAlignment="1">
      <alignment horizontal="right" vertical="center"/>
    </xf>
    <xf numFmtId="0" fontId="43" fillId="3" borderId="0" xfId="0" applyFont="1" applyFill="1" applyAlignment="1">
      <alignment horizontal="left" vertical="center"/>
    </xf>
    <xf numFmtId="0" fontId="43" fillId="3" borderId="0" xfId="0" applyFont="1" applyFill="1" applyAlignment="1">
      <alignment horizontal="left" vertical="center" wrapText="1"/>
    </xf>
    <xf numFmtId="0" fontId="43" fillId="3" borderId="8" xfId="0" applyFont="1" applyFill="1" applyBorder="1" applyAlignment="1">
      <alignment horizontal="left" vertical="center" wrapText="1"/>
    </xf>
    <xf numFmtId="0" fontId="43" fillId="3" borderId="4" xfId="0" applyFont="1" applyFill="1" applyBorder="1" applyAlignment="1">
      <alignment horizontal="left" vertical="center" wrapText="1"/>
    </xf>
    <xf numFmtId="172" fontId="43" fillId="3" borderId="4" xfId="16" applyNumberFormat="1" applyFont="1" applyFill="1" applyBorder="1" applyAlignment="1">
      <alignment horizontal="center" vertical="center"/>
    </xf>
    <xf numFmtId="0" fontId="41" fillId="16" borderId="77" xfId="0" applyFont="1" applyFill="1" applyBorder="1" applyAlignment="1">
      <alignment horizontal="center" vertical="center"/>
    </xf>
    <xf numFmtId="0" fontId="41" fillId="16" borderId="78" xfId="0" applyFont="1" applyFill="1" applyBorder="1" applyAlignment="1">
      <alignment horizontal="center" vertical="center"/>
    </xf>
    <xf numFmtId="0" fontId="41" fillId="16" borderId="79" xfId="0" applyFont="1" applyFill="1" applyBorder="1" applyAlignment="1">
      <alignment horizontal="center" vertical="center"/>
    </xf>
    <xf numFmtId="0" fontId="47" fillId="2" borderId="20" xfId="0" applyFont="1" applyFill="1" applyBorder="1" applyAlignment="1">
      <alignment horizontal="right" vertical="center"/>
    </xf>
    <xf numFmtId="0" fontId="47" fillId="2" borderId="21" xfId="0" applyFont="1" applyFill="1" applyBorder="1" applyAlignment="1">
      <alignment horizontal="right" vertical="center"/>
    </xf>
    <xf numFmtId="0" fontId="45" fillId="16" borderId="80" xfId="0" applyFont="1" applyFill="1" applyBorder="1" applyAlignment="1">
      <alignment horizontal="center" vertical="center" wrapText="1"/>
    </xf>
    <xf numFmtId="0" fontId="45" fillId="16" borderId="81" xfId="0" applyFont="1" applyFill="1" applyBorder="1" applyAlignment="1">
      <alignment horizontal="center" vertical="center" wrapText="1"/>
    </xf>
    <xf numFmtId="0" fontId="45" fillId="16" borderId="98" xfId="0" applyFont="1" applyFill="1" applyBorder="1" applyAlignment="1">
      <alignment horizontal="center" vertical="center" wrapText="1"/>
    </xf>
    <xf numFmtId="0" fontId="45" fillId="16" borderId="99" xfId="0" applyFont="1" applyFill="1" applyBorder="1" applyAlignment="1">
      <alignment horizontal="center" vertical="center" wrapText="1"/>
    </xf>
    <xf numFmtId="0" fontId="5" fillId="3" borderId="36" xfId="0" applyFont="1" applyFill="1" applyBorder="1" applyAlignment="1">
      <alignment horizontal="left" vertical="center" wrapText="1"/>
    </xf>
    <xf numFmtId="0" fontId="5" fillId="3" borderId="30" xfId="0" applyFont="1" applyFill="1" applyBorder="1" applyAlignment="1">
      <alignment horizontal="left" vertical="center" wrapText="1"/>
    </xf>
    <xf numFmtId="172" fontId="5" fillId="3" borderId="30" xfId="16" applyNumberFormat="1" applyFont="1" applyFill="1" applyBorder="1" applyAlignment="1">
      <alignment horizontal="center" vertical="center"/>
    </xf>
    <xf numFmtId="0" fontId="41" fillId="16" borderId="20" xfId="0" applyFont="1" applyFill="1" applyBorder="1" applyAlignment="1">
      <alignment horizontal="center" vertical="center"/>
    </xf>
    <xf numFmtId="0" fontId="41" fillId="16" borderId="21" xfId="0" applyFont="1" applyFill="1" applyBorder="1" applyAlignment="1">
      <alignment horizontal="center" vertical="center"/>
    </xf>
    <xf numFmtId="0" fontId="41" fillId="16" borderId="22" xfId="0" applyFont="1" applyFill="1" applyBorder="1" applyAlignment="1">
      <alignment horizontal="center" vertical="center"/>
    </xf>
    <xf numFmtId="0" fontId="47" fillId="5" borderId="20" xfId="0" applyFont="1" applyFill="1" applyBorder="1" applyAlignment="1">
      <alignment horizontal="right" vertical="center"/>
    </xf>
    <xf numFmtId="0" fontId="47" fillId="5" borderId="21" xfId="0" applyFont="1" applyFill="1" applyBorder="1" applyAlignment="1">
      <alignment horizontal="right" vertical="center"/>
    </xf>
    <xf numFmtId="0" fontId="87" fillId="16" borderId="77" xfId="0" applyFont="1" applyFill="1" applyBorder="1" applyAlignment="1">
      <alignment horizontal="center" vertical="center"/>
    </xf>
    <xf numFmtId="0" fontId="87" fillId="16" borderId="78" xfId="0" applyFont="1" applyFill="1" applyBorder="1" applyAlignment="1">
      <alignment horizontal="center" vertical="center"/>
    </xf>
    <xf numFmtId="0" fontId="87" fillId="16" borderId="79" xfId="0" applyFont="1" applyFill="1" applyBorder="1" applyAlignment="1">
      <alignment horizontal="center" vertical="center"/>
    </xf>
    <xf numFmtId="0" fontId="58" fillId="16" borderId="84" xfId="0" applyFont="1" applyFill="1" applyBorder="1" applyAlignment="1">
      <alignment horizontal="center" vertical="center" wrapText="1"/>
    </xf>
    <xf numFmtId="0" fontId="58" fillId="16" borderId="85" xfId="0" applyFont="1" applyFill="1" applyBorder="1" applyAlignment="1">
      <alignment horizontal="center" vertical="center" wrapText="1"/>
    </xf>
    <xf numFmtId="0" fontId="58" fillId="16" borderId="96" xfId="0" applyFont="1" applyFill="1" applyBorder="1" applyAlignment="1">
      <alignment horizontal="center" vertical="center" wrapText="1"/>
    </xf>
    <xf numFmtId="0" fontId="58" fillId="16" borderId="97" xfId="0" applyFont="1" applyFill="1" applyBorder="1" applyAlignment="1">
      <alignment horizontal="center" vertical="center" wrapText="1"/>
    </xf>
    <xf numFmtId="0" fontId="43" fillId="3" borderId="8" xfId="0" applyFont="1" applyFill="1" applyBorder="1" applyAlignment="1">
      <alignment horizontal="justify" vertical="center" wrapText="1"/>
    </xf>
    <xf numFmtId="0" fontId="43" fillId="3" borderId="4" xfId="0" applyFont="1" applyFill="1" applyBorder="1" applyAlignment="1">
      <alignment horizontal="justify" vertical="center" wrapText="1"/>
    </xf>
    <xf numFmtId="0" fontId="43" fillId="0" borderId="1" xfId="0" applyFont="1" applyBorder="1" applyAlignment="1">
      <alignment horizontal="center"/>
    </xf>
    <xf numFmtId="0" fontId="43" fillId="0" borderId="23" xfId="0" applyFont="1" applyBorder="1" applyAlignment="1">
      <alignment horizontal="center"/>
    </xf>
    <xf numFmtId="0" fontId="43" fillId="0" borderId="5" xfId="0" applyFont="1" applyBorder="1" applyAlignment="1">
      <alignment horizontal="center"/>
    </xf>
    <xf numFmtId="0" fontId="43" fillId="0" borderId="11" xfId="0" applyFont="1" applyBorder="1" applyAlignment="1">
      <alignment horizontal="center"/>
    </xf>
    <xf numFmtId="0" fontId="43" fillId="0" borderId="13" xfId="0" applyFont="1" applyBorder="1" applyAlignment="1">
      <alignment horizontal="center"/>
    </xf>
    <xf numFmtId="0" fontId="43" fillId="0" borderId="24" xfId="0" applyFont="1" applyBorder="1" applyAlignment="1">
      <alignment horizontal="center"/>
    </xf>
    <xf numFmtId="0" fontId="53" fillId="0" borderId="52" xfId="22" applyFont="1" applyBorder="1" applyAlignment="1">
      <alignment horizontal="center" vertical="center" wrapText="1"/>
    </xf>
    <xf numFmtId="0" fontId="53" fillId="0" borderId="72" xfId="22" applyFont="1" applyBorder="1" applyAlignment="1">
      <alignment horizontal="center" vertical="center" wrapText="1"/>
    </xf>
    <xf numFmtId="0" fontId="53" fillId="0" borderId="73" xfId="22" applyFont="1" applyBorder="1" applyAlignment="1">
      <alignment horizontal="center" vertical="center" wrapText="1"/>
    </xf>
    <xf numFmtId="0" fontId="86" fillId="17" borderId="20" xfId="0" applyFont="1" applyFill="1" applyBorder="1" applyAlignment="1">
      <alignment horizontal="center" vertical="center" wrapText="1"/>
    </xf>
    <xf numFmtId="0" fontId="86" fillId="17" borderId="21" xfId="0" applyFont="1" applyFill="1" applyBorder="1" applyAlignment="1">
      <alignment horizontal="center" vertical="center" wrapText="1"/>
    </xf>
    <xf numFmtId="0" fontId="86" fillId="17" borderId="22" xfId="0" applyFont="1" applyFill="1" applyBorder="1" applyAlignment="1">
      <alignment horizontal="center" vertical="center" wrapText="1"/>
    </xf>
    <xf numFmtId="0" fontId="55" fillId="3" borderId="5" xfId="0" applyFont="1" applyFill="1" applyBorder="1" applyAlignment="1">
      <alignment horizontal="center" wrapText="1"/>
    </xf>
    <xf numFmtId="0" fontId="55" fillId="3" borderId="0" xfId="0" applyFont="1" applyFill="1" applyAlignment="1">
      <alignment horizontal="center" wrapText="1"/>
    </xf>
    <xf numFmtId="0" fontId="44" fillId="3" borderId="0" xfId="0" applyFont="1" applyFill="1" applyAlignment="1">
      <alignment horizontal="left" indent="6"/>
    </xf>
    <xf numFmtId="0" fontId="55" fillId="3" borderId="40" xfId="0" applyFont="1" applyFill="1" applyBorder="1" applyAlignment="1">
      <alignment horizontal="left" indent="1"/>
    </xf>
    <xf numFmtId="0" fontId="42" fillId="16" borderId="87" xfId="0" applyFont="1" applyFill="1" applyBorder="1" applyAlignment="1">
      <alignment horizontal="center" vertical="center" wrapText="1"/>
    </xf>
    <xf numFmtId="0" fontId="42" fillId="16" borderId="88" xfId="0" applyFont="1" applyFill="1" applyBorder="1" applyAlignment="1">
      <alignment horizontal="center" vertical="center" wrapText="1"/>
    </xf>
    <xf numFmtId="0" fontId="42" fillId="16" borderId="89" xfId="0" applyFont="1" applyFill="1" applyBorder="1" applyAlignment="1">
      <alignment horizontal="center" vertical="center" wrapText="1"/>
    </xf>
    <xf numFmtId="0" fontId="42" fillId="16" borderId="90" xfId="0" applyFont="1" applyFill="1" applyBorder="1" applyAlignment="1">
      <alignment horizontal="center" vertical="center" wrapText="1"/>
    </xf>
    <xf numFmtId="0" fontId="42" fillId="16" borderId="85" xfId="0" applyFont="1" applyFill="1" applyBorder="1" applyAlignment="1">
      <alignment horizontal="center" vertical="center" wrapText="1"/>
    </xf>
    <xf numFmtId="0" fontId="42" fillId="16" borderId="91" xfId="0" applyFont="1" applyFill="1" applyBorder="1" applyAlignment="1">
      <alignment horizontal="center" vertical="center" wrapText="1"/>
    </xf>
    <xf numFmtId="0" fontId="42" fillId="16" borderId="86" xfId="0" applyFont="1" applyFill="1" applyBorder="1" applyAlignment="1">
      <alignment horizontal="center" vertical="center" wrapText="1"/>
    </xf>
    <xf numFmtId="0" fontId="42" fillId="16" borderId="92" xfId="0" applyFont="1" applyFill="1" applyBorder="1" applyAlignment="1">
      <alignment horizontal="center" vertical="center" wrapText="1"/>
    </xf>
    <xf numFmtId="0" fontId="43" fillId="0" borderId="36" xfId="0" applyFont="1" applyBorder="1" applyAlignment="1">
      <alignment horizontal="left" vertical="center" wrapText="1"/>
    </xf>
    <xf numFmtId="0" fontId="43" fillId="0" borderId="30" xfId="0" applyFont="1" applyBorder="1" applyAlignment="1">
      <alignment horizontal="left" vertical="center" wrapText="1"/>
    </xf>
    <xf numFmtId="0" fontId="28" fillId="3" borderId="0" xfId="0" applyFont="1" applyFill="1" applyAlignment="1">
      <alignment horizontal="center" vertical="center"/>
    </xf>
    <xf numFmtId="0" fontId="27" fillId="0" borderId="10" xfId="0" applyFont="1" applyBorder="1" applyAlignment="1">
      <alignment horizontal="center" vertical="center"/>
    </xf>
    <xf numFmtId="0" fontId="24" fillId="3" borderId="0" xfId="0" applyFont="1" applyFill="1" applyAlignment="1">
      <alignment horizontal="center" vertical="top"/>
    </xf>
    <xf numFmtId="0" fontId="24" fillId="3" borderId="11" xfId="0" applyFont="1" applyFill="1" applyBorder="1" applyAlignment="1">
      <alignment horizontal="center" vertical="top"/>
    </xf>
    <xf numFmtId="0" fontId="24" fillId="3" borderId="4" xfId="0" applyFont="1" applyFill="1" applyBorder="1" applyAlignment="1">
      <alignment horizontal="center" vertical="center"/>
    </xf>
    <xf numFmtId="0" fontId="25" fillId="3" borderId="4" xfId="0" applyFont="1" applyFill="1" applyBorder="1" applyAlignment="1">
      <alignment horizontal="center" vertical="center"/>
    </xf>
    <xf numFmtId="0" fontId="26" fillId="3" borderId="4" xfId="0" applyFont="1" applyFill="1" applyBorder="1" applyAlignment="1">
      <alignment horizontal="center" vertical="center"/>
    </xf>
    <xf numFmtId="0" fontId="26" fillId="3" borderId="54"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5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3" borderId="14" xfId="0" applyFont="1" applyFill="1" applyBorder="1" applyAlignment="1">
      <alignment horizontal="center" vertical="center" wrapText="1"/>
    </xf>
    <xf numFmtId="0" fontId="26" fillId="3" borderId="24" xfId="0" applyFont="1" applyFill="1" applyBorder="1" applyAlignment="1">
      <alignment horizontal="center" vertical="center" wrapText="1"/>
    </xf>
    <xf numFmtId="0" fontId="25" fillId="3" borderId="56" xfId="0" applyFont="1" applyFill="1" applyBorder="1" applyAlignment="1">
      <alignment horizontal="center" vertical="center"/>
    </xf>
    <xf numFmtId="0" fontId="25" fillId="3" borderId="16" xfId="0" applyFont="1" applyFill="1" applyBorder="1" applyAlignment="1">
      <alignment horizontal="center" vertical="center"/>
    </xf>
    <xf numFmtId="0" fontId="25" fillId="3" borderId="17" xfId="0" applyFont="1" applyFill="1" applyBorder="1" applyAlignment="1">
      <alignment horizontal="center" vertical="center"/>
    </xf>
    <xf numFmtId="0" fontId="20" fillId="3" borderId="18" xfId="0" applyFont="1" applyFill="1" applyBorder="1" applyAlignment="1">
      <alignment horizontal="center" vertical="center" wrapText="1"/>
    </xf>
    <xf numFmtId="0" fontId="0" fillId="3" borderId="8"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wrapText="1"/>
    </xf>
    <xf numFmtId="0" fontId="0" fillId="3" borderId="4" xfId="0" applyFill="1" applyBorder="1" applyAlignment="1">
      <alignment horizontal="center" wrapText="1"/>
    </xf>
    <xf numFmtId="165" fontId="4" fillId="0" borderId="0" xfId="2" applyFont="1" applyFill="1" applyBorder="1" applyAlignment="1" applyProtection="1">
      <alignment horizontal="center" vertical="center"/>
    </xf>
    <xf numFmtId="165" fontId="4" fillId="0" borderId="40" xfId="2" applyFont="1" applyFill="1" applyBorder="1" applyAlignment="1" applyProtection="1">
      <alignment horizontal="center" vertical="center"/>
    </xf>
    <xf numFmtId="3" fontId="2" fillId="4" borderId="32" xfId="0" applyNumberFormat="1" applyFont="1" applyFill="1" applyBorder="1" applyAlignment="1">
      <alignment horizontal="center" vertical="center" wrapText="1"/>
    </xf>
    <xf numFmtId="3" fontId="2" fillId="4" borderId="40" xfId="0" applyNumberFormat="1" applyFont="1" applyFill="1" applyBorder="1" applyAlignment="1">
      <alignment horizontal="center" vertical="center" wrapText="1"/>
    </xf>
    <xf numFmtId="3" fontId="2" fillId="4" borderId="3" xfId="0" applyNumberFormat="1" applyFont="1" applyFill="1" applyBorder="1" applyAlignment="1">
      <alignment horizontal="center" vertical="center" wrapText="1"/>
    </xf>
    <xf numFmtId="3" fontId="2" fillId="4" borderId="33" xfId="0" applyNumberFormat="1" applyFont="1" applyFill="1" applyBorder="1" applyAlignment="1">
      <alignment horizontal="center" vertical="center" wrapText="1"/>
    </xf>
    <xf numFmtId="2" fontId="3" fillId="0" borderId="38" xfId="0" applyNumberFormat="1" applyFont="1" applyBorder="1" applyAlignment="1">
      <alignment horizontal="center" vertical="center"/>
    </xf>
    <xf numFmtId="2" fontId="3" fillId="0" borderId="6" xfId="0" applyNumberFormat="1" applyFont="1" applyBorder="1" applyAlignment="1">
      <alignment horizontal="center" vertical="center"/>
    </xf>
    <xf numFmtId="2" fontId="3" fillId="0" borderId="7" xfId="0" applyNumberFormat="1" applyFont="1" applyBorder="1" applyAlignment="1">
      <alignment horizontal="center" vertical="center"/>
    </xf>
    <xf numFmtId="0" fontId="2" fillId="2" borderId="3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25" xfId="0" applyFont="1" applyFill="1" applyBorder="1" applyAlignment="1">
      <alignment horizontal="center" vertical="center"/>
    </xf>
    <xf numFmtId="2" fontId="2" fillId="0" borderId="2" xfId="0" applyNumberFormat="1" applyFont="1" applyBorder="1" applyAlignment="1">
      <alignment horizontal="center" vertical="center" wrapText="1"/>
    </xf>
    <xf numFmtId="2" fontId="2" fillId="0" borderId="3" xfId="0" applyNumberFormat="1" applyFont="1" applyBorder="1" applyAlignment="1">
      <alignment horizontal="center" vertical="center" wrapText="1"/>
    </xf>
    <xf numFmtId="2" fontId="2" fillId="0" borderId="33"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44" xfId="0" applyFont="1" applyFill="1" applyBorder="1" applyAlignment="1">
      <alignment horizontal="center" vertical="center"/>
    </xf>
    <xf numFmtId="0" fontId="2" fillId="2" borderId="0" xfId="0" applyFont="1" applyFill="1" applyAlignment="1">
      <alignment horizontal="center" vertical="center"/>
    </xf>
    <xf numFmtId="0" fontId="2" fillId="2" borderId="43" xfId="0" applyFont="1" applyFill="1" applyBorder="1" applyAlignment="1">
      <alignment horizontal="center" vertical="center"/>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2" borderId="38"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165" fontId="4" fillId="0" borderId="38" xfId="2" applyFont="1" applyFill="1" applyBorder="1" applyAlignment="1" applyProtection="1">
      <alignment horizontal="center" vertical="center"/>
    </xf>
    <xf numFmtId="165" fontId="4" fillId="0" borderId="6" xfId="2" applyFont="1" applyFill="1" applyBorder="1" applyAlignment="1" applyProtection="1">
      <alignment horizontal="center" vertical="center"/>
    </xf>
    <xf numFmtId="165" fontId="4" fillId="0" borderId="7" xfId="2" applyFont="1" applyFill="1" applyBorder="1" applyAlignment="1" applyProtection="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31"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2" xfId="0" applyFont="1" applyFill="1" applyBorder="1" applyAlignment="1">
      <alignment horizontal="center" vertical="center"/>
    </xf>
    <xf numFmtId="0" fontId="7" fillId="0" borderId="0" xfId="6" applyAlignment="1" applyProtection="1">
      <alignment horizontal="center"/>
    </xf>
    <xf numFmtId="0" fontId="2" fillId="2" borderId="18"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2" fontId="3" fillId="0" borderId="4" xfId="0" applyNumberFormat="1" applyFont="1" applyBorder="1" applyAlignment="1">
      <alignment horizontal="center" vertical="center"/>
    </xf>
    <xf numFmtId="2" fontId="3" fillId="0" borderId="38" xfId="0" applyNumberFormat="1" applyFont="1" applyBorder="1" applyAlignment="1">
      <alignment vertical="center"/>
    </xf>
    <xf numFmtId="2" fontId="3" fillId="0" borderId="6" xfId="0" applyNumberFormat="1" applyFont="1" applyBorder="1" applyAlignment="1">
      <alignment vertical="center"/>
    </xf>
    <xf numFmtId="2" fontId="3" fillId="0" borderId="7" xfId="0" applyNumberFormat="1" applyFont="1" applyBorder="1" applyAlignment="1">
      <alignment vertical="center"/>
    </xf>
    <xf numFmtId="0" fontId="2" fillId="2" borderId="32" xfId="0" applyFont="1" applyFill="1" applyBorder="1" applyAlignment="1">
      <alignment horizontal="center" vertical="center" wrapText="1"/>
    </xf>
    <xf numFmtId="0" fontId="2" fillId="2" borderId="3" xfId="0" applyFont="1" applyFill="1" applyBorder="1" applyAlignment="1">
      <alignment horizontal="center" vertical="center" wrapText="1"/>
    </xf>
    <xf numFmtId="3" fontId="2" fillId="4" borderId="1" xfId="0" applyNumberFormat="1" applyFont="1" applyFill="1" applyBorder="1" applyAlignment="1">
      <alignment horizontal="center" vertical="center" wrapText="1"/>
    </xf>
    <xf numFmtId="3" fontId="2" fillId="4" borderId="0" xfId="0" applyNumberFormat="1" applyFont="1" applyFill="1" applyAlignment="1">
      <alignment horizontal="center" vertical="center" wrapText="1"/>
    </xf>
    <xf numFmtId="3" fontId="2" fillId="4" borderId="18" xfId="0" applyNumberFormat="1" applyFont="1" applyFill="1" applyBorder="1" applyAlignment="1">
      <alignment horizontal="center" vertical="center" wrapText="1"/>
    </xf>
    <xf numFmtId="3" fontId="2" fillId="4" borderId="23"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3" fontId="3" fillId="8" borderId="32" xfId="0" applyNumberFormat="1" applyFont="1" applyFill="1" applyBorder="1" applyAlignment="1">
      <alignment horizontal="left" vertical="center" wrapText="1"/>
    </xf>
    <xf numFmtId="3" fontId="3" fillId="8" borderId="40" xfId="0" applyNumberFormat="1" applyFont="1" applyFill="1" applyBorder="1" applyAlignment="1">
      <alignment horizontal="left" vertical="center" wrapText="1"/>
    </xf>
    <xf numFmtId="3" fontId="3" fillId="8" borderId="3" xfId="0" applyNumberFormat="1" applyFont="1" applyFill="1" applyBorder="1" applyAlignment="1">
      <alignment horizontal="left" vertical="center" wrapText="1"/>
    </xf>
    <xf numFmtId="3" fontId="3" fillId="8" borderId="33" xfId="0" applyNumberFormat="1" applyFont="1" applyFill="1" applyBorder="1" applyAlignment="1">
      <alignment horizontal="left" vertical="center" wrapText="1"/>
    </xf>
    <xf numFmtId="0" fontId="2" fillId="2" borderId="26" xfId="0" applyFont="1" applyFill="1" applyBorder="1" applyAlignment="1">
      <alignment horizontal="center" vertical="center" wrapText="1"/>
    </xf>
    <xf numFmtId="0" fontId="2" fillId="2" borderId="83"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46" xfId="0" applyFont="1" applyFill="1" applyBorder="1" applyAlignment="1">
      <alignment horizontal="center" vertical="center" wrapText="1"/>
    </xf>
    <xf numFmtId="2" fontId="3" fillId="0" borderId="38" xfId="0" applyNumberFormat="1" applyFont="1" applyBorder="1" applyAlignment="1">
      <alignment horizontal="center" vertical="center" wrapText="1"/>
    </xf>
    <xf numFmtId="2" fontId="3" fillId="0" borderId="6" xfId="0" applyNumberFormat="1" applyFont="1" applyBorder="1" applyAlignment="1">
      <alignment horizontal="center" vertical="center" wrapText="1"/>
    </xf>
    <xf numFmtId="2" fontId="3" fillId="0" borderId="7" xfId="0" applyNumberFormat="1" applyFont="1" applyBorder="1" applyAlignment="1">
      <alignment horizontal="center" vertical="center" wrapText="1"/>
    </xf>
  </cellXfs>
  <cellStyles count="27">
    <cellStyle name="Hipervínculo" xfId="6" builtinId="8"/>
    <cellStyle name="Millares" xfId="18" builtinId="3"/>
    <cellStyle name="Millares [0]" xfId="20" builtinId="6"/>
    <cellStyle name="Millares 2" xfId="2" xr:uid="{00000000-0005-0000-0000-000003000000}"/>
    <cellStyle name="Millares 2 2" xfId="8" xr:uid="{00000000-0005-0000-0000-000004000000}"/>
    <cellStyle name="Millares 3" xfId="25" xr:uid="{00000000-0005-0000-0000-000005000000}"/>
    <cellStyle name="Moneda" xfId="17" builtinId="4"/>
    <cellStyle name="Moneda [0]" xfId="16" builtinId="7"/>
    <cellStyle name="Moneda [0] 2" xfId="24" xr:uid="{00000000-0005-0000-0000-000008000000}"/>
    <cellStyle name="Moneda 11" xfId="26" xr:uid="{00000000-0005-0000-0000-000009000000}"/>
    <cellStyle name="Moneda 2" xfId="9" xr:uid="{00000000-0005-0000-0000-00000A000000}"/>
    <cellStyle name="Moneda 2 2 2 2 2" xfId="13" xr:uid="{00000000-0005-0000-0000-00000B000000}"/>
    <cellStyle name="Moneda 2 3" xfId="21" xr:uid="{00000000-0005-0000-0000-00000C000000}"/>
    <cellStyle name="Normal" xfId="0" builtinId="0"/>
    <cellStyle name="Normal 10 2" xfId="22" xr:uid="{00000000-0005-0000-0000-00000E000000}"/>
    <cellStyle name="Normal 2" xfId="15" xr:uid="{00000000-0005-0000-0000-00000F000000}"/>
    <cellStyle name="Normal 2 10 2 2" xfId="7" xr:uid="{00000000-0005-0000-0000-000010000000}"/>
    <cellStyle name="Normal 2 10 3" xfId="5" xr:uid="{00000000-0005-0000-0000-000011000000}"/>
    <cellStyle name="Normal 2 2" xfId="4" xr:uid="{00000000-0005-0000-0000-000012000000}"/>
    <cellStyle name="Normal 3" xfId="1" xr:uid="{00000000-0005-0000-0000-000013000000}"/>
    <cellStyle name="Normal 3 11" xfId="3" xr:uid="{00000000-0005-0000-0000-000014000000}"/>
    <cellStyle name="Normal 3 11 2" xfId="11" xr:uid="{00000000-0005-0000-0000-000015000000}"/>
    <cellStyle name="Normal 3 2" xfId="10" xr:uid="{00000000-0005-0000-0000-000016000000}"/>
    <cellStyle name="Normal 3 2 2" xfId="12" xr:uid="{00000000-0005-0000-0000-000017000000}"/>
    <cellStyle name="Normal 34" xfId="23" xr:uid="{00000000-0005-0000-0000-000018000000}"/>
    <cellStyle name="Porcentaje" xfId="19" builtinId="5"/>
    <cellStyle name="Porcentaje 2" xfId="14"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s>
</file>

<file path=xl/ctrlProps/ctrlProp1.xml><?xml version="1.0" encoding="utf-8"?>
<formControlPr xmlns="http://schemas.microsoft.com/office/spreadsheetml/2009/9/main" objectType="CheckBox" noThreeD="1"/>
</file>

<file path=xl/ctrlProps/ctrlProp2.xml><?xml version="1.0" encoding="utf-8"?>
<formControlPr xmlns="http://schemas.microsoft.com/office/spreadsheetml/2009/9/main" objectType="CheckBox"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1" Type="http://schemas.openxmlformats.org/officeDocument/2006/relationships/image" Target="../media/image6.png"/></Relationships>
</file>

<file path=xl/drawings/_rels/drawing14.xml.rels><?xml version="1.0" encoding="UTF-8" standalone="yes"?>
<Relationships xmlns="http://schemas.openxmlformats.org/package/2006/relationships"><Relationship Id="rId1" Type="http://schemas.openxmlformats.org/officeDocument/2006/relationships/image" Target="../media/image6.png"/></Relationships>
</file>

<file path=xl/drawings/_rels/drawing15.xml.rels><?xml version="1.0" encoding="UTF-8" standalone="yes"?>
<Relationships xmlns="http://schemas.openxmlformats.org/package/2006/relationships"><Relationship Id="rId1" Type="http://schemas.openxmlformats.org/officeDocument/2006/relationships/image" Target="../media/image6.png"/></Relationships>
</file>

<file path=xl/drawings/_rels/drawing16.xml.rels><?xml version="1.0" encoding="UTF-8" standalone="yes"?>
<Relationships xmlns="http://schemas.openxmlformats.org/package/2006/relationships"><Relationship Id="rId1" Type="http://schemas.openxmlformats.org/officeDocument/2006/relationships/image" Target="../media/image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6.png"/></Relationships>
</file>

<file path=xl/drawings/_rels/drawing18.xml.rels><?xml version="1.0" encoding="UTF-8" standalone="yes"?>
<Relationships xmlns="http://schemas.openxmlformats.org/package/2006/relationships"><Relationship Id="rId1" Type="http://schemas.openxmlformats.org/officeDocument/2006/relationships/image" Target="../media/image6.png"/></Relationships>
</file>

<file path=xl/drawings/_rels/drawing19.xml.rels><?xml version="1.0" encoding="UTF-8" standalone="yes"?>
<Relationships xmlns="http://schemas.openxmlformats.org/package/2006/relationships"><Relationship Id="rId1" Type="http://schemas.openxmlformats.org/officeDocument/2006/relationships/image" Target="../media/image6.png"/></Relationships>
</file>

<file path=xl/drawings/_rels/drawing20.xml.rels><?xml version="1.0" encoding="UTF-8" standalone="yes"?>
<Relationships xmlns="http://schemas.openxmlformats.org/package/2006/relationships"><Relationship Id="rId1" Type="http://schemas.openxmlformats.org/officeDocument/2006/relationships/image" Target="../media/image6.png"/></Relationships>
</file>

<file path=xl/drawings/_rels/drawing21.xml.rels><?xml version="1.0" encoding="UTF-8" standalone="yes"?>
<Relationships xmlns="http://schemas.openxmlformats.org/package/2006/relationships"><Relationship Id="rId1" Type="http://schemas.openxmlformats.org/officeDocument/2006/relationships/image" Target="../media/image6.png"/></Relationships>
</file>

<file path=xl/drawings/_rels/drawing22.xml.rels><?xml version="1.0" encoding="UTF-8" standalone="yes"?>
<Relationships xmlns="http://schemas.openxmlformats.org/package/2006/relationships"><Relationship Id="rId1" Type="http://schemas.openxmlformats.org/officeDocument/2006/relationships/image" Target="../media/image6.png"/></Relationships>
</file>

<file path=xl/drawings/_rels/drawing23.xml.rels><?xml version="1.0" encoding="UTF-8" standalone="yes"?>
<Relationships xmlns="http://schemas.openxmlformats.org/package/2006/relationships"><Relationship Id="rId1" Type="http://schemas.openxmlformats.org/officeDocument/2006/relationships/image" Target="../media/image6.png"/></Relationships>
</file>

<file path=xl/drawings/_rels/drawing24.xml.rels><?xml version="1.0" encoding="UTF-8" standalone="yes"?>
<Relationships xmlns="http://schemas.openxmlformats.org/package/2006/relationships"><Relationship Id="rId1" Type="http://schemas.openxmlformats.org/officeDocument/2006/relationships/image" Target="../media/image6.png"/></Relationships>
</file>

<file path=xl/drawings/_rels/drawing25.xml.rels><?xml version="1.0" encoding="UTF-8" standalone="yes"?>
<Relationships xmlns="http://schemas.openxmlformats.org/package/2006/relationships"><Relationship Id="rId1" Type="http://schemas.openxmlformats.org/officeDocument/2006/relationships/image" Target="../media/image6.png"/></Relationships>
</file>

<file path=xl/drawings/_rels/drawing2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1</xdr:col>
      <xdr:colOff>164135</xdr:colOff>
      <xdr:row>2</xdr:row>
      <xdr:rowOff>184859</xdr:rowOff>
    </xdr:from>
    <xdr:ext cx="1623101" cy="1920284"/>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31775" y="588719"/>
          <a:ext cx="1623101" cy="192028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9</xdr:col>
      <xdr:colOff>1050513</xdr:colOff>
      <xdr:row>2</xdr:row>
      <xdr:rowOff>180111</xdr:rowOff>
    </xdr:from>
    <xdr:to>
      <xdr:col>10</xdr:col>
      <xdr:colOff>2536763</xdr:colOff>
      <xdr:row>7</xdr:row>
      <xdr:rowOff>97694</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blip>
        <a:stretch>
          <a:fillRect/>
        </a:stretch>
      </xdr:blipFill>
      <xdr:spPr>
        <a:xfrm>
          <a:off x="14126433" y="583971"/>
          <a:ext cx="3200750" cy="14111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6</xdr:col>
      <xdr:colOff>276225</xdr:colOff>
      <xdr:row>0</xdr:row>
      <xdr:rowOff>66675</xdr:rowOff>
    </xdr:from>
    <xdr:ext cx="2299494" cy="1091903"/>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 y="66675"/>
          <a:ext cx="2299494" cy="1091903"/>
        </a:xfrm>
        <a:prstGeom prst="rect">
          <a:avLst/>
        </a:prstGeom>
      </xdr:spPr>
    </xdr:pic>
    <xdr:clientData/>
  </xdr:oneCellAnchor>
  <xdr:oneCellAnchor>
    <xdr:from>
      <xdr:col>6</xdr:col>
      <xdr:colOff>276225</xdr:colOff>
      <xdr:row>0</xdr:row>
      <xdr:rowOff>66675</xdr:rowOff>
    </xdr:from>
    <xdr:ext cx="2185194" cy="1091903"/>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 y="66675"/>
          <a:ext cx="2185194" cy="109190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2717800</xdr:colOff>
          <xdr:row>5</xdr:row>
          <xdr:rowOff>203200</xdr:rowOff>
        </xdr:from>
        <xdr:to>
          <xdr:col>2</xdr:col>
          <xdr:colOff>3022600</xdr:colOff>
          <xdr:row>6</xdr:row>
          <xdr:rowOff>0</xdr:rowOff>
        </xdr:to>
        <xdr:sp macro="" textlink="">
          <xdr:nvSpPr>
            <xdr:cNvPr id="38913" name="Check Box 2" hidden="1">
              <a:extLst>
                <a:ext uri="{63B3BB69-23CF-44E3-9099-C40C66FF867C}">
                  <a14:compatExt spid="_x0000_s38913"/>
                </a:ext>
                <a:ext uri="{FF2B5EF4-FFF2-40B4-BE49-F238E27FC236}">
                  <a16:creationId xmlns:a16="http://schemas.microsoft.com/office/drawing/2014/main" id="{00000000-0008-0000-0300-0000019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2717800</xdr:colOff>
          <xdr:row>5</xdr:row>
          <xdr:rowOff>203200</xdr:rowOff>
        </xdr:from>
        <xdr:to>
          <xdr:col>2</xdr:col>
          <xdr:colOff>3022600</xdr:colOff>
          <xdr:row>6</xdr:row>
          <xdr:rowOff>0</xdr:rowOff>
        </xdr:to>
        <xdr:sp macro="" textlink="">
          <xdr:nvSpPr>
            <xdr:cNvPr id="38914" name="Check Box 2" hidden="1">
              <a:extLst>
                <a:ext uri="{63B3BB69-23CF-44E3-9099-C40C66FF867C}">
                  <a14:compatExt spid="_x0000_s38914"/>
                </a:ext>
                <a:ext uri="{FF2B5EF4-FFF2-40B4-BE49-F238E27FC236}">
                  <a16:creationId xmlns:a16="http://schemas.microsoft.com/office/drawing/2014/main" id="{00000000-0008-0000-0300-0000029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110766</xdr:colOff>
      <xdr:row>0</xdr:row>
      <xdr:rowOff>111246</xdr:rowOff>
    </xdr:from>
    <xdr:to>
      <xdr:col>1</xdr:col>
      <xdr:colOff>635831</xdr:colOff>
      <xdr:row>4</xdr:row>
      <xdr:rowOff>180370</xdr:rowOff>
    </xdr:to>
    <xdr:pic>
      <xdr:nvPicPr>
        <xdr:cNvPr id="2" name="Imagen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766" y="111246"/>
          <a:ext cx="2087165" cy="800644"/>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1177637</xdr:colOff>
      <xdr:row>3</xdr:row>
      <xdr:rowOff>0</xdr:rowOff>
    </xdr:from>
    <xdr:to>
      <xdr:col>11</xdr:col>
      <xdr:colOff>996873</xdr:colOff>
      <xdr:row>6</xdr:row>
      <xdr:rowOff>133219</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14270182" y="762000"/>
          <a:ext cx="3257143" cy="104761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1407460</xdr:colOff>
      <xdr:row>0</xdr:row>
      <xdr:rowOff>45720</xdr:rowOff>
    </xdr:from>
    <xdr:to>
      <xdr:col>7</xdr:col>
      <xdr:colOff>1233813</xdr:colOff>
      <xdr:row>1</xdr:row>
      <xdr:rowOff>309421</xdr:rowOff>
    </xdr:to>
    <xdr:pic>
      <xdr:nvPicPr>
        <xdr:cNvPr id="3" name="Imagen 2" descr="E:\ICCU\07. PRENSA\LOGOS\LOGOS\PLANOS\ESCUDO_GOBERNACION.png">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645154" y="45720"/>
          <a:ext cx="1242776" cy="694007"/>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1407460</xdr:colOff>
      <xdr:row>0</xdr:row>
      <xdr:rowOff>45720</xdr:rowOff>
    </xdr:from>
    <xdr:to>
      <xdr:col>7</xdr:col>
      <xdr:colOff>1233813</xdr:colOff>
      <xdr:row>1</xdr:row>
      <xdr:rowOff>309421</xdr:rowOff>
    </xdr:to>
    <xdr:pic>
      <xdr:nvPicPr>
        <xdr:cNvPr id="3" name="Imagen 2" descr="E:\ICCU\07. PRENSA\LOGOS\LOGOS\PLANOS\ESCUDO_GOBERNACION.png">
          <a:extLst>
            <a:ext uri="{FF2B5EF4-FFF2-40B4-BE49-F238E27FC236}">
              <a16:creationId xmlns:a16="http://schemas.microsoft.com/office/drawing/2014/main" id="{00000000-0008-0000-0C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2829840" y="45720"/>
          <a:ext cx="1243673" cy="698041"/>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1407460</xdr:colOff>
      <xdr:row>0</xdr:row>
      <xdr:rowOff>45720</xdr:rowOff>
    </xdr:from>
    <xdr:to>
      <xdr:col>7</xdr:col>
      <xdr:colOff>1233813</xdr:colOff>
      <xdr:row>1</xdr:row>
      <xdr:rowOff>309421</xdr:rowOff>
    </xdr:to>
    <xdr:pic>
      <xdr:nvPicPr>
        <xdr:cNvPr id="3" name="Imagen 2" descr="E:\ICCU\07. PRENSA\LOGOS\LOGOS\PLANOS\ESCUDO_GOBERNACION.png">
          <a:extLst>
            <a:ext uri="{FF2B5EF4-FFF2-40B4-BE49-F238E27FC236}">
              <a16:creationId xmlns:a16="http://schemas.microsoft.com/office/drawing/2014/main" id="{00000000-0008-0000-0D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2837460" y="45720"/>
          <a:ext cx="1243673" cy="698041"/>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1407460</xdr:colOff>
      <xdr:row>0</xdr:row>
      <xdr:rowOff>45720</xdr:rowOff>
    </xdr:from>
    <xdr:to>
      <xdr:col>7</xdr:col>
      <xdr:colOff>1233813</xdr:colOff>
      <xdr:row>1</xdr:row>
      <xdr:rowOff>309421</xdr:rowOff>
    </xdr:to>
    <xdr:pic>
      <xdr:nvPicPr>
        <xdr:cNvPr id="3" name="Imagen 2" descr="E:\ICCU\07. PRENSA\LOGOS\LOGOS\PLANOS\ESCUDO_GOBERNACION.png">
          <a:extLst>
            <a:ext uri="{FF2B5EF4-FFF2-40B4-BE49-F238E27FC236}">
              <a16:creationId xmlns:a16="http://schemas.microsoft.com/office/drawing/2014/main" id="{00000000-0008-0000-0E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2837460" y="45720"/>
          <a:ext cx="1243673" cy="698041"/>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1407460</xdr:colOff>
      <xdr:row>0</xdr:row>
      <xdr:rowOff>45720</xdr:rowOff>
    </xdr:from>
    <xdr:to>
      <xdr:col>7</xdr:col>
      <xdr:colOff>1233813</xdr:colOff>
      <xdr:row>1</xdr:row>
      <xdr:rowOff>309421</xdr:rowOff>
    </xdr:to>
    <xdr:pic>
      <xdr:nvPicPr>
        <xdr:cNvPr id="3" name="Imagen 2" descr="E:\ICCU\07. PRENSA\LOGOS\LOGOS\PLANOS\ESCUDO_GOBERNACION.png">
          <a:extLst>
            <a:ext uri="{FF2B5EF4-FFF2-40B4-BE49-F238E27FC236}">
              <a16:creationId xmlns:a16="http://schemas.microsoft.com/office/drawing/2014/main" id="{00000000-0008-0000-0F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2837460" y="45720"/>
          <a:ext cx="1243673" cy="698041"/>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116541</xdr:colOff>
      <xdr:row>0</xdr:row>
      <xdr:rowOff>9861</xdr:rowOff>
    </xdr:from>
    <xdr:to>
      <xdr:col>7</xdr:col>
      <xdr:colOff>1363351</xdr:colOff>
      <xdr:row>1</xdr:row>
      <xdr:rowOff>273562</xdr:rowOff>
    </xdr:to>
    <xdr:pic>
      <xdr:nvPicPr>
        <xdr:cNvPr id="3" name="Imagen 2" descr="E:\ICCU\07. PRENSA\LOGOS\LOGOS\PLANOS\ESCUDO_GOBERNACION.png">
          <a:extLst>
            <a:ext uri="{FF2B5EF4-FFF2-40B4-BE49-F238E27FC236}">
              <a16:creationId xmlns:a16="http://schemas.microsoft.com/office/drawing/2014/main" id="{00000000-0008-0000-10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098306" y="9861"/>
          <a:ext cx="1246810" cy="694007"/>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53788</xdr:colOff>
      <xdr:row>0</xdr:row>
      <xdr:rowOff>63650</xdr:rowOff>
    </xdr:from>
    <xdr:to>
      <xdr:col>7</xdr:col>
      <xdr:colOff>1300598</xdr:colOff>
      <xdr:row>1</xdr:row>
      <xdr:rowOff>327351</xdr:rowOff>
    </xdr:to>
    <xdr:pic>
      <xdr:nvPicPr>
        <xdr:cNvPr id="3" name="Imagen 2" descr="E:\ICCU\07. PRENSA\LOGOS\LOGOS\PLANOS\ESCUDO_GOBERNACION.png">
          <a:extLst>
            <a:ext uri="{FF2B5EF4-FFF2-40B4-BE49-F238E27FC236}">
              <a16:creationId xmlns:a16="http://schemas.microsoft.com/office/drawing/2014/main" id="{00000000-0008-0000-11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2057529" y="63650"/>
          <a:ext cx="1246810" cy="694007"/>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188259</xdr:colOff>
      <xdr:row>0</xdr:row>
      <xdr:rowOff>27791</xdr:rowOff>
    </xdr:from>
    <xdr:to>
      <xdr:col>8</xdr:col>
      <xdr:colOff>18645</xdr:colOff>
      <xdr:row>1</xdr:row>
      <xdr:rowOff>291492</xdr:rowOff>
    </xdr:to>
    <xdr:pic>
      <xdr:nvPicPr>
        <xdr:cNvPr id="3" name="Imagen 2" descr="E:\ICCU\07. PRENSA\LOGOS\LOGOS\PLANOS\ESCUDO_GOBERNACION.png">
          <a:extLst>
            <a:ext uri="{FF2B5EF4-FFF2-40B4-BE49-F238E27FC236}">
              <a16:creationId xmlns:a16="http://schemas.microsoft.com/office/drawing/2014/main" id="{00000000-0008-0000-12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2192000" y="27791"/>
          <a:ext cx="1246810" cy="694007"/>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89647</xdr:colOff>
      <xdr:row>0</xdr:row>
      <xdr:rowOff>18826</xdr:rowOff>
    </xdr:from>
    <xdr:to>
      <xdr:col>7</xdr:col>
      <xdr:colOff>1336457</xdr:colOff>
      <xdr:row>1</xdr:row>
      <xdr:rowOff>282527</xdr:rowOff>
    </xdr:to>
    <xdr:pic>
      <xdr:nvPicPr>
        <xdr:cNvPr id="3" name="Imagen 2" descr="E:\ICCU\07. PRENSA\LOGOS\LOGOS\PLANOS\ESCUDO_GOBERNACION.png">
          <a:extLst>
            <a:ext uri="{FF2B5EF4-FFF2-40B4-BE49-F238E27FC236}">
              <a16:creationId xmlns:a16="http://schemas.microsoft.com/office/drawing/2014/main" id="{00000000-0008-0000-13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2093388" y="18826"/>
          <a:ext cx="1246810" cy="694007"/>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152399</xdr:colOff>
      <xdr:row>0</xdr:row>
      <xdr:rowOff>9862</xdr:rowOff>
    </xdr:from>
    <xdr:to>
      <xdr:col>7</xdr:col>
      <xdr:colOff>1399209</xdr:colOff>
      <xdr:row>1</xdr:row>
      <xdr:rowOff>273563</xdr:rowOff>
    </xdr:to>
    <xdr:pic>
      <xdr:nvPicPr>
        <xdr:cNvPr id="3" name="Imagen 2" descr="E:\ICCU\07. PRENSA\LOGOS\LOGOS\PLANOS\ESCUDO_GOBERNACION.png">
          <a:extLst>
            <a:ext uri="{FF2B5EF4-FFF2-40B4-BE49-F238E27FC236}">
              <a16:creationId xmlns:a16="http://schemas.microsoft.com/office/drawing/2014/main" id="{00000000-0008-0000-14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627223" y="9862"/>
          <a:ext cx="1246810" cy="694007"/>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7</xdr:col>
      <xdr:colOff>98612</xdr:colOff>
      <xdr:row>0</xdr:row>
      <xdr:rowOff>54685</xdr:rowOff>
    </xdr:from>
    <xdr:to>
      <xdr:col>7</xdr:col>
      <xdr:colOff>1345422</xdr:colOff>
      <xdr:row>1</xdr:row>
      <xdr:rowOff>318386</xdr:rowOff>
    </xdr:to>
    <xdr:pic>
      <xdr:nvPicPr>
        <xdr:cNvPr id="3" name="Imagen 2" descr="E:\ICCU\07. PRENSA\LOGOS\LOGOS\PLANOS\ESCUDO_GOBERNACION.png">
          <a:extLst>
            <a:ext uri="{FF2B5EF4-FFF2-40B4-BE49-F238E27FC236}">
              <a16:creationId xmlns:a16="http://schemas.microsoft.com/office/drawing/2014/main" id="{00000000-0008-0000-15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698941" y="54685"/>
          <a:ext cx="1246810" cy="694007"/>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7</xdr:col>
      <xdr:colOff>89647</xdr:colOff>
      <xdr:row>0</xdr:row>
      <xdr:rowOff>54685</xdr:rowOff>
    </xdr:from>
    <xdr:to>
      <xdr:col>7</xdr:col>
      <xdr:colOff>1336457</xdr:colOff>
      <xdr:row>1</xdr:row>
      <xdr:rowOff>318386</xdr:rowOff>
    </xdr:to>
    <xdr:pic>
      <xdr:nvPicPr>
        <xdr:cNvPr id="3" name="Imagen 2" descr="E:\ICCU\07. PRENSA\LOGOS\LOGOS\PLANOS\ESCUDO_GOBERNACION.png">
          <a:extLst>
            <a:ext uri="{FF2B5EF4-FFF2-40B4-BE49-F238E27FC236}">
              <a16:creationId xmlns:a16="http://schemas.microsoft.com/office/drawing/2014/main" id="{00000000-0008-0000-16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564471" y="54685"/>
          <a:ext cx="1246810" cy="694007"/>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7</xdr:col>
      <xdr:colOff>89647</xdr:colOff>
      <xdr:row>0</xdr:row>
      <xdr:rowOff>54685</xdr:rowOff>
    </xdr:from>
    <xdr:to>
      <xdr:col>7</xdr:col>
      <xdr:colOff>1336457</xdr:colOff>
      <xdr:row>1</xdr:row>
      <xdr:rowOff>318386</xdr:rowOff>
    </xdr:to>
    <xdr:pic>
      <xdr:nvPicPr>
        <xdr:cNvPr id="3" name="Imagen 2" descr="E:\ICCU\07. PRENSA\LOGOS\LOGOS\PLANOS\ESCUDO_GOBERNACION.png">
          <a:extLst>
            <a:ext uri="{FF2B5EF4-FFF2-40B4-BE49-F238E27FC236}">
              <a16:creationId xmlns:a16="http://schemas.microsoft.com/office/drawing/2014/main" id="{00000000-0008-0000-17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565367" y="54685"/>
          <a:ext cx="1246810" cy="698041"/>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1407460</xdr:colOff>
      <xdr:row>0</xdr:row>
      <xdr:rowOff>45720</xdr:rowOff>
    </xdr:from>
    <xdr:to>
      <xdr:col>7</xdr:col>
      <xdr:colOff>1233813</xdr:colOff>
      <xdr:row>1</xdr:row>
      <xdr:rowOff>309421</xdr:rowOff>
    </xdr:to>
    <xdr:pic>
      <xdr:nvPicPr>
        <xdr:cNvPr id="3" name="Imagen 2" descr="E:\ICCU\07. PRENSA\LOGOS\LOGOS\PLANOS\ESCUDO_GOBERNACION.png">
          <a:extLst>
            <a:ext uri="{FF2B5EF4-FFF2-40B4-BE49-F238E27FC236}">
              <a16:creationId xmlns:a16="http://schemas.microsoft.com/office/drawing/2014/main" id="{00000000-0008-0000-18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2837460" y="45720"/>
          <a:ext cx="1243673" cy="698041"/>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7</xdr:col>
      <xdr:colOff>89647</xdr:colOff>
      <xdr:row>0</xdr:row>
      <xdr:rowOff>45721</xdr:rowOff>
    </xdr:from>
    <xdr:to>
      <xdr:col>7</xdr:col>
      <xdr:colOff>1336457</xdr:colOff>
      <xdr:row>1</xdr:row>
      <xdr:rowOff>326572</xdr:rowOff>
    </xdr:to>
    <xdr:pic>
      <xdr:nvPicPr>
        <xdr:cNvPr id="3" name="Imagen 2" descr="E:\ICCU\07. PRENSA\LOGOS\LOGOS\PLANOS\ESCUDO_GOBERNACION.png">
          <a:extLst>
            <a:ext uri="{FF2B5EF4-FFF2-40B4-BE49-F238E27FC236}">
              <a16:creationId xmlns:a16="http://schemas.microsoft.com/office/drawing/2014/main" id="{00000000-0008-0000-19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584961" y="45721"/>
          <a:ext cx="1246810" cy="716280"/>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7</xdr:col>
      <xdr:colOff>89647</xdr:colOff>
      <xdr:row>0</xdr:row>
      <xdr:rowOff>45721</xdr:rowOff>
    </xdr:from>
    <xdr:to>
      <xdr:col>7</xdr:col>
      <xdr:colOff>1336457</xdr:colOff>
      <xdr:row>2</xdr:row>
      <xdr:rowOff>22861</xdr:rowOff>
    </xdr:to>
    <xdr:pic>
      <xdr:nvPicPr>
        <xdr:cNvPr id="3" name="Imagen 2" descr="E:\ICCU\07. PRENSA\LOGOS\LOGOS\PLANOS\ESCUDO_GOBERNACION.png">
          <a:extLst>
            <a:ext uri="{FF2B5EF4-FFF2-40B4-BE49-F238E27FC236}">
              <a16:creationId xmlns:a16="http://schemas.microsoft.com/office/drawing/2014/main" id="{00000000-0008-0000-1A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580607" y="45721"/>
          <a:ext cx="1246810" cy="746760"/>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7</xdr:col>
      <xdr:colOff>89647</xdr:colOff>
      <xdr:row>0</xdr:row>
      <xdr:rowOff>45721</xdr:rowOff>
    </xdr:from>
    <xdr:to>
      <xdr:col>7</xdr:col>
      <xdr:colOff>1336457</xdr:colOff>
      <xdr:row>2</xdr:row>
      <xdr:rowOff>22861</xdr:rowOff>
    </xdr:to>
    <xdr:pic>
      <xdr:nvPicPr>
        <xdr:cNvPr id="3" name="Imagen 2" descr="E:\ICCU\07. PRENSA\LOGOS\LOGOS\PLANOS\ESCUDO_GOBERNACION.png">
          <a:extLst>
            <a:ext uri="{FF2B5EF4-FFF2-40B4-BE49-F238E27FC236}">
              <a16:creationId xmlns:a16="http://schemas.microsoft.com/office/drawing/2014/main" id="{00000000-0008-0000-1B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580607" y="45721"/>
          <a:ext cx="1246810" cy="746760"/>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7</xdr:col>
      <xdr:colOff>89647</xdr:colOff>
      <xdr:row>0</xdr:row>
      <xdr:rowOff>45721</xdr:rowOff>
    </xdr:from>
    <xdr:to>
      <xdr:col>7</xdr:col>
      <xdr:colOff>1336457</xdr:colOff>
      <xdr:row>2</xdr:row>
      <xdr:rowOff>10885</xdr:rowOff>
    </xdr:to>
    <xdr:pic>
      <xdr:nvPicPr>
        <xdr:cNvPr id="3" name="Imagen 2" descr="E:\ICCU\07. PRENSA\LOGOS\LOGOS\PLANOS\ESCUDO_GOBERNACION.png">
          <a:extLst>
            <a:ext uri="{FF2B5EF4-FFF2-40B4-BE49-F238E27FC236}">
              <a16:creationId xmlns:a16="http://schemas.microsoft.com/office/drawing/2014/main" id="{00000000-0008-0000-1C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584961" y="45721"/>
          <a:ext cx="1246810" cy="738050"/>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7</xdr:col>
      <xdr:colOff>89647</xdr:colOff>
      <xdr:row>0</xdr:row>
      <xdr:rowOff>54685</xdr:rowOff>
    </xdr:from>
    <xdr:to>
      <xdr:col>7</xdr:col>
      <xdr:colOff>1336457</xdr:colOff>
      <xdr:row>2</xdr:row>
      <xdr:rowOff>53340</xdr:rowOff>
    </xdr:to>
    <xdr:pic>
      <xdr:nvPicPr>
        <xdr:cNvPr id="3" name="Imagen 2" descr="E:\ICCU\07. PRENSA\LOGOS\LOGOS\PLANOS\ESCUDO_GOBERNACION.png">
          <a:extLst>
            <a:ext uri="{FF2B5EF4-FFF2-40B4-BE49-F238E27FC236}">
              <a16:creationId xmlns:a16="http://schemas.microsoft.com/office/drawing/2014/main" id="{00000000-0008-0000-1D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580607" y="54685"/>
          <a:ext cx="1246810" cy="768275"/>
        </a:xfrm>
        <a:prstGeom prst="rect">
          <a:avLst/>
        </a:prstGeom>
        <a:noFill/>
        <a:ln>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7</xdr:col>
      <xdr:colOff>89647</xdr:colOff>
      <xdr:row>0</xdr:row>
      <xdr:rowOff>54685</xdr:rowOff>
    </xdr:from>
    <xdr:to>
      <xdr:col>7</xdr:col>
      <xdr:colOff>1336457</xdr:colOff>
      <xdr:row>1</xdr:row>
      <xdr:rowOff>315685</xdr:rowOff>
    </xdr:to>
    <xdr:pic>
      <xdr:nvPicPr>
        <xdr:cNvPr id="3" name="Imagen 2" descr="E:\ICCU\07. PRENSA\LOGOS\LOGOS\PLANOS\ESCUDO_GOBERNACION.png">
          <a:extLst>
            <a:ext uri="{FF2B5EF4-FFF2-40B4-BE49-F238E27FC236}">
              <a16:creationId xmlns:a16="http://schemas.microsoft.com/office/drawing/2014/main" id="{00000000-0008-0000-1E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584961" y="54685"/>
          <a:ext cx="1246810" cy="696429"/>
        </a:xfrm>
        <a:prstGeom prst="rect">
          <a:avLst/>
        </a:prstGeom>
        <a:noFill/>
        <a:ln>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7</xdr:col>
      <xdr:colOff>89647</xdr:colOff>
      <xdr:row>0</xdr:row>
      <xdr:rowOff>54685</xdr:rowOff>
    </xdr:from>
    <xdr:to>
      <xdr:col>7</xdr:col>
      <xdr:colOff>1336457</xdr:colOff>
      <xdr:row>1</xdr:row>
      <xdr:rowOff>312420</xdr:rowOff>
    </xdr:to>
    <xdr:pic>
      <xdr:nvPicPr>
        <xdr:cNvPr id="3" name="Imagen 2" descr="E:\ICCU\07. PRENSA\LOGOS\LOGOS\PLANOS\ESCUDO_GOBERNACION.png">
          <a:extLst>
            <a:ext uri="{FF2B5EF4-FFF2-40B4-BE49-F238E27FC236}">
              <a16:creationId xmlns:a16="http://schemas.microsoft.com/office/drawing/2014/main" id="{00000000-0008-0000-1F00-000003000000}"/>
            </a:ext>
          </a:extLst>
        </xdr:cNvPr>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1580607" y="54685"/>
          <a:ext cx="1246810" cy="6920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eren/Desktop/PLAN%20500/Presupuesto%20INTERVENOR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Desktop/CARTILLA%20DE%20PRECIOS%20ICCU%202025/APUS_CONSTRUCCI&#211;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SUS/Desktop/CARTILLA%20DE%20PRECIOS%20ICCU%202025/APUS_URBANISM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ASUS/Desktop/CARTILLA%20DE%20PRECIOS%20ICCU%202025/APUS_VIA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USER/OneDrive/Documentos/ICCU/03.%20PRESUPUESTOS/027.%20VIAS%20URBANAS/SAN%20BERNARDO/PAGA%20PPTO%20SAN%20BERNARDO%20(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geren/Desktop/JUNIOR/MAURICIO/CONVENIOS%202018/SASAIMA%20761-2018/REVISION%20MEMORIAS%20DE%20CANTIDADES%20PUENTE%20SASAIM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USER/OneDrive/Documentos/ICCU/03.%20PRESUPUESTOS/024.%20CAQUEZA%20PLACITAS%202025/V3%20CAQUEZA%20PLACIT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ÍA OBRA 6 meses"/>
      <sheetName val="INTERVENTORÍA LA MESA 6 meses"/>
      <sheetName val="INTERVENTORÍA SANTANDER 7 meses"/>
      <sheetName val="INTERVENTORÍA TRONCAL TEQ. 7 m"/>
      <sheetName val="INTERVENTORÍA FUNZA 6 meses"/>
      <sheetName val="INTERVENTORÍA OBRA 8 meses"/>
      <sheetName val="INTERVENTORÍA ALPES 10 meses"/>
      <sheetName val="INTERVENTORÍA PULI 12 meses"/>
      <sheetName val="INTERVENTORÍA BOQUERON 12 meses"/>
      <sheetName val="INTERVENTORÍA OBRA 14 meses"/>
      <sheetName val="INTERVENTORÍA SIBERIA 14 meses"/>
      <sheetName val="INTERVENTORÍA SHEL 12 meses"/>
      <sheetName val="INTERVENTORÍA UBALA 14 meses"/>
      <sheetName val="INTERVENTORÍA UTICA 14 meses"/>
      <sheetName val="Resumen Interventoria"/>
      <sheetName val="FACTOR MULTIPLICADOR"/>
      <sheetName val="COSTO LABORATORIOS"/>
      <sheetName val="Cantidad de Ensayos"/>
      <sheetName val="Ppto Covid"/>
      <sheetName val="Impue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43">
          <cell r="F43">
            <v>2.2000000000000002</v>
          </cell>
        </row>
      </sheetData>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8.1."/>
      <sheetName val="8.2."/>
      <sheetName val="8.3."/>
      <sheetName val="8.4."/>
      <sheetName val="8.5."/>
      <sheetName val="8.6."/>
      <sheetName val="8.7."/>
      <sheetName val="8.8."/>
      <sheetName val="8.9."/>
      <sheetName val="8.10."/>
      <sheetName val="8.11."/>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9.24."/>
      <sheetName val="9.25."/>
      <sheetName val="9.26."/>
      <sheetName val="9.27."/>
      <sheetName val="9.28."/>
      <sheetName val="9.29."/>
      <sheetName val="9.30."/>
      <sheetName val="9.31."/>
      <sheetName val="9.32."/>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1.1."/>
      <sheetName val="11.2."/>
      <sheetName val="11.3."/>
      <sheetName val="11.4."/>
      <sheetName val="11.5."/>
      <sheetName val="11.6."/>
      <sheetName val="11.7."/>
      <sheetName val="11.8."/>
      <sheetName val="11.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1.25."/>
      <sheetName val="11.26."/>
      <sheetName val="11.27."/>
      <sheetName val="11.28."/>
      <sheetName val="11.29."/>
      <sheetName val="11.30."/>
      <sheetName val="11.31."/>
      <sheetName val="11.32."/>
      <sheetName val="11.33."/>
      <sheetName val="11.34."/>
      <sheetName val="11.35."/>
      <sheetName val="11.36."/>
      <sheetName val="11.37."/>
      <sheetName val="11.38."/>
      <sheetName val="11.39."/>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6."/>
      <sheetName val="11.57."/>
      <sheetName val="11.58."/>
      <sheetName val="11.59."/>
      <sheetName val="11.60."/>
      <sheetName val="11.61."/>
      <sheetName val="11.62."/>
      <sheetName val="11.63."/>
      <sheetName val="11.64."/>
      <sheetName val="11.65."/>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4.40."/>
      <sheetName val="14.41."/>
      <sheetName val="14.42."/>
      <sheetName val="14.43."/>
      <sheetName val="14.44."/>
      <sheetName val="14.45."/>
      <sheetName val="14.46."/>
      <sheetName val="15.1."/>
      <sheetName val="15.2."/>
      <sheetName val="15.3."/>
      <sheetName val="15.4."/>
      <sheetName val="15.5."/>
      <sheetName val="15.6."/>
      <sheetName val="15.7."/>
      <sheetName val="15.8."/>
      <sheetName val="15.9."/>
      <sheetName val="15.10."/>
      <sheetName val="16.1."/>
      <sheetName val="16.2."/>
      <sheetName val="16.3."/>
      <sheetName val="16.4."/>
      <sheetName val="16.5."/>
      <sheetName val="16.6."/>
      <sheetName val="16.7."/>
      <sheetName val="16.8."/>
      <sheetName val="16.9."/>
      <sheetName val="16.10."/>
      <sheetName val="16.11."/>
      <sheetName val="16.12."/>
      <sheetName val="16.13."/>
      <sheetName val="17.1."/>
      <sheetName val="17.2."/>
      <sheetName val="17.3."/>
      <sheetName val="17.4."/>
      <sheetName val="17.5."/>
      <sheetName val="17.6."/>
      <sheetName val="17.7."/>
      <sheetName val="17.8."/>
      <sheetName val="17.9."/>
      <sheetName val="17.10."/>
      <sheetName val="17.11."/>
      <sheetName val="17.12."/>
      <sheetName val="17.1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9.1."/>
      <sheetName val="19.2."/>
      <sheetName val="19.3."/>
      <sheetName val="19.4."/>
      <sheetName val="19.5."/>
      <sheetName val="19.6."/>
      <sheetName val="19.7."/>
      <sheetName val="19.8."/>
      <sheetName val="19.9."/>
      <sheetName val="19.10."/>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1.39."/>
      <sheetName val="21.40."/>
      <sheetName val="21.41."/>
      <sheetName val="21.42."/>
      <sheetName val="21.43."/>
      <sheetName val="21.44."/>
      <sheetName val="21.45."/>
      <sheetName val="21.46."/>
      <sheetName val="21.47."/>
      <sheetName val="21.48."/>
    </sheetNames>
    <sheetDataSet>
      <sheetData sheetId="0">
        <row r="47">
          <cell r="H47">
            <v>2955601</v>
          </cell>
        </row>
      </sheetData>
      <sheetData sheetId="1">
        <row r="46">
          <cell r="H46">
            <v>1729676</v>
          </cell>
        </row>
      </sheetData>
      <sheetData sheetId="2">
        <row r="45">
          <cell r="H45">
            <v>23408</v>
          </cell>
        </row>
      </sheetData>
      <sheetData sheetId="3">
        <row r="45">
          <cell r="H45">
            <v>26298</v>
          </cell>
        </row>
      </sheetData>
      <sheetData sheetId="4">
        <row r="45">
          <cell r="H45">
            <v>30603</v>
          </cell>
        </row>
      </sheetData>
      <sheetData sheetId="5">
        <row r="45">
          <cell r="H45">
            <v>95261</v>
          </cell>
        </row>
      </sheetData>
      <sheetData sheetId="6">
        <row r="45">
          <cell r="H45">
            <v>66406</v>
          </cell>
        </row>
      </sheetData>
      <sheetData sheetId="7">
        <row r="45">
          <cell r="H45">
            <v>31230</v>
          </cell>
        </row>
      </sheetData>
      <sheetData sheetId="8">
        <row r="45">
          <cell r="H45">
            <v>142372</v>
          </cell>
        </row>
      </sheetData>
      <sheetData sheetId="9">
        <row r="45">
          <cell r="H45">
            <v>11256</v>
          </cell>
        </row>
      </sheetData>
      <sheetData sheetId="10">
        <row r="45">
          <cell r="H45">
            <v>15877</v>
          </cell>
        </row>
      </sheetData>
      <sheetData sheetId="11">
        <row r="45">
          <cell r="H45">
            <v>12107</v>
          </cell>
        </row>
      </sheetData>
      <sheetData sheetId="12">
        <row r="45">
          <cell r="H45">
            <v>12905</v>
          </cell>
        </row>
      </sheetData>
      <sheetData sheetId="13">
        <row r="45">
          <cell r="H45">
            <v>15566</v>
          </cell>
        </row>
      </sheetData>
      <sheetData sheetId="14">
        <row r="45">
          <cell r="H45">
            <v>14746</v>
          </cell>
        </row>
      </sheetData>
      <sheetData sheetId="15">
        <row r="45">
          <cell r="H45">
            <v>22788</v>
          </cell>
        </row>
      </sheetData>
      <sheetData sheetId="16">
        <row r="45">
          <cell r="H45">
            <v>30598</v>
          </cell>
        </row>
      </sheetData>
      <sheetData sheetId="17">
        <row r="45">
          <cell r="H45">
            <v>46163</v>
          </cell>
        </row>
      </sheetData>
      <sheetData sheetId="18">
        <row r="45">
          <cell r="H45">
            <v>67582</v>
          </cell>
        </row>
      </sheetData>
      <sheetData sheetId="19">
        <row r="45">
          <cell r="H45">
            <v>83813</v>
          </cell>
        </row>
      </sheetData>
      <sheetData sheetId="20">
        <row r="45">
          <cell r="H45">
            <v>72547</v>
          </cell>
        </row>
      </sheetData>
      <sheetData sheetId="21">
        <row r="45">
          <cell r="H45">
            <v>101883</v>
          </cell>
        </row>
      </sheetData>
      <sheetData sheetId="22">
        <row r="45">
          <cell r="H45">
            <v>120600</v>
          </cell>
        </row>
      </sheetData>
      <sheetData sheetId="23">
        <row r="45">
          <cell r="H45">
            <v>147748</v>
          </cell>
        </row>
      </sheetData>
      <sheetData sheetId="24">
        <row r="45">
          <cell r="H45">
            <v>15947</v>
          </cell>
        </row>
      </sheetData>
      <sheetData sheetId="25">
        <row r="45">
          <cell r="H45">
            <v>25572</v>
          </cell>
        </row>
      </sheetData>
      <sheetData sheetId="26">
        <row r="45">
          <cell r="H45">
            <v>39050</v>
          </cell>
        </row>
      </sheetData>
      <sheetData sheetId="27">
        <row r="45">
          <cell r="H45">
            <v>64397</v>
          </cell>
        </row>
      </sheetData>
      <sheetData sheetId="28">
        <row r="45">
          <cell r="H45">
            <v>386724</v>
          </cell>
        </row>
      </sheetData>
      <sheetData sheetId="29">
        <row r="45">
          <cell r="H45">
            <v>2038</v>
          </cell>
        </row>
      </sheetData>
      <sheetData sheetId="30">
        <row r="45">
          <cell r="H45">
            <v>10198</v>
          </cell>
        </row>
      </sheetData>
      <sheetData sheetId="31">
        <row r="45">
          <cell r="H45">
            <v>35121</v>
          </cell>
        </row>
      </sheetData>
      <sheetData sheetId="32">
        <row r="45">
          <cell r="H45">
            <v>18891</v>
          </cell>
        </row>
      </sheetData>
      <sheetData sheetId="33">
        <row r="45">
          <cell r="H45">
            <v>19068</v>
          </cell>
        </row>
      </sheetData>
      <sheetData sheetId="34">
        <row r="45">
          <cell r="H45">
            <v>17561</v>
          </cell>
        </row>
      </sheetData>
      <sheetData sheetId="35">
        <row r="45">
          <cell r="H45">
            <v>16327</v>
          </cell>
        </row>
      </sheetData>
      <sheetData sheetId="36">
        <row r="45">
          <cell r="H45">
            <v>26941</v>
          </cell>
        </row>
      </sheetData>
      <sheetData sheetId="37">
        <row r="45">
          <cell r="H45">
            <v>21550</v>
          </cell>
        </row>
      </sheetData>
      <sheetData sheetId="38">
        <row r="45">
          <cell r="H45">
            <v>18891</v>
          </cell>
        </row>
      </sheetData>
      <sheetData sheetId="39">
        <row r="44">
          <cell r="H44">
            <v>1278243</v>
          </cell>
        </row>
      </sheetData>
      <sheetData sheetId="40">
        <row r="45">
          <cell r="H45">
            <v>13888</v>
          </cell>
        </row>
      </sheetData>
      <sheetData sheetId="41">
        <row r="45">
          <cell r="H45">
            <v>5464</v>
          </cell>
        </row>
      </sheetData>
      <sheetData sheetId="42">
        <row r="46">
          <cell r="H46">
            <v>3810880</v>
          </cell>
        </row>
      </sheetData>
      <sheetData sheetId="43">
        <row r="45">
          <cell r="H45">
            <v>363549</v>
          </cell>
        </row>
      </sheetData>
      <sheetData sheetId="44">
        <row r="45">
          <cell r="H45">
            <v>12143</v>
          </cell>
        </row>
      </sheetData>
      <sheetData sheetId="45">
        <row r="45">
          <cell r="H45">
            <v>17343</v>
          </cell>
        </row>
      </sheetData>
      <sheetData sheetId="46">
        <row r="45">
          <cell r="H45">
            <v>99242</v>
          </cell>
        </row>
      </sheetData>
      <sheetData sheetId="47">
        <row r="45">
          <cell r="H45">
            <v>231784</v>
          </cell>
        </row>
      </sheetData>
      <sheetData sheetId="48">
        <row r="45">
          <cell r="H45">
            <v>488198</v>
          </cell>
        </row>
      </sheetData>
      <sheetData sheetId="49">
        <row r="45">
          <cell r="H45">
            <v>337196</v>
          </cell>
        </row>
      </sheetData>
      <sheetData sheetId="50">
        <row r="45">
          <cell r="H45">
            <v>52697</v>
          </cell>
        </row>
      </sheetData>
      <sheetData sheetId="51">
        <row r="45">
          <cell r="H45">
            <v>849353</v>
          </cell>
        </row>
      </sheetData>
      <sheetData sheetId="52">
        <row r="45">
          <cell r="H45">
            <v>849333</v>
          </cell>
        </row>
      </sheetData>
      <sheetData sheetId="53">
        <row r="45">
          <cell r="H45">
            <v>795822</v>
          </cell>
        </row>
      </sheetData>
      <sheetData sheetId="54">
        <row r="45">
          <cell r="H45">
            <v>67451</v>
          </cell>
        </row>
      </sheetData>
      <sheetData sheetId="55">
        <row r="44">
          <cell r="H44">
            <v>211034</v>
          </cell>
        </row>
      </sheetData>
      <sheetData sheetId="56">
        <row r="44">
          <cell r="H44">
            <v>262616</v>
          </cell>
        </row>
      </sheetData>
      <sheetData sheetId="57">
        <row r="43">
          <cell r="H43">
            <v>324994</v>
          </cell>
        </row>
      </sheetData>
      <sheetData sheetId="58">
        <row r="45">
          <cell r="H45">
            <v>408963</v>
          </cell>
        </row>
      </sheetData>
      <sheetData sheetId="59">
        <row r="44">
          <cell r="H44">
            <v>149127</v>
          </cell>
        </row>
      </sheetData>
      <sheetData sheetId="60">
        <row r="45">
          <cell r="H45">
            <v>184247</v>
          </cell>
        </row>
      </sheetData>
      <sheetData sheetId="61">
        <row r="45">
          <cell r="H45">
            <v>770041</v>
          </cell>
        </row>
      </sheetData>
      <sheetData sheetId="62">
        <row r="45">
          <cell r="H45">
            <v>128083</v>
          </cell>
        </row>
      </sheetData>
      <sheetData sheetId="63">
        <row r="45">
          <cell r="H45">
            <v>57742</v>
          </cell>
        </row>
      </sheetData>
      <sheetData sheetId="64">
        <row r="45">
          <cell r="H45">
            <v>278398</v>
          </cell>
        </row>
      </sheetData>
      <sheetData sheetId="65">
        <row r="44">
          <cell r="H44">
            <v>639841</v>
          </cell>
        </row>
      </sheetData>
      <sheetData sheetId="66">
        <row r="45">
          <cell r="H45">
            <v>330286</v>
          </cell>
        </row>
      </sheetData>
      <sheetData sheetId="67">
        <row r="45">
          <cell r="H45">
            <v>377795</v>
          </cell>
        </row>
      </sheetData>
      <sheetData sheetId="68">
        <row r="45">
          <cell r="H45">
            <v>480871</v>
          </cell>
        </row>
      </sheetData>
      <sheetData sheetId="69">
        <row r="45">
          <cell r="H45">
            <v>176767</v>
          </cell>
        </row>
      </sheetData>
      <sheetData sheetId="70">
        <row r="45">
          <cell r="H45">
            <v>1791344</v>
          </cell>
        </row>
      </sheetData>
      <sheetData sheetId="71">
        <row r="45">
          <cell r="H45">
            <v>171354</v>
          </cell>
        </row>
      </sheetData>
      <sheetData sheetId="72">
        <row r="45">
          <cell r="H45">
            <v>104861</v>
          </cell>
        </row>
      </sheetData>
      <sheetData sheetId="73">
        <row r="45">
          <cell r="H45">
            <v>41410</v>
          </cell>
        </row>
      </sheetData>
      <sheetData sheetId="74">
        <row r="45">
          <cell r="H45">
            <v>65096</v>
          </cell>
        </row>
      </sheetData>
      <sheetData sheetId="75">
        <row r="45">
          <cell r="H45">
            <v>84440</v>
          </cell>
        </row>
      </sheetData>
      <sheetData sheetId="76">
        <row r="45">
          <cell r="H45">
            <v>114219</v>
          </cell>
        </row>
      </sheetData>
      <sheetData sheetId="77">
        <row r="45">
          <cell r="H45">
            <v>156561</v>
          </cell>
        </row>
      </sheetData>
      <sheetData sheetId="78">
        <row r="43">
          <cell r="H43">
            <v>1334251</v>
          </cell>
        </row>
      </sheetData>
      <sheetData sheetId="79">
        <row r="43">
          <cell r="H43">
            <v>1859612</v>
          </cell>
        </row>
      </sheetData>
      <sheetData sheetId="80">
        <row r="43">
          <cell r="H43">
            <v>2388572</v>
          </cell>
        </row>
      </sheetData>
      <sheetData sheetId="81">
        <row r="45">
          <cell r="H45">
            <v>61922</v>
          </cell>
        </row>
      </sheetData>
      <sheetData sheetId="82">
        <row r="45">
          <cell r="H45">
            <v>80360</v>
          </cell>
        </row>
      </sheetData>
      <sheetData sheetId="83">
        <row r="45">
          <cell r="H45">
            <v>1121143</v>
          </cell>
        </row>
      </sheetData>
      <sheetData sheetId="84">
        <row r="45">
          <cell r="H45">
            <v>286971</v>
          </cell>
        </row>
      </sheetData>
      <sheetData sheetId="85">
        <row r="45">
          <cell r="H45">
            <v>183895</v>
          </cell>
        </row>
      </sheetData>
      <sheetData sheetId="86">
        <row r="45">
          <cell r="H45">
            <v>165427</v>
          </cell>
        </row>
      </sheetData>
      <sheetData sheetId="87">
        <row r="46">
          <cell r="H46">
            <v>180163</v>
          </cell>
        </row>
      </sheetData>
      <sheetData sheetId="88">
        <row r="46">
          <cell r="H46">
            <v>189876</v>
          </cell>
        </row>
      </sheetData>
      <sheetData sheetId="89">
        <row r="46">
          <cell r="H46">
            <v>214165</v>
          </cell>
        </row>
      </sheetData>
      <sheetData sheetId="90">
        <row r="46">
          <cell r="H46">
            <v>236849</v>
          </cell>
        </row>
      </sheetData>
      <sheetData sheetId="91">
        <row r="46">
          <cell r="H46">
            <v>262544</v>
          </cell>
        </row>
      </sheetData>
      <sheetData sheetId="92">
        <row r="46">
          <cell r="H46">
            <v>145889</v>
          </cell>
        </row>
      </sheetData>
      <sheetData sheetId="93">
        <row r="45">
          <cell r="H45">
            <v>1344902</v>
          </cell>
        </row>
      </sheetData>
      <sheetData sheetId="94">
        <row r="45">
          <cell r="H45">
            <v>135113</v>
          </cell>
        </row>
      </sheetData>
      <sheetData sheetId="95">
        <row r="45">
          <cell r="H45">
            <v>105218</v>
          </cell>
        </row>
      </sheetData>
      <sheetData sheetId="96">
        <row r="45">
          <cell r="H45">
            <v>116940</v>
          </cell>
        </row>
      </sheetData>
      <sheetData sheetId="97">
        <row r="45">
          <cell r="H45">
            <v>134093</v>
          </cell>
        </row>
      </sheetData>
      <sheetData sheetId="98">
        <row r="45">
          <cell r="H45">
            <v>976248</v>
          </cell>
        </row>
      </sheetData>
      <sheetData sheetId="99">
        <row r="45">
          <cell r="H45">
            <v>83109</v>
          </cell>
        </row>
      </sheetData>
      <sheetData sheetId="100">
        <row r="45">
          <cell r="H45">
            <v>362163</v>
          </cell>
        </row>
      </sheetData>
      <sheetData sheetId="101">
        <row r="45">
          <cell r="H45">
            <v>7899</v>
          </cell>
        </row>
      </sheetData>
      <sheetData sheetId="102">
        <row r="45">
          <cell r="H45">
            <v>8165</v>
          </cell>
        </row>
      </sheetData>
      <sheetData sheetId="103">
        <row r="45">
          <cell r="H45">
            <v>10762</v>
          </cell>
        </row>
      </sheetData>
      <sheetData sheetId="104">
        <row r="45">
          <cell r="H45">
            <v>1233923</v>
          </cell>
        </row>
      </sheetData>
      <sheetData sheetId="105">
        <row r="45">
          <cell r="H45">
            <v>1078919</v>
          </cell>
        </row>
      </sheetData>
      <sheetData sheetId="106">
        <row r="45">
          <cell r="H45">
            <v>1199069</v>
          </cell>
        </row>
      </sheetData>
      <sheetData sheetId="107">
        <row r="45">
          <cell r="H45">
            <v>1162278</v>
          </cell>
        </row>
      </sheetData>
      <sheetData sheetId="108">
        <row r="45">
          <cell r="H45">
            <v>1541050</v>
          </cell>
        </row>
      </sheetData>
      <sheetData sheetId="109">
        <row r="45">
          <cell r="H45">
            <v>365372</v>
          </cell>
        </row>
      </sheetData>
      <sheetData sheetId="110">
        <row r="45">
          <cell r="H45">
            <v>48049</v>
          </cell>
        </row>
      </sheetData>
      <sheetData sheetId="111">
        <row r="45">
          <cell r="H45">
            <v>85055</v>
          </cell>
        </row>
      </sheetData>
      <sheetData sheetId="112">
        <row r="45">
          <cell r="H45">
            <v>56586</v>
          </cell>
        </row>
      </sheetData>
      <sheetData sheetId="113">
        <row r="45">
          <cell r="H45">
            <v>265899</v>
          </cell>
        </row>
      </sheetData>
      <sheetData sheetId="114">
        <row r="45">
          <cell r="H45">
            <v>73744</v>
          </cell>
        </row>
      </sheetData>
      <sheetData sheetId="115">
        <row r="45">
          <cell r="H45">
            <v>44279</v>
          </cell>
        </row>
      </sheetData>
      <sheetData sheetId="116">
        <row r="45">
          <cell r="H45">
            <v>143450</v>
          </cell>
        </row>
      </sheetData>
      <sheetData sheetId="117">
        <row r="45">
          <cell r="H45">
            <v>140479</v>
          </cell>
        </row>
      </sheetData>
      <sheetData sheetId="118">
        <row r="46">
          <cell r="H46">
            <v>140585</v>
          </cell>
        </row>
      </sheetData>
      <sheetData sheetId="119">
        <row r="46">
          <cell r="H46">
            <v>84730</v>
          </cell>
        </row>
      </sheetData>
      <sheetData sheetId="120">
        <row r="46">
          <cell r="H46">
            <v>135967</v>
          </cell>
        </row>
      </sheetData>
      <sheetData sheetId="121">
        <row r="46">
          <cell r="H46">
            <v>82421</v>
          </cell>
        </row>
      </sheetData>
      <sheetData sheetId="122">
        <row r="47">
          <cell r="H47">
            <v>159373</v>
          </cell>
        </row>
      </sheetData>
      <sheetData sheetId="123">
        <row r="46">
          <cell r="H46">
            <v>96532</v>
          </cell>
        </row>
      </sheetData>
      <sheetData sheetId="124">
        <row r="45">
          <cell r="H45">
            <v>175042</v>
          </cell>
        </row>
      </sheetData>
      <sheetData sheetId="125">
        <row r="47">
          <cell r="H47">
            <v>104366</v>
          </cell>
        </row>
      </sheetData>
      <sheetData sheetId="126">
        <row r="45">
          <cell r="H45">
            <v>61503</v>
          </cell>
        </row>
      </sheetData>
      <sheetData sheetId="127">
        <row r="45">
          <cell r="H45">
            <v>38612</v>
          </cell>
        </row>
      </sheetData>
      <sheetData sheetId="128">
        <row r="45">
          <cell r="H45">
            <v>78286</v>
          </cell>
        </row>
      </sheetData>
      <sheetData sheetId="129">
        <row r="45">
          <cell r="H45">
            <v>48945</v>
          </cell>
        </row>
      </sheetData>
      <sheetData sheetId="130">
        <row r="45">
          <cell r="H45">
            <v>88375</v>
          </cell>
        </row>
      </sheetData>
      <sheetData sheetId="131">
        <row r="45">
          <cell r="H45">
            <v>55216</v>
          </cell>
        </row>
      </sheetData>
      <sheetData sheetId="132">
        <row r="45">
          <cell r="H45">
            <v>144290</v>
          </cell>
        </row>
      </sheetData>
      <sheetData sheetId="133">
        <row r="45">
          <cell r="H45">
            <v>88688</v>
          </cell>
        </row>
      </sheetData>
      <sheetData sheetId="134">
        <row r="45">
          <cell r="H45">
            <v>57068</v>
          </cell>
        </row>
      </sheetData>
      <sheetData sheetId="135">
        <row r="45">
          <cell r="H45">
            <v>35787</v>
          </cell>
        </row>
      </sheetData>
      <sheetData sheetId="136">
        <row r="45">
          <cell r="H45">
            <v>111453</v>
          </cell>
        </row>
      </sheetData>
      <sheetData sheetId="137">
        <row r="45">
          <cell r="H45">
            <v>69686</v>
          </cell>
        </row>
      </sheetData>
      <sheetData sheetId="138">
        <row r="45">
          <cell r="H45">
            <v>126945</v>
          </cell>
        </row>
      </sheetData>
      <sheetData sheetId="139">
        <row r="45">
          <cell r="H45">
            <v>80488</v>
          </cell>
        </row>
      </sheetData>
      <sheetData sheetId="140">
        <row r="45">
          <cell r="H45">
            <v>260496</v>
          </cell>
        </row>
      </sheetData>
      <sheetData sheetId="141">
        <row r="45">
          <cell r="H45">
            <v>163763</v>
          </cell>
        </row>
      </sheetData>
      <sheetData sheetId="142">
        <row r="45">
          <cell r="H45">
            <v>130137</v>
          </cell>
        </row>
      </sheetData>
      <sheetData sheetId="143">
        <row r="45">
          <cell r="H45">
            <v>82084</v>
          </cell>
        </row>
      </sheetData>
      <sheetData sheetId="144">
        <row r="45">
          <cell r="H45">
            <v>69675</v>
          </cell>
        </row>
      </sheetData>
      <sheetData sheetId="145">
        <row r="45">
          <cell r="H45">
            <v>44128</v>
          </cell>
        </row>
      </sheetData>
      <sheetData sheetId="146">
        <row r="45">
          <cell r="H45">
            <v>51946</v>
          </cell>
        </row>
      </sheetData>
      <sheetData sheetId="147">
        <row r="45">
          <cell r="H45">
            <v>32725</v>
          </cell>
        </row>
      </sheetData>
      <sheetData sheetId="148">
        <row r="45">
          <cell r="H45">
            <v>75144</v>
          </cell>
        </row>
      </sheetData>
      <sheetData sheetId="149">
        <row r="45">
          <cell r="H45">
            <v>48106</v>
          </cell>
        </row>
      </sheetData>
      <sheetData sheetId="150">
        <row r="45">
          <cell r="H45">
            <v>144211</v>
          </cell>
        </row>
      </sheetData>
      <sheetData sheetId="151">
        <row r="45">
          <cell r="H45">
            <v>91690</v>
          </cell>
        </row>
      </sheetData>
      <sheetData sheetId="152">
        <row r="45">
          <cell r="H45">
            <v>106130</v>
          </cell>
        </row>
      </sheetData>
      <sheetData sheetId="153">
        <row r="45">
          <cell r="H45">
            <v>66437</v>
          </cell>
        </row>
      </sheetData>
      <sheetData sheetId="154">
        <row r="45">
          <cell r="H45">
            <v>218228</v>
          </cell>
        </row>
      </sheetData>
      <sheetData sheetId="155">
        <row r="45">
          <cell r="H45">
            <v>138610</v>
          </cell>
        </row>
      </sheetData>
      <sheetData sheetId="156">
        <row r="45">
          <cell r="H45">
            <v>48993</v>
          </cell>
        </row>
      </sheetData>
      <sheetData sheetId="157">
        <row r="45">
          <cell r="H45">
            <v>53389</v>
          </cell>
        </row>
      </sheetData>
      <sheetData sheetId="158">
        <row r="45">
          <cell r="H45">
            <v>91134</v>
          </cell>
        </row>
      </sheetData>
      <sheetData sheetId="159">
        <row r="45">
          <cell r="H45">
            <v>9644</v>
          </cell>
        </row>
      </sheetData>
      <sheetData sheetId="160">
        <row r="45">
          <cell r="H45">
            <v>85651</v>
          </cell>
        </row>
      </sheetData>
      <sheetData sheetId="161">
        <row r="45">
          <cell r="H45">
            <v>6927</v>
          </cell>
        </row>
      </sheetData>
      <sheetData sheetId="162">
        <row r="45">
          <cell r="H45">
            <v>18379</v>
          </cell>
        </row>
      </sheetData>
      <sheetData sheetId="163">
        <row r="45">
          <cell r="H45">
            <v>24017</v>
          </cell>
        </row>
      </sheetData>
      <sheetData sheetId="164">
        <row r="45">
          <cell r="H45">
            <v>31955</v>
          </cell>
        </row>
      </sheetData>
      <sheetData sheetId="165">
        <row r="45">
          <cell r="H45">
            <v>43453</v>
          </cell>
        </row>
      </sheetData>
      <sheetData sheetId="166">
        <row r="45">
          <cell r="H45">
            <v>63782</v>
          </cell>
        </row>
      </sheetData>
      <sheetData sheetId="167">
        <row r="45">
          <cell r="H45">
            <v>27929</v>
          </cell>
        </row>
      </sheetData>
      <sheetData sheetId="168">
        <row r="45">
          <cell r="H45">
            <v>9363</v>
          </cell>
        </row>
      </sheetData>
      <sheetData sheetId="169">
        <row r="45">
          <cell r="H45">
            <v>11524</v>
          </cell>
        </row>
      </sheetData>
      <sheetData sheetId="170">
        <row r="45">
          <cell r="H45">
            <v>13195</v>
          </cell>
        </row>
      </sheetData>
      <sheetData sheetId="171">
        <row r="45">
          <cell r="H45">
            <v>10412</v>
          </cell>
        </row>
      </sheetData>
      <sheetData sheetId="172">
        <row r="45">
          <cell r="H45">
            <v>22983</v>
          </cell>
        </row>
      </sheetData>
      <sheetData sheetId="173">
        <row r="45">
          <cell r="H45">
            <v>39300</v>
          </cell>
        </row>
      </sheetData>
      <sheetData sheetId="174">
        <row r="45">
          <cell r="H45">
            <v>24377</v>
          </cell>
        </row>
      </sheetData>
      <sheetData sheetId="175">
        <row r="45">
          <cell r="H45">
            <v>33299</v>
          </cell>
        </row>
      </sheetData>
      <sheetData sheetId="176">
        <row r="45">
          <cell r="H45">
            <v>20811</v>
          </cell>
        </row>
      </sheetData>
      <sheetData sheetId="177">
        <row r="45">
          <cell r="H45">
            <v>32210</v>
          </cell>
        </row>
      </sheetData>
      <sheetData sheetId="178">
        <row r="45">
          <cell r="H45">
            <v>20267</v>
          </cell>
        </row>
      </sheetData>
      <sheetData sheetId="179">
        <row r="45">
          <cell r="H45">
            <v>33299</v>
          </cell>
        </row>
      </sheetData>
      <sheetData sheetId="180">
        <row r="45">
          <cell r="H45">
            <v>20811</v>
          </cell>
        </row>
      </sheetData>
      <sheetData sheetId="181">
        <row r="45">
          <cell r="H45">
            <v>33291</v>
          </cell>
        </row>
      </sheetData>
      <sheetData sheetId="182">
        <row r="45">
          <cell r="H45">
            <v>20805</v>
          </cell>
        </row>
      </sheetData>
      <sheetData sheetId="183">
        <row r="45">
          <cell r="H45">
            <v>28071</v>
          </cell>
        </row>
      </sheetData>
      <sheetData sheetId="184">
        <row r="45">
          <cell r="H45">
            <v>17671</v>
          </cell>
        </row>
      </sheetData>
      <sheetData sheetId="185">
        <row r="45">
          <cell r="H45">
            <v>27242</v>
          </cell>
        </row>
      </sheetData>
      <sheetData sheetId="186">
        <row r="45">
          <cell r="H45">
            <v>17257</v>
          </cell>
        </row>
      </sheetData>
      <sheetData sheetId="187">
        <row r="45">
          <cell r="H45">
            <v>34717</v>
          </cell>
        </row>
      </sheetData>
      <sheetData sheetId="188">
        <row r="45">
          <cell r="H45">
            <v>21483</v>
          </cell>
        </row>
      </sheetData>
      <sheetData sheetId="189">
        <row r="45">
          <cell r="H45">
            <v>33628</v>
          </cell>
        </row>
      </sheetData>
      <sheetData sheetId="190">
        <row r="45">
          <cell r="H45">
            <v>20939</v>
          </cell>
        </row>
      </sheetData>
      <sheetData sheetId="191">
        <row r="45">
          <cell r="H45">
            <v>28354</v>
          </cell>
        </row>
      </sheetData>
      <sheetData sheetId="192">
        <row r="45">
          <cell r="H45">
            <v>17780</v>
          </cell>
        </row>
      </sheetData>
      <sheetData sheetId="193">
        <row r="45">
          <cell r="H45">
            <v>35249</v>
          </cell>
        </row>
      </sheetData>
      <sheetData sheetId="194">
        <row r="45">
          <cell r="H45">
            <v>22486</v>
          </cell>
        </row>
      </sheetData>
      <sheetData sheetId="195">
        <row r="45">
          <cell r="H45">
            <v>41492</v>
          </cell>
        </row>
      </sheetData>
      <sheetData sheetId="196">
        <row r="45">
          <cell r="H45">
            <v>127125</v>
          </cell>
        </row>
      </sheetData>
      <sheetData sheetId="197">
        <row r="45">
          <cell r="H45">
            <v>80405</v>
          </cell>
        </row>
      </sheetData>
      <sheetData sheetId="198">
        <row r="45">
          <cell r="H45">
            <v>34225</v>
          </cell>
        </row>
      </sheetData>
      <sheetData sheetId="199">
        <row r="45">
          <cell r="H45">
            <v>52903</v>
          </cell>
        </row>
      </sheetData>
      <sheetData sheetId="200">
        <row r="45">
          <cell r="H45">
            <v>115806</v>
          </cell>
        </row>
      </sheetData>
      <sheetData sheetId="201">
        <row r="45">
          <cell r="H45">
            <v>91907</v>
          </cell>
        </row>
      </sheetData>
      <sheetData sheetId="202">
        <row r="45">
          <cell r="H45">
            <v>55813</v>
          </cell>
        </row>
      </sheetData>
      <sheetData sheetId="203">
        <row r="45">
          <cell r="H45">
            <v>121096</v>
          </cell>
        </row>
      </sheetData>
      <sheetData sheetId="204">
        <row r="45">
          <cell r="H45">
            <v>143506</v>
          </cell>
        </row>
      </sheetData>
      <sheetData sheetId="205">
        <row r="45">
          <cell r="H45">
            <v>208247</v>
          </cell>
        </row>
      </sheetData>
      <sheetData sheetId="206">
        <row r="45">
          <cell r="H45">
            <v>86485</v>
          </cell>
        </row>
      </sheetData>
      <sheetData sheetId="207">
        <row r="45">
          <cell r="H45">
            <v>122492</v>
          </cell>
        </row>
      </sheetData>
      <sheetData sheetId="208">
        <row r="45">
          <cell r="H45">
            <v>112384</v>
          </cell>
        </row>
      </sheetData>
      <sheetData sheetId="209">
        <row r="45">
          <cell r="H45">
            <v>189483</v>
          </cell>
        </row>
      </sheetData>
      <sheetData sheetId="210">
        <row r="45">
          <cell r="H45">
            <v>109320</v>
          </cell>
        </row>
      </sheetData>
      <sheetData sheetId="211">
        <row r="45">
          <cell r="H45">
            <v>81504</v>
          </cell>
        </row>
      </sheetData>
      <sheetData sheetId="212">
        <row r="45">
          <cell r="H45">
            <v>51081</v>
          </cell>
        </row>
      </sheetData>
      <sheetData sheetId="213">
        <row r="45">
          <cell r="H45">
            <v>91073</v>
          </cell>
        </row>
      </sheetData>
      <sheetData sheetId="214">
        <row r="45">
          <cell r="H45">
            <v>67793</v>
          </cell>
        </row>
      </sheetData>
      <sheetData sheetId="215">
        <row r="45">
          <cell r="H45">
            <v>62450</v>
          </cell>
        </row>
      </sheetData>
      <sheetData sheetId="216">
        <row r="45">
          <cell r="H45">
            <v>56091</v>
          </cell>
        </row>
      </sheetData>
      <sheetData sheetId="217">
        <row r="45">
          <cell r="H45">
            <v>54625</v>
          </cell>
        </row>
      </sheetData>
      <sheetData sheetId="218">
        <row r="45">
          <cell r="H45">
            <v>54992</v>
          </cell>
        </row>
      </sheetData>
      <sheetData sheetId="219">
        <row r="45">
          <cell r="H45">
            <v>74563</v>
          </cell>
        </row>
      </sheetData>
      <sheetData sheetId="220">
        <row r="45">
          <cell r="H45">
            <v>66238</v>
          </cell>
        </row>
      </sheetData>
      <sheetData sheetId="221">
        <row r="45">
          <cell r="H45">
            <v>117334</v>
          </cell>
        </row>
      </sheetData>
      <sheetData sheetId="222">
        <row r="45">
          <cell r="H45">
            <v>211755</v>
          </cell>
        </row>
      </sheetData>
      <sheetData sheetId="223">
        <row r="45">
          <cell r="H45">
            <v>97033</v>
          </cell>
        </row>
      </sheetData>
      <sheetData sheetId="224">
        <row r="45">
          <cell r="H45">
            <v>69003</v>
          </cell>
        </row>
      </sheetData>
      <sheetData sheetId="225">
        <row r="45">
          <cell r="H45">
            <v>52746</v>
          </cell>
        </row>
      </sheetData>
      <sheetData sheetId="226">
        <row r="45">
          <cell r="H45">
            <v>87547</v>
          </cell>
        </row>
      </sheetData>
      <sheetData sheetId="227">
        <row r="45">
          <cell r="H45">
            <v>32838</v>
          </cell>
        </row>
      </sheetData>
      <sheetData sheetId="228">
        <row r="45">
          <cell r="H45">
            <v>38347</v>
          </cell>
        </row>
      </sheetData>
      <sheetData sheetId="229">
        <row r="45">
          <cell r="H45">
            <v>50542</v>
          </cell>
        </row>
      </sheetData>
      <sheetData sheetId="230">
        <row r="45">
          <cell r="H45">
            <v>65352</v>
          </cell>
        </row>
      </sheetData>
      <sheetData sheetId="231">
        <row r="45">
          <cell r="H45">
            <v>34990</v>
          </cell>
        </row>
      </sheetData>
      <sheetData sheetId="232">
        <row r="45">
          <cell r="H45">
            <v>81617</v>
          </cell>
        </row>
      </sheetData>
      <sheetData sheetId="233">
        <row r="45">
          <cell r="H45">
            <v>491003</v>
          </cell>
        </row>
      </sheetData>
      <sheetData sheetId="234">
        <row r="46">
          <cell r="H46">
            <v>640710</v>
          </cell>
        </row>
      </sheetData>
      <sheetData sheetId="235">
        <row r="45">
          <cell r="H45">
            <v>393844</v>
          </cell>
        </row>
      </sheetData>
      <sheetData sheetId="236">
        <row r="45">
          <cell r="H45">
            <v>414879</v>
          </cell>
        </row>
      </sheetData>
      <sheetData sheetId="237">
        <row r="45">
          <cell r="H45">
            <v>91978</v>
          </cell>
        </row>
      </sheetData>
      <sheetData sheetId="238">
        <row r="45">
          <cell r="H45">
            <v>89167</v>
          </cell>
        </row>
      </sheetData>
      <sheetData sheetId="239">
        <row r="45">
          <cell r="H45">
            <v>123190</v>
          </cell>
        </row>
      </sheetData>
      <sheetData sheetId="240">
        <row r="45">
          <cell r="H45">
            <v>505126</v>
          </cell>
        </row>
      </sheetData>
      <sheetData sheetId="241">
        <row r="45">
          <cell r="H45">
            <v>442831</v>
          </cell>
        </row>
      </sheetData>
      <sheetData sheetId="242">
        <row r="45">
          <cell r="H45">
            <v>442831</v>
          </cell>
        </row>
      </sheetData>
      <sheetData sheetId="243">
        <row r="45">
          <cell r="H45">
            <v>389020</v>
          </cell>
        </row>
      </sheetData>
      <sheetData sheetId="244">
        <row r="45">
          <cell r="H45">
            <v>361729</v>
          </cell>
        </row>
      </sheetData>
      <sheetData sheetId="245">
        <row r="45">
          <cell r="H45">
            <v>327197</v>
          </cell>
        </row>
      </sheetData>
      <sheetData sheetId="246">
        <row r="45">
          <cell r="H45">
            <v>294821</v>
          </cell>
        </row>
      </sheetData>
      <sheetData sheetId="247">
        <row r="45">
          <cell r="H45">
            <v>572814</v>
          </cell>
        </row>
      </sheetData>
      <sheetData sheetId="248">
        <row r="45">
          <cell r="H45">
            <v>520995</v>
          </cell>
        </row>
      </sheetData>
      <sheetData sheetId="249">
        <row r="45">
          <cell r="H45">
            <v>591164</v>
          </cell>
        </row>
      </sheetData>
      <sheetData sheetId="250">
        <row r="45">
          <cell r="H45">
            <v>899064</v>
          </cell>
        </row>
      </sheetData>
      <sheetData sheetId="251">
        <row r="45">
          <cell r="H45">
            <v>183083</v>
          </cell>
        </row>
      </sheetData>
      <sheetData sheetId="252">
        <row r="45">
          <cell r="H45">
            <v>5932</v>
          </cell>
        </row>
      </sheetData>
      <sheetData sheetId="253">
        <row r="45">
          <cell r="H45">
            <v>209200</v>
          </cell>
        </row>
      </sheetData>
      <sheetData sheetId="254">
        <row r="45">
          <cell r="H45">
            <v>251349</v>
          </cell>
        </row>
      </sheetData>
      <sheetData sheetId="255">
        <row r="45">
          <cell r="H45">
            <v>346859</v>
          </cell>
        </row>
      </sheetData>
      <sheetData sheetId="256">
        <row r="45">
          <cell r="H45">
            <v>384925</v>
          </cell>
        </row>
      </sheetData>
      <sheetData sheetId="257">
        <row r="45">
          <cell r="H45">
            <v>423050</v>
          </cell>
        </row>
      </sheetData>
      <sheetData sheetId="258">
        <row r="45">
          <cell r="H45">
            <v>278269</v>
          </cell>
        </row>
      </sheetData>
      <sheetData sheetId="259">
        <row r="45">
          <cell r="H45">
            <v>314629</v>
          </cell>
        </row>
      </sheetData>
      <sheetData sheetId="260">
        <row r="45">
          <cell r="H45">
            <v>460072</v>
          </cell>
        </row>
      </sheetData>
      <sheetData sheetId="261">
        <row r="45">
          <cell r="H45">
            <v>178278</v>
          </cell>
        </row>
      </sheetData>
      <sheetData sheetId="262">
        <row r="45">
          <cell r="H45">
            <v>234636</v>
          </cell>
        </row>
      </sheetData>
      <sheetData sheetId="263">
        <row r="45">
          <cell r="H45">
            <v>260089</v>
          </cell>
        </row>
      </sheetData>
      <sheetData sheetId="264">
        <row r="45">
          <cell r="H45">
            <v>652781</v>
          </cell>
        </row>
      </sheetData>
      <sheetData sheetId="265">
        <row r="45">
          <cell r="H45">
            <v>64033</v>
          </cell>
        </row>
      </sheetData>
      <sheetData sheetId="266">
        <row r="45">
          <cell r="H45">
            <v>42422</v>
          </cell>
        </row>
      </sheetData>
      <sheetData sheetId="267">
        <row r="45">
          <cell r="H45">
            <v>151789</v>
          </cell>
        </row>
      </sheetData>
      <sheetData sheetId="268">
        <row r="45">
          <cell r="H45">
            <v>168652</v>
          </cell>
        </row>
      </sheetData>
      <sheetData sheetId="269">
        <row r="45">
          <cell r="H45">
            <v>131746</v>
          </cell>
        </row>
      </sheetData>
      <sheetData sheetId="270">
        <row r="45">
          <cell r="H45">
            <v>43100</v>
          </cell>
        </row>
      </sheetData>
      <sheetData sheetId="271">
        <row r="45">
          <cell r="H45">
            <v>43100</v>
          </cell>
        </row>
      </sheetData>
      <sheetData sheetId="272">
        <row r="45">
          <cell r="H45">
            <v>41027</v>
          </cell>
        </row>
      </sheetData>
      <sheetData sheetId="273">
        <row r="45">
          <cell r="H45">
            <v>84362</v>
          </cell>
        </row>
      </sheetData>
      <sheetData sheetId="274">
        <row r="45">
          <cell r="H45">
            <v>105036</v>
          </cell>
        </row>
      </sheetData>
      <sheetData sheetId="275">
        <row r="45">
          <cell r="H45">
            <v>92109</v>
          </cell>
        </row>
      </sheetData>
      <sheetData sheetId="276">
        <row r="45">
          <cell r="H45">
            <v>109552</v>
          </cell>
        </row>
      </sheetData>
      <sheetData sheetId="277">
        <row r="45">
          <cell r="H45">
            <v>498753</v>
          </cell>
        </row>
      </sheetData>
      <sheetData sheetId="278">
        <row r="45">
          <cell r="H45">
            <v>351858</v>
          </cell>
        </row>
      </sheetData>
      <sheetData sheetId="279">
        <row r="45">
          <cell r="H45">
            <v>51712</v>
          </cell>
        </row>
      </sheetData>
      <sheetData sheetId="280">
        <row r="45">
          <cell r="H45">
            <v>64565</v>
          </cell>
        </row>
      </sheetData>
      <sheetData sheetId="281">
        <row r="45">
          <cell r="H45">
            <v>77419</v>
          </cell>
        </row>
      </sheetData>
      <sheetData sheetId="282">
        <row r="45">
          <cell r="H45">
            <v>95781</v>
          </cell>
        </row>
      </sheetData>
      <sheetData sheetId="283">
        <row r="45">
          <cell r="H45">
            <v>114349</v>
          </cell>
        </row>
      </sheetData>
      <sheetData sheetId="284">
        <row r="45">
          <cell r="H45">
            <v>298996</v>
          </cell>
        </row>
      </sheetData>
      <sheetData sheetId="285">
        <row r="45">
          <cell r="H45">
            <v>124008</v>
          </cell>
        </row>
      </sheetData>
      <sheetData sheetId="286">
        <row r="45">
          <cell r="H45">
            <v>232096</v>
          </cell>
        </row>
      </sheetData>
      <sheetData sheetId="287">
        <row r="45">
          <cell r="H45">
            <v>257332</v>
          </cell>
        </row>
      </sheetData>
      <sheetData sheetId="288">
        <row r="45">
          <cell r="H45">
            <v>136404</v>
          </cell>
        </row>
      </sheetData>
      <sheetData sheetId="289">
        <row r="45">
          <cell r="H45">
            <v>315993</v>
          </cell>
        </row>
      </sheetData>
      <sheetData sheetId="290">
        <row r="45">
          <cell r="H45">
            <v>169055</v>
          </cell>
        </row>
      </sheetData>
      <sheetData sheetId="291">
        <row r="45">
          <cell r="H45">
            <v>10465</v>
          </cell>
        </row>
      </sheetData>
      <sheetData sheetId="292">
        <row r="45">
          <cell r="H45">
            <v>166807</v>
          </cell>
        </row>
      </sheetData>
      <sheetData sheetId="293">
        <row r="45">
          <cell r="H45">
            <v>85163</v>
          </cell>
        </row>
      </sheetData>
      <sheetData sheetId="294">
        <row r="45">
          <cell r="H45">
            <v>754554</v>
          </cell>
        </row>
      </sheetData>
      <sheetData sheetId="295">
        <row r="45">
          <cell r="H45">
            <v>277754</v>
          </cell>
        </row>
      </sheetData>
      <sheetData sheetId="296">
        <row r="45">
          <cell r="H45">
            <v>323458</v>
          </cell>
        </row>
      </sheetData>
      <sheetData sheetId="297">
        <row r="45">
          <cell r="H45">
            <v>1124268</v>
          </cell>
        </row>
      </sheetData>
      <sheetData sheetId="298">
        <row r="45">
          <cell r="H45">
            <v>225579</v>
          </cell>
        </row>
      </sheetData>
      <sheetData sheetId="299">
        <row r="47">
          <cell r="H47">
            <v>546780</v>
          </cell>
        </row>
      </sheetData>
      <sheetData sheetId="300">
        <row r="45">
          <cell r="H45">
            <v>11865</v>
          </cell>
        </row>
      </sheetData>
      <sheetData sheetId="301">
        <row r="45">
          <cell r="H45">
            <v>392310</v>
          </cell>
        </row>
      </sheetData>
      <sheetData sheetId="302">
        <row r="45">
          <cell r="H45">
            <v>195523</v>
          </cell>
        </row>
      </sheetData>
      <sheetData sheetId="303">
        <row r="45">
          <cell r="H45">
            <v>150330</v>
          </cell>
        </row>
      </sheetData>
      <sheetData sheetId="304">
        <row r="45">
          <cell r="H45">
            <v>134652</v>
          </cell>
        </row>
      </sheetData>
      <sheetData sheetId="305">
        <row r="48">
          <cell r="H48">
            <v>19822</v>
          </cell>
        </row>
      </sheetData>
      <sheetData sheetId="306">
        <row r="48">
          <cell r="H48">
            <v>22654</v>
          </cell>
        </row>
      </sheetData>
      <sheetData sheetId="307">
        <row r="48">
          <cell r="H48">
            <v>22123</v>
          </cell>
        </row>
      </sheetData>
      <sheetData sheetId="308">
        <row r="45">
          <cell r="H45">
            <v>199779</v>
          </cell>
        </row>
      </sheetData>
      <sheetData sheetId="309">
        <row r="45">
          <cell r="H45">
            <v>223605</v>
          </cell>
        </row>
      </sheetData>
      <sheetData sheetId="310">
        <row r="45">
          <cell r="H45">
            <v>353494</v>
          </cell>
        </row>
      </sheetData>
      <sheetData sheetId="311">
        <row r="45">
          <cell r="H45">
            <v>415534</v>
          </cell>
        </row>
      </sheetData>
      <sheetData sheetId="312">
        <row r="45">
          <cell r="H45">
            <v>34225</v>
          </cell>
        </row>
      </sheetData>
      <sheetData sheetId="313">
        <row r="45">
          <cell r="H45">
            <v>52903</v>
          </cell>
        </row>
      </sheetData>
      <sheetData sheetId="314">
        <row r="45">
          <cell r="H45">
            <v>51758</v>
          </cell>
        </row>
      </sheetData>
      <sheetData sheetId="315">
        <row r="45">
          <cell r="H45">
            <v>65206</v>
          </cell>
        </row>
      </sheetData>
      <sheetData sheetId="316">
        <row r="45">
          <cell r="H45">
            <v>131234</v>
          </cell>
        </row>
      </sheetData>
      <sheetData sheetId="317">
        <row r="45">
          <cell r="H45">
            <v>355348</v>
          </cell>
        </row>
      </sheetData>
      <sheetData sheetId="318">
        <row r="45">
          <cell r="H45">
            <v>80172</v>
          </cell>
        </row>
      </sheetData>
      <sheetData sheetId="319">
        <row r="45">
          <cell r="H45">
            <v>1123030</v>
          </cell>
        </row>
      </sheetData>
      <sheetData sheetId="320">
        <row r="45">
          <cell r="H45">
            <v>2312120</v>
          </cell>
        </row>
      </sheetData>
      <sheetData sheetId="321">
        <row r="45">
          <cell r="H45">
            <v>56298</v>
          </cell>
        </row>
      </sheetData>
      <sheetData sheetId="322">
        <row r="45">
          <cell r="H45">
            <v>111336</v>
          </cell>
        </row>
      </sheetData>
      <sheetData sheetId="323">
        <row r="45">
          <cell r="H45">
            <v>165026</v>
          </cell>
        </row>
      </sheetData>
      <sheetData sheetId="324">
        <row r="45">
          <cell r="H45">
            <v>135485</v>
          </cell>
        </row>
      </sheetData>
      <sheetData sheetId="325">
        <row r="45">
          <cell r="H45">
            <v>104720</v>
          </cell>
        </row>
      </sheetData>
      <sheetData sheetId="326">
        <row r="45">
          <cell r="H45">
            <v>110042</v>
          </cell>
        </row>
      </sheetData>
      <sheetData sheetId="327">
        <row r="45">
          <cell r="H45">
            <v>138817</v>
          </cell>
        </row>
      </sheetData>
      <sheetData sheetId="328">
        <row r="45">
          <cell r="H45">
            <v>109756</v>
          </cell>
        </row>
      </sheetData>
      <sheetData sheetId="329">
        <row r="45">
          <cell r="H45">
            <v>132683</v>
          </cell>
        </row>
      </sheetData>
      <sheetData sheetId="330">
        <row r="45">
          <cell r="H45">
            <v>140767</v>
          </cell>
        </row>
      </sheetData>
      <sheetData sheetId="331">
        <row r="45">
          <cell r="H45">
            <v>112032</v>
          </cell>
        </row>
      </sheetData>
      <sheetData sheetId="332">
        <row r="46">
          <cell r="H46">
            <v>19168</v>
          </cell>
        </row>
      </sheetData>
      <sheetData sheetId="333">
        <row r="45">
          <cell r="H45">
            <v>26100</v>
          </cell>
        </row>
      </sheetData>
      <sheetData sheetId="334">
        <row r="45">
          <cell r="H45">
            <v>34430</v>
          </cell>
        </row>
      </sheetData>
      <sheetData sheetId="335">
        <row r="45">
          <cell r="H45">
            <v>21828</v>
          </cell>
        </row>
      </sheetData>
      <sheetData sheetId="336">
        <row r="45">
          <cell r="H45">
            <v>13357</v>
          </cell>
        </row>
      </sheetData>
      <sheetData sheetId="337">
        <row r="45">
          <cell r="H45">
            <v>74426</v>
          </cell>
        </row>
      </sheetData>
      <sheetData sheetId="338">
        <row r="45">
          <cell r="H45">
            <v>48386</v>
          </cell>
        </row>
      </sheetData>
      <sheetData sheetId="339">
        <row r="45">
          <cell r="H45">
            <v>16499</v>
          </cell>
        </row>
      </sheetData>
      <sheetData sheetId="340">
        <row r="45">
          <cell r="H45">
            <v>38684</v>
          </cell>
        </row>
      </sheetData>
      <sheetData sheetId="341">
        <row r="45">
          <cell r="H45">
            <v>52908</v>
          </cell>
        </row>
      </sheetData>
      <sheetData sheetId="342">
        <row r="45">
          <cell r="H45">
            <v>71509</v>
          </cell>
        </row>
      </sheetData>
      <sheetData sheetId="343">
        <row r="45">
          <cell r="H45">
            <v>128323</v>
          </cell>
        </row>
      </sheetData>
      <sheetData sheetId="344">
        <row r="45">
          <cell r="H45">
            <v>157295</v>
          </cell>
        </row>
      </sheetData>
      <sheetData sheetId="345">
        <row r="45">
          <cell r="H45">
            <v>88386</v>
          </cell>
        </row>
      </sheetData>
      <sheetData sheetId="346">
        <row r="45">
          <cell r="H45">
            <v>110784</v>
          </cell>
        </row>
      </sheetData>
      <sheetData sheetId="347">
        <row r="45">
          <cell r="H45">
            <v>262377</v>
          </cell>
        </row>
      </sheetData>
      <sheetData sheetId="348">
        <row r="45">
          <cell r="H45">
            <v>532727</v>
          </cell>
        </row>
      </sheetData>
      <sheetData sheetId="349">
        <row r="45">
          <cell r="H45">
            <v>396950</v>
          </cell>
        </row>
      </sheetData>
      <sheetData sheetId="350">
        <row r="45">
          <cell r="H45">
            <v>27485</v>
          </cell>
        </row>
      </sheetData>
      <sheetData sheetId="351">
        <row r="45">
          <cell r="H45">
            <v>34447</v>
          </cell>
        </row>
      </sheetData>
      <sheetData sheetId="352">
        <row r="45">
          <cell r="H45">
            <v>384764</v>
          </cell>
        </row>
      </sheetData>
      <sheetData sheetId="353">
        <row r="45">
          <cell r="H45">
            <v>501025</v>
          </cell>
        </row>
      </sheetData>
      <sheetData sheetId="354">
        <row r="45">
          <cell r="H45">
            <v>908796</v>
          </cell>
        </row>
      </sheetData>
      <sheetData sheetId="355">
        <row r="45">
          <cell r="H45">
            <v>57577</v>
          </cell>
        </row>
      </sheetData>
      <sheetData sheetId="356">
        <row r="45">
          <cell r="H45">
            <v>67927</v>
          </cell>
        </row>
      </sheetData>
      <sheetData sheetId="357">
        <row r="46">
          <cell r="H46">
            <v>89154</v>
          </cell>
        </row>
      </sheetData>
      <sheetData sheetId="358">
        <row r="44">
          <cell r="H44">
            <v>100383</v>
          </cell>
        </row>
      </sheetData>
      <sheetData sheetId="359">
        <row r="44">
          <cell r="H44">
            <v>129330</v>
          </cell>
        </row>
      </sheetData>
      <sheetData sheetId="360">
        <row r="44">
          <cell r="H44">
            <v>153128</v>
          </cell>
        </row>
      </sheetData>
      <sheetData sheetId="361">
        <row r="44">
          <cell r="H44">
            <v>226220</v>
          </cell>
        </row>
      </sheetData>
      <sheetData sheetId="362">
        <row r="44">
          <cell r="H44">
            <v>95162</v>
          </cell>
        </row>
      </sheetData>
      <sheetData sheetId="363">
        <row r="45">
          <cell r="H45">
            <v>95505</v>
          </cell>
        </row>
      </sheetData>
      <sheetData sheetId="364">
        <row r="45">
          <cell r="H45">
            <v>58519</v>
          </cell>
        </row>
      </sheetData>
      <sheetData sheetId="365">
        <row r="45">
          <cell r="H45">
            <v>71173</v>
          </cell>
        </row>
      </sheetData>
      <sheetData sheetId="366">
        <row r="47">
          <cell r="H47">
            <v>5789</v>
          </cell>
        </row>
      </sheetData>
      <sheetData sheetId="367">
        <row r="47">
          <cell r="H47">
            <v>9061</v>
          </cell>
        </row>
      </sheetData>
      <sheetData sheetId="368">
        <row r="40">
          <cell r="H40">
            <v>1423833</v>
          </cell>
        </row>
      </sheetData>
      <sheetData sheetId="369">
        <row r="40">
          <cell r="H40">
            <v>1096953</v>
          </cell>
        </row>
      </sheetData>
      <sheetData sheetId="370">
        <row r="41">
          <cell r="H41">
            <v>3620025</v>
          </cell>
        </row>
      </sheetData>
      <sheetData sheetId="371">
        <row r="41">
          <cell r="H41">
            <v>3028688</v>
          </cell>
        </row>
      </sheetData>
      <sheetData sheetId="372">
        <row r="47">
          <cell r="H47">
            <v>916769</v>
          </cell>
        </row>
      </sheetData>
      <sheetData sheetId="373">
        <row r="47">
          <cell r="H47">
            <v>1169837</v>
          </cell>
        </row>
      </sheetData>
      <sheetData sheetId="374">
        <row r="47">
          <cell r="H47">
            <v>433312</v>
          </cell>
        </row>
      </sheetData>
      <sheetData sheetId="375">
        <row r="46">
          <cell r="H46">
            <v>527617</v>
          </cell>
        </row>
      </sheetData>
      <sheetData sheetId="376">
        <row r="47">
          <cell r="H47">
            <v>83888</v>
          </cell>
        </row>
      </sheetData>
      <sheetData sheetId="377">
        <row r="47">
          <cell r="H47">
            <v>98363</v>
          </cell>
        </row>
      </sheetData>
      <sheetData sheetId="378">
        <row r="47">
          <cell r="H47">
            <v>110282</v>
          </cell>
        </row>
      </sheetData>
      <sheetData sheetId="379">
        <row r="47">
          <cell r="H47">
            <v>128686</v>
          </cell>
        </row>
      </sheetData>
      <sheetData sheetId="380">
        <row r="45">
          <cell r="H45">
            <v>79435</v>
          </cell>
        </row>
      </sheetData>
      <sheetData sheetId="381">
        <row r="45">
          <cell r="H45">
            <v>90072</v>
          </cell>
        </row>
      </sheetData>
      <sheetData sheetId="382">
        <row r="45">
          <cell r="H45">
            <v>213411</v>
          </cell>
        </row>
      </sheetData>
      <sheetData sheetId="383">
        <row r="47">
          <cell r="H47">
            <v>81161</v>
          </cell>
        </row>
      </sheetData>
      <sheetData sheetId="384">
        <row r="47">
          <cell r="H47">
            <v>184977</v>
          </cell>
        </row>
      </sheetData>
      <sheetData sheetId="385">
        <row r="45">
          <cell r="H45">
            <v>111734</v>
          </cell>
        </row>
      </sheetData>
      <sheetData sheetId="386">
        <row r="45">
          <cell r="H45">
            <v>66191</v>
          </cell>
        </row>
      </sheetData>
      <sheetData sheetId="387">
        <row r="45">
          <cell r="H45">
            <v>141783</v>
          </cell>
        </row>
      </sheetData>
      <sheetData sheetId="388">
        <row r="45">
          <cell r="H45">
            <v>608112</v>
          </cell>
        </row>
      </sheetData>
      <sheetData sheetId="389">
        <row r="45">
          <cell r="H45">
            <v>804272</v>
          </cell>
        </row>
      </sheetData>
      <sheetData sheetId="390">
        <row r="45">
          <cell r="H45">
            <v>5230</v>
          </cell>
        </row>
      </sheetData>
      <sheetData sheetId="391">
        <row r="45">
          <cell r="H45">
            <v>6925</v>
          </cell>
        </row>
      </sheetData>
      <sheetData sheetId="392">
        <row r="45">
          <cell r="H45">
            <v>10675</v>
          </cell>
        </row>
      </sheetData>
      <sheetData sheetId="393">
        <row r="45">
          <cell r="H45">
            <v>19124</v>
          </cell>
        </row>
      </sheetData>
      <sheetData sheetId="394">
        <row r="45">
          <cell r="H45">
            <v>397596</v>
          </cell>
        </row>
      </sheetData>
      <sheetData sheetId="395">
        <row r="45">
          <cell r="H45">
            <v>114297</v>
          </cell>
        </row>
      </sheetData>
      <sheetData sheetId="396">
        <row r="45">
          <cell r="H45">
            <v>151418</v>
          </cell>
        </row>
      </sheetData>
      <sheetData sheetId="397">
        <row r="45">
          <cell r="H45">
            <v>67334</v>
          </cell>
        </row>
      </sheetData>
      <sheetData sheetId="398">
        <row r="45">
          <cell r="H45">
            <v>2065858</v>
          </cell>
        </row>
      </sheetData>
      <sheetData sheetId="399">
        <row r="45">
          <cell r="H45">
            <v>1528884</v>
          </cell>
        </row>
      </sheetData>
      <sheetData sheetId="400">
        <row r="45">
          <cell r="H45">
            <v>1815407</v>
          </cell>
        </row>
      </sheetData>
      <sheetData sheetId="401">
        <row r="45">
          <cell r="H45">
            <v>838169</v>
          </cell>
        </row>
      </sheetData>
      <sheetData sheetId="402">
        <row r="45">
          <cell r="H45">
            <v>160204</v>
          </cell>
        </row>
      </sheetData>
      <sheetData sheetId="403">
        <row r="45">
          <cell r="H45">
            <v>701084</v>
          </cell>
        </row>
      </sheetData>
      <sheetData sheetId="404">
        <row r="45">
          <cell r="H45">
            <v>874025</v>
          </cell>
        </row>
      </sheetData>
      <sheetData sheetId="405">
        <row r="45">
          <cell r="H45">
            <v>2288937</v>
          </cell>
        </row>
      </sheetData>
      <sheetData sheetId="406">
        <row r="45">
          <cell r="H45">
            <v>1688989</v>
          </cell>
        </row>
      </sheetData>
      <sheetData sheetId="407">
        <row r="45">
          <cell r="H45">
            <v>57745</v>
          </cell>
        </row>
      </sheetData>
      <sheetData sheetId="408">
        <row r="45">
          <cell r="H45">
            <v>54641</v>
          </cell>
        </row>
      </sheetData>
      <sheetData sheetId="409">
        <row r="45">
          <cell r="H45">
            <v>24025</v>
          </cell>
        </row>
      </sheetData>
      <sheetData sheetId="410">
        <row r="45">
          <cell r="H45">
            <v>37199</v>
          </cell>
        </row>
      </sheetData>
      <sheetData sheetId="411">
        <row r="45">
          <cell r="H45">
            <v>114598</v>
          </cell>
        </row>
      </sheetData>
      <sheetData sheetId="412">
        <row r="45">
          <cell r="H45">
            <v>43426</v>
          </cell>
        </row>
      </sheetData>
      <sheetData sheetId="413">
        <row r="45">
          <cell r="H45">
            <v>79340</v>
          </cell>
        </row>
      </sheetData>
      <sheetData sheetId="414">
        <row r="45">
          <cell r="H45">
            <v>104350</v>
          </cell>
        </row>
      </sheetData>
      <sheetData sheetId="415">
        <row r="45">
          <cell r="H45">
            <v>45548</v>
          </cell>
        </row>
      </sheetData>
      <sheetData sheetId="416">
        <row r="45">
          <cell r="H45">
            <v>36792</v>
          </cell>
        </row>
      </sheetData>
      <sheetData sheetId="417">
        <row r="45">
          <cell r="H45">
            <v>44168</v>
          </cell>
        </row>
      </sheetData>
      <sheetData sheetId="418">
        <row r="45">
          <cell r="H45">
            <v>62692</v>
          </cell>
        </row>
      </sheetData>
      <sheetData sheetId="419">
        <row r="45">
          <cell r="H45">
            <v>72370</v>
          </cell>
        </row>
      </sheetData>
      <sheetData sheetId="420">
        <row r="45">
          <cell r="H45">
            <v>101892</v>
          </cell>
        </row>
      </sheetData>
      <sheetData sheetId="421">
        <row r="45">
          <cell r="H45">
            <v>99151</v>
          </cell>
        </row>
      </sheetData>
      <sheetData sheetId="422">
        <row r="45">
          <cell r="H45">
            <v>102670</v>
          </cell>
        </row>
      </sheetData>
      <sheetData sheetId="423">
        <row r="45">
          <cell r="H45">
            <v>86252</v>
          </cell>
        </row>
      </sheetData>
      <sheetData sheetId="424">
        <row r="45">
          <cell r="H45">
            <v>53445</v>
          </cell>
        </row>
      </sheetData>
      <sheetData sheetId="425">
        <row r="45">
          <cell r="H45">
            <v>99246</v>
          </cell>
        </row>
      </sheetData>
      <sheetData sheetId="426">
        <row r="45">
          <cell r="H45">
            <v>103796</v>
          </cell>
        </row>
      </sheetData>
      <sheetData sheetId="427">
        <row r="45">
          <cell r="H45">
            <v>110167</v>
          </cell>
        </row>
      </sheetData>
      <sheetData sheetId="428">
        <row r="45">
          <cell r="H45">
            <v>110635</v>
          </cell>
        </row>
      </sheetData>
      <sheetData sheetId="429">
        <row r="45">
          <cell r="H45">
            <v>65699</v>
          </cell>
        </row>
      </sheetData>
      <sheetData sheetId="430">
        <row r="45">
          <cell r="H45">
            <v>251672</v>
          </cell>
        </row>
      </sheetData>
      <sheetData sheetId="431">
        <row r="45">
          <cell r="H45">
            <v>87584</v>
          </cell>
        </row>
      </sheetData>
      <sheetData sheetId="432">
        <row r="45">
          <cell r="H45">
            <v>73300</v>
          </cell>
        </row>
      </sheetData>
      <sheetData sheetId="433">
        <row r="45">
          <cell r="H45">
            <v>17173</v>
          </cell>
        </row>
      </sheetData>
      <sheetData sheetId="434">
        <row r="45">
          <cell r="H45">
            <v>13417</v>
          </cell>
        </row>
      </sheetData>
      <sheetData sheetId="435">
        <row r="45">
          <cell r="H45">
            <v>17821</v>
          </cell>
        </row>
      </sheetData>
      <sheetData sheetId="436">
        <row r="45">
          <cell r="H45">
            <v>16645</v>
          </cell>
        </row>
      </sheetData>
      <sheetData sheetId="437">
        <row r="45">
          <cell r="H45">
            <v>26381</v>
          </cell>
        </row>
      </sheetData>
      <sheetData sheetId="438">
        <row r="45">
          <cell r="H45">
            <v>49289</v>
          </cell>
        </row>
      </sheetData>
      <sheetData sheetId="439">
        <row r="45">
          <cell r="H45">
            <v>16110</v>
          </cell>
        </row>
      </sheetData>
      <sheetData sheetId="440">
        <row r="45">
          <cell r="H45">
            <v>115274</v>
          </cell>
        </row>
      </sheetData>
      <sheetData sheetId="441">
        <row r="44">
          <cell r="H44">
            <v>185715</v>
          </cell>
        </row>
      </sheetData>
      <sheetData sheetId="442">
        <row r="45">
          <cell r="H45">
            <v>13646</v>
          </cell>
        </row>
      </sheetData>
      <sheetData sheetId="443">
        <row r="45">
          <cell r="H45">
            <v>52318</v>
          </cell>
        </row>
      </sheetData>
      <sheetData sheetId="444">
        <row r="45">
          <cell r="H45">
            <v>67827</v>
          </cell>
        </row>
      </sheetData>
      <sheetData sheetId="445">
        <row r="45">
          <cell r="H45">
            <v>77782</v>
          </cell>
        </row>
      </sheetData>
      <sheetData sheetId="446">
        <row r="45">
          <cell r="H45">
            <v>78122</v>
          </cell>
        </row>
      </sheetData>
      <sheetData sheetId="447">
        <row r="45">
          <cell r="H45">
            <v>75271</v>
          </cell>
        </row>
      </sheetData>
      <sheetData sheetId="448">
        <row r="45">
          <cell r="H45">
            <v>83586</v>
          </cell>
        </row>
      </sheetData>
      <sheetData sheetId="449">
        <row r="45">
          <cell r="H45">
            <v>18477</v>
          </cell>
        </row>
      </sheetData>
      <sheetData sheetId="450">
        <row r="45">
          <cell r="H45">
            <v>75278</v>
          </cell>
        </row>
      </sheetData>
      <sheetData sheetId="451">
        <row r="45">
          <cell r="H45">
            <v>30810</v>
          </cell>
        </row>
      </sheetData>
      <sheetData sheetId="452">
        <row r="46">
          <cell r="H46">
            <v>180292</v>
          </cell>
        </row>
      </sheetData>
      <sheetData sheetId="453">
        <row r="45">
          <cell r="H45">
            <v>16954</v>
          </cell>
        </row>
      </sheetData>
      <sheetData sheetId="454">
        <row r="45">
          <cell r="H45">
            <v>34103</v>
          </cell>
        </row>
      </sheetData>
      <sheetData sheetId="455">
        <row r="45">
          <cell r="H45">
            <v>23105</v>
          </cell>
        </row>
      </sheetData>
      <sheetData sheetId="456">
        <row r="45">
          <cell r="H45">
            <v>22542</v>
          </cell>
        </row>
      </sheetData>
      <sheetData sheetId="457">
        <row r="45">
          <cell r="H45">
            <v>14878</v>
          </cell>
        </row>
      </sheetData>
      <sheetData sheetId="458">
        <row r="45">
          <cell r="H45">
            <v>15084</v>
          </cell>
        </row>
      </sheetData>
      <sheetData sheetId="459">
        <row r="45">
          <cell r="H45">
            <v>29449</v>
          </cell>
        </row>
      </sheetData>
      <sheetData sheetId="460">
        <row r="45">
          <cell r="H45">
            <v>27131</v>
          </cell>
        </row>
      </sheetData>
      <sheetData sheetId="461">
        <row r="45">
          <cell r="H45">
            <v>25634</v>
          </cell>
        </row>
      </sheetData>
      <sheetData sheetId="462">
        <row r="46">
          <cell r="H46">
            <v>29634</v>
          </cell>
        </row>
      </sheetData>
      <sheetData sheetId="463">
        <row r="45">
          <cell r="H45">
            <v>95384</v>
          </cell>
        </row>
      </sheetData>
      <sheetData sheetId="464">
        <row r="45">
          <cell r="H45">
            <v>109743</v>
          </cell>
        </row>
      </sheetData>
      <sheetData sheetId="465">
        <row r="45">
          <cell r="H45">
            <v>61493</v>
          </cell>
        </row>
      </sheetData>
      <sheetData sheetId="466">
        <row r="43">
          <cell r="H43">
            <v>20774</v>
          </cell>
        </row>
      </sheetData>
      <sheetData sheetId="467">
        <row r="43">
          <cell r="H43">
            <v>140757</v>
          </cell>
        </row>
      </sheetData>
      <sheetData sheetId="468">
        <row r="43">
          <cell r="H43">
            <v>173493</v>
          </cell>
        </row>
      </sheetData>
      <sheetData sheetId="469">
        <row r="45">
          <cell r="H45">
            <v>103698</v>
          </cell>
        </row>
      </sheetData>
      <sheetData sheetId="470">
        <row r="45">
          <cell r="H45">
            <v>61418</v>
          </cell>
        </row>
      </sheetData>
      <sheetData sheetId="471">
        <row r="46">
          <cell r="H46">
            <v>86648</v>
          </cell>
        </row>
      </sheetData>
      <sheetData sheetId="472">
        <row r="46">
          <cell r="H46">
            <v>103902</v>
          </cell>
        </row>
      </sheetData>
      <sheetData sheetId="473">
        <row r="46">
          <cell r="H46">
            <v>78478</v>
          </cell>
        </row>
      </sheetData>
      <sheetData sheetId="474">
        <row r="45">
          <cell r="H45">
            <v>141213</v>
          </cell>
        </row>
      </sheetData>
      <sheetData sheetId="475">
        <row r="45">
          <cell r="H45">
            <v>68951</v>
          </cell>
        </row>
      </sheetData>
      <sheetData sheetId="476">
        <row r="45">
          <cell r="H45">
            <v>153740</v>
          </cell>
        </row>
      </sheetData>
      <sheetData sheetId="477">
        <row r="45">
          <cell r="H45">
            <v>22852</v>
          </cell>
        </row>
      </sheetData>
      <sheetData sheetId="478">
        <row r="45">
          <cell r="H45">
            <v>85658</v>
          </cell>
        </row>
      </sheetData>
      <sheetData sheetId="479">
        <row r="45">
          <cell r="H45">
            <v>7497</v>
          </cell>
        </row>
      </sheetData>
      <sheetData sheetId="480">
        <row r="45">
          <cell r="H45">
            <v>21200</v>
          </cell>
        </row>
      </sheetData>
      <sheetData sheetId="481">
        <row r="45">
          <cell r="H45">
            <v>47202</v>
          </cell>
        </row>
      </sheetData>
      <sheetData sheetId="482">
        <row r="46">
          <cell r="H46">
            <v>74321</v>
          </cell>
        </row>
      </sheetData>
      <sheetData sheetId="483">
        <row r="46">
          <cell r="H46">
            <v>85765</v>
          </cell>
        </row>
      </sheetData>
      <sheetData sheetId="484">
        <row r="45">
          <cell r="H45">
            <v>147299</v>
          </cell>
        </row>
      </sheetData>
      <sheetData sheetId="485">
        <row r="45">
          <cell r="H45">
            <v>30937</v>
          </cell>
        </row>
      </sheetData>
      <sheetData sheetId="486">
        <row r="42">
          <cell r="H42">
            <v>93089</v>
          </cell>
        </row>
      </sheetData>
      <sheetData sheetId="487">
        <row r="42">
          <cell r="H42">
            <v>104262</v>
          </cell>
        </row>
      </sheetData>
      <sheetData sheetId="488">
        <row r="43">
          <cell r="H43">
            <v>147334</v>
          </cell>
        </row>
      </sheetData>
      <sheetData sheetId="489">
        <row r="43">
          <cell r="H43">
            <v>78758</v>
          </cell>
        </row>
      </sheetData>
      <sheetData sheetId="490">
        <row r="43">
          <cell r="H43">
            <v>130003</v>
          </cell>
        </row>
      </sheetData>
      <sheetData sheetId="491">
        <row r="43">
          <cell r="H43">
            <v>136730</v>
          </cell>
        </row>
      </sheetData>
      <sheetData sheetId="492">
        <row r="45">
          <cell r="H45">
            <v>434686</v>
          </cell>
        </row>
      </sheetData>
      <sheetData sheetId="493">
        <row r="46">
          <cell r="H46">
            <v>1243607</v>
          </cell>
        </row>
      </sheetData>
      <sheetData sheetId="494">
        <row r="45">
          <cell r="H45">
            <v>682013</v>
          </cell>
        </row>
      </sheetData>
      <sheetData sheetId="495">
        <row r="46">
          <cell r="H46">
            <v>214609</v>
          </cell>
        </row>
      </sheetData>
      <sheetData sheetId="496">
        <row r="46">
          <cell r="H46">
            <v>289063</v>
          </cell>
        </row>
      </sheetData>
      <sheetData sheetId="497">
        <row r="46">
          <cell r="H46">
            <v>269919</v>
          </cell>
        </row>
      </sheetData>
      <sheetData sheetId="498">
        <row r="45">
          <cell r="H45">
            <v>569478</v>
          </cell>
        </row>
      </sheetData>
      <sheetData sheetId="499">
        <row r="46">
          <cell r="H46">
            <v>1426756</v>
          </cell>
        </row>
      </sheetData>
      <sheetData sheetId="500">
        <row r="45">
          <cell r="H45">
            <v>419309</v>
          </cell>
        </row>
      </sheetData>
      <sheetData sheetId="501">
        <row r="46">
          <cell r="H46">
            <v>305328</v>
          </cell>
        </row>
      </sheetData>
      <sheetData sheetId="502">
        <row r="45">
          <cell r="H45">
            <v>132971</v>
          </cell>
        </row>
      </sheetData>
      <sheetData sheetId="503">
        <row r="46">
          <cell r="H46">
            <v>362587</v>
          </cell>
        </row>
      </sheetData>
      <sheetData sheetId="504">
        <row r="46">
          <cell r="H46">
            <v>524391</v>
          </cell>
        </row>
      </sheetData>
      <sheetData sheetId="505">
        <row r="45">
          <cell r="H45">
            <v>13606</v>
          </cell>
        </row>
      </sheetData>
      <sheetData sheetId="506">
        <row r="45">
          <cell r="H45">
            <v>4883</v>
          </cell>
        </row>
      </sheetData>
      <sheetData sheetId="507">
        <row r="45">
          <cell r="H45">
            <v>18954</v>
          </cell>
        </row>
      </sheetData>
      <sheetData sheetId="508">
        <row r="45">
          <cell r="H45">
            <v>67001</v>
          </cell>
        </row>
      </sheetData>
      <sheetData sheetId="509">
        <row r="45">
          <cell r="H45">
            <v>9880</v>
          </cell>
        </row>
      </sheetData>
      <sheetData sheetId="510">
        <row r="45">
          <cell r="H45">
            <v>92578</v>
          </cell>
        </row>
      </sheetData>
      <sheetData sheetId="511">
        <row r="45">
          <cell r="H45">
            <v>6006</v>
          </cell>
        </row>
      </sheetData>
      <sheetData sheetId="512">
        <row r="45">
          <cell r="H45">
            <v>4448</v>
          </cell>
        </row>
      </sheetData>
      <sheetData sheetId="513">
        <row r="45">
          <cell r="H45">
            <v>22948</v>
          </cell>
        </row>
      </sheetData>
      <sheetData sheetId="514">
        <row r="45">
          <cell r="H45">
            <v>6532</v>
          </cell>
        </row>
      </sheetData>
      <sheetData sheetId="515">
        <row r="45">
          <cell r="H45">
            <v>24141</v>
          </cell>
        </row>
      </sheetData>
      <sheetData sheetId="516">
        <row r="45">
          <cell r="H45">
            <v>8706</v>
          </cell>
        </row>
      </sheetData>
      <sheetData sheetId="517">
        <row r="45">
          <cell r="H45">
            <v>10072</v>
          </cell>
        </row>
      </sheetData>
      <sheetData sheetId="518">
        <row r="45">
          <cell r="H45">
            <v>12077</v>
          </cell>
        </row>
      </sheetData>
      <sheetData sheetId="519">
        <row r="45">
          <cell r="H45">
            <v>7669</v>
          </cell>
        </row>
      </sheetData>
      <sheetData sheetId="520">
        <row r="45">
          <cell r="H45">
            <v>25726</v>
          </cell>
        </row>
      </sheetData>
      <sheetData sheetId="521">
        <row r="45">
          <cell r="H45">
            <v>16286</v>
          </cell>
        </row>
      </sheetData>
      <sheetData sheetId="522">
        <row r="45">
          <cell r="H45">
            <v>39159</v>
          </cell>
        </row>
      </sheetData>
      <sheetData sheetId="523">
        <row r="45">
          <cell r="H45">
            <v>4514</v>
          </cell>
        </row>
      </sheetData>
      <sheetData sheetId="524">
        <row r="45">
          <cell r="H45">
            <v>18686</v>
          </cell>
        </row>
      </sheetData>
      <sheetData sheetId="525">
        <row r="45">
          <cell r="H45">
            <v>5094</v>
          </cell>
        </row>
      </sheetData>
      <sheetData sheetId="526">
        <row r="45">
          <cell r="H45">
            <v>20594</v>
          </cell>
        </row>
      </sheetData>
      <sheetData sheetId="527">
        <row r="45">
          <cell r="H45">
            <v>11707</v>
          </cell>
        </row>
      </sheetData>
      <sheetData sheetId="528">
        <row r="45">
          <cell r="H45">
            <v>7531</v>
          </cell>
        </row>
      </sheetData>
      <sheetData sheetId="529">
        <row r="45">
          <cell r="H45">
            <v>33888</v>
          </cell>
        </row>
      </sheetData>
      <sheetData sheetId="530">
        <row r="45">
          <cell r="H45">
            <v>21375</v>
          </cell>
        </row>
      </sheetData>
      <sheetData sheetId="531">
        <row r="45">
          <cell r="H45">
            <v>13437</v>
          </cell>
        </row>
      </sheetData>
      <sheetData sheetId="532">
        <row r="45">
          <cell r="H45">
            <v>8345211</v>
          </cell>
        </row>
      </sheetData>
      <sheetData sheetId="533">
        <row r="46">
          <cell r="H46">
            <v>14745207</v>
          </cell>
        </row>
      </sheetData>
      <sheetData sheetId="534">
        <row r="45">
          <cell r="H45">
            <v>3861160</v>
          </cell>
        </row>
      </sheetData>
      <sheetData sheetId="535">
        <row r="45">
          <cell r="H45">
            <v>12613034</v>
          </cell>
        </row>
      </sheetData>
      <sheetData sheetId="536">
        <row r="45">
          <cell r="H45">
            <v>11799673</v>
          </cell>
        </row>
      </sheetData>
      <sheetData sheetId="537">
        <row r="45">
          <cell r="H45">
            <v>4514</v>
          </cell>
        </row>
      </sheetData>
      <sheetData sheetId="538">
        <row r="45">
          <cell r="H45">
            <v>1197246</v>
          </cell>
        </row>
      </sheetData>
      <sheetData sheetId="539">
        <row r="45">
          <cell r="H45">
            <v>117888</v>
          </cell>
        </row>
      </sheetData>
      <sheetData sheetId="540">
        <row r="45">
          <cell r="H45">
            <v>2145694</v>
          </cell>
        </row>
      </sheetData>
      <sheetData sheetId="541">
        <row r="47">
          <cell r="H47">
            <v>1081857</v>
          </cell>
        </row>
      </sheetData>
      <sheetData sheetId="542">
        <row r="45">
          <cell r="H45">
            <v>49531</v>
          </cell>
        </row>
      </sheetData>
      <sheetData sheetId="543">
        <row r="45">
          <cell r="H45">
            <v>70998</v>
          </cell>
        </row>
      </sheetData>
      <sheetData sheetId="544">
        <row r="45">
          <cell r="H45">
            <v>84023</v>
          </cell>
        </row>
      </sheetData>
      <sheetData sheetId="545">
        <row r="45">
          <cell r="H45">
            <v>25516</v>
          </cell>
        </row>
      </sheetData>
      <sheetData sheetId="546">
        <row r="45">
          <cell r="H45">
            <v>30889</v>
          </cell>
        </row>
      </sheetData>
      <sheetData sheetId="547">
        <row r="45">
          <cell r="H45">
            <v>41838</v>
          </cell>
        </row>
      </sheetData>
      <sheetData sheetId="548">
        <row r="45">
          <cell r="H45">
            <v>36870</v>
          </cell>
        </row>
      </sheetData>
      <sheetData sheetId="549">
        <row r="45">
          <cell r="H45">
            <v>39072</v>
          </cell>
        </row>
      </sheetData>
      <sheetData sheetId="550">
        <row r="45">
          <cell r="H45">
            <v>48793</v>
          </cell>
        </row>
      </sheetData>
      <sheetData sheetId="551">
        <row r="45">
          <cell r="H45">
            <v>25764</v>
          </cell>
        </row>
      </sheetData>
      <sheetData sheetId="552">
        <row r="45">
          <cell r="H45">
            <v>33421</v>
          </cell>
        </row>
      </sheetData>
      <sheetData sheetId="553">
        <row r="45">
          <cell r="H45">
            <v>50646</v>
          </cell>
        </row>
      </sheetData>
      <sheetData sheetId="554">
        <row r="45">
          <cell r="H45">
            <v>53597</v>
          </cell>
        </row>
      </sheetData>
      <sheetData sheetId="555">
        <row r="45">
          <cell r="H45">
            <v>85095</v>
          </cell>
        </row>
      </sheetData>
      <sheetData sheetId="556">
        <row r="45">
          <cell r="H45">
            <v>125816</v>
          </cell>
        </row>
      </sheetData>
      <sheetData sheetId="557">
        <row r="47">
          <cell r="H47">
            <v>426593</v>
          </cell>
        </row>
      </sheetData>
      <sheetData sheetId="558">
        <row r="47">
          <cell r="H47">
            <v>313201</v>
          </cell>
        </row>
      </sheetData>
      <sheetData sheetId="559">
        <row r="47">
          <cell r="H47">
            <v>46926</v>
          </cell>
        </row>
      </sheetData>
      <sheetData sheetId="560">
        <row r="47">
          <cell r="H47">
            <v>149703</v>
          </cell>
        </row>
      </sheetData>
      <sheetData sheetId="561">
        <row r="47">
          <cell r="H47">
            <v>407609</v>
          </cell>
        </row>
      </sheetData>
      <sheetData sheetId="562">
        <row r="47">
          <cell r="H47">
            <v>79146</v>
          </cell>
        </row>
      </sheetData>
      <sheetData sheetId="563">
        <row r="47">
          <cell r="H47">
            <v>824783</v>
          </cell>
        </row>
      </sheetData>
      <sheetData sheetId="564">
        <row r="47">
          <cell r="H47">
            <v>1984320</v>
          </cell>
        </row>
      </sheetData>
      <sheetData sheetId="565">
        <row r="47">
          <cell r="H47">
            <v>79629</v>
          </cell>
        </row>
      </sheetData>
      <sheetData sheetId="566">
        <row r="47">
          <cell r="H47">
            <v>309705</v>
          </cell>
        </row>
      </sheetData>
      <sheetData sheetId="567">
        <row r="47">
          <cell r="H47">
            <v>69296</v>
          </cell>
        </row>
      </sheetData>
      <sheetData sheetId="568">
        <row r="47">
          <cell r="H47">
            <v>5548</v>
          </cell>
        </row>
      </sheetData>
      <sheetData sheetId="569">
        <row r="47">
          <cell r="H47">
            <v>8892</v>
          </cell>
        </row>
      </sheetData>
      <sheetData sheetId="570">
        <row r="47">
          <cell r="H47">
            <v>31433</v>
          </cell>
        </row>
      </sheetData>
      <sheetData sheetId="571">
        <row r="47">
          <cell r="H47">
            <v>40333</v>
          </cell>
        </row>
      </sheetData>
      <sheetData sheetId="572">
        <row r="47">
          <cell r="H47">
            <v>52169</v>
          </cell>
        </row>
      </sheetData>
      <sheetData sheetId="573">
        <row r="47">
          <cell r="H47">
            <v>175200</v>
          </cell>
        </row>
      </sheetData>
      <sheetData sheetId="574">
        <row r="43">
          <cell r="H43">
            <v>45866</v>
          </cell>
        </row>
      </sheetData>
      <sheetData sheetId="575">
        <row r="47">
          <cell r="H47">
            <v>146897</v>
          </cell>
        </row>
      </sheetData>
      <sheetData sheetId="576">
        <row r="47">
          <cell r="H47">
            <v>291194</v>
          </cell>
        </row>
      </sheetData>
      <sheetData sheetId="577">
        <row r="47">
          <cell r="H47">
            <v>434817</v>
          </cell>
        </row>
      </sheetData>
      <sheetData sheetId="578">
        <row r="47">
          <cell r="H47">
            <v>550416</v>
          </cell>
        </row>
      </sheetData>
      <sheetData sheetId="579">
        <row r="47">
          <cell r="H47">
            <v>595866</v>
          </cell>
        </row>
      </sheetData>
      <sheetData sheetId="580">
        <row r="47">
          <cell r="H47">
            <v>904668</v>
          </cell>
        </row>
      </sheetData>
      <sheetData sheetId="581">
        <row r="47">
          <cell r="H47">
            <v>542208</v>
          </cell>
        </row>
      </sheetData>
      <sheetData sheetId="582">
        <row r="47">
          <cell r="H47">
            <v>149036</v>
          </cell>
        </row>
      </sheetData>
      <sheetData sheetId="583">
        <row r="47">
          <cell r="H47">
            <v>19325</v>
          </cell>
        </row>
      </sheetData>
      <sheetData sheetId="584">
        <row r="47">
          <cell r="H47">
            <v>39142</v>
          </cell>
        </row>
      </sheetData>
      <sheetData sheetId="585">
        <row r="47">
          <cell r="H47">
            <v>7642</v>
          </cell>
        </row>
      </sheetData>
      <sheetData sheetId="586">
        <row r="47">
          <cell r="H47">
            <v>55253</v>
          </cell>
        </row>
      </sheetData>
      <sheetData sheetId="587">
        <row r="47">
          <cell r="H47">
            <v>57420</v>
          </cell>
        </row>
      </sheetData>
      <sheetData sheetId="588">
        <row r="47">
          <cell r="H47">
            <v>58502</v>
          </cell>
        </row>
      </sheetData>
      <sheetData sheetId="589">
        <row r="47">
          <cell r="H47">
            <v>38360</v>
          </cell>
        </row>
      </sheetData>
      <sheetData sheetId="590">
        <row r="47">
          <cell r="H47">
            <v>41923</v>
          </cell>
        </row>
      </sheetData>
      <sheetData sheetId="591">
        <row r="47">
          <cell r="H47">
            <v>43420</v>
          </cell>
        </row>
      </sheetData>
      <sheetData sheetId="592">
        <row r="47">
          <cell r="H47">
            <v>69737</v>
          </cell>
        </row>
      </sheetData>
      <sheetData sheetId="593">
        <row r="47">
          <cell r="H47">
            <v>880233</v>
          </cell>
        </row>
      </sheetData>
      <sheetData sheetId="594">
        <row r="47">
          <cell r="H47">
            <v>461555</v>
          </cell>
        </row>
      </sheetData>
      <sheetData sheetId="595">
        <row r="47">
          <cell r="H47">
            <v>141052</v>
          </cell>
        </row>
      </sheetData>
      <sheetData sheetId="596">
        <row r="47">
          <cell r="H47">
            <v>2854</v>
          </cell>
        </row>
      </sheetData>
      <sheetData sheetId="597">
        <row r="47">
          <cell r="H47">
            <v>13020</v>
          </cell>
        </row>
      </sheetData>
      <sheetData sheetId="598">
        <row r="47">
          <cell r="H47">
            <v>18797</v>
          </cell>
        </row>
      </sheetData>
      <sheetData sheetId="599">
        <row r="47">
          <cell r="H47">
            <v>30870</v>
          </cell>
        </row>
      </sheetData>
      <sheetData sheetId="600">
        <row r="47">
          <cell r="H47">
            <v>5949</v>
          </cell>
        </row>
      </sheetData>
      <sheetData sheetId="601">
        <row r="47">
          <cell r="H47">
            <v>38545</v>
          </cell>
        </row>
      </sheetData>
      <sheetData sheetId="602">
        <row r="47">
          <cell r="H47">
            <v>54462</v>
          </cell>
        </row>
      </sheetData>
      <sheetData sheetId="603">
        <row r="47">
          <cell r="H47">
            <v>31322</v>
          </cell>
        </row>
      </sheetData>
      <sheetData sheetId="604">
        <row r="47">
          <cell r="H47">
            <v>23431</v>
          </cell>
        </row>
      </sheetData>
      <sheetData sheetId="605">
        <row r="47">
          <cell r="H47">
            <v>865199</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2.1."/>
      <sheetName val="2.2."/>
      <sheetName val="2.3."/>
      <sheetName val="2.4."/>
      <sheetName val="2.5."/>
      <sheetName val="2.6."/>
      <sheetName val="2.7."/>
      <sheetName val="2.8."/>
      <sheetName val="2.9."/>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4.1."/>
      <sheetName val="4.2."/>
      <sheetName val="4.3."/>
      <sheetName val="4.4."/>
      <sheetName val="4.5."/>
      <sheetName val="4.6."/>
      <sheetName val="4.7."/>
      <sheetName val="4.8."/>
      <sheetName val="4.9."/>
      <sheetName val="4.10."/>
      <sheetName val="4.11."/>
      <sheetName val="4.12."/>
      <sheetName val="4.13."/>
      <sheetName val="5.1."/>
      <sheetName val="5.2."/>
      <sheetName val="5.3."/>
      <sheetName val="5.4."/>
      <sheetName val="5.5."/>
      <sheetName val="5.6."/>
      <sheetName val="5.7."/>
      <sheetName val="5.8."/>
      <sheetName val="5.9."/>
      <sheetName val="5.10."/>
      <sheetName val="5.11."/>
      <sheetName val="5.12."/>
      <sheetName val="5.13."/>
      <sheetName val="5.14."/>
      <sheetName val="5.15."/>
      <sheetName val="5.16."/>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7.8."/>
      <sheetName val="7.9."/>
      <sheetName val="7.10."/>
    </sheetNames>
    <sheetDataSet>
      <sheetData sheetId="0">
        <row r="45">
          <cell r="H45">
            <v>39022</v>
          </cell>
        </row>
      </sheetData>
      <sheetData sheetId="1">
        <row r="45">
          <cell r="H45">
            <v>127319</v>
          </cell>
        </row>
      </sheetData>
      <sheetData sheetId="2">
        <row r="45">
          <cell r="H45">
            <v>705336</v>
          </cell>
        </row>
      </sheetData>
      <sheetData sheetId="3">
        <row r="45">
          <cell r="H45">
            <v>1504599</v>
          </cell>
        </row>
      </sheetData>
      <sheetData sheetId="4">
        <row r="45">
          <cell r="H45">
            <v>174230</v>
          </cell>
        </row>
      </sheetData>
      <sheetData sheetId="5">
        <row r="45">
          <cell r="H45">
            <v>1048113</v>
          </cell>
        </row>
      </sheetData>
      <sheetData sheetId="6">
        <row r="45">
          <cell r="H45">
            <v>2248201</v>
          </cell>
        </row>
      </sheetData>
      <sheetData sheetId="7">
        <row r="45">
          <cell r="H45">
            <v>20462</v>
          </cell>
        </row>
      </sheetData>
      <sheetData sheetId="8">
        <row r="45">
          <cell r="H45">
            <v>24638</v>
          </cell>
        </row>
      </sheetData>
      <sheetData sheetId="9">
        <row r="45">
          <cell r="H45">
            <v>30280</v>
          </cell>
        </row>
      </sheetData>
      <sheetData sheetId="10">
        <row r="45">
          <cell r="H45">
            <v>32898</v>
          </cell>
        </row>
      </sheetData>
      <sheetData sheetId="11">
        <row r="45">
          <cell r="H45">
            <v>38928</v>
          </cell>
        </row>
      </sheetData>
      <sheetData sheetId="12">
        <row r="45">
          <cell r="H45">
            <v>38928</v>
          </cell>
        </row>
      </sheetData>
      <sheetData sheetId="13">
        <row r="45">
          <cell r="H45">
            <v>148085</v>
          </cell>
        </row>
      </sheetData>
      <sheetData sheetId="14">
        <row r="45">
          <cell r="H45">
            <v>171866</v>
          </cell>
        </row>
      </sheetData>
      <sheetData sheetId="15">
        <row r="45">
          <cell r="H45">
            <v>530341</v>
          </cell>
        </row>
      </sheetData>
      <sheetData sheetId="16">
        <row r="45">
          <cell r="H45">
            <v>198663</v>
          </cell>
        </row>
      </sheetData>
      <sheetData sheetId="17">
        <row r="45">
          <cell r="H45">
            <v>327529</v>
          </cell>
        </row>
      </sheetData>
      <sheetData sheetId="18">
        <row r="45">
          <cell r="H45">
            <v>1441533</v>
          </cell>
        </row>
      </sheetData>
      <sheetData sheetId="19">
        <row r="45">
          <cell r="H45">
            <v>1659878</v>
          </cell>
        </row>
      </sheetData>
      <sheetData sheetId="20">
        <row r="45">
          <cell r="H45">
            <v>21335</v>
          </cell>
        </row>
      </sheetData>
      <sheetData sheetId="21">
        <row r="45">
          <cell r="H45">
            <v>19053</v>
          </cell>
        </row>
      </sheetData>
      <sheetData sheetId="22">
        <row r="45">
          <cell r="H45">
            <v>42527</v>
          </cell>
        </row>
      </sheetData>
      <sheetData sheetId="23">
        <row r="45">
          <cell r="H45">
            <v>174154</v>
          </cell>
        </row>
      </sheetData>
      <sheetData sheetId="24">
        <row r="45">
          <cell r="H45">
            <v>256180</v>
          </cell>
        </row>
      </sheetData>
      <sheetData sheetId="25">
        <row r="45">
          <cell r="H45">
            <v>43395</v>
          </cell>
        </row>
      </sheetData>
      <sheetData sheetId="26">
        <row r="45">
          <cell r="H45">
            <v>147044</v>
          </cell>
        </row>
      </sheetData>
      <sheetData sheetId="27">
        <row r="45">
          <cell r="H45">
            <v>214783</v>
          </cell>
        </row>
      </sheetData>
      <sheetData sheetId="28">
        <row r="50">
          <cell r="H50">
            <v>43186</v>
          </cell>
        </row>
      </sheetData>
      <sheetData sheetId="29">
        <row r="45">
          <cell r="H45">
            <v>88277</v>
          </cell>
        </row>
      </sheetData>
      <sheetData sheetId="30">
        <row r="45">
          <cell r="H45">
            <v>348993</v>
          </cell>
        </row>
      </sheetData>
      <sheetData sheetId="31">
        <row r="45">
          <cell r="H45">
            <v>102458</v>
          </cell>
        </row>
      </sheetData>
      <sheetData sheetId="32">
        <row r="45">
          <cell r="H45">
            <v>404988</v>
          </cell>
        </row>
      </sheetData>
      <sheetData sheetId="33">
        <row r="45">
          <cell r="H45">
            <v>250564</v>
          </cell>
        </row>
      </sheetData>
      <sheetData sheetId="34">
        <row r="45">
          <cell r="H45">
            <v>691579</v>
          </cell>
        </row>
      </sheetData>
      <sheetData sheetId="35">
        <row r="45">
          <cell r="H45">
            <v>1825307</v>
          </cell>
        </row>
      </sheetData>
      <sheetData sheetId="36">
        <row r="45">
          <cell r="H45">
            <v>2695886</v>
          </cell>
        </row>
      </sheetData>
      <sheetData sheetId="37">
        <row r="45">
          <cell r="H45">
            <v>17957</v>
          </cell>
        </row>
      </sheetData>
      <sheetData sheetId="38">
        <row r="45">
          <cell r="H45">
            <v>41527</v>
          </cell>
        </row>
      </sheetData>
      <sheetData sheetId="39">
        <row r="45">
          <cell r="H45">
            <v>30937</v>
          </cell>
        </row>
      </sheetData>
      <sheetData sheetId="40">
        <row r="45">
          <cell r="H45">
            <v>77086</v>
          </cell>
        </row>
      </sheetData>
      <sheetData sheetId="41">
        <row r="45">
          <cell r="H45">
            <v>84558</v>
          </cell>
        </row>
      </sheetData>
      <sheetData sheetId="42">
        <row r="45">
          <cell r="H45">
            <v>90711</v>
          </cell>
        </row>
      </sheetData>
      <sheetData sheetId="43">
        <row r="45">
          <cell r="H45">
            <v>100653</v>
          </cell>
        </row>
      </sheetData>
      <sheetData sheetId="44">
        <row r="45">
          <cell r="H45">
            <v>74639</v>
          </cell>
        </row>
      </sheetData>
      <sheetData sheetId="45">
        <row r="45">
          <cell r="H45">
            <v>107829</v>
          </cell>
        </row>
      </sheetData>
      <sheetData sheetId="46">
        <row r="45">
          <cell r="H45">
            <v>158168</v>
          </cell>
        </row>
      </sheetData>
      <sheetData sheetId="47">
        <row r="45">
          <cell r="H45">
            <v>1631560</v>
          </cell>
        </row>
      </sheetData>
      <sheetData sheetId="48">
        <row r="45">
          <cell r="H45">
            <v>206109</v>
          </cell>
        </row>
      </sheetData>
      <sheetData sheetId="49">
        <row r="45">
          <cell r="H45">
            <v>1889355</v>
          </cell>
        </row>
      </sheetData>
      <sheetData sheetId="50">
        <row r="45">
          <cell r="H45">
            <v>1318284</v>
          </cell>
        </row>
      </sheetData>
      <sheetData sheetId="51">
        <row r="45">
          <cell r="H45">
            <v>70630</v>
          </cell>
        </row>
      </sheetData>
      <sheetData sheetId="52">
        <row r="45">
          <cell r="H45">
            <v>157025</v>
          </cell>
        </row>
      </sheetData>
      <sheetData sheetId="53">
        <row r="45">
          <cell r="H45">
            <v>368805</v>
          </cell>
        </row>
      </sheetData>
      <sheetData sheetId="54">
        <row r="45">
          <cell r="H45">
            <v>368796</v>
          </cell>
        </row>
      </sheetData>
      <sheetData sheetId="55">
        <row r="45">
          <cell r="H45">
            <v>591180</v>
          </cell>
        </row>
      </sheetData>
      <sheetData sheetId="56">
        <row r="45">
          <cell r="H45">
            <v>157091</v>
          </cell>
        </row>
      </sheetData>
      <sheetData sheetId="57">
        <row r="45">
          <cell r="H45">
            <v>157091</v>
          </cell>
        </row>
      </sheetData>
      <sheetData sheetId="58">
        <row r="45">
          <cell r="H45">
            <v>368805</v>
          </cell>
        </row>
      </sheetData>
      <sheetData sheetId="59">
        <row r="45">
          <cell r="H45">
            <v>368805</v>
          </cell>
        </row>
      </sheetData>
      <sheetData sheetId="60">
        <row r="45">
          <cell r="H45">
            <v>591180</v>
          </cell>
        </row>
      </sheetData>
      <sheetData sheetId="61">
        <row r="45">
          <cell r="H45">
            <v>595525</v>
          </cell>
        </row>
      </sheetData>
      <sheetData sheetId="62">
        <row r="45">
          <cell r="H45">
            <v>963783</v>
          </cell>
        </row>
      </sheetData>
      <sheetData sheetId="63">
        <row r="45">
          <cell r="H45">
            <v>1546356</v>
          </cell>
        </row>
      </sheetData>
      <sheetData sheetId="64">
        <row r="45">
          <cell r="H45">
            <v>97103</v>
          </cell>
        </row>
      </sheetData>
      <sheetData sheetId="65">
        <row r="45">
          <cell r="H45">
            <v>499170</v>
          </cell>
        </row>
      </sheetData>
      <sheetData sheetId="66">
        <row r="45">
          <cell r="H45">
            <v>560359</v>
          </cell>
        </row>
      </sheetData>
      <sheetData sheetId="67">
        <row r="45">
          <cell r="H45">
            <v>1539146</v>
          </cell>
        </row>
      </sheetData>
      <sheetData sheetId="68">
        <row r="45">
          <cell r="H45">
            <v>91246</v>
          </cell>
        </row>
      </sheetData>
      <sheetData sheetId="69">
        <row r="45">
          <cell r="H45">
            <v>452996</v>
          </cell>
        </row>
      </sheetData>
      <sheetData sheetId="70">
        <row r="45">
          <cell r="H45">
            <v>70030</v>
          </cell>
        </row>
      </sheetData>
      <sheetData sheetId="71">
        <row r="45">
          <cell r="H45">
            <v>98301</v>
          </cell>
        </row>
      </sheetData>
      <sheetData sheetId="72">
        <row r="45">
          <cell r="H45">
            <v>141037</v>
          </cell>
        </row>
      </sheetData>
      <sheetData sheetId="73">
        <row r="45">
          <cell r="H45">
            <v>216104</v>
          </cell>
        </row>
      </sheetData>
      <sheetData sheetId="74">
        <row r="45">
          <cell r="H45">
            <v>345750</v>
          </cell>
        </row>
      </sheetData>
      <sheetData sheetId="75">
        <row r="45">
          <cell r="H45">
            <v>501002</v>
          </cell>
        </row>
      </sheetData>
      <sheetData sheetId="76">
        <row r="45">
          <cell r="H45">
            <v>633832</v>
          </cell>
        </row>
      </sheetData>
      <sheetData sheetId="77">
        <row r="45">
          <cell r="H45">
            <v>833478</v>
          </cell>
        </row>
      </sheetData>
      <sheetData sheetId="78">
        <row r="45">
          <cell r="H45">
            <v>1510842</v>
          </cell>
        </row>
      </sheetData>
      <sheetData sheetId="79">
        <row r="46">
          <cell r="H46">
            <v>1057869</v>
          </cell>
        </row>
      </sheetData>
      <sheetData sheetId="80">
        <row r="46">
          <cell r="H46">
            <v>921458</v>
          </cell>
        </row>
      </sheetData>
      <sheetData sheetId="81">
        <row r="46">
          <cell r="H46">
            <v>1060707</v>
          </cell>
        </row>
      </sheetData>
      <sheetData sheetId="82">
        <row r="46">
          <cell r="H46">
            <v>1246769</v>
          </cell>
        </row>
      </sheetData>
      <sheetData sheetId="83">
        <row r="46">
          <cell r="H46">
            <v>1280183</v>
          </cell>
        </row>
      </sheetData>
      <sheetData sheetId="84">
        <row r="46">
          <cell r="H46">
            <v>1221029</v>
          </cell>
        </row>
      </sheetData>
      <sheetData sheetId="85">
        <row r="45">
          <cell r="H45">
            <v>1597423</v>
          </cell>
        </row>
      </sheetData>
      <sheetData sheetId="86">
        <row r="45">
          <cell r="H45">
            <v>2237900</v>
          </cell>
        </row>
      </sheetData>
      <sheetData sheetId="87">
        <row r="45">
          <cell r="H45">
            <v>2968017</v>
          </cell>
        </row>
      </sheetData>
      <sheetData sheetId="88">
        <row r="45">
          <cell r="H45">
            <v>3897125</v>
          </cell>
        </row>
      </sheetData>
      <sheetData sheetId="89">
        <row r="45">
          <cell r="H45">
            <v>2604799</v>
          </cell>
        </row>
      </sheetData>
      <sheetData sheetId="90">
        <row r="45">
          <cell r="H45">
            <v>5426390</v>
          </cell>
        </row>
      </sheetData>
      <sheetData sheetId="91">
        <row r="44">
          <cell r="H44">
            <v>215553</v>
          </cell>
        </row>
      </sheetData>
      <sheetData sheetId="92">
        <row r="45">
          <cell r="H45">
            <v>107865</v>
          </cell>
        </row>
      </sheetData>
      <sheetData sheetId="93">
        <row r="45">
          <cell r="H45">
            <v>126221</v>
          </cell>
        </row>
      </sheetData>
      <sheetData sheetId="94">
        <row r="45">
          <cell r="H45">
            <v>73879</v>
          </cell>
        </row>
      </sheetData>
      <sheetData sheetId="95">
        <row r="45">
          <cell r="H45">
            <v>79529</v>
          </cell>
        </row>
      </sheetData>
      <sheetData sheetId="96">
        <row r="45">
          <cell r="H45">
            <v>79529</v>
          </cell>
        </row>
      </sheetData>
      <sheetData sheetId="97">
        <row r="45">
          <cell r="H45">
            <v>349260</v>
          </cell>
        </row>
      </sheetData>
      <sheetData sheetId="98">
        <row r="45">
          <cell r="H45">
            <v>29699</v>
          </cell>
        </row>
      </sheetData>
      <sheetData sheetId="99">
        <row r="45">
          <cell r="H45">
            <v>53585</v>
          </cell>
        </row>
      </sheetData>
      <sheetData sheetId="100">
        <row r="45">
          <cell r="H45">
            <v>121605</v>
          </cell>
        </row>
      </sheetData>
      <sheetData sheetId="101">
        <row r="45">
          <cell r="H45">
            <v>826445</v>
          </cell>
        </row>
      </sheetData>
      <sheetData sheetId="102">
        <row r="45">
          <cell r="H45">
            <v>91537</v>
          </cell>
        </row>
      </sheetData>
      <sheetData sheetId="103">
        <row r="45">
          <cell r="H45">
            <v>127350</v>
          </cell>
        </row>
      </sheetData>
      <sheetData sheetId="104">
        <row r="45">
          <cell r="H45">
            <v>47409</v>
          </cell>
        </row>
      </sheetData>
      <sheetData sheetId="105">
        <row r="45">
          <cell r="H45">
            <v>72406</v>
          </cell>
        </row>
      </sheetData>
      <sheetData sheetId="106">
        <row r="45">
          <cell r="H45">
            <v>129107</v>
          </cell>
        </row>
      </sheetData>
      <sheetData sheetId="107">
        <row r="45">
          <cell r="H45">
            <v>87679</v>
          </cell>
        </row>
      </sheetData>
      <sheetData sheetId="108">
        <row r="45">
          <cell r="H45">
            <v>285533</v>
          </cell>
        </row>
      </sheetData>
      <sheetData sheetId="109">
        <row r="45">
          <cell r="H45">
            <v>921714</v>
          </cell>
        </row>
      </sheetData>
      <sheetData sheetId="110">
        <row r="45">
          <cell r="H45">
            <v>308362</v>
          </cell>
        </row>
      </sheetData>
      <sheetData sheetId="111">
        <row r="45">
          <cell r="H45">
            <v>231711</v>
          </cell>
        </row>
      </sheetData>
      <sheetData sheetId="112">
        <row r="45">
          <cell r="H45">
            <v>235114</v>
          </cell>
        </row>
      </sheetData>
      <sheetData sheetId="113">
        <row r="45">
          <cell r="H45">
            <v>273241</v>
          </cell>
        </row>
      </sheetData>
      <sheetData sheetId="114">
        <row r="45">
          <cell r="H45">
            <v>88934</v>
          </cell>
        </row>
      </sheetData>
      <sheetData sheetId="115">
        <row r="45">
          <cell r="H45">
            <v>95413</v>
          </cell>
        </row>
      </sheetData>
      <sheetData sheetId="116">
        <row r="45">
          <cell r="H45">
            <v>432459</v>
          </cell>
        </row>
      </sheetData>
      <sheetData sheetId="117">
        <row r="45">
          <cell r="H45">
            <v>1144668</v>
          </cell>
        </row>
      </sheetData>
      <sheetData sheetId="118">
        <row r="45">
          <cell r="H45">
            <v>4619063</v>
          </cell>
        </row>
      </sheetData>
      <sheetData sheetId="119">
        <row r="45">
          <cell r="H45">
            <v>4750659</v>
          </cell>
        </row>
      </sheetData>
      <sheetData sheetId="120">
        <row r="45">
          <cell r="H45">
            <v>667174</v>
          </cell>
        </row>
      </sheetData>
      <sheetData sheetId="121">
        <row r="45">
          <cell r="H45">
            <v>878938</v>
          </cell>
        </row>
      </sheetData>
      <sheetData sheetId="122">
        <row r="45">
          <cell r="H45">
            <v>740678</v>
          </cell>
        </row>
      </sheetData>
      <sheetData sheetId="123">
        <row r="45">
          <cell r="H45">
            <v>356506</v>
          </cell>
        </row>
      </sheetData>
      <sheetData sheetId="124">
        <row r="45">
          <cell r="H45">
            <v>789030</v>
          </cell>
        </row>
      </sheetData>
      <sheetData sheetId="125">
        <row r="45">
          <cell r="H45">
            <v>8744447</v>
          </cell>
        </row>
      </sheetData>
      <sheetData sheetId="126">
        <row r="43">
          <cell r="H43">
            <v>5493</v>
          </cell>
        </row>
      </sheetData>
      <sheetData sheetId="127">
        <row r="44">
          <cell r="H44">
            <v>61142</v>
          </cell>
        </row>
      </sheetData>
      <sheetData sheetId="128">
        <row r="45">
          <cell r="H45">
            <v>437382</v>
          </cell>
        </row>
      </sheetData>
      <sheetData sheetId="129">
        <row r="45">
          <cell r="H45">
            <v>680567</v>
          </cell>
        </row>
      </sheetData>
      <sheetData sheetId="130">
        <row r="45">
          <cell r="H45">
            <v>534160</v>
          </cell>
        </row>
      </sheetData>
      <sheetData sheetId="131">
        <row r="45">
          <cell r="H45">
            <v>567097</v>
          </cell>
        </row>
      </sheetData>
      <sheetData sheetId="132">
        <row r="45">
          <cell r="H45">
            <v>579823</v>
          </cell>
        </row>
      </sheetData>
      <sheetData sheetId="133">
        <row r="45">
          <cell r="H45">
            <v>18763</v>
          </cell>
        </row>
      </sheetData>
      <sheetData sheetId="134">
        <row r="45">
          <cell r="H45">
            <v>19995</v>
          </cell>
        </row>
      </sheetData>
      <sheetData sheetId="135">
        <row r="44">
          <cell r="H44">
            <v>162797</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2.1."/>
      <sheetName val="2.2."/>
      <sheetName val="2.3."/>
      <sheetName val="2.4."/>
      <sheetName val="2.5."/>
      <sheetName val="2.6."/>
      <sheetName val="2.7."/>
      <sheetName val="2.8."/>
      <sheetName val="2.9."/>
      <sheetName val="2.10."/>
      <sheetName val="2.11."/>
      <sheetName val="2.12."/>
      <sheetName val="2.13."/>
      <sheetName val="2.14."/>
      <sheetName val="2.1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5.1."/>
      <sheetName val="5.2."/>
      <sheetName val="5.3."/>
      <sheetName val="5.4."/>
      <sheetName val="5.5."/>
      <sheetName val="5.6."/>
      <sheetName val="6.1."/>
      <sheetName val="6.2."/>
      <sheetName val="6.3."/>
      <sheetName val="6.4."/>
      <sheetName val="6.5."/>
      <sheetName val="6.6."/>
      <sheetName val="6.7."/>
      <sheetName val="6.8."/>
      <sheetName val="6.9."/>
    </sheetNames>
    <sheetDataSet>
      <sheetData sheetId="0">
        <row r="48">
          <cell r="H48">
            <v>214897</v>
          </cell>
        </row>
      </sheetData>
      <sheetData sheetId="1">
        <row r="48">
          <cell r="H48">
            <v>75202</v>
          </cell>
        </row>
      </sheetData>
      <sheetData sheetId="2">
        <row r="48">
          <cell r="H48">
            <v>3617462</v>
          </cell>
        </row>
      </sheetData>
      <sheetData sheetId="3">
        <row r="48">
          <cell r="H48">
            <v>1392066</v>
          </cell>
        </row>
      </sheetData>
      <sheetData sheetId="4">
        <row r="48">
          <cell r="H48">
            <v>125165</v>
          </cell>
        </row>
      </sheetData>
      <sheetData sheetId="5">
        <row r="48">
          <cell r="H48">
            <v>1735</v>
          </cell>
        </row>
      </sheetData>
      <sheetData sheetId="6">
        <row r="48">
          <cell r="H48">
            <v>13103</v>
          </cell>
        </row>
      </sheetData>
      <sheetData sheetId="7">
        <row r="48">
          <cell r="H48">
            <v>44780</v>
          </cell>
        </row>
      </sheetData>
      <sheetData sheetId="8">
        <row r="48">
          <cell r="H48">
            <v>12038</v>
          </cell>
        </row>
      </sheetData>
      <sheetData sheetId="9">
        <row r="47">
          <cell r="H47">
            <v>20032</v>
          </cell>
        </row>
      </sheetData>
      <sheetData sheetId="10">
        <row r="47">
          <cell r="H47">
            <v>17639</v>
          </cell>
        </row>
      </sheetData>
      <sheetData sheetId="11">
        <row r="47">
          <cell r="H47">
            <v>10219</v>
          </cell>
        </row>
      </sheetData>
      <sheetData sheetId="12">
        <row r="48">
          <cell r="H48">
            <v>653</v>
          </cell>
        </row>
      </sheetData>
      <sheetData sheetId="13">
        <row r="48">
          <cell r="H48">
            <v>17400</v>
          </cell>
        </row>
      </sheetData>
      <sheetData sheetId="14">
        <row r="47">
          <cell r="H47">
            <v>28229</v>
          </cell>
        </row>
      </sheetData>
      <sheetData sheetId="15">
        <row r="47">
          <cell r="H47">
            <v>84477</v>
          </cell>
        </row>
      </sheetData>
      <sheetData sheetId="16">
        <row r="47">
          <cell r="H47">
            <v>104623</v>
          </cell>
        </row>
      </sheetData>
      <sheetData sheetId="17">
        <row r="48">
          <cell r="H48">
            <v>25704</v>
          </cell>
        </row>
      </sheetData>
      <sheetData sheetId="18">
        <row r="48">
          <cell r="H48">
            <v>65346</v>
          </cell>
        </row>
      </sheetData>
      <sheetData sheetId="19">
        <row r="47">
          <cell r="H47">
            <v>42578</v>
          </cell>
        </row>
      </sheetData>
      <sheetData sheetId="20">
        <row r="48">
          <cell r="H48">
            <v>89573</v>
          </cell>
        </row>
      </sheetData>
      <sheetData sheetId="21">
        <row r="47">
          <cell r="H47">
            <v>7811</v>
          </cell>
        </row>
      </sheetData>
      <sheetData sheetId="22">
        <row r="47">
          <cell r="H47">
            <v>130003</v>
          </cell>
        </row>
      </sheetData>
      <sheetData sheetId="23">
        <row r="48">
          <cell r="H48">
            <v>136730</v>
          </cell>
        </row>
      </sheetData>
      <sheetData sheetId="24">
        <row r="49">
          <cell r="H49">
            <v>190964</v>
          </cell>
        </row>
      </sheetData>
      <sheetData sheetId="25">
        <row r="48">
          <cell r="H48">
            <v>6099</v>
          </cell>
        </row>
      </sheetData>
      <sheetData sheetId="26">
        <row r="47">
          <cell r="H47">
            <v>2968</v>
          </cell>
        </row>
      </sheetData>
      <sheetData sheetId="27">
        <row r="47">
          <cell r="H47">
            <v>370632</v>
          </cell>
        </row>
      </sheetData>
      <sheetData sheetId="28">
        <row r="48">
          <cell r="H48">
            <v>92792</v>
          </cell>
        </row>
      </sheetData>
      <sheetData sheetId="29">
        <row r="48">
          <cell r="H48">
            <v>1155614</v>
          </cell>
        </row>
      </sheetData>
      <sheetData sheetId="30">
        <row r="48">
          <cell r="H48">
            <v>1163769</v>
          </cell>
        </row>
      </sheetData>
      <sheetData sheetId="31">
        <row r="48">
          <cell r="H48">
            <v>1272747</v>
          </cell>
        </row>
      </sheetData>
      <sheetData sheetId="32">
        <row r="48">
          <cell r="H48">
            <v>1196383</v>
          </cell>
        </row>
      </sheetData>
      <sheetData sheetId="33">
        <row r="47">
          <cell r="H47">
            <v>434629</v>
          </cell>
        </row>
      </sheetData>
      <sheetData sheetId="34">
        <row r="47">
          <cell r="H47">
            <v>422959</v>
          </cell>
        </row>
      </sheetData>
      <sheetData sheetId="35">
        <row r="47">
          <cell r="H47">
            <v>78758</v>
          </cell>
        </row>
      </sheetData>
      <sheetData sheetId="36">
        <row r="47">
          <cell r="H47">
            <v>26860</v>
          </cell>
        </row>
      </sheetData>
      <sheetData sheetId="37">
        <row r="47">
          <cell r="H47">
            <v>11058</v>
          </cell>
        </row>
      </sheetData>
      <sheetData sheetId="38">
        <row r="47">
          <cell r="H47">
            <v>832685</v>
          </cell>
        </row>
      </sheetData>
      <sheetData sheetId="39">
        <row r="48">
          <cell r="H48">
            <v>868616</v>
          </cell>
        </row>
      </sheetData>
      <sheetData sheetId="40">
        <row r="48">
          <cell r="H48">
            <v>892050</v>
          </cell>
        </row>
      </sheetData>
      <sheetData sheetId="41">
        <row r="49">
          <cell r="H49">
            <v>11466</v>
          </cell>
        </row>
      </sheetData>
      <sheetData sheetId="42">
        <row r="48">
          <cell r="H48">
            <v>120021</v>
          </cell>
        </row>
      </sheetData>
      <sheetData sheetId="43">
        <row r="46">
          <cell r="H46">
            <v>452289</v>
          </cell>
        </row>
      </sheetData>
      <sheetData sheetId="44">
        <row r="47">
          <cell r="H47">
            <v>60137</v>
          </cell>
        </row>
      </sheetData>
      <sheetData sheetId="45">
        <row r="47">
          <cell r="H47">
            <v>235438</v>
          </cell>
        </row>
      </sheetData>
      <sheetData sheetId="46">
        <row r="47">
          <cell r="H47">
            <v>1250287</v>
          </cell>
        </row>
      </sheetData>
      <sheetData sheetId="47">
        <row r="47">
          <cell r="H47">
            <v>1038898</v>
          </cell>
        </row>
      </sheetData>
      <sheetData sheetId="48">
        <row r="47">
          <cell r="H47">
            <v>1112590</v>
          </cell>
        </row>
      </sheetData>
      <sheetData sheetId="49">
        <row r="47">
          <cell r="H47">
            <v>729415</v>
          </cell>
        </row>
      </sheetData>
      <sheetData sheetId="50">
        <row r="47">
          <cell r="H47">
            <v>885799</v>
          </cell>
        </row>
      </sheetData>
      <sheetData sheetId="51">
        <row r="47">
          <cell r="H47">
            <v>729415</v>
          </cell>
        </row>
      </sheetData>
      <sheetData sheetId="52">
        <row r="47">
          <cell r="H47">
            <v>885799</v>
          </cell>
        </row>
      </sheetData>
      <sheetData sheetId="53">
        <row r="47">
          <cell r="H47">
            <v>975980</v>
          </cell>
        </row>
      </sheetData>
      <sheetData sheetId="54">
        <row r="47">
          <cell r="H47">
            <v>753433</v>
          </cell>
        </row>
      </sheetData>
      <sheetData sheetId="55">
        <row r="47">
          <cell r="H47">
            <v>1047181</v>
          </cell>
        </row>
      </sheetData>
      <sheetData sheetId="56">
        <row r="48">
          <cell r="H48">
            <v>21546</v>
          </cell>
        </row>
      </sheetData>
      <sheetData sheetId="57">
        <row r="48">
          <cell r="H48">
            <v>26598</v>
          </cell>
        </row>
      </sheetData>
      <sheetData sheetId="58">
        <row r="48">
          <cell r="H48">
            <v>2803</v>
          </cell>
        </row>
      </sheetData>
      <sheetData sheetId="59">
        <row r="47">
          <cell r="H47">
            <v>4078540</v>
          </cell>
        </row>
      </sheetData>
      <sheetData sheetId="60">
        <row r="47">
          <cell r="H47">
            <v>6452453</v>
          </cell>
        </row>
      </sheetData>
      <sheetData sheetId="61">
        <row r="47">
          <cell r="H47">
            <v>2482558</v>
          </cell>
        </row>
      </sheetData>
      <sheetData sheetId="62">
        <row r="47">
          <cell r="H47">
            <v>125333</v>
          </cell>
        </row>
      </sheetData>
      <sheetData sheetId="63">
        <row r="47">
          <cell r="H47">
            <v>593340</v>
          </cell>
        </row>
      </sheetData>
      <sheetData sheetId="64">
        <row r="47">
          <cell r="H47">
            <v>629160</v>
          </cell>
        </row>
      </sheetData>
      <sheetData sheetId="65">
        <row r="47">
          <cell r="H47">
            <v>24757</v>
          </cell>
        </row>
      </sheetData>
      <sheetData sheetId="66">
        <row r="47">
          <cell r="H47">
            <v>565225</v>
          </cell>
        </row>
      </sheetData>
      <sheetData sheetId="67">
        <row r="47">
          <cell r="H47">
            <v>127435</v>
          </cell>
        </row>
      </sheetData>
      <sheetData sheetId="68">
        <row r="48">
          <cell r="H48">
            <v>89216</v>
          </cell>
        </row>
      </sheetData>
      <sheetData sheetId="69">
        <row r="47">
          <cell r="H47">
            <v>448650</v>
          </cell>
        </row>
      </sheetData>
      <sheetData sheetId="70">
        <row r="47">
          <cell r="H47">
            <v>495817</v>
          </cell>
        </row>
      </sheetData>
      <sheetData sheetId="71">
        <row r="47">
          <cell r="H47">
            <v>504503</v>
          </cell>
        </row>
      </sheetData>
      <sheetData sheetId="72">
        <row r="47">
          <cell r="H47">
            <v>512192</v>
          </cell>
        </row>
      </sheetData>
      <sheetData sheetId="73">
        <row r="47">
          <cell r="H47">
            <v>520878</v>
          </cell>
        </row>
      </sheetData>
      <sheetData sheetId="74">
        <row r="47">
          <cell r="H47">
            <v>667380</v>
          </cell>
        </row>
      </sheetData>
      <sheetData sheetId="75">
        <row r="48">
          <cell r="H48">
            <v>821612</v>
          </cell>
        </row>
      </sheetData>
      <sheetData sheetId="76">
        <row r="48">
          <cell r="H48">
            <v>261306</v>
          </cell>
        </row>
      </sheetData>
      <sheetData sheetId="77">
        <row r="48">
          <cell r="H48">
            <v>266942</v>
          </cell>
        </row>
      </sheetData>
      <sheetData sheetId="78">
        <row r="48">
          <cell r="H48">
            <v>60260</v>
          </cell>
        </row>
      </sheetData>
      <sheetData sheetId="79">
        <row r="48">
          <cell r="H48">
            <v>20976</v>
          </cell>
        </row>
      </sheetData>
      <sheetData sheetId="80">
        <row r="48">
          <cell r="H48">
            <v>14812</v>
          </cell>
        </row>
      </sheetData>
      <sheetData sheetId="81">
        <row r="49">
          <cell r="H49">
            <v>20629</v>
          </cell>
        </row>
      </sheetData>
      <sheetData sheetId="82">
        <row r="47">
          <cell r="H47">
            <v>27366</v>
          </cell>
        </row>
      </sheetData>
      <sheetData sheetId="83">
        <row r="48">
          <cell r="H48">
            <v>32578</v>
          </cell>
        </row>
      </sheetData>
      <sheetData sheetId="84">
        <row r="48">
          <cell r="H48">
            <v>41534</v>
          </cell>
        </row>
      </sheetData>
      <sheetData sheetId="85">
        <row r="48">
          <cell r="H48">
            <v>10627</v>
          </cell>
        </row>
      </sheetData>
      <sheetData sheetId="86">
        <row r="48">
          <cell r="H48">
            <v>11994</v>
          </cell>
        </row>
      </sheetData>
      <sheetData sheetId="87">
        <row r="48">
          <cell r="H48">
            <v>12434</v>
          </cell>
        </row>
      </sheetData>
      <sheetData sheetId="88">
        <row r="48">
          <cell r="H48">
            <v>9095</v>
          </cell>
        </row>
      </sheetData>
      <sheetData sheetId="89">
        <row r="48">
          <cell r="H48">
            <v>13282</v>
          </cell>
        </row>
      </sheetData>
      <sheetData sheetId="90">
        <row r="48">
          <cell r="H48">
            <v>10982</v>
          </cell>
        </row>
      </sheetData>
      <sheetData sheetId="91">
        <row r="48">
          <cell r="H48">
            <v>13282</v>
          </cell>
        </row>
      </sheetData>
      <sheetData sheetId="92">
        <row r="48">
          <cell r="H48">
            <v>24763</v>
          </cell>
        </row>
      </sheetData>
      <sheetData sheetId="93">
        <row r="48">
          <cell r="H48">
            <v>884485</v>
          </cell>
        </row>
      </sheetData>
      <sheetData sheetId="94">
        <row r="48">
          <cell r="H48">
            <v>477343</v>
          </cell>
        </row>
      </sheetData>
      <sheetData sheetId="95">
        <row r="49">
          <cell r="H49">
            <v>1593797</v>
          </cell>
        </row>
      </sheetData>
      <sheetData sheetId="96">
        <row r="46">
          <cell r="H46">
            <v>175781</v>
          </cell>
        </row>
      </sheetData>
      <sheetData sheetId="97">
        <row r="46">
          <cell r="H46">
            <v>8165</v>
          </cell>
        </row>
      </sheetData>
      <sheetData sheetId="98">
        <row r="49">
          <cell r="H49">
            <v>118611</v>
          </cell>
        </row>
      </sheetData>
      <sheetData sheetId="99">
        <row r="49">
          <cell r="H49">
            <v>180436</v>
          </cell>
        </row>
      </sheetData>
      <sheetData sheetId="100">
        <row r="49">
          <cell r="H49">
            <v>636259</v>
          </cell>
        </row>
      </sheetData>
      <sheetData sheetId="101">
        <row r="48">
          <cell r="H48">
            <v>288352</v>
          </cell>
        </row>
      </sheetData>
      <sheetData sheetId="102">
        <row r="48">
          <cell r="H48">
            <v>94701</v>
          </cell>
        </row>
      </sheetData>
      <sheetData sheetId="103">
        <row r="47">
          <cell r="H47">
            <v>66927</v>
          </cell>
        </row>
      </sheetData>
      <sheetData sheetId="104">
        <row r="47">
          <cell r="H47">
            <v>118267</v>
          </cell>
        </row>
      </sheetData>
      <sheetData sheetId="105">
        <row r="46">
          <cell r="H46">
            <v>5493</v>
          </cell>
        </row>
      </sheetData>
      <sheetData sheetId="106">
        <row r="46">
          <cell r="H46">
            <v>61142</v>
          </cell>
        </row>
      </sheetData>
      <sheetData sheetId="107">
        <row r="44">
          <cell r="H44">
            <v>115987</v>
          </cell>
        </row>
      </sheetData>
      <sheetData sheetId="108">
        <row r="44">
          <cell r="H44">
            <v>96934</v>
          </cell>
        </row>
      </sheetData>
      <sheetData sheetId="109">
        <row r="46">
          <cell r="H46">
            <v>200612</v>
          </cell>
        </row>
      </sheetData>
      <sheetData sheetId="110">
        <row r="48">
          <cell r="H48">
            <v>18763</v>
          </cell>
        </row>
      </sheetData>
      <sheetData sheetId="111">
        <row r="47">
          <cell r="H47">
            <v>1159</v>
          </cell>
        </row>
      </sheetData>
      <sheetData sheetId="112">
        <row r="48">
          <cell r="H48">
            <v>239656</v>
          </cell>
        </row>
      </sheetData>
      <sheetData sheetId="113">
        <row r="48">
          <cell r="H48">
            <v>46085</v>
          </cell>
        </row>
      </sheetData>
      <sheetData sheetId="114">
        <row r="47">
          <cell r="H47">
            <v>11454</v>
          </cell>
        </row>
      </sheetData>
      <sheetData sheetId="115">
        <row r="47">
          <cell r="H47">
            <v>783896</v>
          </cell>
        </row>
      </sheetData>
      <sheetData sheetId="116">
        <row r="48">
          <cell r="H48">
            <v>2454</v>
          </cell>
        </row>
      </sheetData>
      <sheetData sheetId="117">
        <row r="47">
          <cell r="H47">
            <v>22557</v>
          </cell>
        </row>
      </sheetData>
      <sheetData sheetId="118">
        <row r="47">
          <cell r="H47">
            <v>35511</v>
          </cell>
        </row>
      </sheetData>
      <sheetData sheetId="119">
        <row r="47">
          <cell r="H47">
            <v>15611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PRESUPUESTO AJUSTE ABRIL22"/>
      <sheetName val="Hoja1"/>
      <sheetName val="ICCU"/>
      <sheetName val="PPTO PMT"/>
      <sheetName val="PPTO PAGA"/>
      <sheetName val="PPTO INTERV"/>
      <sheetName val="PUENTE K 0+875"/>
      <sheetName val="APU 1"/>
      <sheetName val="BASE PRESUPUESTO"/>
      <sheetName val="CARCT VIA"/>
      <sheetName val="1"/>
      <sheetName val="2"/>
      <sheetName val="3"/>
      <sheetName val="4"/>
      <sheetName val="5"/>
      <sheetName val="6"/>
      <sheetName val="7"/>
      <sheetName val="8"/>
      <sheetName val="9"/>
      <sheetName val="10"/>
      <sheetName val="11"/>
      <sheetName val="12"/>
      <sheetName val="13"/>
      <sheetName val="15"/>
    </sheetNames>
    <sheetDataSet>
      <sheetData sheetId="0"/>
      <sheetData sheetId="1"/>
      <sheetData sheetId="2"/>
      <sheetData sheetId="3"/>
      <sheetData sheetId="4"/>
      <sheetData sheetId="5">
        <row r="24">
          <cell r="D24">
            <v>8360700</v>
          </cell>
        </row>
        <row r="26">
          <cell r="D26">
            <v>6795750</v>
          </cell>
        </row>
      </sheetData>
      <sheetData sheetId="6"/>
      <sheetData sheetId="7"/>
      <sheetData sheetId="8">
        <row r="45">
          <cell r="L45">
            <v>1387580313</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PUENTE MOD FUQ"/>
      <sheetName val="PRESUPUESTO"/>
      <sheetName val="EXCAVACIONES"/>
      <sheetName val="SOLADOS"/>
      <sheetName val="BASES"/>
      <sheetName val="ELEVACIONES"/>
      <sheetName val="PLACA"/>
      <sheetName val="VIGAS"/>
      <sheetName val="NEOPRENOS"/>
      <sheetName val="ACEROS"/>
      <sheetName val="ACERO"/>
      <sheetName val="DRENES"/>
      <sheetName val="RELLENO MATERIAL DE SITIO"/>
      <sheetName val="RELLENO RECEBO COMUN"/>
      <sheetName val="CUNETA"/>
      <sheetName val="GEOTEXTIL"/>
      <sheetName val="MATERIAL GRANULAR"/>
      <sheetName val="PILOTE"/>
      <sheetName val="BARANDA METALICA"/>
      <sheetName val="JUNTA DE DILATACION"/>
      <sheetName val="APU PILOTES 0,80"/>
      <sheetName val="APU BARANDAS"/>
      <sheetName val="APU CIMBRA"/>
    </sheetNames>
    <sheetDataSet>
      <sheetData sheetId="0"/>
      <sheetData sheetId="1"/>
      <sheetData sheetId="2"/>
      <sheetData sheetId="3"/>
      <sheetData sheetId="4"/>
      <sheetData sheetId="5"/>
      <sheetData sheetId="6"/>
      <sheetData sheetId="7">
        <row r="42">
          <cell r="AN42">
            <v>13.3</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PRESUPUESTO AJUSTE ABRIL22"/>
      <sheetName val="Hoja1"/>
      <sheetName val="ICCU"/>
      <sheetName val="PPTO PMT"/>
      <sheetName val="PPTO PAGA"/>
      <sheetName val="PPTO INTERV"/>
      <sheetName val="PUENTE K 0+875"/>
      <sheetName val="APU 1"/>
      <sheetName val="APU 2"/>
      <sheetName val="APU 3"/>
      <sheetName val="APU 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BASE PRESUPUESTO"/>
      <sheetName val="CARCT VIA"/>
      <sheetName val="32"/>
      <sheetName val="33"/>
      <sheetName val="34"/>
      <sheetName val="35"/>
      <sheetName val="36"/>
      <sheetName val="37"/>
      <sheetName val="38"/>
      <sheetName val="39"/>
      <sheetName val="40"/>
      <sheetName val="41"/>
      <sheetName val="42"/>
      <sheetName val="43"/>
      <sheetName val="44"/>
      <sheetName val="45"/>
      <sheetName val="4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4">
          <cell r="AS4">
            <v>6</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theme/theme1.xml><?xml version="1.0" encoding="utf-8"?>
<a:theme xmlns:a="http://schemas.openxmlformats.org/drawingml/2006/main" name="Tema de Office">
  <a:themeElements>
    <a:clrScheme name="Azul">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file:///F:/cartilla%2029%20noviembre/APUS%20URBANISMO/APUS_ACUEDUCTO.xlsx" TargetMode="External"/><Relationship Id="rId1" Type="http://schemas.openxmlformats.org/officeDocument/2006/relationships/hyperlink" Target="file:///F:/cartilla%2029%20noviembre/APUS%20URBANISMO/APUS_ACUEDUCTO.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N165"/>
  <sheetViews>
    <sheetView showGridLines="0" view="pageBreakPreview" topLeftCell="H11" zoomScale="55" zoomScaleNormal="55" zoomScaleSheetLayoutView="55" workbookViewId="0">
      <selection activeCell="AM23" sqref="AM23"/>
    </sheetView>
  </sheetViews>
  <sheetFormatPr baseColWidth="10" defaultColWidth="12" defaultRowHeight="16"/>
  <cols>
    <col min="1" max="2" width="2.5" style="16" customWidth="1"/>
    <col min="3" max="3" width="9.6640625" style="9" customWidth="1"/>
    <col min="4" max="4" width="14.5" style="16" customWidth="1"/>
    <col min="5" max="5" width="19.33203125" style="17" customWidth="1"/>
    <col min="6" max="6" width="18.83203125" style="16" customWidth="1"/>
    <col min="7" max="7" width="86.1640625" style="16" customWidth="1"/>
    <col min="8" max="8" width="16.6640625" style="16" customWidth="1"/>
    <col min="9" max="9" width="20.6640625" style="16" customWidth="1"/>
    <col min="10" max="10" width="25" style="16" customWidth="1"/>
    <col min="11" max="11" width="41.5" style="16" customWidth="1"/>
    <col min="12" max="12" width="3.6640625" style="16" customWidth="1"/>
    <col min="13" max="13" width="33.5" style="16" customWidth="1"/>
    <col min="14" max="14" width="32.1640625" style="11" bestFit="1" customWidth="1"/>
    <col min="15" max="15" width="35" style="11" bestFit="1" customWidth="1"/>
    <col min="16" max="16" width="8.33203125" style="11" customWidth="1"/>
    <col min="17" max="17" width="19" style="11" customWidth="1"/>
    <col min="18" max="21" width="12" style="11"/>
    <col min="22" max="22" width="14.33203125" style="11" customWidth="1"/>
    <col min="23" max="41" width="12" style="11"/>
    <col min="42" max="42" width="12" style="19"/>
    <col min="43" max="45" width="12" style="11"/>
    <col min="46" max="46" width="20.6640625" style="11" customWidth="1"/>
    <col min="47" max="54" width="12" style="11"/>
    <col min="55" max="55" width="5.5" style="11" customWidth="1"/>
    <col min="56" max="56" width="21.6640625" style="11" customWidth="1"/>
    <col min="57" max="57" width="33.33203125" style="11" customWidth="1"/>
    <col min="58" max="58" width="4" style="11" customWidth="1"/>
    <col min="59" max="59" width="32.5" style="11" customWidth="1"/>
    <col min="60" max="61" width="12" style="11"/>
    <col min="62" max="62" width="26.6640625" style="11" customWidth="1"/>
    <col min="63" max="63" width="19.6640625" style="11" customWidth="1"/>
    <col min="64" max="67" width="12" style="11"/>
    <col min="68" max="68" width="14.5" style="11" customWidth="1"/>
    <col min="69" max="69" width="12" style="11"/>
    <col min="70" max="70" width="13.5" style="11" customWidth="1"/>
    <col min="71" max="71" width="12" style="11"/>
    <col min="72" max="72" width="16.33203125" style="11" customWidth="1"/>
    <col min="73" max="73" width="12" style="11"/>
    <col min="74" max="74" width="21.33203125" style="11" customWidth="1"/>
    <col min="75" max="16384" width="12" style="11"/>
  </cols>
  <sheetData>
    <row r="1" spans="1:66">
      <c r="A1" s="9"/>
      <c r="B1" s="9"/>
      <c r="D1" s="9"/>
      <c r="E1" s="10"/>
      <c r="F1" s="9"/>
      <c r="G1" s="9"/>
      <c r="H1" s="9"/>
      <c r="I1" s="9"/>
      <c r="J1" s="9"/>
      <c r="K1" s="9"/>
      <c r="L1" s="9"/>
      <c r="M1" s="9"/>
    </row>
    <row r="2" spans="1:66" ht="17" thickBot="1">
      <c r="A2" s="9"/>
      <c r="B2" s="9"/>
      <c r="D2" s="9"/>
      <c r="E2" s="10"/>
      <c r="F2" s="9"/>
      <c r="G2" s="9"/>
      <c r="H2" s="9"/>
      <c r="I2" s="9"/>
      <c r="J2" s="9"/>
      <c r="K2" s="9"/>
      <c r="L2" s="9"/>
      <c r="M2" s="9"/>
    </row>
    <row r="3" spans="1:66" ht="28">
      <c r="A3" s="9"/>
      <c r="B3" s="9"/>
      <c r="C3" s="700" t="s">
        <v>12</v>
      </c>
      <c r="D3" s="701"/>
      <c r="E3" s="701"/>
      <c r="F3" s="701"/>
      <c r="G3" s="701"/>
      <c r="H3" s="701"/>
      <c r="I3" s="701"/>
      <c r="J3" s="701"/>
      <c r="K3" s="702"/>
      <c r="L3" s="9"/>
      <c r="M3" s="9"/>
      <c r="N3" s="19" t="s">
        <v>488</v>
      </c>
    </row>
    <row r="4" spans="1:66" ht="25">
      <c r="A4" s="9"/>
      <c r="B4" s="9"/>
      <c r="C4" s="703" t="s">
        <v>13</v>
      </c>
      <c r="D4" s="704"/>
      <c r="E4" s="704"/>
      <c r="F4" s="704"/>
      <c r="G4" s="704"/>
      <c r="H4" s="704"/>
      <c r="I4" s="704"/>
      <c r="J4" s="704"/>
      <c r="K4" s="705"/>
      <c r="L4" s="9"/>
      <c r="M4" s="9"/>
    </row>
    <row r="5" spans="1:66" ht="15" customHeight="1">
      <c r="A5" s="9"/>
      <c r="B5" s="9"/>
      <c r="C5" s="706" t="s">
        <v>24</v>
      </c>
      <c r="D5" s="707"/>
      <c r="E5" s="707"/>
      <c r="F5" s="707"/>
      <c r="G5" s="707"/>
      <c r="H5" s="707"/>
      <c r="I5" s="707"/>
      <c r="J5" s="707"/>
      <c r="K5" s="708"/>
      <c r="L5" s="9"/>
      <c r="M5" s="9"/>
    </row>
    <row r="6" spans="1:66" ht="31.5" customHeight="1">
      <c r="A6" s="9"/>
      <c r="B6" s="9"/>
      <c r="C6" s="706"/>
      <c r="D6" s="707"/>
      <c r="E6" s="707"/>
      <c r="F6" s="707"/>
      <c r="G6" s="707"/>
      <c r="H6" s="707"/>
      <c r="I6" s="707"/>
      <c r="J6" s="707"/>
      <c r="K6" s="708"/>
      <c r="L6" s="9"/>
      <c r="M6" s="9"/>
    </row>
    <row r="7" spans="1:66" ht="18" customHeight="1">
      <c r="A7" s="9"/>
      <c r="B7" s="9"/>
      <c r="C7" s="706"/>
      <c r="D7" s="707"/>
      <c r="E7" s="707"/>
      <c r="F7" s="707"/>
      <c r="G7" s="707"/>
      <c r="H7" s="707"/>
      <c r="I7" s="707"/>
      <c r="J7" s="707"/>
      <c r="K7" s="708"/>
      <c r="L7" s="9"/>
      <c r="M7" s="9"/>
      <c r="Q7" s="741" t="s">
        <v>127</v>
      </c>
      <c r="R7" s="741"/>
    </row>
    <row r="8" spans="1:66" ht="99.5" customHeight="1">
      <c r="A8" s="383"/>
      <c r="B8" s="383"/>
      <c r="C8" s="384"/>
      <c r="D8" s="385"/>
      <c r="E8" s="742" t="s">
        <v>565</v>
      </c>
      <c r="F8" s="737"/>
      <c r="G8" s="737"/>
      <c r="H8" s="737"/>
      <c r="I8" s="737"/>
      <c r="J8" s="737"/>
      <c r="K8" s="386"/>
      <c r="L8" s="383"/>
      <c r="M8" s="383"/>
      <c r="Q8" s="11">
        <v>6</v>
      </c>
      <c r="R8" s="81">
        <v>6</v>
      </c>
    </row>
    <row r="9" spans="1:66" ht="37.25" customHeight="1" thickBot="1">
      <c r="A9" s="9"/>
      <c r="B9" s="9"/>
      <c r="C9" s="12"/>
      <c r="D9" s="13"/>
      <c r="E9" s="713" t="s">
        <v>564</v>
      </c>
      <c r="F9" s="713"/>
      <c r="G9" s="713"/>
      <c r="H9" s="713"/>
      <c r="I9" s="713"/>
      <c r="J9" s="713"/>
      <c r="K9" s="14"/>
      <c r="L9" s="9"/>
      <c r="M9" s="9"/>
    </row>
    <row r="10" spans="1:66" ht="30" customHeight="1" thickBot="1">
      <c r="A10" s="9"/>
      <c r="B10" s="9"/>
      <c r="C10" s="709"/>
      <c r="D10" s="710"/>
      <c r="E10" s="710"/>
      <c r="F10" s="710"/>
      <c r="G10" s="710"/>
      <c r="H10" s="710"/>
      <c r="I10" s="710"/>
      <c r="J10" s="710"/>
      <c r="K10" s="711"/>
      <c r="L10" s="9"/>
      <c r="M10" s="9"/>
      <c r="Q10" s="741" t="s">
        <v>128</v>
      </c>
      <c r="R10" s="741"/>
    </row>
    <row r="11" spans="1:66" ht="24.75" customHeight="1" thickBot="1">
      <c r="A11" s="9"/>
      <c r="B11" s="10"/>
      <c r="C11" s="107" t="s">
        <v>14</v>
      </c>
      <c r="D11" s="108" t="s">
        <v>25</v>
      </c>
      <c r="E11" s="109" t="s">
        <v>26</v>
      </c>
      <c r="F11" s="110" t="s">
        <v>27</v>
      </c>
      <c r="G11" s="111" t="s">
        <v>201</v>
      </c>
      <c r="H11" s="108" t="s">
        <v>15</v>
      </c>
      <c r="I11" s="108" t="s">
        <v>16</v>
      </c>
      <c r="J11" s="112" t="s">
        <v>17</v>
      </c>
      <c r="K11" s="113" t="s">
        <v>18</v>
      </c>
      <c r="L11" s="9"/>
      <c r="M11" s="9"/>
      <c r="Q11" s="19" t="s">
        <v>129</v>
      </c>
    </row>
    <row r="12" spans="1:66" ht="25.5" customHeight="1" thickBot="1">
      <c r="A12" s="9"/>
      <c r="B12" s="9"/>
      <c r="C12" s="24" t="s">
        <v>21</v>
      </c>
      <c r="D12" s="25"/>
      <c r="E12" s="25"/>
      <c r="F12" s="25"/>
      <c r="G12" s="25"/>
      <c r="H12" s="25"/>
      <c r="I12" s="25"/>
      <c r="J12" s="37"/>
      <c r="K12" s="26"/>
      <c r="L12" s="9"/>
      <c r="M12" s="9"/>
    </row>
    <row r="13" spans="1:66" ht="38.5" customHeight="1">
      <c r="A13" s="9"/>
      <c r="B13" s="9"/>
      <c r="C13" s="74">
        <v>1</v>
      </c>
      <c r="D13" s="75" t="s">
        <v>39</v>
      </c>
      <c r="E13" s="76" t="s">
        <v>40</v>
      </c>
      <c r="F13" s="77"/>
      <c r="G13" s="78" t="s">
        <v>37</v>
      </c>
      <c r="H13" s="76" t="s">
        <v>28</v>
      </c>
      <c r="I13" s="79">
        <f>'1'!K18</f>
        <v>1484.0985600000001</v>
      </c>
      <c r="J13" s="80">
        <v>23279</v>
      </c>
      <c r="K13" s="380">
        <f>ROUND(I13*J13,0)</f>
        <v>34548330</v>
      </c>
      <c r="L13" s="9"/>
      <c r="M13" s="9"/>
      <c r="N13" s="19"/>
    </row>
    <row r="14" spans="1:66" ht="38.5" customHeight="1">
      <c r="A14" s="9"/>
      <c r="B14" s="9"/>
      <c r="C14" s="27">
        <v>2</v>
      </c>
      <c r="D14" s="45">
        <v>1.6</v>
      </c>
      <c r="E14" s="45" t="s">
        <v>48</v>
      </c>
      <c r="F14" s="73"/>
      <c r="G14" s="38" t="s">
        <v>95</v>
      </c>
      <c r="H14" s="45" t="s">
        <v>96</v>
      </c>
      <c r="I14" s="79">
        <f>'3'!K21*40</f>
        <v>2201866.8089600001</v>
      </c>
      <c r="J14" s="30">
        <v>1444</v>
      </c>
      <c r="K14" s="381">
        <f>ROUND(I14*J14,0)</f>
        <v>3179495672</v>
      </c>
      <c r="L14" s="9"/>
      <c r="M14" s="9"/>
      <c r="N14" s="11" t="s">
        <v>466</v>
      </c>
      <c r="R14" s="19" t="s">
        <v>171</v>
      </c>
      <c r="W14" s="19" t="s">
        <v>170</v>
      </c>
      <c r="AB14" s="11" t="s">
        <v>169</v>
      </c>
      <c r="AF14" s="19" t="s">
        <v>166</v>
      </c>
      <c r="AK14" s="19" t="s">
        <v>105</v>
      </c>
      <c r="AP14" s="19" t="s">
        <v>126</v>
      </c>
      <c r="AY14" s="19" t="s">
        <v>102</v>
      </c>
      <c r="BE14" s="99">
        <v>0.08</v>
      </c>
      <c r="BG14" s="98" t="s">
        <v>204</v>
      </c>
      <c r="BJ14" s="11" t="s">
        <v>469</v>
      </c>
    </row>
    <row r="15" spans="1:66" ht="39.5" customHeight="1" thickBot="1">
      <c r="A15" s="9"/>
      <c r="B15" s="9"/>
      <c r="C15" s="31" t="s">
        <v>19</v>
      </c>
      <c r="D15" s="32"/>
      <c r="E15" s="32"/>
      <c r="F15" s="32"/>
      <c r="G15" s="33" t="s">
        <v>20</v>
      </c>
      <c r="H15" s="32"/>
      <c r="I15" s="39"/>
      <c r="J15" s="40"/>
      <c r="K15" s="36">
        <f>SUM(K13:K14)</f>
        <v>3214044002</v>
      </c>
      <c r="L15" s="9"/>
      <c r="M15" s="405">
        <f>K15*1.35</f>
        <v>4338959402.6999998</v>
      </c>
      <c r="N15" s="83" t="s">
        <v>143</v>
      </c>
      <c r="O15" s="11" t="s">
        <v>142</v>
      </c>
      <c r="R15" s="83" t="s">
        <v>143</v>
      </c>
      <c r="T15" s="11" t="s">
        <v>142</v>
      </c>
      <c r="W15" s="19" t="s">
        <v>143</v>
      </c>
      <c r="Y15" s="19" t="s">
        <v>142</v>
      </c>
      <c r="Z15" s="11" t="s">
        <v>162</v>
      </c>
      <c r="AB15" s="19" t="s">
        <v>143</v>
      </c>
      <c r="AD15" s="19" t="s">
        <v>142</v>
      </c>
      <c r="AF15" s="19" t="s">
        <v>143</v>
      </c>
      <c r="AH15" s="19" t="s">
        <v>142</v>
      </c>
      <c r="AI15" s="19" t="s">
        <v>165</v>
      </c>
      <c r="AK15" s="19" t="s">
        <v>143</v>
      </c>
      <c r="AM15" s="19" t="s">
        <v>142</v>
      </c>
      <c r="AN15" s="11" t="s">
        <v>162</v>
      </c>
      <c r="AO15" s="11" t="s">
        <v>172</v>
      </c>
      <c r="AP15" s="19" t="s">
        <v>143</v>
      </c>
      <c r="AR15" s="11" t="s">
        <v>142</v>
      </c>
      <c r="AS15" s="11" t="s">
        <v>160</v>
      </c>
      <c r="AT15" s="85" t="s">
        <v>163</v>
      </c>
      <c r="AU15" s="11" t="s">
        <v>159</v>
      </c>
      <c r="AV15" s="85" t="s">
        <v>163</v>
      </c>
      <c r="AY15" s="19" t="s">
        <v>143</v>
      </c>
      <c r="BE15" s="100">
        <v>0.2</v>
      </c>
      <c r="BG15" s="98" t="s">
        <v>30</v>
      </c>
      <c r="BH15" s="83"/>
      <c r="BJ15" s="11" t="s">
        <v>143</v>
      </c>
      <c r="BK15" s="11" t="s">
        <v>142</v>
      </c>
      <c r="BL15" s="11" t="s">
        <v>172</v>
      </c>
      <c r="BM15" s="11" t="s">
        <v>162</v>
      </c>
      <c r="BN15" s="11" t="s">
        <v>474</v>
      </c>
    </row>
    <row r="16" spans="1:66" ht="29.5" customHeight="1" thickBot="1">
      <c r="A16" s="9"/>
      <c r="B16" s="9"/>
      <c r="C16" s="24" t="s">
        <v>22</v>
      </c>
      <c r="D16" s="25"/>
      <c r="E16" s="25"/>
      <c r="F16" s="25"/>
      <c r="G16" s="25" t="s">
        <v>20</v>
      </c>
      <c r="H16" s="25"/>
      <c r="I16" s="25"/>
      <c r="J16" s="37"/>
      <c r="K16" s="26"/>
      <c r="L16" s="9"/>
      <c r="M16" s="9"/>
      <c r="N16" s="83" t="s">
        <v>130</v>
      </c>
      <c r="O16" s="11">
        <f t="shared" ref="O16:O27" si="0">ROUNDUP(T16/50,0)</f>
        <v>5</v>
      </c>
      <c r="R16" s="83" t="s">
        <v>130</v>
      </c>
      <c r="T16" s="11">
        <v>225</v>
      </c>
      <c r="W16" s="19" t="s">
        <v>144</v>
      </c>
      <c r="Y16" s="11">
        <v>16</v>
      </c>
      <c r="Z16" s="11">
        <v>5.5</v>
      </c>
      <c r="AB16" s="19" t="s">
        <v>208</v>
      </c>
      <c r="AD16" s="11">
        <v>30</v>
      </c>
      <c r="AF16" s="19" t="s">
        <v>146</v>
      </c>
      <c r="AH16" s="11">
        <v>315</v>
      </c>
      <c r="AI16" s="11">
        <f>AH16*2</f>
        <v>630</v>
      </c>
      <c r="AK16" s="19" t="s">
        <v>147</v>
      </c>
      <c r="AM16" s="11">
        <v>56</v>
      </c>
      <c r="AN16" s="11">
        <v>2.5</v>
      </c>
      <c r="AO16" s="11">
        <v>3.5</v>
      </c>
      <c r="AP16" s="19" t="s">
        <v>158</v>
      </c>
      <c r="AR16" s="19">
        <v>815</v>
      </c>
      <c r="AS16" s="11">
        <v>260</v>
      </c>
      <c r="AT16" s="11">
        <v>0.75</v>
      </c>
      <c r="AU16" s="11">
        <v>815</v>
      </c>
      <c r="AV16" s="11">
        <v>0.75</v>
      </c>
      <c r="AW16" s="11">
        <f>AS16+AU16</f>
        <v>1075</v>
      </c>
      <c r="AY16" s="19" t="s">
        <v>173</v>
      </c>
      <c r="AZ16" s="11" t="s">
        <v>198</v>
      </c>
      <c r="BE16" s="101">
        <v>0.25</v>
      </c>
      <c r="BG16" s="98" t="s">
        <v>97</v>
      </c>
      <c r="BH16" s="98"/>
      <c r="BJ16" s="11" t="s">
        <v>208</v>
      </c>
      <c r="BK16" s="11">
        <v>30</v>
      </c>
    </row>
    <row r="17" spans="1:66" ht="30" customHeight="1">
      <c r="A17" s="9"/>
      <c r="B17" s="9"/>
      <c r="C17" s="27">
        <f>C14+1</f>
        <v>3</v>
      </c>
      <c r="D17" s="45" t="s">
        <v>41</v>
      </c>
      <c r="E17" s="45" t="s">
        <v>42</v>
      </c>
      <c r="F17" s="28"/>
      <c r="G17" s="38" t="s">
        <v>475</v>
      </c>
      <c r="H17" s="45" t="s">
        <v>33</v>
      </c>
      <c r="I17" s="29" t="e">
        <f>#REF!</f>
        <v>#REF!</v>
      </c>
      <c r="J17" s="30">
        <v>6176</v>
      </c>
      <c r="K17" s="30" t="e">
        <f t="shared" ref="K17:K25" si="1">ROUND(I17*J17,0)</f>
        <v>#REF!</v>
      </c>
      <c r="L17" s="9"/>
      <c r="M17" s="9"/>
      <c r="N17" s="19" t="s">
        <v>131</v>
      </c>
      <c r="O17" s="11">
        <f t="shared" si="0"/>
        <v>5</v>
      </c>
      <c r="R17" s="19" t="s">
        <v>131</v>
      </c>
      <c r="T17" s="11">
        <v>220</v>
      </c>
      <c r="W17" s="19" t="s">
        <v>145</v>
      </c>
      <c r="Y17" s="11">
        <v>4</v>
      </c>
      <c r="Z17" s="11">
        <v>5.9</v>
      </c>
      <c r="AB17" s="19" t="s">
        <v>152</v>
      </c>
      <c r="AD17" s="11">
        <v>390</v>
      </c>
      <c r="AF17" s="19" t="s">
        <v>152</v>
      </c>
      <c r="AH17" s="11">
        <v>390</v>
      </c>
      <c r="AI17" s="11">
        <f>AH17*2</f>
        <v>780</v>
      </c>
      <c r="AK17" s="19" t="s">
        <v>148</v>
      </c>
      <c r="AM17" s="11">
        <v>17</v>
      </c>
      <c r="AN17" s="11">
        <v>1.2</v>
      </c>
      <c r="AO17" s="11">
        <v>1.5</v>
      </c>
      <c r="AP17" s="19" t="s">
        <v>157</v>
      </c>
      <c r="AR17" s="11">
        <v>260</v>
      </c>
      <c r="AS17" s="11">
        <v>260</v>
      </c>
      <c r="AT17" s="11">
        <v>0.6</v>
      </c>
      <c r="AU17" s="11">
        <v>260</v>
      </c>
      <c r="AV17" s="11">
        <v>0.6</v>
      </c>
      <c r="AW17" s="11">
        <f>AS17+AU17</f>
        <v>520</v>
      </c>
      <c r="AY17" s="19" t="s">
        <v>174</v>
      </c>
      <c r="AZ17" s="11" t="s">
        <v>199</v>
      </c>
      <c r="BE17" s="102">
        <v>0.1</v>
      </c>
      <c r="BG17" s="98" t="s">
        <v>205</v>
      </c>
      <c r="BH17" s="95"/>
      <c r="BJ17" s="11" t="s">
        <v>471</v>
      </c>
      <c r="BK17" s="11">
        <v>14</v>
      </c>
      <c r="BL17" s="11">
        <v>3.5</v>
      </c>
      <c r="BM17" s="11">
        <v>0.3</v>
      </c>
      <c r="BN17" s="11">
        <v>4</v>
      </c>
    </row>
    <row r="18" spans="1:66" ht="30" customHeight="1">
      <c r="A18" s="9"/>
      <c r="B18" s="9"/>
      <c r="C18" s="27">
        <f>C17+1</f>
        <v>4</v>
      </c>
      <c r="D18" s="45">
        <v>3.2</v>
      </c>
      <c r="E18" s="45" t="s">
        <v>29</v>
      </c>
      <c r="F18" s="28"/>
      <c r="G18" s="38" t="s">
        <v>97</v>
      </c>
      <c r="H18" s="45" t="s">
        <v>28</v>
      </c>
      <c r="I18" s="29">
        <f>'6'!K13</f>
        <v>436.81680000000006</v>
      </c>
      <c r="J18" s="30">
        <v>159079</v>
      </c>
      <c r="K18" s="30">
        <f t="shared" si="1"/>
        <v>69488380</v>
      </c>
      <c r="L18" s="9"/>
      <c r="M18" s="9"/>
      <c r="N18" s="83" t="s">
        <v>132</v>
      </c>
      <c r="O18" s="11">
        <f t="shared" si="0"/>
        <v>2</v>
      </c>
      <c r="R18" s="83" t="s">
        <v>132</v>
      </c>
      <c r="T18" s="11">
        <v>100</v>
      </c>
      <c r="W18" s="19"/>
      <c r="AB18" s="19"/>
      <c r="AF18" s="19"/>
      <c r="AK18" s="19"/>
      <c r="AY18" s="19"/>
      <c r="BE18" s="102"/>
      <c r="BG18" s="98"/>
      <c r="BH18" s="95"/>
      <c r="BJ18" s="11" t="s">
        <v>470</v>
      </c>
      <c r="BK18" s="11">
        <v>1.5</v>
      </c>
      <c r="BL18" s="11">
        <v>3.5</v>
      </c>
      <c r="BM18" s="11">
        <v>0.3</v>
      </c>
      <c r="BN18" s="11">
        <v>4</v>
      </c>
    </row>
    <row r="19" spans="1:66" ht="30" customHeight="1">
      <c r="A19" s="9"/>
      <c r="B19" s="9"/>
      <c r="C19" s="27">
        <f t="shared" ref="C19:C25" si="2">C18+1</f>
        <v>5</v>
      </c>
      <c r="D19" s="45">
        <v>3.3</v>
      </c>
      <c r="E19" s="45" t="s">
        <v>29</v>
      </c>
      <c r="F19" s="28"/>
      <c r="G19" s="38" t="s">
        <v>30</v>
      </c>
      <c r="H19" s="45" t="s">
        <v>28</v>
      </c>
      <c r="I19" s="29">
        <f>'8'!K13</f>
        <v>305.77176000000003</v>
      </c>
      <c r="J19" s="30">
        <v>186673</v>
      </c>
      <c r="K19" s="30">
        <f t="shared" si="1"/>
        <v>57079332</v>
      </c>
      <c r="L19" s="9"/>
      <c r="M19" s="9"/>
      <c r="N19" s="83" t="s">
        <v>133</v>
      </c>
      <c r="O19" s="11">
        <f t="shared" si="0"/>
        <v>4</v>
      </c>
      <c r="R19" s="83" t="s">
        <v>133</v>
      </c>
      <c r="T19" s="11">
        <v>200</v>
      </c>
      <c r="W19" s="11" t="s">
        <v>167</v>
      </c>
      <c r="Y19" s="11">
        <f>SUM(Y16:Y17)</f>
        <v>20</v>
      </c>
      <c r="Z19" s="11" t="s">
        <v>168</v>
      </c>
      <c r="AB19" s="11" t="s">
        <v>167</v>
      </c>
      <c r="AD19" s="11">
        <f>SUM(AD16:AD17)</f>
        <v>420</v>
      </c>
      <c r="AE19" s="11" t="s">
        <v>168</v>
      </c>
      <c r="AF19" s="11" t="s">
        <v>167</v>
      </c>
      <c r="AI19" s="11">
        <f>SUM(AI16:AI17)</f>
        <v>1410</v>
      </c>
      <c r="AJ19" s="11" t="s">
        <v>168</v>
      </c>
      <c r="AM19" s="11">
        <f>SUM(AM16+AM17)</f>
        <v>73</v>
      </c>
      <c r="AP19" s="19" t="s">
        <v>161</v>
      </c>
      <c r="AR19" s="11">
        <v>355</v>
      </c>
      <c r="AS19" s="11">
        <v>355</v>
      </c>
      <c r="AT19" s="11">
        <v>0.75</v>
      </c>
      <c r="AU19" s="11">
        <v>355</v>
      </c>
      <c r="AV19" s="11">
        <v>0.75</v>
      </c>
      <c r="AW19" s="11">
        <f t="shared" ref="AW19:AW26" si="3">AS19+AU19</f>
        <v>710</v>
      </c>
      <c r="AY19" s="19" t="s">
        <v>175</v>
      </c>
      <c r="AZ19" s="11" t="s">
        <v>199</v>
      </c>
      <c r="BE19" s="103">
        <v>0.3</v>
      </c>
      <c r="BG19" s="98" t="s">
        <v>206</v>
      </c>
      <c r="BH19" s="83"/>
      <c r="BJ19" s="11" t="s">
        <v>472</v>
      </c>
      <c r="BK19" s="11">
        <v>2.1</v>
      </c>
      <c r="BL19" s="11">
        <v>0.3</v>
      </c>
      <c r="BM19" s="11">
        <v>1.5</v>
      </c>
      <c r="BN19" s="11">
        <v>4</v>
      </c>
    </row>
    <row r="20" spans="1:66" ht="30" customHeight="1">
      <c r="A20" s="9"/>
      <c r="B20" s="9"/>
      <c r="C20" s="27">
        <f t="shared" si="2"/>
        <v>6</v>
      </c>
      <c r="D20" s="45">
        <v>3.5</v>
      </c>
      <c r="E20" s="45" t="s">
        <v>31</v>
      </c>
      <c r="F20" s="28"/>
      <c r="G20" s="38" t="s">
        <v>32</v>
      </c>
      <c r="H20" s="45" t="s">
        <v>33</v>
      </c>
      <c r="I20" s="29">
        <f>'10'!K21</f>
        <v>249.49919999999997</v>
      </c>
      <c r="J20" s="407">
        <v>4412</v>
      </c>
      <c r="K20" s="30">
        <f t="shared" si="1"/>
        <v>1100790</v>
      </c>
      <c r="L20" s="9"/>
      <c r="N20" s="83" t="s">
        <v>134</v>
      </c>
      <c r="O20" s="11">
        <f t="shared" si="0"/>
        <v>11</v>
      </c>
      <c r="R20" s="83" t="s">
        <v>134</v>
      </c>
      <c r="T20" s="11">
        <v>540</v>
      </c>
      <c r="AP20" s="19" t="s">
        <v>156</v>
      </c>
      <c r="AR20" s="11">
        <v>85</v>
      </c>
      <c r="AS20" s="11">
        <v>85</v>
      </c>
      <c r="AT20" s="11">
        <v>0.75</v>
      </c>
      <c r="AU20" s="11">
        <v>85</v>
      </c>
      <c r="AV20" s="11">
        <v>0.75</v>
      </c>
      <c r="AW20" s="11">
        <f t="shared" si="3"/>
        <v>170</v>
      </c>
      <c r="AY20" s="19" t="s">
        <v>176</v>
      </c>
      <c r="AZ20" s="11" t="s">
        <v>200</v>
      </c>
      <c r="BH20" s="83"/>
    </row>
    <row r="21" spans="1:66" ht="30" customHeight="1">
      <c r="A21" s="9"/>
      <c r="B21" s="9"/>
      <c r="C21" s="27">
        <f t="shared" si="2"/>
        <v>7</v>
      </c>
      <c r="D21" s="45">
        <v>3.6</v>
      </c>
      <c r="E21" s="45" t="s">
        <v>43</v>
      </c>
      <c r="F21" s="28"/>
      <c r="G21" s="38" t="s">
        <v>46</v>
      </c>
      <c r="H21" s="45" t="s">
        <v>33</v>
      </c>
      <c r="I21" s="29" t="e">
        <f>#REF!</f>
        <v>#REF!</v>
      </c>
      <c r="J21" s="30">
        <v>1274</v>
      </c>
      <c r="K21" s="30" t="e">
        <f t="shared" si="1"/>
        <v>#REF!</v>
      </c>
      <c r="L21" s="9"/>
      <c r="M21" s="9"/>
      <c r="N21" s="83" t="s">
        <v>135</v>
      </c>
      <c r="O21" s="11">
        <f t="shared" si="0"/>
        <v>5</v>
      </c>
      <c r="R21" s="83" t="s">
        <v>135</v>
      </c>
      <c r="T21" s="11">
        <v>250</v>
      </c>
      <c r="AP21" s="19" t="s">
        <v>155</v>
      </c>
      <c r="AR21" s="11">
        <v>180</v>
      </c>
      <c r="AS21" s="11">
        <v>180</v>
      </c>
      <c r="AT21" s="11">
        <v>0.75</v>
      </c>
      <c r="AU21" s="11">
        <v>180</v>
      </c>
      <c r="AV21" s="11">
        <v>0.75</v>
      </c>
      <c r="AW21" s="11">
        <f t="shared" si="3"/>
        <v>360</v>
      </c>
      <c r="AY21" s="19" t="s">
        <v>177</v>
      </c>
      <c r="AZ21" s="11" t="s">
        <v>199</v>
      </c>
      <c r="BD21" s="106" t="s">
        <v>207</v>
      </c>
      <c r="BE21" s="104">
        <f>SUM(BE14:BE19)</f>
        <v>0.92999999999999994</v>
      </c>
      <c r="BF21" s="105"/>
      <c r="BG21" s="98"/>
      <c r="BH21" s="83"/>
    </row>
    <row r="22" spans="1:66" ht="30" customHeight="1">
      <c r="A22" s="9"/>
      <c r="B22" s="9"/>
      <c r="C22" s="27">
        <f>C21+1</f>
        <v>8</v>
      </c>
      <c r="D22" s="45">
        <v>3.8</v>
      </c>
      <c r="E22" s="45" t="s">
        <v>44</v>
      </c>
      <c r="F22" s="28"/>
      <c r="G22" s="38" t="s">
        <v>47</v>
      </c>
      <c r="H22" s="45" t="s">
        <v>33</v>
      </c>
      <c r="I22" s="29" t="e">
        <f>#REF!</f>
        <v>#REF!</v>
      </c>
      <c r="J22" s="30">
        <v>74127</v>
      </c>
      <c r="K22" s="30" t="e">
        <f t="shared" si="1"/>
        <v>#REF!</v>
      </c>
      <c r="L22" s="9"/>
      <c r="M22" s="9"/>
      <c r="N22" s="83" t="s">
        <v>136</v>
      </c>
      <c r="O22" s="11">
        <f t="shared" si="0"/>
        <v>2</v>
      </c>
      <c r="R22" s="83" t="s">
        <v>136</v>
      </c>
      <c r="T22" s="11">
        <v>100</v>
      </c>
      <c r="AP22" s="19" t="s">
        <v>149</v>
      </c>
      <c r="AR22" s="11">
        <v>790</v>
      </c>
      <c r="AS22" s="11">
        <v>790</v>
      </c>
      <c r="AT22" s="11">
        <v>0.9</v>
      </c>
      <c r="AU22" s="11">
        <v>790</v>
      </c>
      <c r="AV22" s="11">
        <v>0.9</v>
      </c>
      <c r="AW22" s="11">
        <f t="shared" si="3"/>
        <v>1580</v>
      </c>
      <c r="AY22" s="19" t="s">
        <v>148</v>
      </c>
      <c r="AZ22" s="11" t="s">
        <v>199</v>
      </c>
    </row>
    <row r="23" spans="1:66" ht="30" customHeight="1">
      <c r="A23" s="9"/>
      <c r="B23" s="9"/>
      <c r="C23" s="27">
        <f t="shared" si="2"/>
        <v>9</v>
      </c>
      <c r="D23" s="45" t="s">
        <v>34</v>
      </c>
      <c r="E23" s="45" t="s">
        <v>45</v>
      </c>
      <c r="F23" s="28"/>
      <c r="G23" s="38" t="s">
        <v>35</v>
      </c>
      <c r="H23" s="45" t="s">
        <v>28</v>
      </c>
      <c r="I23" s="29" t="e">
        <f>#REF!</f>
        <v>#REF!</v>
      </c>
      <c r="J23" s="30">
        <v>884215</v>
      </c>
      <c r="K23" s="30" t="e">
        <f t="shared" si="1"/>
        <v>#REF!</v>
      </c>
      <c r="L23" s="9"/>
      <c r="M23" s="9"/>
      <c r="N23" s="83" t="s">
        <v>137</v>
      </c>
      <c r="O23" s="11">
        <f t="shared" si="0"/>
        <v>2</v>
      </c>
      <c r="R23" s="83" t="s">
        <v>137</v>
      </c>
      <c r="T23" s="11">
        <v>100</v>
      </c>
      <c r="AP23" s="19" t="s">
        <v>150</v>
      </c>
      <c r="AR23" s="11">
        <v>180</v>
      </c>
      <c r="AS23" s="11">
        <v>180</v>
      </c>
      <c r="AT23" s="11">
        <v>0.9</v>
      </c>
      <c r="AU23" s="11">
        <v>180</v>
      </c>
      <c r="AV23" s="11">
        <v>0.9</v>
      </c>
      <c r="AW23" s="11">
        <f t="shared" si="3"/>
        <v>360</v>
      </c>
      <c r="AY23" s="19" t="s">
        <v>178</v>
      </c>
      <c r="AZ23" s="11" t="s">
        <v>199</v>
      </c>
    </row>
    <row r="24" spans="1:66" ht="30" customHeight="1">
      <c r="A24" s="9"/>
      <c r="B24" s="9"/>
      <c r="C24" s="27">
        <f t="shared" si="2"/>
        <v>10</v>
      </c>
      <c r="D24" s="45">
        <v>3.15</v>
      </c>
      <c r="E24" s="45" t="s">
        <v>99</v>
      </c>
      <c r="F24" s="28"/>
      <c r="G24" s="38" t="s">
        <v>100</v>
      </c>
      <c r="H24" s="45" t="s">
        <v>28</v>
      </c>
      <c r="I24" s="29" t="e">
        <f>#REF!</f>
        <v>#REF!</v>
      </c>
      <c r="J24" s="30">
        <v>134557</v>
      </c>
      <c r="K24" s="30" t="e">
        <f t="shared" si="1"/>
        <v>#REF!</v>
      </c>
      <c r="L24" s="9"/>
      <c r="M24" s="9"/>
      <c r="N24" s="83" t="s">
        <v>138</v>
      </c>
      <c r="O24" s="11">
        <f t="shared" si="0"/>
        <v>5</v>
      </c>
      <c r="R24" s="83" t="s">
        <v>138</v>
      </c>
      <c r="T24" s="11">
        <v>235</v>
      </c>
      <c r="AP24" s="19" t="s">
        <v>151</v>
      </c>
      <c r="AR24" s="11">
        <v>150</v>
      </c>
      <c r="AS24" s="11">
        <v>150</v>
      </c>
      <c r="AT24" s="11">
        <v>0.75</v>
      </c>
      <c r="AU24" s="11">
        <v>150</v>
      </c>
      <c r="AV24" s="11">
        <v>0.75</v>
      </c>
      <c r="AW24" s="11">
        <f t="shared" si="3"/>
        <v>300</v>
      </c>
      <c r="AY24" s="19" t="s">
        <v>179</v>
      </c>
      <c r="AZ24" s="11" t="s">
        <v>198</v>
      </c>
    </row>
    <row r="25" spans="1:66" ht="30" customHeight="1">
      <c r="A25" s="9"/>
      <c r="B25" s="9"/>
      <c r="C25" s="27">
        <f t="shared" si="2"/>
        <v>11</v>
      </c>
      <c r="D25" s="45">
        <v>3.22</v>
      </c>
      <c r="E25" s="45" t="s">
        <v>48</v>
      </c>
      <c r="F25" s="28"/>
      <c r="G25" s="38" t="s">
        <v>98</v>
      </c>
      <c r="H25" s="45" t="s">
        <v>28</v>
      </c>
      <c r="I25" s="29" t="e">
        <f>#REF!</f>
        <v>#REF!</v>
      </c>
      <c r="J25" s="30">
        <v>147129</v>
      </c>
      <c r="K25" s="30" t="e">
        <f t="shared" si="1"/>
        <v>#REF!</v>
      </c>
      <c r="L25" s="9"/>
      <c r="M25" s="9"/>
      <c r="N25" s="83" t="s">
        <v>139</v>
      </c>
      <c r="O25" s="11">
        <f t="shared" si="0"/>
        <v>9</v>
      </c>
      <c r="R25" s="83" t="s">
        <v>139</v>
      </c>
      <c r="T25" s="11">
        <v>410</v>
      </c>
      <c r="AP25" s="19" t="s">
        <v>154</v>
      </c>
      <c r="AR25" s="11">
        <v>710</v>
      </c>
      <c r="AS25" s="11">
        <v>710</v>
      </c>
      <c r="AT25" s="11">
        <v>0.75</v>
      </c>
      <c r="AU25" s="11">
        <v>710</v>
      </c>
      <c r="AV25" s="11">
        <v>0.75</v>
      </c>
      <c r="AW25" s="11">
        <f t="shared" si="3"/>
        <v>1420</v>
      </c>
      <c r="AY25" s="19" t="s">
        <v>180</v>
      </c>
      <c r="AZ25" s="11" t="s">
        <v>200</v>
      </c>
    </row>
    <row r="26" spans="1:66" ht="30" customHeight="1" thickBot="1">
      <c r="A26" s="9"/>
      <c r="B26" s="9"/>
      <c r="C26" s="31" t="s">
        <v>19</v>
      </c>
      <c r="D26" s="32"/>
      <c r="E26" s="32"/>
      <c r="F26" s="32"/>
      <c r="G26" s="33" t="s">
        <v>20</v>
      </c>
      <c r="H26" s="32"/>
      <c r="I26" s="34"/>
      <c r="J26" s="35"/>
      <c r="K26" s="36" t="e">
        <f>SUM(K17:K25)</f>
        <v>#REF!</v>
      </c>
      <c r="L26" s="9"/>
      <c r="M26" s="405" t="e">
        <f>K26*1.35</f>
        <v>#REF!</v>
      </c>
      <c r="N26" s="83" t="s">
        <v>140</v>
      </c>
      <c r="O26" s="11">
        <f t="shared" si="0"/>
        <v>5</v>
      </c>
      <c r="R26" s="83" t="s">
        <v>140</v>
      </c>
      <c r="T26" s="11">
        <v>240</v>
      </c>
      <c r="AP26" s="19" t="s">
        <v>153</v>
      </c>
      <c r="AR26" s="11">
        <v>295</v>
      </c>
      <c r="AS26" s="11">
        <v>295</v>
      </c>
      <c r="AT26" s="11">
        <v>0.75</v>
      </c>
      <c r="AU26" s="11">
        <v>295</v>
      </c>
      <c r="AV26" s="11">
        <v>0.75</v>
      </c>
      <c r="AW26" s="11">
        <f t="shared" si="3"/>
        <v>590</v>
      </c>
      <c r="AY26" s="19" t="s">
        <v>181</v>
      </c>
      <c r="AZ26" s="11" t="s">
        <v>199</v>
      </c>
    </row>
    <row r="27" spans="1:66" ht="30" customHeight="1" thickBot="1">
      <c r="A27" s="9"/>
      <c r="B27" s="9"/>
      <c r="C27" s="61" t="s">
        <v>67</v>
      </c>
      <c r="D27" s="62"/>
      <c r="E27" s="62"/>
      <c r="F27" s="62"/>
      <c r="G27" s="62" t="s">
        <v>20</v>
      </c>
      <c r="H27" s="62"/>
      <c r="I27" s="62"/>
      <c r="J27" s="55"/>
      <c r="K27" s="63"/>
      <c r="L27" s="9"/>
      <c r="M27" s="9"/>
      <c r="N27" s="83" t="s">
        <v>141</v>
      </c>
      <c r="O27" s="11">
        <f t="shared" si="0"/>
        <v>16</v>
      </c>
      <c r="R27" s="83" t="s">
        <v>141</v>
      </c>
      <c r="T27" s="11">
        <v>775</v>
      </c>
      <c r="AR27" s="11">
        <f>SUM(AR16:AR26)</f>
        <v>3820</v>
      </c>
      <c r="AU27" s="11">
        <f>SUM(AU16:AU26)</f>
        <v>3820</v>
      </c>
      <c r="AW27" s="11">
        <f>SUM(AW16:AW26)</f>
        <v>7085</v>
      </c>
      <c r="AX27" s="11" t="s">
        <v>164</v>
      </c>
      <c r="AY27" s="19" t="s">
        <v>182</v>
      </c>
      <c r="AZ27" s="11" t="s">
        <v>199</v>
      </c>
    </row>
    <row r="28" spans="1:66" ht="30" customHeight="1">
      <c r="A28" s="9"/>
      <c r="B28" s="9"/>
      <c r="C28" s="27">
        <f>C25+1</f>
        <v>12</v>
      </c>
      <c r="D28" s="45" t="s">
        <v>68</v>
      </c>
      <c r="E28" s="45" t="s">
        <v>48</v>
      </c>
      <c r="F28" s="45"/>
      <c r="G28" s="92" t="s">
        <v>69</v>
      </c>
      <c r="H28" s="45" t="s">
        <v>203</v>
      </c>
      <c r="I28" s="64" t="e">
        <f>#REF!</f>
        <v>#REF!</v>
      </c>
      <c r="J28" s="30">
        <v>33078</v>
      </c>
      <c r="K28" s="56" t="e">
        <f>ROUND(I28*J28,0)</f>
        <v>#REF!</v>
      </c>
      <c r="L28" s="9"/>
      <c r="M28" s="9"/>
      <c r="N28" s="93"/>
      <c r="O28" s="11">
        <f>ROUNDUP(SUM(O16:O27),0)</f>
        <v>71</v>
      </c>
      <c r="R28" s="11" t="s">
        <v>167</v>
      </c>
      <c r="T28" s="11">
        <f>SUM(T16:T27)</f>
        <v>3395</v>
      </c>
      <c r="U28" s="11" t="s">
        <v>168</v>
      </c>
      <c r="AU28" s="11">
        <f>AU27+AU27</f>
        <v>7640</v>
      </c>
      <c r="AY28" s="19"/>
    </row>
    <row r="29" spans="1:66" ht="30" customHeight="1" thickBot="1">
      <c r="A29" s="9"/>
      <c r="B29" s="9"/>
      <c r="C29" s="31" t="s">
        <v>19</v>
      </c>
      <c r="D29" s="32"/>
      <c r="E29" s="32"/>
      <c r="F29" s="32"/>
      <c r="G29" s="33" t="s">
        <v>20</v>
      </c>
      <c r="H29" s="32"/>
      <c r="I29" s="34"/>
      <c r="J29" s="35"/>
      <c r="K29" s="36" t="e">
        <f>SUM(K28)</f>
        <v>#REF!</v>
      </c>
      <c r="L29" s="9"/>
      <c r="M29" s="405" t="e">
        <f>K29*1.35</f>
        <v>#REF!</v>
      </c>
      <c r="N29" s="94"/>
      <c r="AY29" s="19" t="s">
        <v>183</v>
      </c>
      <c r="AZ29" s="11" t="s">
        <v>199</v>
      </c>
    </row>
    <row r="30" spans="1:66" ht="25.5" customHeight="1" thickBot="1">
      <c r="A30" s="9"/>
      <c r="B30" s="9"/>
      <c r="C30" s="24" t="s">
        <v>64</v>
      </c>
      <c r="D30" s="25"/>
      <c r="E30" s="25"/>
      <c r="F30" s="25"/>
      <c r="G30" s="404"/>
      <c r="H30" s="25"/>
      <c r="I30" s="25"/>
      <c r="J30" s="37"/>
      <c r="K30" s="26"/>
      <c r="L30" s="9"/>
      <c r="M30" s="9"/>
      <c r="N30" s="93"/>
      <c r="AY30" s="19" t="s">
        <v>184</v>
      </c>
      <c r="AZ30" s="11" t="s">
        <v>199</v>
      </c>
    </row>
    <row r="31" spans="1:66" ht="30" customHeight="1">
      <c r="A31" s="9"/>
      <c r="B31" s="9"/>
      <c r="C31" s="27">
        <f>C28+1</f>
        <v>13</v>
      </c>
      <c r="D31" s="45" t="s">
        <v>82</v>
      </c>
      <c r="E31" s="45" t="s">
        <v>79</v>
      </c>
      <c r="F31" s="45"/>
      <c r="G31" s="92" t="s">
        <v>80</v>
      </c>
      <c r="H31" s="45" t="s">
        <v>28</v>
      </c>
      <c r="I31" s="64" t="e">
        <f>#REF!</f>
        <v>#REF!</v>
      </c>
      <c r="J31" s="30">
        <v>660549</v>
      </c>
      <c r="K31" s="56" t="e">
        <f t="shared" ref="K31:K34" si="4">ROUND(I31*J31,0)</f>
        <v>#REF!</v>
      </c>
      <c r="L31" s="9"/>
      <c r="M31" s="9"/>
      <c r="N31" s="93"/>
      <c r="AY31" s="19" t="s">
        <v>185</v>
      </c>
      <c r="AZ31" s="11" t="s">
        <v>199</v>
      </c>
    </row>
    <row r="32" spans="1:66" ht="30" customHeight="1">
      <c r="A32" s="9"/>
      <c r="B32" s="9"/>
      <c r="C32" s="27">
        <f>C31+1</f>
        <v>14</v>
      </c>
      <c r="D32" s="45" t="s">
        <v>81</v>
      </c>
      <c r="E32" s="45" t="s">
        <v>79</v>
      </c>
      <c r="F32" s="45"/>
      <c r="G32" s="92" t="s">
        <v>83</v>
      </c>
      <c r="H32" s="45" t="s">
        <v>28</v>
      </c>
      <c r="I32" s="29">
        <f>'11'!K16</f>
        <v>1898.4800000000002</v>
      </c>
      <c r="J32" s="30">
        <v>778614</v>
      </c>
      <c r="K32" s="56">
        <f>ROUND(I32*J32,0)</f>
        <v>1478183107</v>
      </c>
      <c r="L32" s="9"/>
      <c r="M32" s="9"/>
      <c r="N32" s="94"/>
      <c r="AY32" s="19" t="s">
        <v>186</v>
      </c>
      <c r="AZ32" s="11" t="s">
        <v>200</v>
      </c>
    </row>
    <row r="33" spans="1:52" ht="25.5" customHeight="1">
      <c r="A33" s="9"/>
      <c r="B33" s="9"/>
      <c r="C33" s="27">
        <f t="shared" ref="C33:C42" si="5">C32+1</f>
        <v>15</v>
      </c>
      <c r="D33" s="45">
        <v>4.9000000000000004</v>
      </c>
      <c r="E33" s="45" t="s">
        <v>79</v>
      </c>
      <c r="F33" s="45"/>
      <c r="G33" s="92" t="s">
        <v>473</v>
      </c>
      <c r="H33" s="45" t="s">
        <v>28</v>
      </c>
      <c r="I33" s="29">
        <f>'12'!K18</f>
        <v>232.65599999999998</v>
      </c>
      <c r="J33" s="30">
        <v>683116</v>
      </c>
      <c r="K33" s="56">
        <f>ROUND(I33*J33,0)</f>
        <v>158931036</v>
      </c>
      <c r="L33" s="9"/>
      <c r="M33" s="9"/>
      <c r="N33" s="95"/>
      <c r="AY33" s="19" t="s">
        <v>187</v>
      </c>
      <c r="AZ33" s="11" t="s">
        <v>199</v>
      </c>
    </row>
    <row r="34" spans="1:52" ht="55.25" customHeight="1">
      <c r="A34" s="9"/>
      <c r="B34" s="9"/>
      <c r="C34" s="27">
        <f t="shared" si="5"/>
        <v>16</v>
      </c>
      <c r="D34" s="45">
        <v>4.1500000000000004</v>
      </c>
      <c r="E34" s="45" t="s">
        <v>103</v>
      </c>
      <c r="F34" s="45"/>
      <c r="G34" s="92" t="s">
        <v>104</v>
      </c>
      <c r="H34" s="45" t="s">
        <v>203</v>
      </c>
      <c r="I34" s="64" t="e">
        <f>#REF!</f>
        <v>#REF!</v>
      </c>
      <c r="J34" s="30">
        <v>5511636</v>
      </c>
      <c r="K34" s="56" t="e">
        <f t="shared" si="4"/>
        <v>#REF!</v>
      </c>
      <c r="L34" s="9"/>
      <c r="M34" s="9"/>
      <c r="N34" s="93"/>
      <c r="AY34" s="19" t="s">
        <v>188</v>
      </c>
      <c r="AZ34" s="11" t="s">
        <v>199</v>
      </c>
    </row>
    <row r="35" spans="1:52" ht="23.5" customHeight="1">
      <c r="A35" s="9"/>
      <c r="B35" s="9"/>
      <c r="C35" s="27">
        <f t="shared" si="5"/>
        <v>17</v>
      </c>
      <c r="D35" s="45">
        <v>4.2100000000000097</v>
      </c>
      <c r="E35" s="45" t="s">
        <v>65</v>
      </c>
      <c r="F35" s="45"/>
      <c r="G35" s="92" t="s">
        <v>480</v>
      </c>
      <c r="H35" s="45" t="s">
        <v>28</v>
      </c>
      <c r="I35" s="64" t="e">
        <f>#REF!</f>
        <v>#REF!</v>
      </c>
      <c r="J35" s="30">
        <v>635994</v>
      </c>
      <c r="K35" s="56" t="e">
        <f>ROUND(I35*J35,0)</f>
        <v>#REF!</v>
      </c>
      <c r="L35" s="9"/>
      <c r="M35" s="9"/>
      <c r="N35" s="93"/>
      <c r="AY35" s="19" t="s">
        <v>189</v>
      </c>
      <c r="AZ35" s="11" t="s">
        <v>199</v>
      </c>
    </row>
    <row r="36" spans="1:52" ht="23.5" customHeight="1">
      <c r="A36" s="9"/>
      <c r="B36" s="9"/>
      <c r="C36" s="27">
        <f t="shared" si="5"/>
        <v>18</v>
      </c>
      <c r="D36" s="45" t="s">
        <v>70</v>
      </c>
      <c r="E36" s="45" t="s">
        <v>72</v>
      </c>
      <c r="F36" s="45"/>
      <c r="G36" s="92" t="s">
        <v>73</v>
      </c>
      <c r="H36" s="45" t="s">
        <v>28</v>
      </c>
      <c r="I36" s="64" t="e">
        <f>#REF!</f>
        <v>#REF!</v>
      </c>
      <c r="J36" s="30">
        <v>194774</v>
      </c>
      <c r="K36" s="56" t="e">
        <f t="shared" ref="K36:K39" si="6">ROUND(I36*J36,0)</f>
        <v>#REF!</v>
      </c>
      <c r="L36" s="9"/>
      <c r="M36" s="9"/>
      <c r="N36" s="93"/>
      <c r="AY36" s="19"/>
    </row>
    <row r="37" spans="1:52" ht="36" customHeight="1">
      <c r="A37" s="9"/>
      <c r="B37" s="9"/>
      <c r="C37" s="27">
        <f t="shared" si="5"/>
        <v>19</v>
      </c>
      <c r="D37" s="45" t="s">
        <v>84</v>
      </c>
      <c r="E37" s="45" t="s">
        <v>85</v>
      </c>
      <c r="F37" s="45"/>
      <c r="G37" s="92" t="s">
        <v>86</v>
      </c>
      <c r="H37" s="45" t="s">
        <v>28</v>
      </c>
      <c r="I37" s="29" t="e">
        <f>#REF!</f>
        <v>#REF!</v>
      </c>
      <c r="J37" s="30">
        <v>141838</v>
      </c>
      <c r="K37" s="56" t="e">
        <f t="shared" si="6"/>
        <v>#REF!</v>
      </c>
      <c r="L37" s="9"/>
      <c r="M37" s="9"/>
      <c r="N37" s="93"/>
      <c r="AY37" s="19" t="s">
        <v>190</v>
      </c>
      <c r="AZ37" s="11" t="s">
        <v>199</v>
      </c>
    </row>
    <row r="38" spans="1:52" ht="24.5" customHeight="1">
      <c r="A38" s="9"/>
      <c r="B38" s="9"/>
      <c r="C38" s="27">
        <f t="shared" si="5"/>
        <v>20</v>
      </c>
      <c r="D38" s="45" t="s">
        <v>87</v>
      </c>
      <c r="E38" s="45" t="s">
        <v>88</v>
      </c>
      <c r="F38" s="45"/>
      <c r="G38" s="92" t="s">
        <v>89</v>
      </c>
      <c r="H38" s="45" t="s">
        <v>28</v>
      </c>
      <c r="I38" s="29" t="e">
        <f>#REF!</f>
        <v>#REF!</v>
      </c>
      <c r="J38" s="30">
        <v>438942</v>
      </c>
      <c r="K38" s="56" t="e">
        <f t="shared" si="6"/>
        <v>#REF!</v>
      </c>
      <c r="L38" s="9"/>
      <c r="M38" s="9"/>
      <c r="N38" s="93"/>
      <c r="AY38" s="19" t="s">
        <v>196</v>
      </c>
      <c r="AZ38" s="11" t="s">
        <v>199</v>
      </c>
    </row>
    <row r="39" spans="1:52" ht="25.5" customHeight="1">
      <c r="A39" s="9"/>
      <c r="B39" s="9"/>
      <c r="C39" s="27">
        <f t="shared" si="5"/>
        <v>21</v>
      </c>
      <c r="D39" s="45">
        <v>4.3200000000000101</v>
      </c>
      <c r="E39" s="45" t="s">
        <v>107</v>
      </c>
      <c r="F39" s="45"/>
      <c r="G39" s="92" t="s">
        <v>108</v>
      </c>
      <c r="H39" s="45" t="s">
        <v>28</v>
      </c>
      <c r="I39" s="29" t="e">
        <f>#REF!</f>
        <v>#REF!</v>
      </c>
      <c r="J39" s="30">
        <v>254872</v>
      </c>
      <c r="K39" s="56" t="e">
        <f t="shared" si="6"/>
        <v>#REF!</v>
      </c>
      <c r="L39" s="9"/>
      <c r="M39" s="9"/>
      <c r="N39" s="93"/>
      <c r="AY39" s="19" t="s">
        <v>197</v>
      </c>
      <c r="AZ39" s="11" t="s">
        <v>199</v>
      </c>
    </row>
    <row r="40" spans="1:52" ht="36.5" customHeight="1">
      <c r="A40" s="9"/>
      <c r="B40" s="9"/>
      <c r="C40" s="27">
        <f t="shared" si="5"/>
        <v>22</v>
      </c>
      <c r="D40" s="45" t="s">
        <v>74</v>
      </c>
      <c r="E40" s="382" t="s">
        <v>48</v>
      </c>
      <c r="F40" s="45"/>
      <c r="G40" s="92" t="s">
        <v>75</v>
      </c>
      <c r="H40" s="45" t="s">
        <v>33</v>
      </c>
      <c r="I40" s="29" t="e">
        <f>#REF!</f>
        <v>#REF!</v>
      </c>
      <c r="J40" s="30">
        <v>9790</v>
      </c>
      <c r="K40" s="56" t="e">
        <f>ROUND(I40*J40,0)</f>
        <v>#REF!</v>
      </c>
      <c r="L40" s="9"/>
      <c r="M40" s="9"/>
      <c r="N40" s="93"/>
      <c r="AY40" s="19" t="s">
        <v>191</v>
      </c>
      <c r="AZ40" s="11" t="s">
        <v>198</v>
      </c>
    </row>
    <row r="41" spans="1:52" ht="40.25" customHeight="1">
      <c r="A41" s="9"/>
      <c r="B41" s="9"/>
      <c r="C41" s="27">
        <f t="shared" si="5"/>
        <v>23</v>
      </c>
      <c r="D41" s="45" t="s">
        <v>90</v>
      </c>
      <c r="E41" s="45" t="s">
        <v>91</v>
      </c>
      <c r="F41" s="45"/>
      <c r="G41" s="92" t="s">
        <v>92</v>
      </c>
      <c r="H41" s="45" t="s">
        <v>203</v>
      </c>
      <c r="I41" s="29" t="e">
        <f>#REF!</f>
        <v>#REF!</v>
      </c>
      <c r="J41" s="30">
        <v>708408</v>
      </c>
      <c r="K41" s="56" t="e">
        <f>ROUND(I41*J41,0)</f>
        <v>#REF!</v>
      </c>
      <c r="L41" s="9"/>
      <c r="M41" s="9"/>
      <c r="N41" s="93"/>
      <c r="AY41" s="19" t="s">
        <v>192</v>
      </c>
      <c r="AZ41" s="11" t="s">
        <v>199</v>
      </c>
    </row>
    <row r="42" spans="1:52" ht="19">
      <c r="A42" s="9"/>
      <c r="B42" s="9"/>
      <c r="C42" s="27">
        <f t="shared" si="5"/>
        <v>24</v>
      </c>
      <c r="D42" s="45" t="s">
        <v>90</v>
      </c>
      <c r="E42" s="45" t="s">
        <v>91</v>
      </c>
      <c r="F42" s="45"/>
      <c r="G42" s="92" t="s">
        <v>242</v>
      </c>
      <c r="H42" s="45" t="s">
        <v>33</v>
      </c>
      <c r="I42" s="29" t="e">
        <f>#REF!</f>
        <v>#REF!</v>
      </c>
      <c r="J42" s="30">
        <v>66930</v>
      </c>
      <c r="K42" s="56" t="e">
        <f>ROUND(I42*J42,0)</f>
        <v>#REF!</v>
      </c>
      <c r="L42" s="9"/>
      <c r="M42" s="9"/>
      <c r="N42" s="93"/>
      <c r="AY42" s="19" t="s">
        <v>193</v>
      </c>
      <c r="AZ42" s="11" t="s">
        <v>198</v>
      </c>
    </row>
    <row r="43" spans="1:52" ht="37.25" customHeight="1" thickBot="1">
      <c r="A43" s="9"/>
      <c r="B43" s="9"/>
      <c r="C43" s="31" t="s">
        <v>19</v>
      </c>
      <c r="D43" s="57"/>
      <c r="E43" s="57"/>
      <c r="F43" s="57"/>
      <c r="G43" s="58" t="s">
        <v>20</v>
      </c>
      <c r="H43" s="59"/>
      <c r="I43" s="34"/>
      <c r="J43" s="60"/>
      <c r="K43" s="36" t="e">
        <f>SUM(K31:K42)</f>
        <v>#REF!</v>
      </c>
      <c r="L43" s="9"/>
      <c r="M43" s="405" t="e">
        <f>K43*1.35</f>
        <v>#REF!</v>
      </c>
      <c r="N43" s="93"/>
      <c r="AY43" s="19" t="s">
        <v>194</v>
      </c>
      <c r="AZ43" s="11" t="s">
        <v>199</v>
      </c>
    </row>
    <row r="44" spans="1:52" ht="37.25" customHeight="1" thickBot="1">
      <c r="A44" s="9"/>
      <c r="B44" s="9"/>
      <c r="C44" s="24" t="s">
        <v>66</v>
      </c>
      <c r="D44" s="25"/>
      <c r="E44" s="25"/>
      <c r="F44" s="25"/>
      <c r="G44" s="404" t="s">
        <v>20</v>
      </c>
      <c r="H44" s="25"/>
      <c r="I44" s="25"/>
      <c r="J44" s="37"/>
      <c r="K44" s="26"/>
      <c r="L44" s="9"/>
      <c r="M44" s="9"/>
      <c r="N44" s="93"/>
      <c r="AY44" s="19" t="s">
        <v>195</v>
      </c>
      <c r="AZ44" s="11" t="s">
        <v>199</v>
      </c>
    </row>
    <row r="45" spans="1:52" ht="37.25" customHeight="1">
      <c r="A45" s="9"/>
      <c r="B45" s="9"/>
      <c r="C45" s="27">
        <f>C42+1</f>
        <v>25</v>
      </c>
      <c r="D45" s="45">
        <v>4.5200000000000298</v>
      </c>
      <c r="E45" s="45" t="s">
        <v>77</v>
      </c>
      <c r="F45" s="45"/>
      <c r="G45" s="92" t="s">
        <v>78</v>
      </c>
      <c r="H45" s="45" t="s">
        <v>36</v>
      </c>
      <c r="I45" s="29">
        <v>80668.751316572292</v>
      </c>
      <c r="J45" s="30">
        <v>8317</v>
      </c>
      <c r="K45" s="56">
        <f>ROUND(I45*J45,0)</f>
        <v>670922005</v>
      </c>
      <c r="L45" s="9"/>
      <c r="M45" s="9"/>
      <c r="N45" s="93"/>
      <c r="AY45" s="19"/>
    </row>
    <row r="46" spans="1:52" ht="30.5" customHeight="1" thickBot="1">
      <c r="A46" s="15"/>
      <c r="B46" s="15"/>
      <c r="C46" s="31" t="s">
        <v>19</v>
      </c>
      <c r="D46" s="57"/>
      <c r="E46" s="57"/>
      <c r="F46" s="57"/>
      <c r="G46" s="58" t="s">
        <v>20</v>
      </c>
      <c r="H46" s="59"/>
      <c r="I46" s="34"/>
      <c r="J46" s="60"/>
      <c r="K46" s="36">
        <f>SUM(K45:K45)</f>
        <v>670922005</v>
      </c>
      <c r="L46" s="15"/>
      <c r="M46" s="405">
        <f>K46*1.35</f>
        <v>905744706.75</v>
      </c>
      <c r="N46" s="94"/>
    </row>
    <row r="47" spans="1:52" ht="25.5" customHeight="1" thickBot="1">
      <c r="A47" s="9"/>
      <c r="B47" s="9"/>
      <c r="C47" s="24" t="s">
        <v>117</v>
      </c>
      <c r="D47" s="25"/>
      <c r="E47" s="25"/>
      <c r="F47" s="25"/>
      <c r="G47" s="25" t="s">
        <v>20</v>
      </c>
      <c r="H47" s="25"/>
      <c r="I47" s="25"/>
      <c r="J47" s="37"/>
      <c r="K47" s="26"/>
      <c r="L47" s="9"/>
      <c r="M47" s="9"/>
      <c r="N47" s="93"/>
    </row>
    <row r="48" spans="1:52" ht="35" customHeight="1">
      <c r="A48" s="9"/>
      <c r="B48" s="9"/>
      <c r="C48" s="27">
        <f>C45+1</f>
        <v>26</v>
      </c>
      <c r="D48" s="69">
        <v>6.2</v>
      </c>
      <c r="E48" s="70" t="s">
        <v>118</v>
      </c>
      <c r="F48" s="71"/>
      <c r="G48" s="38" t="s">
        <v>120</v>
      </c>
      <c r="H48" s="72" t="s">
        <v>116</v>
      </c>
      <c r="I48" s="29" t="e">
        <f>#REF!</f>
        <v>#REF!</v>
      </c>
      <c r="J48" s="30">
        <v>168638</v>
      </c>
      <c r="K48" s="56" t="e">
        <f t="shared" ref="K48:K49" si="7">ROUND(I48*J48,0)</f>
        <v>#REF!</v>
      </c>
      <c r="L48" s="9"/>
      <c r="M48" s="9"/>
      <c r="N48" s="93"/>
    </row>
    <row r="49" spans="1:14" ht="33.5" customHeight="1">
      <c r="A49" s="15"/>
      <c r="B49" s="15"/>
      <c r="C49" s="27">
        <f>+C48+1</f>
        <v>27</v>
      </c>
      <c r="D49" s="69">
        <v>6.6</v>
      </c>
      <c r="E49" s="70" t="s">
        <v>119</v>
      </c>
      <c r="F49" s="71"/>
      <c r="G49" s="38" t="s">
        <v>121</v>
      </c>
      <c r="H49" s="45" t="s">
        <v>33</v>
      </c>
      <c r="I49" s="29" t="e">
        <f>#REF!</f>
        <v>#REF!</v>
      </c>
      <c r="J49" s="30">
        <v>2005</v>
      </c>
      <c r="K49" s="56" t="e">
        <f t="shared" si="7"/>
        <v>#REF!</v>
      </c>
      <c r="L49" s="15"/>
      <c r="M49" s="15"/>
      <c r="N49" s="94"/>
    </row>
    <row r="50" spans="1:14" ht="30.5" customHeight="1" thickBot="1">
      <c r="A50" s="15"/>
      <c r="B50" s="15"/>
      <c r="C50" s="31" t="s">
        <v>19</v>
      </c>
      <c r="D50" s="57"/>
      <c r="E50" s="57"/>
      <c r="F50" s="57"/>
      <c r="G50" s="58" t="s">
        <v>20</v>
      </c>
      <c r="H50" s="59"/>
      <c r="I50" s="34"/>
      <c r="J50" s="60"/>
      <c r="K50" s="36" t="e">
        <f>SUM(K48:K49)</f>
        <v>#REF!</v>
      </c>
      <c r="L50" s="15"/>
      <c r="M50" s="405" t="e">
        <f>K50*1.35</f>
        <v>#REF!</v>
      </c>
      <c r="N50" s="94"/>
    </row>
    <row r="51" spans="1:14" ht="52.25" customHeight="1" thickBot="1">
      <c r="A51" s="15"/>
      <c r="B51" s="15"/>
      <c r="C51" s="730" t="s">
        <v>23</v>
      </c>
      <c r="D51" s="731"/>
      <c r="E51" s="731"/>
      <c r="F51" s="731"/>
      <c r="G51" s="731"/>
      <c r="H51" s="731"/>
      <c r="I51" s="731"/>
      <c r="J51" s="732"/>
      <c r="K51" s="23" t="e">
        <f>K15+K26+K29+K43+K46+K50</f>
        <v>#REF!</v>
      </c>
      <c r="L51" s="15"/>
      <c r="M51" s="405" t="e">
        <f>K51*1.35</f>
        <v>#REF!</v>
      </c>
      <c r="N51" s="94"/>
    </row>
    <row r="52" spans="1:14" ht="11.5" customHeight="1" thickBot="1">
      <c r="A52" s="15"/>
      <c r="B52" s="15"/>
      <c r="L52" s="15"/>
      <c r="M52" s="15"/>
      <c r="N52" s="94"/>
    </row>
    <row r="53" spans="1:14" ht="30.5" customHeight="1" thickBot="1">
      <c r="A53" s="15"/>
      <c r="B53" s="15"/>
      <c r="C53" s="730" t="s">
        <v>49</v>
      </c>
      <c r="D53" s="731"/>
      <c r="E53" s="731"/>
      <c r="F53" s="731"/>
      <c r="G53" s="731"/>
      <c r="H53" s="731"/>
      <c r="I53" s="731"/>
      <c r="J53" s="732"/>
      <c r="K53" s="23" t="e">
        <f>K51</f>
        <v>#REF!</v>
      </c>
      <c r="L53" s="15"/>
      <c r="M53" s="15"/>
      <c r="N53" s="94"/>
    </row>
    <row r="54" spans="1:14" ht="12.5" customHeight="1" thickBot="1">
      <c r="A54" s="15"/>
      <c r="B54" s="15"/>
      <c r="L54" s="15"/>
      <c r="M54" s="15"/>
      <c r="N54" s="94"/>
    </row>
    <row r="55" spans="1:14" ht="32" customHeight="1" thickBot="1">
      <c r="A55" s="15"/>
      <c r="B55" s="15"/>
      <c r="C55" s="733" t="s">
        <v>122</v>
      </c>
      <c r="D55" s="734"/>
      <c r="E55" s="734"/>
      <c r="F55" s="734"/>
      <c r="G55" s="734"/>
      <c r="H55" s="734"/>
      <c r="I55" s="734"/>
      <c r="J55" s="735"/>
      <c r="K55" s="22" t="e">
        <f>+ROUND(K53*0.35,0)</f>
        <v>#REF!</v>
      </c>
      <c r="L55" s="15"/>
      <c r="M55" s="15"/>
      <c r="N55" s="94"/>
    </row>
    <row r="56" spans="1:14" ht="12.5" customHeight="1" thickBot="1">
      <c r="A56" s="15"/>
      <c r="B56" s="15"/>
      <c r="C56" s="16"/>
      <c r="E56" s="16"/>
      <c r="L56" s="15"/>
      <c r="M56" s="15"/>
      <c r="N56" s="94"/>
    </row>
    <row r="57" spans="1:14" ht="24.5" customHeight="1" thickBot="1">
      <c r="A57" s="15"/>
      <c r="B57" s="15"/>
      <c r="C57" s="733" t="s">
        <v>38</v>
      </c>
      <c r="D57" s="734"/>
      <c r="E57" s="734"/>
      <c r="F57" s="734"/>
      <c r="G57" s="734"/>
      <c r="H57" s="734"/>
      <c r="I57" s="734"/>
      <c r="J57" s="735"/>
      <c r="K57" s="22" t="e">
        <f>K53+K55</f>
        <v>#REF!</v>
      </c>
      <c r="L57" s="15"/>
      <c r="M57" s="15"/>
      <c r="N57" s="94"/>
    </row>
    <row r="58" spans="1:14" ht="26" customHeight="1" thickBot="1">
      <c r="A58" s="15"/>
      <c r="B58" s="15"/>
      <c r="C58" s="31"/>
      <c r="D58" s="57"/>
      <c r="E58" s="57"/>
      <c r="F58" s="57"/>
      <c r="G58" s="58"/>
      <c r="H58" s="59"/>
      <c r="I58" s="39"/>
      <c r="J58" s="187"/>
      <c r="K58" s="182"/>
      <c r="L58" s="15"/>
      <c r="M58" s="15"/>
      <c r="N58" s="94"/>
    </row>
    <row r="59" spans="1:14" ht="31.25" customHeight="1" thickBot="1">
      <c r="A59" s="15"/>
      <c r="B59" s="15"/>
      <c r="C59" s="24" t="s">
        <v>109</v>
      </c>
      <c r="D59" s="25"/>
      <c r="E59" s="25"/>
      <c r="F59" s="25"/>
      <c r="G59" s="25" t="s">
        <v>20</v>
      </c>
      <c r="H59" s="25"/>
      <c r="I59" s="25"/>
      <c r="J59" s="37"/>
      <c r="K59" s="26"/>
      <c r="L59" s="15"/>
      <c r="M59" s="15"/>
      <c r="N59" s="94"/>
    </row>
    <row r="60" spans="1:14" ht="26" customHeight="1">
      <c r="A60" s="15"/>
      <c r="B60" s="15"/>
      <c r="C60" s="27">
        <f>C49+1</f>
        <v>28</v>
      </c>
      <c r="D60" s="69" t="s">
        <v>110</v>
      </c>
      <c r="E60" s="70" t="s">
        <v>111</v>
      </c>
      <c r="F60" s="71"/>
      <c r="G60" s="38" t="s">
        <v>112</v>
      </c>
      <c r="H60" s="72" t="s">
        <v>203</v>
      </c>
      <c r="I60" s="29" t="e">
        <f>#REF!</f>
        <v>#REF!</v>
      </c>
      <c r="J60" s="30">
        <v>4474</v>
      </c>
      <c r="K60" s="56" t="e">
        <f>ROUND(I60*J60,0)</f>
        <v>#REF!</v>
      </c>
      <c r="L60" s="15"/>
      <c r="M60" s="15"/>
      <c r="N60" s="94"/>
    </row>
    <row r="61" spans="1:14" ht="19.25" customHeight="1">
      <c r="A61" s="15"/>
      <c r="B61" s="15"/>
      <c r="C61" s="27">
        <f>+C60+1</f>
        <v>29</v>
      </c>
      <c r="D61" s="69" t="s">
        <v>123</v>
      </c>
      <c r="E61" s="70" t="s">
        <v>124</v>
      </c>
      <c r="F61" s="71"/>
      <c r="G61" s="38" t="s">
        <v>125</v>
      </c>
      <c r="H61" s="72" t="s">
        <v>33</v>
      </c>
      <c r="I61" s="29" t="e">
        <f>#REF!</f>
        <v>#REF!</v>
      </c>
      <c r="J61" s="30">
        <v>48907</v>
      </c>
      <c r="K61" s="56" t="e">
        <f>ROUND(I61*J61,0)</f>
        <v>#REF!</v>
      </c>
      <c r="L61" s="15"/>
      <c r="M61" s="15"/>
      <c r="N61" s="94"/>
    </row>
    <row r="62" spans="1:14" ht="25.5" customHeight="1">
      <c r="A62" s="9"/>
      <c r="B62" s="9"/>
      <c r="C62" s="27">
        <f>+C61+1</f>
        <v>30</v>
      </c>
      <c r="D62" s="69" t="s">
        <v>113</v>
      </c>
      <c r="E62" s="70" t="s">
        <v>114</v>
      </c>
      <c r="F62" s="71"/>
      <c r="G62" s="38" t="s">
        <v>115</v>
      </c>
      <c r="H62" s="72" t="s">
        <v>116</v>
      </c>
      <c r="I62" s="29" t="e">
        <f>#REF!</f>
        <v>#REF!</v>
      </c>
      <c r="J62" s="30">
        <v>15153</v>
      </c>
      <c r="K62" s="56" t="e">
        <f>ROUND(I62*J62,0)</f>
        <v>#REF!</v>
      </c>
      <c r="L62" s="9"/>
      <c r="M62" s="9"/>
      <c r="N62" s="93"/>
    </row>
    <row r="63" spans="1:14" ht="30" customHeight="1">
      <c r="A63" s="9"/>
      <c r="B63" s="9"/>
      <c r="C63" s="27">
        <f>+C62+1</f>
        <v>31</v>
      </c>
      <c r="D63" s="69" t="s">
        <v>48</v>
      </c>
      <c r="E63" s="70" t="s">
        <v>48</v>
      </c>
      <c r="F63" s="71"/>
      <c r="G63" s="38" t="s">
        <v>241</v>
      </c>
      <c r="H63" s="72" t="s">
        <v>116</v>
      </c>
      <c r="I63" s="29" t="e">
        <f>#REF!</f>
        <v>#REF!</v>
      </c>
      <c r="J63" s="30">
        <v>16166</v>
      </c>
      <c r="K63" s="56" t="e">
        <f>ROUND(I63*J63,0)</f>
        <v>#REF!</v>
      </c>
      <c r="L63" s="9"/>
      <c r="M63" s="9"/>
      <c r="N63" s="93"/>
    </row>
    <row r="64" spans="1:14" ht="35.5" customHeight="1">
      <c r="A64" s="9"/>
      <c r="B64" s="9"/>
      <c r="C64" s="27">
        <f>+C63+1</f>
        <v>32</v>
      </c>
      <c r="D64" s="69" t="s">
        <v>48</v>
      </c>
      <c r="E64" s="70" t="s">
        <v>48</v>
      </c>
      <c r="F64" s="71"/>
      <c r="G64" s="38" t="s">
        <v>202</v>
      </c>
      <c r="H64" s="72" t="s">
        <v>116</v>
      </c>
      <c r="I64" s="29">
        <v>96</v>
      </c>
      <c r="J64" s="30">
        <v>280643</v>
      </c>
      <c r="K64" s="56">
        <f>ROUND(I64*J64,0)</f>
        <v>26941728</v>
      </c>
      <c r="L64" s="9"/>
      <c r="M64" s="9"/>
      <c r="N64" s="93"/>
    </row>
    <row r="65" spans="1:14" ht="30" customHeight="1">
      <c r="A65" s="9"/>
      <c r="B65" s="9"/>
      <c r="C65" s="27">
        <f t="shared" ref="C65:C66" si="8">+C64+1</f>
        <v>33</v>
      </c>
      <c r="D65" s="69" t="s">
        <v>48</v>
      </c>
      <c r="E65" s="70" t="s">
        <v>48</v>
      </c>
      <c r="F65" s="71"/>
      <c r="G65" s="38" t="s">
        <v>467</v>
      </c>
      <c r="H65" s="72" t="s">
        <v>203</v>
      </c>
      <c r="I65" s="29" t="e">
        <f>#REF!</f>
        <v>#REF!</v>
      </c>
      <c r="J65" s="30">
        <v>165755</v>
      </c>
      <c r="K65" s="56" t="e">
        <f t="shared" ref="K65:K66" si="9">ROUND(I65*J65,0)</f>
        <v>#REF!</v>
      </c>
      <c r="L65" s="9"/>
      <c r="M65" s="9"/>
      <c r="N65" s="93"/>
    </row>
    <row r="66" spans="1:14" ht="30" customHeight="1">
      <c r="A66" s="9"/>
      <c r="B66" s="9"/>
      <c r="C66" s="27">
        <f t="shared" si="8"/>
        <v>34</v>
      </c>
      <c r="D66" s="69" t="s">
        <v>48</v>
      </c>
      <c r="E66" s="70" t="s">
        <v>48</v>
      </c>
      <c r="F66" s="71"/>
      <c r="G66" s="38" t="s">
        <v>468</v>
      </c>
      <c r="H66" s="72" t="s">
        <v>116</v>
      </c>
      <c r="I66" s="29" t="e">
        <f>#REF!</f>
        <v>#REF!</v>
      </c>
      <c r="J66" s="30">
        <v>93455</v>
      </c>
      <c r="K66" s="56" t="e">
        <f t="shared" si="9"/>
        <v>#REF!</v>
      </c>
      <c r="L66" s="9"/>
      <c r="M66" s="9"/>
      <c r="N66" s="93"/>
    </row>
    <row r="67" spans="1:14" ht="34.25" customHeight="1" thickBot="1">
      <c r="A67" s="9"/>
      <c r="B67" s="9"/>
      <c r="C67" s="31" t="s">
        <v>19</v>
      </c>
      <c r="D67" s="57"/>
      <c r="E67" s="57"/>
      <c r="F67" s="57"/>
      <c r="G67" s="58" t="s">
        <v>20</v>
      </c>
      <c r="H67" s="59"/>
      <c r="I67" s="34"/>
      <c r="J67" s="60"/>
      <c r="K67" s="36" t="e">
        <f>SUM(K60:K66)</f>
        <v>#REF!</v>
      </c>
      <c r="L67" s="9"/>
      <c r="M67" s="9"/>
      <c r="N67" s="93"/>
    </row>
    <row r="68" spans="1:14" ht="34.25" customHeight="1" thickBot="1">
      <c r="A68" s="9"/>
      <c r="B68" s="9"/>
      <c r="C68" s="11"/>
      <c r="D68" s="11"/>
      <c r="E68" s="11"/>
      <c r="F68" s="11"/>
      <c r="G68" s="11"/>
      <c r="H68" s="11"/>
      <c r="I68" s="11"/>
      <c r="J68" s="11"/>
      <c r="K68" s="11"/>
      <c r="L68" s="9"/>
      <c r="M68" s="9"/>
      <c r="N68" s="93"/>
    </row>
    <row r="69" spans="1:14" ht="30.5" customHeight="1" thickBot="1">
      <c r="A69" s="15"/>
      <c r="B69" s="15"/>
      <c r="C69" s="730" t="s">
        <v>23</v>
      </c>
      <c r="D69" s="731"/>
      <c r="E69" s="731"/>
      <c r="F69" s="731"/>
      <c r="G69" s="731"/>
      <c r="H69" s="731"/>
      <c r="I69" s="731"/>
      <c r="J69" s="732"/>
      <c r="K69" s="23" t="e">
        <f>K67</f>
        <v>#REF!</v>
      </c>
      <c r="L69" s="15"/>
      <c r="M69" s="405" t="e">
        <f>K69*1.35</f>
        <v>#REF!</v>
      </c>
      <c r="N69" s="94"/>
    </row>
    <row r="70" spans="1:14" ht="14.5" customHeight="1" thickBot="1">
      <c r="A70" s="15"/>
      <c r="B70" s="15"/>
      <c r="L70" s="15"/>
      <c r="M70" s="15"/>
      <c r="N70" s="94"/>
    </row>
    <row r="71" spans="1:14" ht="29.5" customHeight="1" thickBot="1">
      <c r="A71" s="15"/>
      <c r="B71" s="15"/>
      <c r="C71" s="730" t="s">
        <v>49</v>
      </c>
      <c r="D71" s="731"/>
      <c r="E71" s="731"/>
      <c r="F71" s="731"/>
      <c r="G71" s="731"/>
      <c r="H71" s="731"/>
      <c r="I71" s="731"/>
      <c r="J71" s="732"/>
      <c r="K71" s="23" t="e">
        <f>K69</f>
        <v>#REF!</v>
      </c>
      <c r="L71" s="15"/>
      <c r="M71" s="405" t="e">
        <f>K71*1.35</f>
        <v>#REF!</v>
      </c>
      <c r="N71" s="94"/>
    </row>
    <row r="72" spans="1:14" ht="18.5" customHeight="1" thickBot="1">
      <c r="A72" s="15"/>
      <c r="B72" s="15"/>
      <c r="L72" s="15"/>
      <c r="M72" s="15"/>
      <c r="N72" s="96"/>
    </row>
    <row r="73" spans="1:14" ht="29" thickBot="1">
      <c r="C73" s="733" t="s">
        <v>122</v>
      </c>
      <c r="D73" s="734"/>
      <c r="E73" s="734"/>
      <c r="F73" s="734"/>
      <c r="G73" s="734"/>
      <c r="H73" s="734"/>
      <c r="I73" s="734"/>
      <c r="J73" s="735"/>
      <c r="K73" s="22" t="e">
        <f>+ROUND(K71*0.35,0)</f>
        <v>#REF!</v>
      </c>
      <c r="N73" s="95"/>
    </row>
    <row r="74" spans="1:14" ht="16.25" customHeight="1" thickBot="1">
      <c r="A74" s="15"/>
      <c r="B74" s="15"/>
      <c r="C74" s="16"/>
      <c r="E74" s="16"/>
      <c r="L74" s="15"/>
      <c r="M74" s="15"/>
      <c r="N74" s="95"/>
    </row>
    <row r="75" spans="1:14" ht="29" thickBot="1">
      <c r="C75" s="733" t="s">
        <v>38</v>
      </c>
      <c r="D75" s="734"/>
      <c r="E75" s="734"/>
      <c r="F75" s="734"/>
      <c r="G75" s="734"/>
      <c r="H75" s="734"/>
      <c r="I75" s="734"/>
      <c r="J75" s="735"/>
      <c r="K75" s="22" t="e">
        <f>K71+K73</f>
        <v>#REF!</v>
      </c>
      <c r="M75" s="405" t="e">
        <f>K75*1.35</f>
        <v>#REF!</v>
      </c>
    </row>
    <row r="76" spans="1:14" ht="19.25" customHeight="1" thickBot="1">
      <c r="C76" s="188"/>
      <c r="D76" s="188"/>
      <c r="E76" s="188"/>
      <c r="F76" s="188"/>
      <c r="G76" s="188"/>
      <c r="H76" s="188"/>
      <c r="I76" s="188"/>
      <c r="J76" s="188"/>
      <c r="K76" s="96"/>
    </row>
    <row r="77" spans="1:14" ht="29" thickBot="1">
      <c r="C77" s="733" t="s">
        <v>486</v>
      </c>
      <c r="D77" s="734"/>
      <c r="E77" s="734"/>
      <c r="F77" s="734"/>
      <c r="G77" s="734"/>
      <c r="H77" s="734"/>
      <c r="I77" s="734"/>
      <c r="J77" s="736"/>
      <c r="K77" s="379" t="e">
        <f>K57+K75</f>
        <v>#REF!</v>
      </c>
      <c r="M77" s="405" t="e">
        <f>K77*1.35</f>
        <v>#REF!</v>
      </c>
    </row>
    <row r="78" spans="1:14" ht="29" thickBot="1">
      <c r="C78" s="374"/>
      <c r="D78" s="374"/>
      <c r="E78" s="374"/>
      <c r="F78" s="374"/>
      <c r="G78" s="374"/>
      <c r="H78" s="374"/>
      <c r="I78" s="374"/>
      <c r="J78" s="374"/>
      <c r="K78" s="375"/>
    </row>
    <row r="79" spans="1:14" ht="15.5" customHeight="1">
      <c r="C79" s="376"/>
      <c r="D79" s="377"/>
      <c r="E79" s="377"/>
      <c r="F79" s="377"/>
      <c r="G79" s="377"/>
      <c r="H79" s="377"/>
      <c r="I79" s="377"/>
      <c r="J79" s="377"/>
      <c r="K79" s="378"/>
    </row>
    <row r="80" spans="1:14" ht="106.25" customHeight="1" thickBot="1">
      <c r="C80" s="12"/>
      <c r="D80" s="13"/>
      <c r="E80" s="737" t="s">
        <v>487</v>
      </c>
      <c r="F80" s="737"/>
      <c r="G80" s="737"/>
      <c r="H80" s="737"/>
      <c r="I80" s="737"/>
      <c r="J80" s="737"/>
      <c r="K80" s="14"/>
    </row>
    <row r="81" spans="3:13" ht="40.25" customHeight="1" thickBot="1">
      <c r="C81" s="709"/>
      <c r="D81" s="710"/>
      <c r="E81" s="710"/>
      <c r="F81" s="710"/>
      <c r="G81" s="710"/>
      <c r="H81" s="710"/>
      <c r="I81" s="710"/>
      <c r="J81" s="710"/>
      <c r="K81" s="711"/>
    </row>
    <row r="82" spans="3:13" ht="20" thickBot="1">
      <c r="C82" s="366" t="s">
        <v>14</v>
      </c>
      <c r="D82" s="367" t="s">
        <v>25</v>
      </c>
      <c r="E82" s="368" t="s">
        <v>26</v>
      </c>
      <c r="F82" s="369" t="s">
        <v>27</v>
      </c>
      <c r="G82" s="370" t="s">
        <v>476</v>
      </c>
      <c r="H82" s="367" t="s">
        <v>15</v>
      </c>
      <c r="I82" s="367" t="s">
        <v>16</v>
      </c>
      <c r="J82" s="371" t="s">
        <v>17</v>
      </c>
      <c r="K82" s="372" t="s">
        <v>18</v>
      </c>
    </row>
    <row r="83" spans="3:13" ht="19" thickBot="1">
      <c r="C83" s="24" t="s">
        <v>21</v>
      </c>
      <c r="D83" s="25"/>
      <c r="E83" s="25"/>
      <c r="F83" s="25"/>
      <c r="G83" s="25"/>
      <c r="H83" s="25"/>
      <c r="I83" s="25"/>
      <c r="J83" s="37"/>
      <c r="K83" s="26"/>
    </row>
    <row r="84" spans="3:13" ht="38">
      <c r="C84" s="74">
        <v>1</v>
      </c>
      <c r="D84" s="75" t="s">
        <v>39</v>
      </c>
      <c r="E84" s="76" t="s">
        <v>40</v>
      </c>
      <c r="F84" s="77"/>
      <c r="G84" s="78" t="s">
        <v>37</v>
      </c>
      <c r="H84" s="76" t="s">
        <v>28</v>
      </c>
      <c r="I84" s="79">
        <v>3282.3747000000008</v>
      </c>
      <c r="J84" s="30">
        <v>23279</v>
      </c>
      <c r="K84" s="380">
        <f>ROUND(I84*J84,0)</f>
        <v>76410401</v>
      </c>
    </row>
    <row r="85" spans="3:13" ht="38">
      <c r="C85" s="27">
        <f>C84+1</f>
        <v>2</v>
      </c>
      <c r="D85" s="45">
        <v>1.6</v>
      </c>
      <c r="E85" s="45" t="s">
        <v>48</v>
      </c>
      <c r="F85" s="73"/>
      <c r="G85" s="38" t="s">
        <v>95</v>
      </c>
      <c r="H85" s="45" t="s">
        <v>96</v>
      </c>
      <c r="I85" s="79">
        <v>131294.98800000004</v>
      </c>
      <c r="J85" s="30">
        <v>1444</v>
      </c>
      <c r="K85" s="381">
        <f>ROUND(I85*J85,0)</f>
        <v>189589963</v>
      </c>
    </row>
    <row r="86" spans="3:13" ht="20" thickBot="1">
      <c r="C86" s="31" t="s">
        <v>19</v>
      </c>
      <c r="D86" s="32"/>
      <c r="E86" s="32"/>
      <c r="F86" s="32"/>
      <c r="G86" s="33" t="s">
        <v>20</v>
      </c>
      <c r="H86" s="32"/>
      <c r="I86" s="39"/>
      <c r="J86" s="40"/>
      <c r="K86" s="36">
        <f>SUM(K84:K85)</f>
        <v>266000364</v>
      </c>
      <c r="M86" s="405">
        <f>K86*1.35</f>
        <v>359100491.40000004</v>
      </c>
    </row>
    <row r="87" spans="3:13" ht="19" thickBot="1">
      <c r="C87" s="24" t="s">
        <v>22</v>
      </c>
      <c r="D87" s="25"/>
      <c r="E87" s="25"/>
      <c r="F87" s="25"/>
      <c r="G87" s="25" t="s">
        <v>20</v>
      </c>
      <c r="H87" s="25"/>
      <c r="I87" s="25"/>
      <c r="J87" s="37"/>
      <c r="K87" s="26"/>
    </row>
    <row r="88" spans="3:13" ht="19">
      <c r="C88" s="27">
        <f>C85+1</f>
        <v>3</v>
      </c>
      <c r="D88" s="45" t="s">
        <v>41</v>
      </c>
      <c r="E88" s="45" t="s">
        <v>42</v>
      </c>
      <c r="F88" s="28"/>
      <c r="G88" s="38" t="s">
        <v>475</v>
      </c>
      <c r="H88" s="45" t="s">
        <v>33</v>
      </c>
      <c r="I88" s="29">
        <v>5232</v>
      </c>
      <c r="J88" s="30">
        <v>6176</v>
      </c>
      <c r="K88" s="381">
        <f t="shared" ref="K88:K97" si="10">ROUND(I88*J88,0)</f>
        <v>32312832</v>
      </c>
    </row>
    <row r="89" spans="3:13" ht="23.5" customHeight="1">
      <c r="C89" s="27">
        <f>C88+1</f>
        <v>4</v>
      </c>
      <c r="D89" s="45">
        <v>3.2</v>
      </c>
      <c r="E89" s="45" t="s">
        <v>29</v>
      </c>
      <c r="F89" s="28"/>
      <c r="G89" s="38" t="s">
        <v>97</v>
      </c>
      <c r="H89" s="45" t="s">
        <v>28</v>
      </c>
      <c r="I89" s="29">
        <v>259.5</v>
      </c>
      <c r="J89" s="30">
        <v>159079</v>
      </c>
      <c r="K89" s="381">
        <f t="shared" si="10"/>
        <v>41281001</v>
      </c>
    </row>
    <row r="90" spans="3:13" ht="23.5" customHeight="1">
      <c r="C90" s="27">
        <f t="shared" ref="C90:C97" si="11">C89+1</f>
        <v>5</v>
      </c>
      <c r="D90" s="45">
        <v>3.3</v>
      </c>
      <c r="E90" s="45" t="s">
        <v>29</v>
      </c>
      <c r="F90" s="28"/>
      <c r="G90" s="38" t="s">
        <v>30</v>
      </c>
      <c r="H90" s="45" t="s">
        <v>28</v>
      </c>
      <c r="I90" s="29">
        <v>1919.4</v>
      </c>
      <c r="J90" s="30">
        <v>186673</v>
      </c>
      <c r="K90" s="381">
        <f t="shared" si="10"/>
        <v>358300156</v>
      </c>
    </row>
    <row r="91" spans="3:13" ht="47.5" customHeight="1">
      <c r="C91" s="27">
        <f t="shared" si="11"/>
        <v>6</v>
      </c>
      <c r="D91" s="45">
        <v>3.4</v>
      </c>
      <c r="E91" s="45" t="s">
        <v>48</v>
      </c>
      <c r="F91" s="28"/>
      <c r="G91" s="38" t="s">
        <v>477</v>
      </c>
      <c r="H91" s="45" t="s">
        <v>28</v>
      </c>
      <c r="I91" s="29">
        <v>3.36</v>
      </c>
      <c r="J91" s="30">
        <v>156211</v>
      </c>
      <c r="K91" s="381">
        <f t="shared" si="10"/>
        <v>524869</v>
      </c>
    </row>
    <row r="92" spans="3:13" ht="44.5" customHeight="1">
      <c r="C92" s="27">
        <f t="shared" si="11"/>
        <v>7</v>
      </c>
      <c r="D92" s="45">
        <v>3.5</v>
      </c>
      <c r="E92" s="45" t="s">
        <v>31</v>
      </c>
      <c r="F92" s="28"/>
      <c r="G92" s="38" t="s">
        <v>32</v>
      </c>
      <c r="H92" s="45" t="s">
        <v>33</v>
      </c>
      <c r="I92" s="29">
        <v>6174</v>
      </c>
      <c r="J92" s="407">
        <v>4412</v>
      </c>
      <c r="K92" s="381">
        <f t="shared" si="10"/>
        <v>27239688</v>
      </c>
    </row>
    <row r="93" spans="3:13" ht="23.5" customHeight="1">
      <c r="C93" s="27">
        <f t="shared" si="11"/>
        <v>8</v>
      </c>
      <c r="D93" s="45">
        <v>3.6</v>
      </c>
      <c r="E93" s="45" t="s">
        <v>43</v>
      </c>
      <c r="F93" s="28"/>
      <c r="G93" s="38" t="s">
        <v>46</v>
      </c>
      <c r="H93" s="45" t="s">
        <v>33</v>
      </c>
      <c r="I93" s="29">
        <v>328.90000000000003</v>
      </c>
      <c r="J93" s="30">
        <v>1274</v>
      </c>
      <c r="K93" s="381">
        <f t="shared" si="10"/>
        <v>419019</v>
      </c>
    </row>
    <row r="94" spans="3:13" ht="23.5" customHeight="1">
      <c r="C94" s="27">
        <f t="shared" si="11"/>
        <v>9</v>
      </c>
      <c r="D94" s="45">
        <v>3.8</v>
      </c>
      <c r="E94" s="45" t="s">
        <v>44</v>
      </c>
      <c r="F94" s="28"/>
      <c r="G94" s="38" t="s">
        <v>47</v>
      </c>
      <c r="H94" s="45" t="s">
        <v>33</v>
      </c>
      <c r="I94" s="29">
        <v>6120</v>
      </c>
      <c r="J94" s="30">
        <v>74127</v>
      </c>
      <c r="K94" s="381">
        <f t="shared" si="10"/>
        <v>453657240</v>
      </c>
    </row>
    <row r="95" spans="3:13" ht="23.5" customHeight="1">
      <c r="C95" s="27">
        <f t="shared" si="11"/>
        <v>10</v>
      </c>
      <c r="D95" s="45" t="s">
        <v>34</v>
      </c>
      <c r="E95" s="45" t="s">
        <v>45</v>
      </c>
      <c r="F95" s="28"/>
      <c r="G95" s="38" t="s">
        <v>35</v>
      </c>
      <c r="H95" s="45" t="s">
        <v>28</v>
      </c>
      <c r="I95" s="29">
        <v>469.92</v>
      </c>
      <c r="J95" s="30">
        <v>884215</v>
      </c>
      <c r="K95" s="381">
        <f t="shared" si="10"/>
        <v>415510313</v>
      </c>
    </row>
    <row r="96" spans="3:13" ht="23.5" customHeight="1">
      <c r="C96" s="27">
        <f t="shared" si="11"/>
        <v>11</v>
      </c>
      <c r="D96" s="45">
        <v>3.15</v>
      </c>
      <c r="E96" s="45" t="s">
        <v>99</v>
      </c>
      <c r="F96" s="28"/>
      <c r="G96" s="38" t="s">
        <v>100</v>
      </c>
      <c r="H96" s="45" t="s">
        <v>28</v>
      </c>
      <c r="I96" s="29">
        <v>43.8</v>
      </c>
      <c r="J96" s="30">
        <v>134557</v>
      </c>
      <c r="K96" s="381">
        <f t="shared" si="10"/>
        <v>5893597</v>
      </c>
    </row>
    <row r="97" spans="3:13" ht="23.5" customHeight="1">
      <c r="C97" s="27">
        <f t="shared" si="11"/>
        <v>12</v>
      </c>
      <c r="D97" s="45">
        <v>3.22</v>
      </c>
      <c r="E97" s="45" t="s">
        <v>48</v>
      </c>
      <c r="F97" s="28"/>
      <c r="G97" s="38" t="s">
        <v>98</v>
      </c>
      <c r="H97" s="45" t="s">
        <v>28</v>
      </c>
      <c r="I97" s="29">
        <v>131.4</v>
      </c>
      <c r="J97" s="30">
        <v>147129</v>
      </c>
      <c r="K97" s="381">
        <f t="shared" si="10"/>
        <v>19332751</v>
      </c>
    </row>
    <row r="98" spans="3:13" ht="23.5" customHeight="1" thickBot="1">
      <c r="C98" s="31" t="s">
        <v>19</v>
      </c>
      <c r="D98" s="32"/>
      <c r="E98" s="32"/>
      <c r="F98" s="32"/>
      <c r="G98" s="33" t="s">
        <v>20</v>
      </c>
      <c r="H98" s="32"/>
      <c r="I98" s="34"/>
      <c r="J98" s="35"/>
      <c r="K98" s="36">
        <f>SUM(K88:K97)</f>
        <v>1354471466</v>
      </c>
      <c r="M98" s="405">
        <f>K98*1.35</f>
        <v>1828536479.1000001</v>
      </c>
    </row>
    <row r="99" spans="3:13" ht="19" thickBot="1">
      <c r="C99" s="61" t="s">
        <v>67</v>
      </c>
      <c r="D99" s="62"/>
      <c r="E99" s="62"/>
      <c r="F99" s="62"/>
      <c r="G99" s="62" t="s">
        <v>20</v>
      </c>
      <c r="H99" s="62"/>
      <c r="I99" s="62"/>
      <c r="J99" s="55"/>
      <c r="K99" s="63"/>
    </row>
    <row r="100" spans="3:13" ht="19">
      <c r="C100" s="27">
        <f>C97+1</f>
        <v>13</v>
      </c>
      <c r="D100" s="45" t="s">
        <v>68</v>
      </c>
      <c r="E100" s="45" t="s">
        <v>71</v>
      </c>
      <c r="F100" s="45"/>
      <c r="G100" s="92" t="s">
        <v>69</v>
      </c>
      <c r="H100" s="45" t="s">
        <v>203</v>
      </c>
      <c r="I100" s="64">
        <v>1167</v>
      </c>
      <c r="J100" s="30">
        <v>33078</v>
      </c>
      <c r="K100" s="56">
        <f>ROUND(I100*J100,0)</f>
        <v>38602026</v>
      </c>
    </row>
    <row r="101" spans="3:13" ht="20" thickBot="1">
      <c r="C101" s="31" t="s">
        <v>19</v>
      </c>
      <c r="D101" s="32"/>
      <c r="E101" s="32"/>
      <c r="F101" s="32"/>
      <c r="G101" s="33" t="s">
        <v>20</v>
      </c>
      <c r="H101" s="32"/>
      <c r="I101" s="34"/>
      <c r="J101" s="35"/>
      <c r="K101" s="36">
        <f>SUM(K100)</f>
        <v>38602026</v>
      </c>
      <c r="M101" s="405">
        <f>K101*1.35</f>
        <v>52112735.100000001</v>
      </c>
    </row>
    <row r="102" spans="3:13" ht="19" thickBot="1">
      <c r="C102" s="24" t="s">
        <v>64</v>
      </c>
      <c r="D102" s="25"/>
      <c r="E102" s="25"/>
      <c r="F102" s="25"/>
      <c r="G102" s="25"/>
      <c r="H102" s="25"/>
      <c r="I102" s="25"/>
      <c r="J102" s="37"/>
      <c r="K102" s="26"/>
    </row>
    <row r="103" spans="3:13" ht="19">
      <c r="C103" s="27">
        <f>C100+1</f>
        <v>14</v>
      </c>
      <c r="D103" s="45" t="s">
        <v>82</v>
      </c>
      <c r="E103" s="45" t="s">
        <v>79</v>
      </c>
      <c r="F103" s="45"/>
      <c r="G103" s="92" t="s">
        <v>80</v>
      </c>
      <c r="H103" s="45" t="s">
        <v>28</v>
      </c>
      <c r="I103" s="64">
        <v>60.420839999999998</v>
      </c>
      <c r="J103" s="30">
        <v>660549</v>
      </c>
      <c r="K103" s="56">
        <f t="shared" ref="K103:K111" si="12">ROUND(I103*J103,0)</f>
        <v>39910925</v>
      </c>
    </row>
    <row r="104" spans="3:13" ht="24.5" customHeight="1">
      <c r="C104" s="27">
        <f>C103+1</f>
        <v>15</v>
      </c>
      <c r="D104" s="45" t="s">
        <v>81</v>
      </c>
      <c r="E104" s="45" t="s">
        <v>79</v>
      </c>
      <c r="F104" s="45"/>
      <c r="G104" s="92" t="s">
        <v>83</v>
      </c>
      <c r="H104" s="45" t="s">
        <v>28</v>
      </c>
      <c r="I104" s="29">
        <v>21.024999999999999</v>
      </c>
      <c r="J104" s="30">
        <v>778614</v>
      </c>
      <c r="K104" s="56">
        <f t="shared" si="12"/>
        <v>16370359</v>
      </c>
    </row>
    <row r="105" spans="3:13" ht="51.5" customHeight="1">
      <c r="C105" s="27">
        <f t="shared" ref="C105:C111" si="13">C104+1</f>
        <v>16</v>
      </c>
      <c r="D105" s="45" t="s">
        <v>478</v>
      </c>
      <c r="E105" s="45" t="s">
        <v>103</v>
      </c>
      <c r="F105" s="45"/>
      <c r="G105" s="92" t="s">
        <v>104</v>
      </c>
      <c r="H105" s="45" t="s">
        <v>203</v>
      </c>
      <c r="I105" s="64">
        <v>15</v>
      </c>
      <c r="J105" s="30">
        <v>5511636</v>
      </c>
      <c r="K105" s="56">
        <f t="shared" si="12"/>
        <v>82674540</v>
      </c>
    </row>
    <row r="106" spans="3:13" ht="56.5" customHeight="1">
      <c r="C106" s="27">
        <f t="shared" si="13"/>
        <v>17</v>
      </c>
      <c r="D106" s="45" t="s">
        <v>479</v>
      </c>
      <c r="E106" s="45" t="s">
        <v>65</v>
      </c>
      <c r="F106" s="45"/>
      <c r="G106" s="92" t="s">
        <v>480</v>
      </c>
      <c r="H106" s="45" t="s">
        <v>28</v>
      </c>
      <c r="I106" s="64">
        <v>659.63231032559258</v>
      </c>
      <c r="J106" s="30">
        <v>635994</v>
      </c>
      <c r="K106" s="56">
        <f t="shared" si="12"/>
        <v>419522192</v>
      </c>
    </row>
    <row r="107" spans="3:13" ht="24.5" customHeight="1">
      <c r="C107" s="27">
        <f t="shared" si="13"/>
        <v>18</v>
      </c>
      <c r="D107" s="45" t="s">
        <v>70</v>
      </c>
      <c r="E107" s="45" t="s">
        <v>72</v>
      </c>
      <c r="F107" s="45"/>
      <c r="G107" s="92" t="s">
        <v>73</v>
      </c>
      <c r="H107" s="45" t="s">
        <v>28</v>
      </c>
      <c r="I107" s="64">
        <v>540.48</v>
      </c>
      <c r="J107" s="30">
        <v>194774</v>
      </c>
      <c r="K107" s="56">
        <f t="shared" si="12"/>
        <v>105271452</v>
      </c>
    </row>
    <row r="108" spans="3:13" ht="24.5" customHeight="1">
      <c r="C108" s="27">
        <f t="shared" si="13"/>
        <v>19</v>
      </c>
      <c r="D108" s="45" t="s">
        <v>84</v>
      </c>
      <c r="E108" s="45" t="s">
        <v>85</v>
      </c>
      <c r="F108" s="45"/>
      <c r="G108" s="92" t="s">
        <v>86</v>
      </c>
      <c r="H108" s="45" t="s">
        <v>28</v>
      </c>
      <c r="I108" s="29">
        <v>53.211611019615319</v>
      </c>
      <c r="J108" s="30">
        <v>141838</v>
      </c>
      <c r="K108" s="56">
        <f t="shared" si="12"/>
        <v>7547428</v>
      </c>
    </row>
    <row r="109" spans="3:13" ht="24.5" customHeight="1">
      <c r="C109" s="27">
        <f t="shared" si="13"/>
        <v>20</v>
      </c>
      <c r="D109" s="45" t="s">
        <v>87</v>
      </c>
      <c r="E109" s="45" t="s">
        <v>88</v>
      </c>
      <c r="F109" s="45"/>
      <c r="G109" s="92" t="s">
        <v>89</v>
      </c>
      <c r="H109" s="45" t="s">
        <v>28</v>
      </c>
      <c r="I109" s="29">
        <v>10.677611019615311</v>
      </c>
      <c r="J109" s="30">
        <v>438942</v>
      </c>
      <c r="K109" s="56">
        <f t="shared" si="12"/>
        <v>4686852</v>
      </c>
    </row>
    <row r="110" spans="3:13" ht="24.5" customHeight="1">
      <c r="C110" s="27">
        <f t="shared" si="13"/>
        <v>21</v>
      </c>
      <c r="D110" s="45" t="s">
        <v>74</v>
      </c>
      <c r="E110" s="45" t="s">
        <v>48</v>
      </c>
      <c r="F110" s="45"/>
      <c r="G110" s="92" t="s">
        <v>75</v>
      </c>
      <c r="H110" s="45" t="s">
        <v>33</v>
      </c>
      <c r="I110" s="29">
        <v>3603.1999999999994</v>
      </c>
      <c r="J110" s="30">
        <v>9790</v>
      </c>
      <c r="K110" s="56">
        <f t="shared" si="12"/>
        <v>35275328</v>
      </c>
    </row>
    <row r="111" spans="3:13" ht="35.5" customHeight="1">
      <c r="C111" s="27">
        <f t="shared" si="13"/>
        <v>22</v>
      </c>
      <c r="D111" s="45" t="s">
        <v>90</v>
      </c>
      <c r="E111" s="45" t="s">
        <v>91</v>
      </c>
      <c r="F111" s="45"/>
      <c r="G111" s="92" t="s">
        <v>92</v>
      </c>
      <c r="H111" s="45" t="s">
        <v>203</v>
      </c>
      <c r="I111" s="29">
        <v>12</v>
      </c>
      <c r="J111" s="30">
        <v>708408</v>
      </c>
      <c r="K111" s="56">
        <f t="shared" si="12"/>
        <v>8500896</v>
      </c>
    </row>
    <row r="112" spans="3:13" ht="35.5" customHeight="1" thickBot="1">
      <c r="C112" s="31" t="s">
        <v>19</v>
      </c>
      <c r="D112" s="57"/>
      <c r="E112" s="57"/>
      <c r="F112" s="57"/>
      <c r="G112" s="58" t="s">
        <v>20</v>
      </c>
      <c r="H112" s="59"/>
      <c r="I112" s="34"/>
      <c r="J112" s="60"/>
      <c r="K112" s="36">
        <f>SUM(K103:K111)</f>
        <v>719759972</v>
      </c>
      <c r="M112" s="405">
        <f>K112*1.35</f>
        <v>971675962.20000005</v>
      </c>
    </row>
    <row r="113" spans="3:13" ht="19" thickBot="1">
      <c r="C113" s="24" t="s">
        <v>66</v>
      </c>
      <c r="D113" s="25"/>
      <c r="E113" s="25"/>
      <c r="F113" s="25"/>
      <c r="G113" s="25" t="s">
        <v>20</v>
      </c>
      <c r="H113" s="25"/>
      <c r="I113" s="25"/>
      <c r="J113" s="37"/>
      <c r="K113" s="26"/>
    </row>
    <row r="114" spans="3:13" ht="19">
      <c r="C114" s="27">
        <f>C111+1</f>
        <v>23</v>
      </c>
      <c r="D114" s="45">
        <v>4.5200000000000298</v>
      </c>
      <c r="E114" s="45" t="s">
        <v>77</v>
      </c>
      <c r="F114" s="45"/>
      <c r="G114" s="92" t="s">
        <v>78</v>
      </c>
      <c r="H114" s="45" t="s">
        <v>36</v>
      </c>
      <c r="I114" s="29">
        <v>53452.042660000006</v>
      </c>
      <c r="J114" s="30">
        <v>8317</v>
      </c>
      <c r="K114" s="56">
        <f>ROUND(I114*J114,0)</f>
        <v>444560639</v>
      </c>
      <c r="M114" s="405"/>
    </row>
    <row r="115" spans="3:13" ht="19" thickBot="1">
      <c r="C115" s="31" t="s">
        <v>19</v>
      </c>
      <c r="D115" s="57"/>
      <c r="E115" s="57"/>
      <c r="F115" s="57"/>
      <c r="G115" s="58" t="s">
        <v>20</v>
      </c>
      <c r="H115" s="59"/>
      <c r="I115" s="34"/>
      <c r="J115" s="60"/>
      <c r="K115" s="36">
        <f>SUM(K114:K114)</f>
        <v>444560639</v>
      </c>
      <c r="M115" s="405">
        <f>K115*1.35</f>
        <v>600156862.6500001</v>
      </c>
    </row>
    <row r="116" spans="3:13" ht="19" thickBot="1">
      <c r="C116" s="24" t="s">
        <v>117</v>
      </c>
      <c r="D116" s="25"/>
      <c r="E116" s="25"/>
      <c r="F116" s="25"/>
      <c r="G116" s="25" t="s">
        <v>20</v>
      </c>
      <c r="H116" s="25"/>
      <c r="I116" s="25"/>
      <c r="J116" s="37"/>
      <c r="K116" s="26"/>
    </row>
    <row r="117" spans="3:13" ht="38">
      <c r="C117" s="27">
        <f>C114+1</f>
        <v>24</v>
      </c>
      <c r="D117" s="69">
        <v>6.2</v>
      </c>
      <c r="E117" s="70" t="s">
        <v>118</v>
      </c>
      <c r="F117" s="71"/>
      <c r="G117" s="38" t="s">
        <v>120</v>
      </c>
      <c r="H117" s="72" t="s">
        <v>116</v>
      </c>
      <c r="I117" s="29">
        <v>16</v>
      </c>
      <c r="J117" s="30">
        <v>168638</v>
      </c>
      <c r="K117" s="56">
        <f>ROUND(I117*J117,0)</f>
        <v>2698208</v>
      </c>
    </row>
    <row r="118" spans="3:13" ht="38">
      <c r="C118" s="27">
        <f t="shared" ref="C118" si="14">+C117+1</f>
        <v>25</v>
      </c>
      <c r="D118" s="69">
        <v>6.6</v>
      </c>
      <c r="E118" s="70" t="s">
        <v>119</v>
      </c>
      <c r="F118" s="71"/>
      <c r="G118" s="38" t="s">
        <v>121</v>
      </c>
      <c r="H118" s="45" t="s">
        <v>33</v>
      </c>
      <c r="I118" s="29">
        <v>2654.6</v>
      </c>
      <c r="J118" s="30">
        <v>2005</v>
      </c>
      <c r="K118" s="56">
        <f>ROUND(I118*J118,0)</f>
        <v>5322473</v>
      </c>
    </row>
    <row r="119" spans="3:13" ht="19" thickBot="1">
      <c r="C119" s="31" t="s">
        <v>19</v>
      </c>
      <c r="D119" s="57"/>
      <c r="E119" s="57"/>
      <c r="F119" s="57"/>
      <c r="G119" s="58" t="s">
        <v>20</v>
      </c>
      <c r="H119" s="59"/>
      <c r="I119" s="34"/>
      <c r="J119" s="60"/>
      <c r="K119" s="36">
        <f>SUM(K117:K118)</f>
        <v>8020681</v>
      </c>
      <c r="M119" s="405">
        <f>K119*1.35</f>
        <v>10827919.350000001</v>
      </c>
    </row>
    <row r="120" spans="3:13" ht="29" thickBot="1">
      <c r="C120" s="730" t="s">
        <v>23</v>
      </c>
      <c r="D120" s="731"/>
      <c r="E120" s="731"/>
      <c r="F120" s="731"/>
      <c r="G120" s="731"/>
      <c r="H120" s="731"/>
      <c r="I120" s="731"/>
      <c r="J120" s="732"/>
      <c r="K120" s="23">
        <f>K86+K98+K101+K112+K115+K119</f>
        <v>2831415148</v>
      </c>
      <c r="M120" s="405">
        <f>K120*1.35</f>
        <v>3822410449.8000002</v>
      </c>
    </row>
    <row r="121" spans="3:13" ht="17" thickBot="1"/>
    <row r="122" spans="3:13" ht="29" thickBot="1">
      <c r="C122" s="730" t="s">
        <v>49</v>
      </c>
      <c r="D122" s="731"/>
      <c r="E122" s="731"/>
      <c r="F122" s="731"/>
      <c r="G122" s="731"/>
      <c r="H122" s="731"/>
      <c r="I122" s="731"/>
      <c r="J122" s="732"/>
      <c r="K122" s="23">
        <f>K120</f>
        <v>2831415148</v>
      </c>
      <c r="M122" s="405">
        <f>K122*1.35</f>
        <v>3822410449.8000002</v>
      </c>
    </row>
    <row r="123" spans="3:13" ht="17" thickBot="1"/>
    <row r="124" spans="3:13" ht="29" thickBot="1">
      <c r="C124" s="733" t="s">
        <v>122</v>
      </c>
      <c r="D124" s="734"/>
      <c r="E124" s="734"/>
      <c r="F124" s="734"/>
      <c r="G124" s="734"/>
      <c r="H124" s="734"/>
      <c r="I124" s="734"/>
      <c r="J124" s="735"/>
      <c r="K124" s="22">
        <f>+ROUND(K122*0.35,0)</f>
        <v>990995302</v>
      </c>
    </row>
    <row r="125" spans="3:13" ht="17" thickBot="1">
      <c r="C125" s="16"/>
      <c r="E125" s="16"/>
    </row>
    <row r="126" spans="3:13" ht="31" thickBot="1">
      <c r="C126" s="738" t="s">
        <v>38</v>
      </c>
      <c r="D126" s="739"/>
      <c r="E126" s="739"/>
      <c r="F126" s="739"/>
      <c r="G126" s="739"/>
      <c r="H126" s="739"/>
      <c r="I126" s="739"/>
      <c r="J126" s="740"/>
      <c r="K126" s="373">
        <f>SUM(K122:K124)</f>
        <v>3822410450</v>
      </c>
      <c r="M126" s="405">
        <f>K126*1.35</f>
        <v>5160254107.5</v>
      </c>
    </row>
    <row r="127" spans="3:13" ht="17" thickBot="1"/>
    <row r="128" spans="3:13" ht="19" thickBot="1">
      <c r="C128" s="24" t="s">
        <v>109</v>
      </c>
      <c r="D128" s="25"/>
      <c r="E128" s="25"/>
      <c r="F128" s="25"/>
      <c r="G128" s="25" t="s">
        <v>20</v>
      </c>
      <c r="H128" s="25"/>
      <c r="I128" s="25"/>
      <c r="J128" s="37"/>
      <c r="K128" s="26"/>
    </row>
    <row r="129" spans="3:15" ht="19">
      <c r="C129" s="27">
        <f>C118+1</f>
        <v>26</v>
      </c>
      <c r="D129" s="69" t="s">
        <v>110</v>
      </c>
      <c r="E129" s="70" t="s">
        <v>111</v>
      </c>
      <c r="F129" s="71"/>
      <c r="G129" s="38" t="s">
        <v>112</v>
      </c>
      <c r="H129" s="72" t="s">
        <v>203</v>
      </c>
      <c r="I129" s="29">
        <v>12600</v>
      </c>
      <c r="J129" s="30">
        <v>4474</v>
      </c>
      <c r="K129" s="56">
        <f t="shared" ref="K129:K132" si="15">ROUND(I129*J129,0)</f>
        <v>56372400</v>
      </c>
    </row>
    <row r="130" spans="3:15" ht="22.25" customHeight="1">
      <c r="C130" s="27">
        <f>C129+1</f>
        <v>27</v>
      </c>
      <c r="D130" s="69" t="s">
        <v>113</v>
      </c>
      <c r="E130" s="70" t="s">
        <v>114</v>
      </c>
      <c r="F130" s="71"/>
      <c r="G130" s="38" t="s">
        <v>115</v>
      </c>
      <c r="H130" s="72" t="s">
        <v>116</v>
      </c>
      <c r="I130" s="29">
        <v>1050</v>
      </c>
      <c r="J130" s="30">
        <v>15153</v>
      </c>
      <c r="K130" s="56">
        <f t="shared" si="15"/>
        <v>15910650</v>
      </c>
    </row>
    <row r="131" spans="3:15" ht="22.25" customHeight="1">
      <c r="C131" s="27">
        <f t="shared" ref="C131:C132" si="16">C130+1</f>
        <v>28</v>
      </c>
      <c r="D131" s="69" t="s">
        <v>481</v>
      </c>
      <c r="E131" s="70" t="s">
        <v>48</v>
      </c>
      <c r="F131" s="71"/>
      <c r="G131" s="38" t="s">
        <v>482</v>
      </c>
      <c r="H131" s="72" t="s">
        <v>116</v>
      </c>
      <c r="I131" s="29">
        <v>20</v>
      </c>
      <c r="J131" s="30">
        <v>280643</v>
      </c>
      <c r="K131" s="56">
        <f t="shared" si="15"/>
        <v>5612860</v>
      </c>
    </row>
    <row r="132" spans="3:15" ht="22.25" customHeight="1">
      <c r="C132" s="27">
        <f t="shared" si="16"/>
        <v>29</v>
      </c>
      <c r="D132" s="69" t="s">
        <v>483</v>
      </c>
      <c r="E132" s="70" t="s">
        <v>48</v>
      </c>
      <c r="F132" s="71"/>
      <c r="G132" s="38" t="s">
        <v>484</v>
      </c>
      <c r="H132" s="72" t="s">
        <v>116</v>
      </c>
      <c r="I132" s="29">
        <v>240</v>
      </c>
      <c r="J132" s="30">
        <v>16166</v>
      </c>
      <c r="K132" s="56">
        <f t="shared" si="15"/>
        <v>3879840</v>
      </c>
    </row>
    <row r="133" spans="3:15" ht="22.25" customHeight="1" thickBot="1">
      <c r="C133" s="31" t="s">
        <v>19</v>
      </c>
      <c r="D133" s="57"/>
      <c r="E133" s="57"/>
      <c r="F133" s="57"/>
      <c r="G133" s="58" t="s">
        <v>20</v>
      </c>
      <c r="H133" s="59"/>
      <c r="I133" s="34"/>
      <c r="J133" s="60"/>
      <c r="K133" s="36">
        <f>SUM(K129:K132)</f>
        <v>81775750</v>
      </c>
    </row>
    <row r="134" spans="3:15" ht="29" thickBot="1">
      <c r="C134" s="730" t="s">
        <v>23</v>
      </c>
      <c r="D134" s="731"/>
      <c r="E134" s="731"/>
      <c r="F134" s="731"/>
      <c r="G134" s="731"/>
      <c r="H134" s="731"/>
      <c r="I134" s="731"/>
      <c r="J134" s="732"/>
      <c r="K134" s="23">
        <f>SUM(K133)</f>
        <v>81775750</v>
      </c>
      <c r="M134" s="405">
        <f>K134*1.35</f>
        <v>110397262.5</v>
      </c>
    </row>
    <row r="135" spans="3:15" ht="29" thickBot="1">
      <c r="C135" s="390"/>
      <c r="D135" s="390"/>
      <c r="E135" s="391"/>
      <c r="F135" s="390"/>
      <c r="G135" s="390"/>
      <c r="H135" s="390"/>
      <c r="I135" s="390"/>
      <c r="J135" s="390"/>
      <c r="K135" s="390"/>
    </row>
    <row r="136" spans="3:15" ht="22.25" customHeight="1" thickBot="1">
      <c r="C136" s="730" t="s">
        <v>49</v>
      </c>
      <c r="D136" s="731"/>
      <c r="E136" s="731"/>
      <c r="F136" s="731"/>
      <c r="G136" s="731"/>
      <c r="H136" s="731"/>
      <c r="I136" s="731"/>
      <c r="J136" s="732"/>
      <c r="K136" s="23">
        <f>K134</f>
        <v>81775750</v>
      </c>
      <c r="M136" s="405">
        <f>K136*1.35</f>
        <v>110397262.5</v>
      </c>
    </row>
    <row r="137" spans="3:15" ht="29" thickBot="1">
      <c r="C137" s="390"/>
      <c r="D137" s="390"/>
      <c r="E137" s="391"/>
      <c r="F137" s="390"/>
      <c r="G137" s="390"/>
      <c r="H137" s="390"/>
      <c r="I137" s="390"/>
      <c r="J137" s="390"/>
      <c r="K137" s="390"/>
    </row>
    <row r="138" spans="3:15" ht="32" customHeight="1" thickBot="1">
      <c r="C138" s="730" t="s">
        <v>122</v>
      </c>
      <c r="D138" s="731"/>
      <c r="E138" s="731"/>
      <c r="F138" s="731"/>
      <c r="G138" s="731"/>
      <c r="H138" s="731"/>
      <c r="I138" s="731"/>
      <c r="J138" s="732"/>
      <c r="K138" s="23">
        <f>+ROUND(K136*0.35,0)</f>
        <v>28621513</v>
      </c>
    </row>
    <row r="139" spans="3:15" ht="29" thickBot="1">
      <c r="C139" s="390"/>
      <c r="D139" s="390"/>
      <c r="E139" s="390"/>
      <c r="F139" s="390"/>
      <c r="G139" s="390"/>
      <c r="H139" s="390"/>
      <c r="I139" s="390"/>
      <c r="J139" s="390"/>
      <c r="K139" s="390"/>
    </row>
    <row r="140" spans="3:15" ht="26.5" customHeight="1" thickBot="1">
      <c r="C140" s="730" t="s">
        <v>38</v>
      </c>
      <c r="D140" s="731"/>
      <c r="E140" s="731"/>
      <c r="F140" s="731"/>
      <c r="G140" s="731"/>
      <c r="H140" s="731"/>
      <c r="I140" s="731"/>
      <c r="J140" s="732"/>
      <c r="K140" s="23">
        <f>SUM(K136:K138)</f>
        <v>110397263</v>
      </c>
      <c r="M140" s="405">
        <f>K140*1.35</f>
        <v>149036305.05000001</v>
      </c>
    </row>
    <row r="141" spans="3:15" ht="29" thickBot="1">
      <c r="C141" s="390"/>
      <c r="D141" s="390"/>
      <c r="E141" s="391"/>
      <c r="F141" s="390"/>
      <c r="G141" s="390"/>
      <c r="H141" s="390"/>
      <c r="I141" s="390"/>
      <c r="J141" s="390"/>
      <c r="K141" s="390"/>
    </row>
    <row r="142" spans="3:15" ht="24.5" customHeight="1" thickBot="1">
      <c r="C142" s="730" t="s">
        <v>485</v>
      </c>
      <c r="D142" s="731"/>
      <c r="E142" s="731"/>
      <c r="F142" s="731"/>
      <c r="G142" s="731"/>
      <c r="H142" s="731"/>
      <c r="I142" s="731"/>
      <c r="J142" s="732"/>
      <c r="K142" s="23">
        <f>K126+K140</f>
        <v>3932807713</v>
      </c>
      <c r="M142" s="405">
        <f>K142*1.35</f>
        <v>5309290412.5500002</v>
      </c>
    </row>
    <row r="143" spans="3:15" ht="29" thickBot="1">
      <c r="C143" s="374"/>
      <c r="D143" s="374"/>
      <c r="E143" s="374"/>
      <c r="F143" s="374"/>
      <c r="G143" s="374"/>
      <c r="H143" s="374"/>
      <c r="I143" s="374"/>
      <c r="J143" s="374"/>
      <c r="K143" s="375"/>
    </row>
    <row r="144" spans="3:15" ht="30.5" customHeight="1" thickBot="1">
      <c r="C144" s="730" t="s">
        <v>243</v>
      </c>
      <c r="D144" s="731"/>
      <c r="E144" s="731"/>
      <c r="F144" s="731"/>
      <c r="G144" s="731"/>
      <c r="H144" s="731"/>
      <c r="I144" s="731"/>
      <c r="J144" s="732"/>
      <c r="K144" s="23" t="e">
        <f>K77+K142</f>
        <v>#REF!</v>
      </c>
      <c r="M144" s="405" t="e">
        <f>K144*1.35</f>
        <v>#REF!</v>
      </c>
      <c r="N144" s="406">
        <v>11957518240</v>
      </c>
      <c r="O144" s="11" t="e">
        <f>K144-N144</f>
        <v>#REF!</v>
      </c>
    </row>
    <row r="145" spans="3:16" ht="29" thickBot="1">
      <c r="C145" s="374"/>
      <c r="D145" s="374"/>
      <c r="E145" s="374"/>
      <c r="F145" s="374"/>
      <c r="G145" s="374"/>
      <c r="H145" s="374"/>
      <c r="I145" s="374"/>
      <c r="J145" s="374"/>
      <c r="K145" s="375"/>
    </row>
    <row r="146" spans="3:16" ht="24.5" customHeight="1" thickBot="1">
      <c r="C146" s="724" t="s">
        <v>244</v>
      </c>
      <c r="D146" s="725"/>
      <c r="E146" s="725"/>
      <c r="F146" s="725"/>
      <c r="G146" s="725"/>
      <c r="H146" s="725"/>
      <c r="I146" s="725"/>
      <c r="J146" s="726"/>
      <c r="K146" s="387">
        <f>'PPTO PMT'!I30</f>
        <v>43270928</v>
      </c>
    </row>
    <row r="147" spans="3:16" ht="29" customHeight="1" thickBot="1">
      <c r="C147" s="188"/>
      <c r="D147" s="188"/>
      <c r="E147" s="188"/>
      <c r="F147" s="188"/>
      <c r="G147" s="188"/>
      <c r="H147" s="188"/>
      <c r="I147" s="188"/>
      <c r="J147" s="188"/>
      <c r="K147" s="96"/>
    </row>
    <row r="148" spans="3:16" ht="24" customHeight="1" thickBot="1">
      <c r="C148" s="724" t="s">
        <v>245</v>
      </c>
      <c r="D148" s="725"/>
      <c r="E148" s="725"/>
      <c r="F148" s="725"/>
      <c r="G148" s="725"/>
      <c r="H148" s="725"/>
      <c r="I148" s="725"/>
      <c r="J148" s="726"/>
      <c r="K148" s="387">
        <f>'PPTO PAGA'!I99</f>
        <v>0</v>
      </c>
    </row>
    <row r="149" spans="3:16" ht="30.5" customHeight="1" thickBot="1">
      <c r="C149" s="16"/>
      <c r="E149" s="16"/>
    </row>
    <row r="150" spans="3:16" ht="30.5" customHeight="1" thickBot="1">
      <c r="C150" s="724" t="s">
        <v>246</v>
      </c>
      <c r="D150" s="725"/>
      <c r="E150" s="725"/>
      <c r="F150" s="725"/>
      <c r="G150" s="725"/>
      <c r="H150" s="725"/>
      <c r="I150" s="725"/>
      <c r="J150" s="726"/>
      <c r="K150" s="387" t="e">
        <f>K144+K146+K148</f>
        <v>#REF!</v>
      </c>
      <c r="M150" s="364"/>
    </row>
    <row r="151" spans="3:16" ht="26.5" customHeight="1" thickBot="1">
      <c r="C151" s="16"/>
      <c r="E151" s="16"/>
    </row>
    <row r="152" spans="3:16" ht="23.5" customHeight="1" thickBot="1">
      <c r="C152" s="724" t="s">
        <v>247</v>
      </c>
      <c r="D152" s="725"/>
      <c r="E152" s="725"/>
      <c r="F152" s="725"/>
      <c r="G152" s="725"/>
      <c r="H152" s="725"/>
      <c r="I152" s="725"/>
      <c r="J152" s="726"/>
      <c r="K152" s="388">
        <f>'PPTO INTERV'!J82</f>
        <v>0</v>
      </c>
    </row>
    <row r="153" spans="3:16" ht="29" customHeight="1" thickBot="1"/>
    <row r="154" spans="3:16" ht="35" customHeight="1" thickBot="1">
      <c r="C154" s="727" t="s">
        <v>248</v>
      </c>
      <c r="D154" s="728"/>
      <c r="E154" s="728"/>
      <c r="F154" s="728"/>
      <c r="G154" s="728"/>
      <c r="H154" s="728"/>
      <c r="I154" s="728"/>
      <c r="J154" s="729"/>
      <c r="K154" s="389" t="e">
        <f>K150+K152</f>
        <v>#REF!</v>
      </c>
    </row>
    <row r="156" spans="3:16" ht="18" customHeight="1">
      <c r="K156" s="365"/>
    </row>
    <row r="158" spans="3:16" ht="41" customHeight="1">
      <c r="K158" s="364"/>
    </row>
    <row r="159" spans="3:16" ht="17" customHeight="1"/>
    <row r="160" spans="3:16" ht="42.5" customHeight="1">
      <c r="N160" s="41"/>
      <c r="P160" s="19"/>
    </row>
    <row r="163" ht="38.5" customHeight="1"/>
    <row r="164" ht="38.5" customHeight="1"/>
    <row r="165" ht="38.5" customHeight="1"/>
  </sheetData>
  <mergeCells count="34">
    <mergeCell ref="C57:J57"/>
    <mergeCell ref="C3:K3"/>
    <mergeCell ref="C4:K4"/>
    <mergeCell ref="C5:K7"/>
    <mergeCell ref="Q7:R7"/>
    <mergeCell ref="E8:J8"/>
    <mergeCell ref="E9:J9"/>
    <mergeCell ref="C10:K10"/>
    <mergeCell ref="Q10:R10"/>
    <mergeCell ref="C51:J51"/>
    <mergeCell ref="C53:J53"/>
    <mergeCell ref="C55:J55"/>
    <mergeCell ref="C134:J134"/>
    <mergeCell ref="C69:J69"/>
    <mergeCell ref="C71:J71"/>
    <mergeCell ref="C73:J73"/>
    <mergeCell ref="C75:J75"/>
    <mergeCell ref="C77:J77"/>
    <mergeCell ref="E80:J80"/>
    <mergeCell ref="C81:K81"/>
    <mergeCell ref="C120:J120"/>
    <mergeCell ref="C122:J122"/>
    <mergeCell ref="C124:J124"/>
    <mergeCell ref="C126:J126"/>
    <mergeCell ref="C148:J148"/>
    <mergeCell ref="C150:J150"/>
    <mergeCell ref="C152:J152"/>
    <mergeCell ref="C154:J154"/>
    <mergeCell ref="C136:J136"/>
    <mergeCell ref="C138:J138"/>
    <mergeCell ref="C140:J140"/>
    <mergeCell ref="C142:J142"/>
    <mergeCell ref="C144:J144"/>
    <mergeCell ref="C146:J146"/>
  </mergeCells>
  <printOptions horizontalCentered="1" verticalCentered="1"/>
  <pageMargins left="0" right="0" top="0.15748031496062992" bottom="0.15748031496062992" header="0.31496062992125984" footer="0.31496062992125984"/>
  <pageSetup scale="1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O67"/>
  <sheetViews>
    <sheetView topLeftCell="A16" zoomScaleNormal="100" workbookViewId="0">
      <selection activeCell="I43" sqref="I43"/>
    </sheetView>
  </sheetViews>
  <sheetFormatPr baseColWidth="10" defaultRowHeight="15"/>
  <cols>
    <col min="2" max="2" width="15.33203125" customWidth="1"/>
    <col min="3" max="3" width="20.1640625" customWidth="1"/>
    <col min="4" max="4" width="23.33203125" customWidth="1"/>
    <col min="5" max="5" width="15.33203125" style="363" customWidth="1"/>
    <col min="6" max="8" width="15.33203125" customWidth="1"/>
    <col min="9" max="9" width="19.33203125" customWidth="1"/>
    <col min="10" max="11" width="15.33203125" customWidth="1"/>
  </cols>
  <sheetData>
    <row r="2" spans="2:11">
      <c r="B2" s="396"/>
      <c r="C2" s="394"/>
      <c r="D2" s="395"/>
      <c r="E2" s="401"/>
      <c r="F2" s="395"/>
      <c r="G2" s="394"/>
      <c r="H2" s="396"/>
    </row>
    <row r="3" spans="2:11" s="68" customFormat="1" ht="34">
      <c r="B3" s="85" t="s">
        <v>492</v>
      </c>
      <c r="C3" s="85" t="s">
        <v>491</v>
      </c>
      <c r="D3" s="85" t="s">
        <v>489</v>
      </c>
      <c r="E3" s="85" t="s">
        <v>490</v>
      </c>
      <c r="F3" s="85" t="s">
        <v>489</v>
      </c>
      <c r="G3" s="85" t="s">
        <v>491</v>
      </c>
      <c r="H3" s="85" t="s">
        <v>492</v>
      </c>
      <c r="I3" s="393" t="s">
        <v>493</v>
      </c>
      <c r="J3" s="85" t="s">
        <v>163</v>
      </c>
      <c r="K3" s="85" t="s">
        <v>494</v>
      </c>
    </row>
    <row r="4" spans="2:11" ht="16">
      <c r="B4" s="392">
        <v>0.75</v>
      </c>
      <c r="C4" s="392">
        <f>(J4-I4)/2</f>
        <v>0.15000000000000036</v>
      </c>
      <c r="D4" s="392">
        <v>0.9</v>
      </c>
      <c r="E4" s="392">
        <v>0.9</v>
      </c>
      <c r="F4" s="392">
        <v>0.9</v>
      </c>
      <c r="G4" s="392">
        <f>(J4-I4)/2</f>
        <v>0.15000000000000036</v>
      </c>
      <c r="H4" s="392">
        <v>0.75</v>
      </c>
      <c r="I4" s="392">
        <f t="shared" ref="I4:I16" si="0">B4+D4+E4+F4+H4</f>
        <v>4.1999999999999993</v>
      </c>
      <c r="J4" s="392">
        <v>4.5</v>
      </c>
      <c r="K4" s="392">
        <f t="shared" ref="K4:K16" si="1">SUM(B4:H4)</f>
        <v>4.5</v>
      </c>
    </row>
    <row r="5" spans="2:11" ht="16">
      <c r="B5" s="392">
        <v>0.75</v>
      </c>
      <c r="C5" s="392">
        <f t="shared" ref="C5:C17" si="2">(J5-I5)/2</f>
        <v>0.20000000000000018</v>
      </c>
      <c r="D5" s="392">
        <v>0.9</v>
      </c>
      <c r="E5" s="392">
        <v>0.9</v>
      </c>
      <c r="F5" s="392">
        <v>0.9</v>
      </c>
      <c r="G5" s="392">
        <f>(J5-I5)/2</f>
        <v>0.20000000000000018</v>
      </c>
      <c r="H5" s="392">
        <v>0.75</v>
      </c>
      <c r="I5" s="392">
        <f t="shared" si="0"/>
        <v>4.1999999999999993</v>
      </c>
      <c r="J5" s="392">
        <v>4.5999999999999996</v>
      </c>
      <c r="K5" s="392">
        <f t="shared" si="1"/>
        <v>4.5999999999999996</v>
      </c>
    </row>
    <row r="6" spans="2:11" ht="16">
      <c r="B6" s="392">
        <v>0.75</v>
      </c>
      <c r="C6" s="392">
        <f t="shared" si="2"/>
        <v>0.25000000000000044</v>
      </c>
      <c r="D6" s="392">
        <v>0.9</v>
      </c>
      <c r="E6" s="392">
        <v>0.9</v>
      </c>
      <c r="F6" s="392">
        <v>0.9</v>
      </c>
      <c r="G6" s="392">
        <f>(J6-I6)/2</f>
        <v>0.25000000000000044</v>
      </c>
      <c r="H6" s="392">
        <v>0.75</v>
      </c>
      <c r="I6" s="392">
        <f t="shared" si="0"/>
        <v>4.1999999999999993</v>
      </c>
      <c r="J6" s="392">
        <v>4.7</v>
      </c>
      <c r="K6" s="392">
        <f t="shared" si="1"/>
        <v>4.7000000000000011</v>
      </c>
    </row>
    <row r="7" spans="2:11" ht="16">
      <c r="B7" s="392">
        <v>0.75</v>
      </c>
      <c r="C7" s="392">
        <f t="shared" si="2"/>
        <v>0.30000000000000027</v>
      </c>
      <c r="D7" s="392">
        <v>0.9</v>
      </c>
      <c r="E7" s="392">
        <v>0.9</v>
      </c>
      <c r="F7" s="392">
        <v>0.9</v>
      </c>
      <c r="G7" s="392">
        <f>(J7-I7)/2</f>
        <v>0.30000000000000027</v>
      </c>
      <c r="H7" s="392">
        <v>0.75</v>
      </c>
      <c r="I7" s="392">
        <f t="shared" si="0"/>
        <v>4.1999999999999993</v>
      </c>
      <c r="J7" s="392">
        <v>4.8</v>
      </c>
      <c r="K7" s="392">
        <f t="shared" si="1"/>
        <v>4.8000000000000007</v>
      </c>
    </row>
    <row r="8" spans="2:11" ht="16">
      <c r="B8" s="392">
        <v>0.75</v>
      </c>
      <c r="C8" s="392">
        <f t="shared" si="2"/>
        <v>0.35000000000000053</v>
      </c>
      <c r="D8" s="392">
        <v>0.9</v>
      </c>
      <c r="E8" s="392">
        <v>0.9</v>
      </c>
      <c r="F8" s="392">
        <v>0.9</v>
      </c>
      <c r="G8" s="392">
        <f t="shared" ref="G8:G19" si="3">(J8-I8)/2</f>
        <v>0.35000000000000053</v>
      </c>
      <c r="H8" s="392">
        <v>0.75</v>
      </c>
      <c r="I8" s="392">
        <f t="shared" si="0"/>
        <v>4.1999999999999993</v>
      </c>
      <c r="J8" s="392">
        <v>4.9000000000000004</v>
      </c>
      <c r="K8" s="392">
        <f t="shared" si="1"/>
        <v>4.9000000000000004</v>
      </c>
    </row>
    <row r="9" spans="2:11" ht="16">
      <c r="B9" s="392">
        <v>0.75</v>
      </c>
      <c r="C9" s="392">
        <f t="shared" si="2"/>
        <v>0.40000000000000036</v>
      </c>
      <c r="D9" s="392">
        <v>0.9</v>
      </c>
      <c r="E9" s="392">
        <v>0.9</v>
      </c>
      <c r="F9" s="392">
        <v>0.9</v>
      </c>
      <c r="G9" s="392">
        <f t="shared" si="3"/>
        <v>0.40000000000000036</v>
      </c>
      <c r="H9" s="392">
        <v>0.75</v>
      </c>
      <c r="I9" s="392">
        <f t="shared" si="0"/>
        <v>4.1999999999999993</v>
      </c>
      <c r="J9" s="392">
        <v>5</v>
      </c>
      <c r="K9" s="392">
        <f t="shared" si="1"/>
        <v>5</v>
      </c>
    </row>
    <row r="10" spans="2:11" ht="16">
      <c r="B10" s="392">
        <v>0.75</v>
      </c>
      <c r="C10" s="392">
        <f t="shared" si="2"/>
        <v>0.45000000000000018</v>
      </c>
      <c r="D10" s="392">
        <v>0.9</v>
      </c>
      <c r="E10" s="392">
        <v>0.9</v>
      </c>
      <c r="F10" s="392">
        <v>0.9</v>
      </c>
      <c r="G10" s="392">
        <f t="shared" si="3"/>
        <v>0.45000000000000018</v>
      </c>
      <c r="H10" s="392">
        <v>0.75</v>
      </c>
      <c r="I10" s="392">
        <f t="shared" si="0"/>
        <v>4.1999999999999993</v>
      </c>
      <c r="J10" s="392">
        <v>5.0999999999999996</v>
      </c>
      <c r="K10" s="392">
        <f t="shared" si="1"/>
        <v>5.0999999999999996</v>
      </c>
    </row>
    <row r="11" spans="2:11" ht="16">
      <c r="B11" s="392">
        <v>0.75</v>
      </c>
      <c r="C11" s="392">
        <f t="shared" si="2"/>
        <v>0.50000000000000044</v>
      </c>
      <c r="D11" s="392">
        <v>0.9</v>
      </c>
      <c r="E11" s="392">
        <v>0.9</v>
      </c>
      <c r="F11" s="392">
        <v>0.9</v>
      </c>
      <c r="G11" s="392">
        <f t="shared" si="3"/>
        <v>0.50000000000000044</v>
      </c>
      <c r="H11" s="392">
        <v>0.75</v>
      </c>
      <c r="I11" s="392">
        <f t="shared" si="0"/>
        <v>4.1999999999999993</v>
      </c>
      <c r="J11" s="392">
        <v>5.2</v>
      </c>
      <c r="K11" s="392">
        <f t="shared" si="1"/>
        <v>5.2000000000000011</v>
      </c>
    </row>
    <row r="12" spans="2:11" ht="16">
      <c r="B12" s="392">
        <v>0.75</v>
      </c>
      <c r="C12" s="392">
        <f t="shared" si="2"/>
        <v>0.55000000000000027</v>
      </c>
      <c r="D12" s="392">
        <v>0.9</v>
      </c>
      <c r="E12" s="392">
        <v>0.9</v>
      </c>
      <c r="F12" s="392">
        <v>0.9</v>
      </c>
      <c r="G12" s="392">
        <f t="shared" si="3"/>
        <v>0.55000000000000027</v>
      </c>
      <c r="H12" s="392">
        <v>0.75</v>
      </c>
      <c r="I12" s="392">
        <f t="shared" si="0"/>
        <v>4.1999999999999993</v>
      </c>
      <c r="J12" s="392">
        <v>5.3</v>
      </c>
      <c r="K12" s="392">
        <f t="shared" si="1"/>
        <v>5.3000000000000007</v>
      </c>
    </row>
    <row r="13" spans="2:11" ht="16">
      <c r="B13" s="392">
        <v>0.75</v>
      </c>
      <c r="C13" s="392">
        <f t="shared" si="2"/>
        <v>0.60000000000000053</v>
      </c>
      <c r="D13" s="392">
        <v>0.9</v>
      </c>
      <c r="E13" s="392">
        <v>0.9</v>
      </c>
      <c r="F13" s="392">
        <v>0.9</v>
      </c>
      <c r="G13" s="392">
        <f t="shared" si="3"/>
        <v>0.60000000000000053</v>
      </c>
      <c r="H13" s="392">
        <v>0.75</v>
      </c>
      <c r="I13" s="392">
        <f t="shared" si="0"/>
        <v>4.1999999999999993</v>
      </c>
      <c r="J13" s="392">
        <v>5.4</v>
      </c>
      <c r="K13" s="392">
        <f t="shared" si="1"/>
        <v>5.4000000000000012</v>
      </c>
    </row>
    <row r="14" spans="2:11" ht="16">
      <c r="B14" s="392">
        <v>0.75</v>
      </c>
      <c r="C14" s="392">
        <f t="shared" si="2"/>
        <v>0.65000000000000036</v>
      </c>
      <c r="D14" s="392">
        <v>0.9</v>
      </c>
      <c r="E14" s="392">
        <v>0.9</v>
      </c>
      <c r="F14" s="392">
        <v>0.9</v>
      </c>
      <c r="G14" s="392">
        <f t="shared" si="3"/>
        <v>0.65000000000000036</v>
      </c>
      <c r="H14" s="392">
        <v>0.75</v>
      </c>
      <c r="I14" s="392">
        <f t="shared" si="0"/>
        <v>4.1999999999999993</v>
      </c>
      <c r="J14" s="392">
        <v>5.5</v>
      </c>
      <c r="K14" s="392">
        <f t="shared" si="1"/>
        <v>5.5000000000000009</v>
      </c>
    </row>
    <row r="15" spans="2:11" ht="16">
      <c r="B15" s="392">
        <v>0.75</v>
      </c>
      <c r="C15" s="392">
        <f t="shared" si="2"/>
        <v>0.70000000000000018</v>
      </c>
      <c r="D15" s="392">
        <v>0.9</v>
      </c>
      <c r="E15" s="392">
        <v>0.9</v>
      </c>
      <c r="F15" s="392">
        <v>0.9</v>
      </c>
      <c r="G15" s="392">
        <f t="shared" si="3"/>
        <v>0.70000000000000018</v>
      </c>
      <c r="H15" s="392">
        <v>0.75</v>
      </c>
      <c r="I15" s="392">
        <f t="shared" si="0"/>
        <v>4.1999999999999993</v>
      </c>
      <c r="J15" s="392">
        <v>5.6</v>
      </c>
      <c r="K15" s="392">
        <f t="shared" si="1"/>
        <v>5.6000000000000005</v>
      </c>
    </row>
    <row r="16" spans="2:11" ht="16">
      <c r="B16" s="392">
        <v>0.75</v>
      </c>
      <c r="C16" s="392">
        <f t="shared" si="2"/>
        <v>0.75000000000000044</v>
      </c>
      <c r="D16" s="392">
        <v>0.9</v>
      </c>
      <c r="E16" s="392">
        <v>0.9</v>
      </c>
      <c r="F16" s="392">
        <v>0.9</v>
      </c>
      <c r="G16" s="392">
        <f t="shared" si="3"/>
        <v>0.75000000000000044</v>
      </c>
      <c r="H16" s="392">
        <v>0.75</v>
      </c>
      <c r="I16" s="392">
        <f t="shared" si="0"/>
        <v>4.1999999999999993</v>
      </c>
      <c r="J16" s="392">
        <v>5.7</v>
      </c>
      <c r="K16" s="392">
        <f t="shared" si="1"/>
        <v>5.7000000000000011</v>
      </c>
    </row>
    <row r="17" spans="2:13" ht="16">
      <c r="B17" s="392">
        <v>0.75</v>
      </c>
      <c r="C17" s="392">
        <f t="shared" si="2"/>
        <v>0.80000000000000027</v>
      </c>
      <c r="D17" s="392">
        <v>0.9</v>
      </c>
      <c r="E17" s="392">
        <v>0.9</v>
      </c>
      <c r="F17" s="392">
        <v>0.9</v>
      </c>
      <c r="G17" s="392">
        <f t="shared" si="3"/>
        <v>0.80000000000000027</v>
      </c>
      <c r="H17" s="392">
        <v>0.75</v>
      </c>
      <c r="I17" s="392">
        <f t="shared" ref="I17:I19" si="4">B17+D17+E17+F17+H17</f>
        <v>4.1999999999999993</v>
      </c>
      <c r="J17" s="392">
        <v>5.8</v>
      </c>
      <c r="K17" s="392">
        <f t="shared" ref="K17:K44" si="5">SUM(B17:H17)</f>
        <v>5.8000000000000007</v>
      </c>
    </row>
    <row r="18" spans="2:13" ht="16">
      <c r="B18" s="392">
        <v>0.75</v>
      </c>
      <c r="C18" s="392">
        <f>(J18-I18)/2</f>
        <v>0.85000000000000053</v>
      </c>
      <c r="D18" s="392">
        <v>0.9</v>
      </c>
      <c r="E18" s="392">
        <v>0.9</v>
      </c>
      <c r="F18" s="392">
        <v>0.9</v>
      </c>
      <c r="G18" s="392">
        <f t="shared" si="3"/>
        <v>0.85000000000000053</v>
      </c>
      <c r="H18" s="392">
        <v>0.75</v>
      </c>
      <c r="I18" s="392">
        <f t="shared" si="4"/>
        <v>4.1999999999999993</v>
      </c>
      <c r="J18" s="392">
        <v>5.9</v>
      </c>
      <c r="K18" s="392">
        <f t="shared" si="5"/>
        <v>5.9000000000000012</v>
      </c>
    </row>
    <row r="19" spans="2:13" ht="16">
      <c r="B19" s="392">
        <v>0.75</v>
      </c>
      <c r="C19" s="392">
        <f>(J19-I19)/2</f>
        <v>0.90000000000000036</v>
      </c>
      <c r="D19" s="392">
        <v>0.9</v>
      </c>
      <c r="E19" s="392">
        <v>0.9</v>
      </c>
      <c r="F19" s="392">
        <v>0.9</v>
      </c>
      <c r="G19" s="392">
        <f t="shared" si="3"/>
        <v>0.90000000000000036</v>
      </c>
      <c r="H19" s="392">
        <v>0.75</v>
      </c>
      <c r="I19" s="392">
        <f t="shared" si="4"/>
        <v>4.1999999999999993</v>
      </c>
      <c r="J19" s="392">
        <v>6</v>
      </c>
      <c r="K19" s="392">
        <f t="shared" si="5"/>
        <v>6.0000000000000009</v>
      </c>
      <c r="L19" t="s">
        <v>495</v>
      </c>
      <c r="M19" t="s">
        <v>496</v>
      </c>
    </row>
    <row r="20" spans="2:13" s="222" customFormat="1" ht="16">
      <c r="B20" s="397"/>
      <c r="C20" s="397"/>
      <c r="D20" s="397"/>
      <c r="E20" s="397"/>
      <c r="F20" s="397"/>
      <c r="G20" s="397"/>
      <c r="H20" s="397"/>
      <c r="I20" s="397"/>
      <c r="J20" s="397"/>
      <c r="K20" s="397"/>
    </row>
    <row r="21" spans="2:13" s="222" customFormat="1" ht="16">
      <c r="B21" s="397"/>
      <c r="C21" s="397"/>
      <c r="D21" s="397"/>
      <c r="E21" s="397"/>
      <c r="F21" s="397"/>
      <c r="G21" s="397"/>
      <c r="H21" s="397"/>
      <c r="I21" s="397"/>
      <c r="J21" s="397"/>
      <c r="K21" s="397"/>
    </row>
    <row r="22" spans="2:13" ht="16">
      <c r="B22" s="396"/>
      <c r="C22" s="395"/>
      <c r="D22" s="394"/>
      <c r="E22" s="402"/>
      <c r="F22" s="394"/>
      <c r="G22" s="395"/>
      <c r="H22" s="396"/>
      <c r="I22" s="392"/>
      <c r="J22" s="392"/>
      <c r="K22" s="392"/>
    </row>
    <row r="23" spans="2:13" ht="34">
      <c r="B23" s="85" t="s">
        <v>492</v>
      </c>
      <c r="C23" s="85" t="s">
        <v>489</v>
      </c>
      <c r="D23" s="85" t="s">
        <v>490</v>
      </c>
      <c r="E23" s="85" t="s">
        <v>489</v>
      </c>
      <c r="F23" s="85" t="s">
        <v>490</v>
      </c>
      <c r="G23" s="85" t="s">
        <v>489</v>
      </c>
      <c r="H23" s="85" t="s">
        <v>492</v>
      </c>
      <c r="I23" s="393" t="s">
        <v>493</v>
      </c>
      <c r="J23" s="85" t="s">
        <v>163</v>
      </c>
      <c r="K23" s="85" t="s">
        <v>494</v>
      </c>
    </row>
    <row r="24" spans="2:13" ht="16">
      <c r="B24" s="392"/>
      <c r="C24" s="392"/>
      <c r="D24" s="392"/>
      <c r="E24" s="392"/>
      <c r="F24" s="392"/>
      <c r="G24" s="392"/>
      <c r="H24" s="392"/>
      <c r="I24" s="392"/>
      <c r="J24" s="392"/>
      <c r="K24" s="392"/>
    </row>
    <row r="25" spans="2:13" ht="16">
      <c r="B25" s="392">
        <v>0.75</v>
      </c>
      <c r="C25" s="392">
        <v>0.9</v>
      </c>
      <c r="D25" s="392">
        <v>0.9</v>
      </c>
      <c r="E25" s="392">
        <f>J25-I25</f>
        <v>1</v>
      </c>
      <c r="F25" s="392">
        <v>0.9</v>
      </c>
      <c r="G25" s="392">
        <v>0.9</v>
      </c>
      <c r="H25" s="392">
        <v>0.75</v>
      </c>
      <c r="I25" s="392">
        <f t="shared" ref="I25:I38" si="6">B25+C25+D25+F25+G25+H25</f>
        <v>5.0999999999999996</v>
      </c>
      <c r="J25" s="392">
        <v>6.1</v>
      </c>
      <c r="K25" s="392">
        <f>SUM(B25:H25)</f>
        <v>6.1000000000000005</v>
      </c>
    </row>
    <row r="26" spans="2:13" ht="16">
      <c r="B26" s="392">
        <v>0.75</v>
      </c>
      <c r="C26" s="392">
        <v>0.9</v>
      </c>
      <c r="D26" s="392">
        <v>0.9</v>
      </c>
      <c r="E26" s="392">
        <f>J26-I26</f>
        <v>1.1000000000000005</v>
      </c>
      <c r="F26" s="392">
        <v>0.9</v>
      </c>
      <c r="G26" s="392">
        <v>0.9</v>
      </c>
      <c r="H26" s="392">
        <v>0.75</v>
      </c>
      <c r="I26" s="392">
        <f t="shared" si="6"/>
        <v>5.0999999999999996</v>
      </c>
      <c r="J26" s="392">
        <v>6.2</v>
      </c>
      <c r="K26" s="392">
        <f t="shared" si="5"/>
        <v>6.2000000000000011</v>
      </c>
    </row>
    <row r="27" spans="2:13" ht="16">
      <c r="B27" s="392">
        <v>0.75</v>
      </c>
      <c r="C27" s="392">
        <v>0.9</v>
      </c>
      <c r="D27" s="392">
        <v>0.9</v>
      </c>
      <c r="E27" s="392">
        <f>J27-I27</f>
        <v>1.2000000000000002</v>
      </c>
      <c r="F27" s="392">
        <v>0.9</v>
      </c>
      <c r="G27" s="392">
        <v>0.9</v>
      </c>
      <c r="H27" s="392">
        <v>0.75</v>
      </c>
      <c r="I27" s="392">
        <f t="shared" si="6"/>
        <v>5.0999999999999996</v>
      </c>
      <c r="J27" s="392">
        <v>6.3</v>
      </c>
      <c r="K27" s="392">
        <f t="shared" si="5"/>
        <v>6.3000000000000007</v>
      </c>
    </row>
    <row r="28" spans="2:13" ht="16">
      <c r="B28" s="392">
        <v>0.75</v>
      </c>
      <c r="C28" s="392">
        <v>0.9</v>
      </c>
      <c r="D28" s="392">
        <v>0.9</v>
      </c>
      <c r="E28" s="392">
        <f>J28-I28</f>
        <v>1.3000000000000007</v>
      </c>
      <c r="F28" s="392">
        <v>0.9</v>
      </c>
      <c r="G28" s="392">
        <v>0.9</v>
      </c>
      <c r="H28" s="392">
        <v>0.75</v>
      </c>
      <c r="I28" s="392">
        <f t="shared" si="6"/>
        <v>5.0999999999999996</v>
      </c>
      <c r="J28" s="392">
        <v>6.4</v>
      </c>
      <c r="K28" s="392">
        <f t="shared" si="5"/>
        <v>6.4000000000000012</v>
      </c>
    </row>
    <row r="29" spans="2:13" ht="16">
      <c r="B29" s="392">
        <v>0.75</v>
      </c>
      <c r="C29" s="392">
        <v>0.9</v>
      </c>
      <c r="D29" s="392">
        <v>0.9</v>
      </c>
      <c r="E29" s="392">
        <f>J29-I29</f>
        <v>1.4000000000000004</v>
      </c>
      <c r="F29" s="392">
        <v>0.9</v>
      </c>
      <c r="G29" s="392">
        <v>0.9</v>
      </c>
      <c r="H29" s="392">
        <v>0.75</v>
      </c>
      <c r="I29" s="392">
        <f t="shared" si="6"/>
        <v>5.0999999999999996</v>
      </c>
      <c r="J29" s="392">
        <v>6.5</v>
      </c>
      <c r="K29" s="392">
        <f t="shared" si="5"/>
        <v>6.5000000000000009</v>
      </c>
    </row>
    <row r="30" spans="2:13" ht="16">
      <c r="B30" s="392">
        <v>0.75</v>
      </c>
      <c r="C30" s="392">
        <v>0.9</v>
      </c>
      <c r="D30" s="392">
        <v>0.9</v>
      </c>
      <c r="E30" s="392">
        <f t="shared" ref="E30:E44" si="7">J30-I30</f>
        <v>1.5</v>
      </c>
      <c r="F30" s="392">
        <v>0.9</v>
      </c>
      <c r="G30" s="392">
        <v>0.9</v>
      </c>
      <c r="H30" s="392">
        <v>0.75</v>
      </c>
      <c r="I30" s="392">
        <f t="shared" si="6"/>
        <v>5.0999999999999996</v>
      </c>
      <c r="J30" s="392">
        <v>6.6</v>
      </c>
      <c r="K30" s="392">
        <f t="shared" si="5"/>
        <v>6.6000000000000005</v>
      </c>
    </row>
    <row r="31" spans="2:13" ht="16">
      <c r="B31" s="392">
        <v>0.75</v>
      </c>
      <c r="C31" s="392">
        <v>0.9</v>
      </c>
      <c r="D31" s="392">
        <v>0.9</v>
      </c>
      <c r="E31" s="392">
        <f t="shared" si="7"/>
        <v>1.6000000000000005</v>
      </c>
      <c r="F31" s="392">
        <v>0.9</v>
      </c>
      <c r="G31" s="392">
        <v>0.9</v>
      </c>
      <c r="H31" s="392">
        <v>0.75</v>
      </c>
      <c r="I31" s="392">
        <f t="shared" si="6"/>
        <v>5.0999999999999996</v>
      </c>
      <c r="J31" s="392">
        <v>6.7</v>
      </c>
      <c r="K31" s="392">
        <f t="shared" si="5"/>
        <v>6.7000000000000011</v>
      </c>
    </row>
    <row r="32" spans="2:13" ht="16">
      <c r="B32" s="392">
        <v>0.75</v>
      </c>
      <c r="C32" s="392">
        <v>0.9</v>
      </c>
      <c r="D32" s="392">
        <v>0.9</v>
      </c>
      <c r="E32" s="392">
        <f t="shared" si="7"/>
        <v>1.7000000000000002</v>
      </c>
      <c r="F32" s="392">
        <v>0.9</v>
      </c>
      <c r="G32" s="392">
        <v>0.9</v>
      </c>
      <c r="H32" s="392">
        <v>0.75</v>
      </c>
      <c r="I32" s="392">
        <f t="shared" si="6"/>
        <v>5.0999999999999996</v>
      </c>
      <c r="J32" s="392">
        <v>6.8</v>
      </c>
      <c r="K32" s="392">
        <f t="shared" si="5"/>
        <v>6.8000000000000007</v>
      </c>
    </row>
    <row r="33" spans="2:15" ht="16">
      <c r="B33" s="392">
        <v>0.75</v>
      </c>
      <c r="C33" s="392">
        <v>0.9</v>
      </c>
      <c r="D33" s="392">
        <v>0.9</v>
      </c>
      <c r="E33" s="392">
        <f t="shared" si="7"/>
        <v>1.8000000000000007</v>
      </c>
      <c r="F33" s="392">
        <v>0.9</v>
      </c>
      <c r="G33" s="392">
        <v>0.9</v>
      </c>
      <c r="H33" s="392">
        <v>0.75</v>
      </c>
      <c r="I33" s="392">
        <f t="shared" si="6"/>
        <v>5.0999999999999996</v>
      </c>
      <c r="J33" s="392">
        <v>6.9</v>
      </c>
      <c r="K33" s="392">
        <f t="shared" si="5"/>
        <v>6.9000000000000012</v>
      </c>
    </row>
    <row r="34" spans="2:15" ht="16">
      <c r="B34" s="392">
        <v>0.75</v>
      </c>
      <c r="C34" s="392">
        <v>0.9</v>
      </c>
      <c r="D34" s="392">
        <v>0.9</v>
      </c>
      <c r="E34" s="392">
        <f t="shared" si="7"/>
        <v>1.8999999999999906</v>
      </c>
      <c r="F34" s="392">
        <v>0.9</v>
      </c>
      <c r="G34" s="392">
        <v>0.9</v>
      </c>
      <c r="H34" s="392">
        <v>0.75</v>
      </c>
      <c r="I34" s="392">
        <f t="shared" si="6"/>
        <v>5.0999999999999996</v>
      </c>
      <c r="J34" s="392">
        <v>6.9999999999999902</v>
      </c>
      <c r="K34" s="392">
        <f t="shared" si="5"/>
        <v>6.9999999999999911</v>
      </c>
    </row>
    <row r="35" spans="2:15" ht="16">
      <c r="B35" s="392">
        <v>0.75</v>
      </c>
      <c r="C35" s="392">
        <v>0.9</v>
      </c>
      <c r="D35" s="392">
        <v>0.9</v>
      </c>
      <c r="E35" s="392">
        <f t="shared" si="7"/>
        <v>1.9999999999999902</v>
      </c>
      <c r="F35" s="392">
        <v>0.9</v>
      </c>
      <c r="G35" s="392">
        <v>0.9</v>
      </c>
      <c r="H35" s="392">
        <v>0.75</v>
      </c>
      <c r="I35" s="392">
        <f t="shared" si="6"/>
        <v>5.0999999999999996</v>
      </c>
      <c r="J35" s="392">
        <v>7.0999999999999899</v>
      </c>
      <c r="K35" s="392">
        <f t="shared" si="5"/>
        <v>7.0999999999999908</v>
      </c>
    </row>
    <row r="36" spans="2:15" ht="16">
      <c r="B36" s="392">
        <v>0.75</v>
      </c>
      <c r="C36" s="392">
        <v>0.9</v>
      </c>
      <c r="D36" s="392">
        <v>0.9</v>
      </c>
      <c r="E36" s="392">
        <f t="shared" si="7"/>
        <v>2.0999999999999908</v>
      </c>
      <c r="F36" s="392">
        <v>0.9</v>
      </c>
      <c r="G36" s="392">
        <v>0.9</v>
      </c>
      <c r="H36" s="392">
        <v>0.75</v>
      </c>
      <c r="I36" s="392">
        <f t="shared" si="6"/>
        <v>5.0999999999999996</v>
      </c>
      <c r="J36" s="392">
        <v>7.1999999999999904</v>
      </c>
      <c r="K36" s="392">
        <f t="shared" si="5"/>
        <v>7.1999999999999913</v>
      </c>
    </row>
    <row r="37" spans="2:15" ht="16">
      <c r="B37" s="392">
        <v>0.75</v>
      </c>
      <c r="C37" s="392">
        <v>0.9</v>
      </c>
      <c r="D37" s="392">
        <v>0.9</v>
      </c>
      <c r="E37" s="392">
        <f t="shared" si="7"/>
        <v>2.1999999999999904</v>
      </c>
      <c r="F37" s="392">
        <v>0.9</v>
      </c>
      <c r="G37" s="392">
        <v>0.9</v>
      </c>
      <c r="H37" s="392">
        <v>0.75</v>
      </c>
      <c r="I37" s="392">
        <f t="shared" si="6"/>
        <v>5.0999999999999996</v>
      </c>
      <c r="J37" s="392">
        <v>7.2999999999999901</v>
      </c>
      <c r="K37" s="392">
        <f t="shared" si="5"/>
        <v>7.2999999999999909</v>
      </c>
    </row>
    <row r="38" spans="2:15" ht="16">
      <c r="B38" s="392">
        <v>0.75</v>
      </c>
      <c r="C38" s="392">
        <v>0.9</v>
      </c>
      <c r="D38" s="392">
        <v>0.9</v>
      </c>
      <c r="E38" s="392">
        <f t="shared" si="7"/>
        <v>2.2999999999999901</v>
      </c>
      <c r="F38" s="392">
        <v>0.9</v>
      </c>
      <c r="G38" s="392">
        <v>0.9</v>
      </c>
      <c r="H38" s="392">
        <v>0.75</v>
      </c>
      <c r="I38" s="392">
        <f t="shared" si="6"/>
        <v>5.0999999999999996</v>
      </c>
      <c r="J38" s="392">
        <v>7.3999999999999897</v>
      </c>
      <c r="K38" s="392">
        <f t="shared" si="5"/>
        <v>7.3999999999999906</v>
      </c>
    </row>
    <row r="39" spans="2:15" ht="16">
      <c r="B39" s="392">
        <v>0.75</v>
      </c>
      <c r="C39" s="392">
        <v>0.9</v>
      </c>
      <c r="D39" s="392">
        <v>0.9</v>
      </c>
      <c r="E39" s="392">
        <f t="shared" si="7"/>
        <v>2.3999999999999906</v>
      </c>
      <c r="F39" s="392">
        <v>0.9</v>
      </c>
      <c r="G39" s="392">
        <v>0.9</v>
      </c>
      <c r="H39" s="392">
        <v>0.75</v>
      </c>
      <c r="I39" s="392">
        <f t="shared" ref="I39:I44" si="8">B39+C39+D39+F39+G39+H39</f>
        <v>5.0999999999999996</v>
      </c>
      <c r="J39" s="392">
        <v>7.4999999999999902</v>
      </c>
      <c r="K39" s="392">
        <f t="shared" si="5"/>
        <v>7.4999999999999911</v>
      </c>
    </row>
    <row r="40" spans="2:15" ht="16">
      <c r="B40" s="392">
        <v>0.75</v>
      </c>
      <c r="C40" s="392">
        <v>0.9</v>
      </c>
      <c r="D40" s="392">
        <v>0.9</v>
      </c>
      <c r="E40" s="392">
        <f t="shared" si="7"/>
        <v>2.4999999999999902</v>
      </c>
      <c r="F40" s="392">
        <v>0.9</v>
      </c>
      <c r="G40" s="392">
        <v>0.9</v>
      </c>
      <c r="H40" s="392">
        <v>0.75</v>
      </c>
      <c r="I40" s="392">
        <f t="shared" si="8"/>
        <v>5.0999999999999996</v>
      </c>
      <c r="J40" s="392">
        <v>7.5999999999999899</v>
      </c>
      <c r="K40" s="392">
        <f t="shared" si="5"/>
        <v>7.5999999999999908</v>
      </c>
    </row>
    <row r="41" spans="2:15" ht="16">
      <c r="B41" s="392">
        <v>0.75</v>
      </c>
      <c r="C41" s="392">
        <v>0.9</v>
      </c>
      <c r="D41" s="392">
        <v>0.9</v>
      </c>
      <c r="E41" s="392">
        <f t="shared" si="7"/>
        <v>2.5999999999999908</v>
      </c>
      <c r="F41" s="392">
        <v>0.9</v>
      </c>
      <c r="G41" s="392">
        <v>0.9</v>
      </c>
      <c r="H41" s="392">
        <v>0.75</v>
      </c>
      <c r="I41" s="392">
        <f t="shared" si="8"/>
        <v>5.0999999999999996</v>
      </c>
      <c r="J41" s="392">
        <v>7.6999999999999904</v>
      </c>
      <c r="K41" s="392">
        <f t="shared" si="5"/>
        <v>7.6999999999999913</v>
      </c>
    </row>
    <row r="42" spans="2:15" ht="16">
      <c r="B42" s="392">
        <v>0.75</v>
      </c>
      <c r="C42" s="392">
        <v>0.9</v>
      </c>
      <c r="D42" s="392">
        <v>0.9</v>
      </c>
      <c r="E42" s="392">
        <f t="shared" si="7"/>
        <v>2.6999999999999904</v>
      </c>
      <c r="F42" s="392">
        <v>0.9</v>
      </c>
      <c r="G42" s="392">
        <v>0.9</v>
      </c>
      <c r="H42" s="392">
        <v>0.75</v>
      </c>
      <c r="I42" s="392">
        <f t="shared" si="8"/>
        <v>5.0999999999999996</v>
      </c>
      <c r="J42" s="392">
        <v>7.7999999999999901</v>
      </c>
      <c r="K42" s="392">
        <f t="shared" si="5"/>
        <v>7.7999999999999909</v>
      </c>
    </row>
    <row r="43" spans="2:15" ht="16">
      <c r="B43" s="392">
        <v>0.75</v>
      </c>
      <c r="C43" s="392">
        <v>0.9</v>
      </c>
      <c r="D43" s="392">
        <v>0.9</v>
      </c>
      <c r="E43" s="392">
        <f t="shared" si="7"/>
        <v>2.7999999999999901</v>
      </c>
      <c r="F43" s="392">
        <v>0.9</v>
      </c>
      <c r="G43" s="392">
        <v>0.9</v>
      </c>
      <c r="H43" s="392">
        <v>0.75</v>
      </c>
      <c r="I43" s="392">
        <f t="shared" si="8"/>
        <v>5.0999999999999996</v>
      </c>
      <c r="J43" s="392">
        <v>7.8999999999999897</v>
      </c>
      <c r="K43" s="392">
        <f t="shared" si="5"/>
        <v>7.8999999999999906</v>
      </c>
    </row>
    <row r="44" spans="2:15" ht="16">
      <c r="B44" s="392">
        <v>0.75</v>
      </c>
      <c r="C44" s="392">
        <v>0.9</v>
      </c>
      <c r="D44" s="392">
        <v>0.9</v>
      </c>
      <c r="E44" s="392">
        <f t="shared" si="7"/>
        <v>2.8999999999999906</v>
      </c>
      <c r="F44" s="392">
        <v>0.9</v>
      </c>
      <c r="G44" s="392">
        <v>0.9</v>
      </c>
      <c r="H44" s="392">
        <v>0.75</v>
      </c>
      <c r="I44" s="392">
        <f t="shared" si="8"/>
        <v>5.0999999999999996</v>
      </c>
      <c r="J44" s="392">
        <v>7.9999999999999902</v>
      </c>
      <c r="K44" s="392">
        <f t="shared" si="5"/>
        <v>7.9999999999999911</v>
      </c>
    </row>
    <row r="47" spans="2:15">
      <c r="B47" t="s">
        <v>497</v>
      </c>
      <c r="G47" t="s">
        <v>549</v>
      </c>
      <c r="J47" s="363"/>
      <c r="L47" t="s">
        <v>550</v>
      </c>
      <c r="O47" s="363"/>
    </row>
    <row r="48" spans="2:15">
      <c r="J48" s="363"/>
      <c r="O48" s="363"/>
    </row>
    <row r="49" spans="2:15">
      <c r="J49" s="363"/>
      <c r="O49" s="363"/>
    </row>
    <row r="50" spans="2:15" s="227" customFormat="1" ht="112">
      <c r="B50" s="68" t="s">
        <v>498</v>
      </c>
      <c r="C50" s="399" t="s">
        <v>499</v>
      </c>
      <c r="D50" s="399" t="s">
        <v>500</v>
      </c>
      <c r="E50" s="68">
        <v>6.3</v>
      </c>
      <c r="G50" s="68" t="s">
        <v>498</v>
      </c>
      <c r="H50" s="399" t="s">
        <v>531</v>
      </c>
      <c r="I50" s="399" t="s">
        <v>520</v>
      </c>
      <c r="J50" s="68">
        <v>6.5</v>
      </c>
      <c r="L50" s="68" t="s">
        <v>498</v>
      </c>
      <c r="M50" s="399" t="s">
        <v>551</v>
      </c>
      <c r="N50" s="399" t="s">
        <v>552</v>
      </c>
      <c r="O50" s="68">
        <v>6.7</v>
      </c>
    </row>
    <row r="51" spans="2:15" s="400" customFormat="1" ht="42.5" customHeight="1">
      <c r="B51" s="68" t="s">
        <v>501</v>
      </c>
      <c r="C51" s="399" t="s">
        <v>502</v>
      </c>
      <c r="D51" s="399" t="s">
        <v>503</v>
      </c>
      <c r="E51" s="398">
        <v>7.5</v>
      </c>
      <c r="G51" s="68" t="s">
        <v>532</v>
      </c>
      <c r="H51" s="399"/>
      <c r="I51" s="399" t="s">
        <v>533</v>
      </c>
      <c r="J51" s="398">
        <v>4.5</v>
      </c>
      <c r="L51" s="68" t="s">
        <v>553</v>
      </c>
      <c r="M51" s="399" t="s">
        <v>502</v>
      </c>
      <c r="N51" s="399" t="s">
        <v>554</v>
      </c>
      <c r="O51" s="398">
        <v>5.8</v>
      </c>
    </row>
    <row r="52" spans="2:15" s="400" customFormat="1" ht="42.5" customHeight="1">
      <c r="B52" s="68" t="s">
        <v>504</v>
      </c>
      <c r="C52" s="399" t="s">
        <v>502</v>
      </c>
      <c r="D52" s="399" t="s">
        <v>505</v>
      </c>
      <c r="E52" s="398">
        <v>7.4</v>
      </c>
      <c r="G52" s="68" t="s">
        <v>534</v>
      </c>
      <c r="H52" s="399"/>
      <c r="I52" s="399" t="s">
        <v>530</v>
      </c>
      <c r="J52" s="398">
        <v>6.4</v>
      </c>
      <c r="L52" s="68" t="s">
        <v>555</v>
      </c>
      <c r="M52" s="399" t="s">
        <v>556</v>
      </c>
      <c r="N52" s="399" t="s">
        <v>557</v>
      </c>
      <c r="O52" s="398">
        <v>5.7</v>
      </c>
    </row>
    <row r="53" spans="2:15" s="400" customFormat="1" ht="42.5" customHeight="1">
      <c r="B53" s="68" t="s">
        <v>506</v>
      </c>
      <c r="C53" s="399" t="s">
        <v>507</v>
      </c>
      <c r="D53" s="399" t="s">
        <v>508</v>
      </c>
      <c r="E53" s="398">
        <v>6.2</v>
      </c>
      <c r="G53" s="68" t="s">
        <v>504</v>
      </c>
      <c r="H53" s="399" t="s">
        <v>535</v>
      </c>
      <c r="I53" s="399" t="s">
        <v>520</v>
      </c>
      <c r="J53" s="398">
        <v>6</v>
      </c>
      <c r="L53" s="68" t="s">
        <v>512</v>
      </c>
      <c r="M53" s="399" t="s">
        <v>558</v>
      </c>
      <c r="N53" s="399" t="s">
        <v>559</v>
      </c>
      <c r="O53" s="398">
        <v>5.8</v>
      </c>
    </row>
    <row r="54" spans="2:15" s="400" customFormat="1" ht="42.5" customHeight="1">
      <c r="B54" s="68" t="s">
        <v>509</v>
      </c>
      <c r="C54" s="399" t="s">
        <v>510</v>
      </c>
      <c r="D54" s="399" t="s">
        <v>511</v>
      </c>
      <c r="E54" s="68">
        <v>7.8</v>
      </c>
      <c r="G54" s="68" t="s">
        <v>536</v>
      </c>
      <c r="H54" s="399" t="s">
        <v>507</v>
      </c>
      <c r="I54" s="399" t="s">
        <v>537</v>
      </c>
      <c r="J54" s="68">
        <v>5.9</v>
      </c>
      <c r="L54" s="68" t="s">
        <v>560</v>
      </c>
      <c r="M54" s="399" t="s">
        <v>561</v>
      </c>
      <c r="N54" s="399" t="s">
        <v>562</v>
      </c>
      <c r="O54" s="68">
        <v>5.6</v>
      </c>
    </row>
    <row r="55" spans="2:15" s="400" customFormat="1" ht="42.5" customHeight="1">
      <c r="B55" s="68" t="s">
        <v>512</v>
      </c>
      <c r="C55" s="399" t="s">
        <v>502</v>
      </c>
      <c r="D55" s="399"/>
      <c r="E55" s="68">
        <v>6</v>
      </c>
      <c r="G55" s="68" t="s">
        <v>538</v>
      </c>
      <c r="H55" s="399"/>
      <c r="I55" s="399" t="s">
        <v>539</v>
      </c>
      <c r="J55" s="68">
        <v>7</v>
      </c>
      <c r="L55" s="68"/>
      <c r="M55" s="399"/>
      <c r="N55" s="399"/>
      <c r="O55" s="68"/>
    </row>
    <row r="56" spans="2:15" s="400" customFormat="1" ht="42.5" customHeight="1">
      <c r="B56" s="68" t="s">
        <v>513</v>
      </c>
      <c r="C56" s="399"/>
      <c r="D56" s="399" t="s">
        <v>514</v>
      </c>
      <c r="E56" s="68">
        <v>5.3</v>
      </c>
      <c r="G56" s="68" t="s">
        <v>509</v>
      </c>
      <c r="H56" s="399"/>
      <c r="I56" s="399" t="s">
        <v>540</v>
      </c>
      <c r="J56" s="68">
        <v>4.5</v>
      </c>
      <c r="L56" s="68"/>
      <c r="M56" s="399"/>
      <c r="N56" s="399"/>
      <c r="O56" s="68"/>
    </row>
    <row r="57" spans="2:15" s="400" customFormat="1" ht="42.5" customHeight="1">
      <c r="B57" s="68" t="s">
        <v>515</v>
      </c>
      <c r="C57" s="399" t="s">
        <v>507</v>
      </c>
      <c r="D57" s="399" t="s">
        <v>516</v>
      </c>
      <c r="E57" s="68">
        <v>7.5</v>
      </c>
      <c r="G57" s="68" t="s">
        <v>512</v>
      </c>
      <c r="H57" s="399" t="s">
        <v>502</v>
      </c>
      <c r="I57" s="399" t="s">
        <v>541</v>
      </c>
      <c r="J57" s="68">
        <v>8</v>
      </c>
      <c r="L57" s="68"/>
      <c r="M57" s="399"/>
      <c r="N57" s="399"/>
      <c r="O57" s="68"/>
    </row>
    <row r="58" spans="2:15" s="400" customFormat="1" ht="42.5" customHeight="1">
      <c r="B58" s="68" t="s">
        <v>517</v>
      </c>
      <c r="C58" s="399"/>
      <c r="D58" s="399" t="s">
        <v>518</v>
      </c>
      <c r="E58" s="68">
        <v>6.6</v>
      </c>
      <c r="G58" s="68" t="s">
        <v>515</v>
      </c>
      <c r="H58" s="399" t="s">
        <v>502</v>
      </c>
      <c r="I58" s="399" t="s">
        <v>542</v>
      </c>
      <c r="J58" s="68">
        <v>7</v>
      </c>
      <c r="L58" s="68"/>
      <c r="M58" s="399"/>
      <c r="N58" s="399"/>
      <c r="O58" s="68"/>
    </row>
    <row r="59" spans="2:15" s="400" customFormat="1" ht="42.5" customHeight="1">
      <c r="B59" s="68" t="s">
        <v>519</v>
      </c>
      <c r="C59" s="399" t="s">
        <v>507</v>
      </c>
      <c r="D59" s="399" t="s">
        <v>520</v>
      </c>
      <c r="E59" s="68">
        <v>6.5</v>
      </c>
      <c r="G59" s="68" t="s">
        <v>517</v>
      </c>
      <c r="H59" s="399"/>
      <c r="I59" s="399" t="s">
        <v>543</v>
      </c>
      <c r="J59" s="68">
        <v>5</v>
      </c>
      <c r="L59" s="68"/>
      <c r="M59" s="399"/>
      <c r="N59" s="399"/>
      <c r="O59" s="68"/>
    </row>
    <row r="60" spans="2:15" s="400" customFormat="1" ht="42.5" customHeight="1">
      <c r="B60" s="68" t="s">
        <v>521</v>
      </c>
      <c r="C60" s="399" t="s">
        <v>507</v>
      </c>
      <c r="D60" s="399" t="s">
        <v>522</v>
      </c>
      <c r="E60" s="68">
        <v>6</v>
      </c>
      <c r="G60" s="68" t="s">
        <v>519</v>
      </c>
      <c r="H60" s="399" t="s">
        <v>507</v>
      </c>
      <c r="I60" s="399" t="s">
        <v>544</v>
      </c>
      <c r="J60" s="68">
        <v>6.2</v>
      </c>
      <c r="L60" s="68"/>
      <c r="M60" s="399"/>
      <c r="N60" s="399"/>
      <c r="O60" s="68"/>
    </row>
    <row r="61" spans="2:15" s="400" customFormat="1" ht="42.5" customHeight="1">
      <c r="B61" s="68" t="s">
        <v>523</v>
      </c>
      <c r="C61" s="399" t="s">
        <v>507</v>
      </c>
      <c r="D61" s="399" t="s">
        <v>522</v>
      </c>
      <c r="E61" s="68">
        <v>6</v>
      </c>
      <c r="G61" s="68" t="s">
        <v>523</v>
      </c>
      <c r="H61" s="399" t="s">
        <v>507</v>
      </c>
      <c r="I61" s="399" t="s">
        <v>545</v>
      </c>
      <c r="J61" s="68">
        <v>7.1</v>
      </c>
      <c r="L61" s="68"/>
      <c r="M61" s="399"/>
      <c r="N61" s="399"/>
      <c r="O61" s="68"/>
    </row>
    <row r="62" spans="2:15" s="400" customFormat="1" ht="42.5" customHeight="1">
      <c r="B62" s="68" t="s">
        <v>524</v>
      </c>
      <c r="C62" s="399" t="s">
        <v>507</v>
      </c>
      <c r="D62" s="399" t="s">
        <v>525</v>
      </c>
      <c r="E62" s="68">
        <v>5.5</v>
      </c>
      <c r="G62" s="68" t="s">
        <v>524</v>
      </c>
      <c r="H62" s="399" t="s">
        <v>507</v>
      </c>
      <c r="I62" s="399" t="s">
        <v>546</v>
      </c>
      <c r="J62" s="68">
        <v>5</v>
      </c>
      <c r="L62" s="68"/>
      <c r="M62" s="399"/>
      <c r="N62" s="399"/>
      <c r="O62" s="68"/>
    </row>
    <row r="63" spans="2:15" ht="40.25" customHeight="1">
      <c r="B63" s="68" t="s">
        <v>526</v>
      </c>
      <c r="C63" s="399" t="s">
        <v>507</v>
      </c>
      <c r="D63" s="399" t="s">
        <v>527</v>
      </c>
      <c r="E63" s="68">
        <v>5</v>
      </c>
      <c r="G63" s="68"/>
      <c r="H63" s="399"/>
      <c r="I63" s="399"/>
      <c r="J63" s="68"/>
      <c r="L63" s="68"/>
      <c r="M63" s="399"/>
      <c r="N63" s="399"/>
      <c r="O63" s="68"/>
    </row>
    <row r="64" spans="2:15" ht="89" customHeight="1">
      <c r="B64" s="68" t="s">
        <v>528</v>
      </c>
      <c r="C64" s="399" t="s">
        <v>529</v>
      </c>
      <c r="D64" s="399" t="s">
        <v>530</v>
      </c>
      <c r="E64" s="68">
        <v>6.4</v>
      </c>
      <c r="G64" s="68"/>
      <c r="H64" s="399"/>
      <c r="I64" s="399"/>
      <c r="L64" s="68"/>
      <c r="M64" s="399"/>
      <c r="N64" s="399"/>
    </row>
    <row r="66" spans="1:15" ht="16">
      <c r="A66" t="s">
        <v>563</v>
      </c>
      <c r="B66">
        <v>1200</v>
      </c>
      <c r="D66" s="399" t="s">
        <v>547</v>
      </c>
      <c r="E66" s="363">
        <f>AVERAGE(E50:E64)</f>
        <v>6.4</v>
      </c>
      <c r="F66" t="s">
        <v>563</v>
      </c>
      <c r="G66">
        <v>1000</v>
      </c>
      <c r="I66" s="399" t="s">
        <v>547</v>
      </c>
      <c r="J66" s="403">
        <f>AVERAGE(J50:J62)</f>
        <v>6.0846153846153843</v>
      </c>
      <c r="K66" t="s">
        <v>563</v>
      </c>
      <c r="L66">
        <v>500</v>
      </c>
      <c r="N66" s="399" t="s">
        <v>547</v>
      </c>
      <c r="O66" s="403">
        <f>AVERAGE(O50:O54)</f>
        <v>5.92</v>
      </c>
    </row>
    <row r="67" spans="1:15" ht="16">
      <c r="D67" s="399" t="s">
        <v>548</v>
      </c>
      <c r="E67" s="363">
        <f>_xlfn.MODE.SNGL(E50:E64)</f>
        <v>6</v>
      </c>
      <c r="I67" s="399" t="s">
        <v>548</v>
      </c>
      <c r="J67" s="363">
        <f>_xlfn.MODE.SNGL(J50:J62)</f>
        <v>4.5</v>
      </c>
      <c r="N67" s="399" t="s">
        <v>548</v>
      </c>
      <c r="O67" s="363">
        <f>_xlfn.MODE.SNGL(O50:O54)</f>
        <v>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113"/>
  <sheetViews>
    <sheetView topLeftCell="A1055" zoomScale="150" zoomScaleNormal="150" workbookViewId="0">
      <selection activeCell="C1062" sqref="C1062"/>
    </sheetView>
  </sheetViews>
  <sheetFormatPr baseColWidth="10" defaultColWidth="11.5" defaultRowHeight="12"/>
  <cols>
    <col min="1" max="1" width="5.83203125" style="500" customWidth="1"/>
    <col min="2" max="2" width="11.5" style="500" customWidth="1"/>
    <col min="3" max="3" width="46.1640625" style="636" customWidth="1"/>
    <col min="4" max="4" width="7.83203125" style="501" customWidth="1"/>
    <col min="5" max="5" width="9.5" style="501" hidden="1" customWidth="1"/>
    <col min="6" max="6" width="10.1640625" style="657" customWidth="1"/>
    <col min="7" max="7" width="5.83203125" style="500" customWidth="1"/>
    <col min="8" max="8" width="11.5" style="500" customWidth="1"/>
    <col min="9" max="16384" width="11.5" style="413"/>
  </cols>
  <sheetData>
    <row r="1" spans="1:8">
      <c r="A1" s="409"/>
      <c r="B1" s="409"/>
      <c r="C1" s="410"/>
      <c r="D1" s="411"/>
      <c r="E1" s="411"/>
      <c r="F1" s="412"/>
      <c r="G1" s="409"/>
      <c r="H1" s="409"/>
    </row>
    <row r="2" spans="1:8" s="414" customFormat="1" ht="14">
      <c r="A2" s="409"/>
      <c r="B2" s="409"/>
      <c r="C2" s="765" t="s">
        <v>1426</v>
      </c>
      <c r="D2" s="765"/>
      <c r="E2" s="765"/>
      <c r="F2" s="765"/>
      <c r="G2" s="409"/>
      <c r="H2" s="409"/>
    </row>
    <row r="3" spans="1:8" s="414" customFormat="1" ht="14">
      <c r="A3" s="415"/>
      <c r="B3" s="415"/>
      <c r="C3" s="765"/>
      <c r="D3" s="765"/>
      <c r="E3" s="765"/>
      <c r="F3" s="765"/>
      <c r="G3" s="415"/>
      <c r="H3" s="415"/>
    </row>
    <row r="4" spans="1:8" s="414" customFormat="1" ht="14">
      <c r="A4" s="415"/>
      <c r="B4" s="415"/>
      <c r="C4" s="765"/>
      <c r="D4" s="765"/>
      <c r="E4" s="765"/>
      <c r="F4" s="765"/>
      <c r="G4" s="415"/>
      <c r="H4" s="415"/>
    </row>
    <row r="5" spans="1:8" s="414" customFormat="1" ht="16">
      <c r="A5" s="409"/>
      <c r="B5" s="409"/>
      <c r="D5" s="766" t="s">
        <v>1427</v>
      </c>
      <c r="E5" s="766"/>
      <c r="G5" s="409"/>
      <c r="H5" s="409"/>
    </row>
    <row r="6" spans="1:8" s="414" customFormat="1" ht="15" thickBot="1">
      <c r="A6" s="767" t="s">
        <v>566</v>
      </c>
      <c r="B6" s="767"/>
      <c r="C6" s="767"/>
      <c r="D6" s="767"/>
      <c r="E6" s="767"/>
      <c r="F6" s="767"/>
      <c r="G6" s="671"/>
      <c r="H6" s="671"/>
    </row>
    <row r="7" spans="1:8" ht="15.75" customHeight="1" thickBot="1">
      <c r="A7" s="770" t="s">
        <v>567</v>
      </c>
      <c r="B7" s="771"/>
      <c r="C7" s="417" t="s">
        <v>201</v>
      </c>
      <c r="D7" s="417" t="s">
        <v>217</v>
      </c>
      <c r="E7" s="417" t="s">
        <v>568</v>
      </c>
      <c r="F7" s="651" t="s">
        <v>1769</v>
      </c>
      <c r="G7" s="770" t="s">
        <v>567</v>
      </c>
      <c r="H7" s="771"/>
    </row>
    <row r="8" spans="1:8" s="418" customFormat="1" ht="15.75" customHeight="1" thickBot="1">
      <c r="A8" s="768" t="s">
        <v>569</v>
      </c>
      <c r="B8" s="769"/>
      <c r="C8" s="769"/>
      <c r="D8" s="769"/>
      <c r="E8" s="769"/>
      <c r="F8" s="769"/>
      <c r="G8" s="672"/>
      <c r="H8" s="672"/>
    </row>
    <row r="9" spans="1:8" s="418" customFormat="1">
      <c r="A9" s="772">
        <v>1</v>
      </c>
      <c r="B9" s="773"/>
      <c r="C9" s="419" t="s">
        <v>570</v>
      </c>
      <c r="D9" s="420"/>
      <c r="E9" s="421"/>
      <c r="F9" s="422"/>
      <c r="G9" s="772">
        <v>1</v>
      </c>
      <c r="H9" s="773"/>
    </row>
    <row r="10" spans="1:8" s="418" customFormat="1">
      <c r="A10" s="743">
        <v>1.1000000000000001</v>
      </c>
      <c r="B10" s="744"/>
      <c r="C10" s="423" t="s">
        <v>1497</v>
      </c>
      <c r="D10" s="424" t="s">
        <v>116</v>
      </c>
      <c r="E10" s="425">
        <f>'[2]1.1.'!$H$47</f>
        <v>2955601</v>
      </c>
      <c r="F10" s="425">
        <v>3246207</v>
      </c>
      <c r="G10" s="743">
        <v>1.1000000000000001</v>
      </c>
      <c r="H10" s="744"/>
    </row>
    <row r="11" spans="1:8" s="418" customFormat="1" ht="24">
      <c r="A11" s="743">
        <v>1.2</v>
      </c>
      <c r="B11" s="744"/>
      <c r="C11" s="641" t="s">
        <v>1498</v>
      </c>
      <c r="D11" s="424" t="s">
        <v>116</v>
      </c>
      <c r="E11" s="425">
        <f>'[2]1.2.'!$H$46</f>
        <v>1729676</v>
      </c>
      <c r="F11" s="425">
        <v>1805506</v>
      </c>
      <c r="G11" s="743">
        <v>1.2</v>
      </c>
      <c r="H11" s="744"/>
    </row>
    <row r="12" spans="1:8" s="418" customFormat="1">
      <c r="A12" s="743">
        <v>1.3</v>
      </c>
      <c r="B12" s="744"/>
      <c r="C12" s="426" t="s">
        <v>1499</v>
      </c>
      <c r="D12" s="427" t="s">
        <v>571</v>
      </c>
      <c r="E12" s="425">
        <f>+'[2]1.3.'!$H$45</f>
        <v>23408</v>
      </c>
      <c r="F12" s="425">
        <v>19387</v>
      </c>
      <c r="G12" s="743">
        <v>1.3</v>
      </c>
      <c r="H12" s="744"/>
    </row>
    <row r="13" spans="1:8" s="418" customFormat="1">
      <c r="A13" s="743">
        <v>1.4</v>
      </c>
      <c r="B13" s="744"/>
      <c r="C13" s="426" t="s">
        <v>1500</v>
      </c>
      <c r="D13" s="424" t="s">
        <v>571</v>
      </c>
      <c r="E13" s="425">
        <f>+'[2]1.4.'!$H$45</f>
        <v>26298</v>
      </c>
      <c r="F13" s="425">
        <v>22349</v>
      </c>
      <c r="G13" s="743">
        <v>1.4</v>
      </c>
      <c r="H13" s="744"/>
    </row>
    <row r="14" spans="1:8" s="418" customFormat="1">
      <c r="A14" s="743">
        <v>1.5</v>
      </c>
      <c r="B14" s="744"/>
      <c r="C14" s="426" t="s">
        <v>1501</v>
      </c>
      <c r="D14" s="424" t="s">
        <v>571</v>
      </c>
      <c r="E14" s="425">
        <f>+'[2]1.5.'!$H$45</f>
        <v>30603</v>
      </c>
      <c r="F14" s="425">
        <v>25820</v>
      </c>
      <c r="G14" s="743">
        <v>1.5</v>
      </c>
      <c r="H14" s="744"/>
    </row>
    <row r="15" spans="1:8" s="418" customFormat="1">
      <c r="A15" s="743">
        <v>1.6</v>
      </c>
      <c r="B15" s="744"/>
      <c r="C15" s="423" t="s">
        <v>572</v>
      </c>
      <c r="D15" s="424" t="s">
        <v>571</v>
      </c>
      <c r="E15" s="425">
        <f>+'[2]1.6.'!$H$45</f>
        <v>95261</v>
      </c>
      <c r="F15" s="425">
        <v>102481</v>
      </c>
      <c r="G15" s="743">
        <v>1.6</v>
      </c>
      <c r="H15" s="744"/>
    </row>
    <row r="16" spans="1:8" s="418" customFormat="1">
      <c r="A16" s="743">
        <v>1.7</v>
      </c>
      <c r="B16" s="744"/>
      <c r="C16" s="426" t="s">
        <v>573</v>
      </c>
      <c r="D16" s="427" t="s">
        <v>571</v>
      </c>
      <c r="E16" s="425">
        <f>+'[2]1.7.'!$H$45</f>
        <v>66406</v>
      </c>
      <c r="F16" s="425">
        <v>72278</v>
      </c>
      <c r="G16" s="743">
        <v>1.7</v>
      </c>
      <c r="H16" s="744"/>
    </row>
    <row r="17" spans="1:8" s="418" customFormat="1">
      <c r="A17" s="743">
        <v>1.8</v>
      </c>
      <c r="B17" s="744"/>
      <c r="C17" s="426" t="s">
        <v>574</v>
      </c>
      <c r="D17" s="427" t="s">
        <v>571</v>
      </c>
      <c r="E17" s="425">
        <f>+'[2]1.8.'!$H$45</f>
        <v>31230</v>
      </c>
      <c r="F17" s="425">
        <v>34785</v>
      </c>
      <c r="G17" s="743">
        <v>1.8</v>
      </c>
      <c r="H17" s="744"/>
    </row>
    <row r="18" spans="1:8" s="418" customFormat="1">
      <c r="A18" s="743">
        <v>1.9</v>
      </c>
      <c r="B18" s="744"/>
      <c r="C18" s="426" t="s">
        <v>1502</v>
      </c>
      <c r="D18" s="427" t="s">
        <v>33</v>
      </c>
      <c r="E18" s="425">
        <f>+'[2]1.9.'!$H$45</f>
        <v>142372</v>
      </c>
      <c r="F18" s="425">
        <v>101530</v>
      </c>
      <c r="G18" s="743">
        <v>1.9</v>
      </c>
      <c r="H18" s="744"/>
    </row>
    <row r="19" spans="1:8" s="418" customFormat="1">
      <c r="A19" s="745">
        <v>1.1000000000000001</v>
      </c>
      <c r="B19" s="746"/>
      <c r="C19" s="426" t="s">
        <v>1503</v>
      </c>
      <c r="D19" s="427" t="s">
        <v>33</v>
      </c>
      <c r="E19" s="425">
        <f>+'[2]1.10.'!$H$45</f>
        <v>11256</v>
      </c>
      <c r="F19" s="425">
        <v>13166</v>
      </c>
      <c r="G19" s="745">
        <v>1.1000000000000001</v>
      </c>
      <c r="H19" s="746"/>
    </row>
    <row r="20" spans="1:8" s="418" customFormat="1">
      <c r="A20" s="743">
        <v>1.1100000000000001</v>
      </c>
      <c r="B20" s="744"/>
      <c r="C20" s="426" t="s">
        <v>1504</v>
      </c>
      <c r="D20" s="427" t="s">
        <v>33</v>
      </c>
      <c r="E20" s="425">
        <f>+'[2]1.11.'!$H$45</f>
        <v>15877</v>
      </c>
      <c r="F20" s="425">
        <v>18542</v>
      </c>
      <c r="G20" s="743">
        <v>1.1100000000000001</v>
      </c>
      <c r="H20" s="744"/>
    </row>
    <row r="21" spans="1:8" s="418" customFormat="1">
      <c r="A21" s="745">
        <v>1.1200000000000001</v>
      </c>
      <c r="B21" s="746"/>
      <c r="C21" s="426" t="s">
        <v>1505</v>
      </c>
      <c r="D21" s="427" t="s">
        <v>33</v>
      </c>
      <c r="E21" s="425">
        <f>+'[2]1.12.'!$H$45</f>
        <v>12107</v>
      </c>
      <c r="F21" s="425">
        <v>14116</v>
      </c>
      <c r="G21" s="745">
        <v>1.1200000000000001</v>
      </c>
      <c r="H21" s="746"/>
    </row>
    <row r="22" spans="1:8" s="418" customFormat="1">
      <c r="A22" s="743">
        <v>1.1299999999999999</v>
      </c>
      <c r="B22" s="744"/>
      <c r="C22" s="428" t="s">
        <v>1506</v>
      </c>
      <c r="D22" s="427" t="s">
        <v>33</v>
      </c>
      <c r="E22" s="425">
        <f>+'[2]1.13.'!$H$45</f>
        <v>12905</v>
      </c>
      <c r="F22" s="425">
        <v>14955</v>
      </c>
      <c r="G22" s="743">
        <v>1.1299999999999999</v>
      </c>
      <c r="H22" s="744"/>
    </row>
    <row r="23" spans="1:8" s="418" customFormat="1">
      <c r="A23" s="745">
        <v>1.1399999999999999</v>
      </c>
      <c r="B23" s="746"/>
      <c r="C23" s="428" t="s">
        <v>1507</v>
      </c>
      <c r="D23" s="427" t="s">
        <v>33</v>
      </c>
      <c r="E23" s="425">
        <f>+'[2]1.14.'!$H$45</f>
        <v>15566</v>
      </c>
      <c r="F23" s="425">
        <v>19589</v>
      </c>
      <c r="G23" s="745">
        <v>1.1399999999999999</v>
      </c>
      <c r="H23" s="746"/>
    </row>
    <row r="24" spans="1:8" s="418" customFormat="1">
      <c r="A24" s="743">
        <v>1.1499999999999999</v>
      </c>
      <c r="B24" s="744"/>
      <c r="C24" s="428" t="s">
        <v>1508</v>
      </c>
      <c r="D24" s="427" t="s">
        <v>33</v>
      </c>
      <c r="E24" s="425">
        <f>+'[2]1.15.'!$H$45</f>
        <v>14746</v>
      </c>
      <c r="F24" s="425">
        <v>16736</v>
      </c>
      <c r="G24" s="743">
        <v>1.1499999999999999</v>
      </c>
      <c r="H24" s="744"/>
    </row>
    <row r="25" spans="1:8" s="418" customFormat="1">
      <c r="A25" s="745">
        <v>1.1599999999999999</v>
      </c>
      <c r="B25" s="746"/>
      <c r="C25" s="428" t="s">
        <v>1509</v>
      </c>
      <c r="D25" s="427" t="s">
        <v>33</v>
      </c>
      <c r="E25" s="425">
        <f>+'[2]1.16.'!$H$45</f>
        <v>22788</v>
      </c>
      <c r="F25" s="425">
        <v>26178</v>
      </c>
      <c r="G25" s="745">
        <v>1.1599999999999999</v>
      </c>
      <c r="H25" s="746"/>
    </row>
    <row r="26" spans="1:8" s="418" customFormat="1">
      <c r="A26" s="743">
        <v>1.17</v>
      </c>
      <c r="B26" s="744"/>
      <c r="C26" s="428" t="s">
        <v>1510</v>
      </c>
      <c r="D26" s="427" t="s">
        <v>33</v>
      </c>
      <c r="E26" s="425">
        <f>+'[2]1.17.'!$H$45</f>
        <v>30598</v>
      </c>
      <c r="F26" s="425">
        <v>34942</v>
      </c>
      <c r="G26" s="743">
        <v>1.17</v>
      </c>
      <c r="H26" s="744"/>
    </row>
    <row r="27" spans="1:8" s="418" customFormat="1">
      <c r="A27" s="745">
        <v>1.18</v>
      </c>
      <c r="B27" s="746"/>
      <c r="C27" s="428" t="s">
        <v>1511</v>
      </c>
      <c r="D27" s="427" t="s">
        <v>33</v>
      </c>
      <c r="E27" s="425">
        <f>+'[2]1.18.'!$H$45</f>
        <v>46163</v>
      </c>
      <c r="F27" s="425">
        <v>52972</v>
      </c>
      <c r="G27" s="745">
        <v>1.18</v>
      </c>
      <c r="H27" s="746"/>
    </row>
    <row r="28" spans="1:8" s="418" customFormat="1">
      <c r="A28" s="743">
        <v>1.19</v>
      </c>
      <c r="B28" s="744"/>
      <c r="C28" s="429" t="s">
        <v>1512</v>
      </c>
      <c r="D28" s="427" t="s">
        <v>33</v>
      </c>
      <c r="E28" s="425">
        <f>+'[2]1.19.'!$H$45</f>
        <v>67582</v>
      </c>
      <c r="F28" s="425">
        <v>71917</v>
      </c>
      <c r="G28" s="743">
        <v>1.19</v>
      </c>
      <c r="H28" s="744"/>
    </row>
    <row r="29" spans="1:8" s="418" customFormat="1">
      <c r="A29" s="745">
        <v>1.2</v>
      </c>
      <c r="B29" s="746"/>
      <c r="C29" s="429" t="s">
        <v>1513</v>
      </c>
      <c r="D29" s="427" t="s">
        <v>33</v>
      </c>
      <c r="E29" s="425">
        <f>+'[2]1.20.'!$H$45</f>
        <v>83813</v>
      </c>
      <c r="F29" s="425">
        <v>87588</v>
      </c>
      <c r="G29" s="745">
        <v>1.2</v>
      </c>
      <c r="H29" s="746"/>
    </row>
    <row r="30" spans="1:8" s="418" customFormat="1">
      <c r="A30" s="743">
        <v>1.21</v>
      </c>
      <c r="B30" s="744"/>
      <c r="C30" s="423" t="s">
        <v>1514</v>
      </c>
      <c r="D30" s="427" t="s">
        <v>33</v>
      </c>
      <c r="E30" s="425">
        <f>+'[2]1.21.'!$H$45</f>
        <v>72547</v>
      </c>
      <c r="F30" s="425">
        <v>47422</v>
      </c>
      <c r="G30" s="743">
        <v>1.21</v>
      </c>
      <c r="H30" s="744"/>
    </row>
    <row r="31" spans="1:8" s="418" customFormat="1">
      <c r="A31" s="745">
        <v>1.22</v>
      </c>
      <c r="B31" s="746"/>
      <c r="C31" s="423" t="s">
        <v>1515</v>
      </c>
      <c r="D31" s="427" t="s">
        <v>33</v>
      </c>
      <c r="E31" s="425">
        <f>+'[2]1.22.'!$H$45</f>
        <v>101883</v>
      </c>
      <c r="F31" s="425">
        <v>64928</v>
      </c>
      <c r="G31" s="745">
        <v>1.22</v>
      </c>
      <c r="H31" s="746"/>
    </row>
    <row r="32" spans="1:8" s="418" customFormat="1">
      <c r="A32" s="743">
        <v>1.23</v>
      </c>
      <c r="B32" s="744"/>
      <c r="C32" s="423" t="s">
        <v>1516</v>
      </c>
      <c r="D32" s="427" t="s">
        <v>33</v>
      </c>
      <c r="E32" s="425">
        <f>+'[2]1.23.'!$H$45</f>
        <v>120600</v>
      </c>
      <c r="F32" s="425">
        <v>88053</v>
      </c>
      <c r="G32" s="743">
        <v>1.23</v>
      </c>
      <c r="H32" s="744"/>
    </row>
    <row r="33" spans="1:8" s="418" customFormat="1">
      <c r="A33" s="745">
        <v>1.24</v>
      </c>
      <c r="B33" s="746"/>
      <c r="C33" s="423" t="s">
        <v>1517</v>
      </c>
      <c r="D33" s="427" t="s">
        <v>33</v>
      </c>
      <c r="E33" s="425">
        <f>+'[2]1.24.'!$H$45</f>
        <v>147748</v>
      </c>
      <c r="F33" s="425">
        <v>101530</v>
      </c>
      <c r="G33" s="745">
        <v>1.24</v>
      </c>
      <c r="H33" s="746"/>
    </row>
    <row r="34" spans="1:8" s="418" customFormat="1">
      <c r="A34" s="743">
        <v>1.25</v>
      </c>
      <c r="B34" s="744"/>
      <c r="C34" s="423" t="s">
        <v>1518</v>
      </c>
      <c r="D34" s="427" t="s">
        <v>33</v>
      </c>
      <c r="E34" s="425">
        <f>+'[2]1.25.'!$H$45</f>
        <v>15947</v>
      </c>
      <c r="F34" s="425">
        <v>17681</v>
      </c>
      <c r="G34" s="743">
        <v>1.25</v>
      </c>
      <c r="H34" s="744"/>
    </row>
    <row r="35" spans="1:8" s="418" customFormat="1">
      <c r="A35" s="745">
        <v>1.26</v>
      </c>
      <c r="B35" s="746"/>
      <c r="C35" s="423" t="s">
        <v>1519</v>
      </c>
      <c r="D35" s="427" t="s">
        <v>33</v>
      </c>
      <c r="E35" s="425">
        <f>+'[2]1.26.'!$H$45</f>
        <v>25572</v>
      </c>
      <c r="F35" s="425">
        <v>29615</v>
      </c>
      <c r="G35" s="745">
        <v>1.26</v>
      </c>
      <c r="H35" s="746"/>
    </row>
    <row r="36" spans="1:8" s="418" customFormat="1">
      <c r="A36" s="743">
        <v>1.27</v>
      </c>
      <c r="B36" s="744"/>
      <c r="C36" s="423" t="s">
        <v>1520</v>
      </c>
      <c r="D36" s="427" t="s">
        <v>33</v>
      </c>
      <c r="E36" s="425">
        <f>+'[2]1.27.'!$H$45</f>
        <v>39050</v>
      </c>
      <c r="F36" s="425">
        <v>42423</v>
      </c>
      <c r="G36" s="743">
        <v>1.27</v>
      </c>
      <c r="H36" s="744"/>
    </row>
    <row r="37" spans="1:8" s="418" customFormat="1">
      <c r="A37" s="745">
        <v>1.28</v>
      </c>
      <c r="B37" s="746"/>
      <c r="C37" s="423" t="s">
        <v>1521</v>
      </c>
      <c r="D37" s="427" t="s">
        <v>33</v>
      </c>
      <c r="E37" s="425">
        <f>+'[2]1.28.'!$H$45</f>
        <v>64397</v>
      </c>
      <c r="F37" s="425">
        <v>60100</v>
      </c>
      <c r="G37" s="745">
        <v>1.28</v>
      </c>
      <c r="H37" s="746"/>
    </row>
    <row r="38" spans="1:8" s="418" customFormat="1">
      <c r="A38" s="743">
        <v>1.29</v>
      </c>
      <c r="B38" s="744"/>
      <c r="C38" s="423" t="s">
        <v>1522</v>
      </c>
      <c r="D38" s="427" t="s">
        <v>28</v>
      </c>
      <c r="E38" s="425">
        <f>+'[2]1.29.'!$H$45</f>
        <v>386724</v>
      </c>
      <c r="F38" s="425">
        <v>324368</v>
      </c>
      <c r="G38" s="743">
        <v>1.29</v>
      </c>
      <c r="H38" s="744"/>
    </row>
    <row r="39" spans="1:8" s="418" customFormat="1">
      <c r="A39" s="745">
        <v>1.3</v>
      </c>
      <c r="B39" s="746"/>
      <c r="C39" s="423" t="s">
        <v>1523</v>
      </c>
      <c r="D39" s="427" t="s">
        <v>33</v>
      </c>
      <c r="E39" s="425">
        <f>+'[2]1.30.'!$H$45</f>
        <v>2038</v>
      </c>
      <c r="F39" s="425">
        <v>2142</v>
      </c>
      <c r="G39" s="745">
        <v>1.3</v>
      </c>
      <c r="H39" s="746"/>
    </row>
    <row r="40" spans="1:8" s="418" customFormat="1">
      <c r="A40" s="743">
        <v>1.31</v>
      </c>
      <c r="B40" s="744"/>
      <c r="C40" s="423" t="s">
        <v>575</v>
      </c>
      <c r="D40" s="427" t="s">
        <v>33</v>
      </c>
      <c r="E40" s="425">
        <f>+'[2]1.31.'!$H$45</f>
        <v>10198</v>
      </c>
      <c r="F40" s="425">
        <v>11851</v>
      </c>
      <c r="G40" s="743">
        <v>1.31</v>
      </c>
      <c r="H40" s="744"/>
    </row>
    <row r="41" spans="1:8" s="418" customFormat="1">
      <c r="A41" s="745">
        <v>1.32</v>
      </c>
      <c r="B41" s="746"/>
      <c r="C41" s="429" t="s">
        <v>1524</v>
      </c>
      <c r="D41" s="427" t="s">
        <v>116</v>
      </c>
      <c r="E41" s="425">
        <f>+'[2]1.32.'!$H$45</f>
        <v>35121</v>
      </c>
      <c r="F41" s="425">
        <v>40253</v>
      </c>
      <c r="G41" s="745">
        <v>1.32</v>
      </c>
      <c r="H41" s="746"/>
    </row>
    <row r="42" spans="1:8" s="418" customFormat="1">
      <c r="A42" s="743">
        <v>1.33</v>
      </c>
      <c r="B42" s="744"/>
      <c r="C42" s="429" t="s">
        <v>1525</v>
      </c>
      <c r="D42" s="427" t="s">
        <v>33</v>
      </c>
      <c r="E42" s="425">
        <f>+'[2]1.33.'!$H$45</f>
        <v>18891</v>
      </c>
      <c r="F42" s="425">
        <v>23084</v>
      </c>
      <c r="G42" s="743">
        <v>1.33</v>
      </c>
      <c r="H42" s="744"/>
    </row>
    <row r="43" spans="1:8" s="418" customFormat="1">
      <c r="A43" s="745">
        <v>1.34</v>
      </c>
      <c r="B43" s="746"/>
      <c r="C43" s="429" t="s">
        <v>1526</v>
      </c>
      <c r="D43" s="427" t="s">
        <v>33</v>
      </c>
      <c r="E43" s="425">
        <f>+'[2]1.34.'!$H$45</f>
        <v>19068</v>
      </c>
      <c r="F43" s="425">
        <v>21686</v>
      </c>
      <c r="G43" s="745">
        <v>1.34</v>
      </c>
      <c r="H43" s="746"/>
    </row>
    <row r="44" spans="1:8" s="418" customFormat="1">
      <c r="A44" s="743">
        <v>1.35</v>
      </c>
      <c r="B44" s="744"/>
      <c r="C44" s="429" t="s">
        <v>1527</v>
      </c>
      <c r="D44" s="427" t="s">
        <v>33</v>
      </c>
      <c r="E44" s="425">
        <f>+'[2]1.35.'!$H$45</f>
        <v>17561</v>
      </c>
      <c r="F44" s="425">
        <v>20096</v>
      </c>
      <c r="G44" s="743">
        <v>1.35</v>
      </c>
      <c r="H44" s="744"/>
    </row>
    <row r="45" spans="1:8" s="418" customFormat="1">
      <c r="A45" s="745">
        <v>1.36</v>
      </c>
      <c r="B45" s="746"/>
      <c r="C45" s="429" t="s">
        <v>1528</v>
      </c>
      <c r="D45" s="427" t="s">
        <v>33</v>
      </c>
      <c r="E45" s="425">
        <f>+'[2]1.36.'!$H$45</f>
        <v>16327</v>
      </c>
      <c r="F45" s="425">
        <v>19404</v>
      </c>
      <c r="G45" s="745">
        <v>1.36</v>
      </c>
      <c r="H45" s="746"/>
    </row>
    <row r="46" spans="1:8" s="418" customFormat="1">
      <c r="A46" s="743">
        <v>1.37</v>
      </c>
      <c r="B46" s="744"/>
      <c r="C46" s="429" t="s">
        <v>1529</v>
      </c>
      <c r="D46" s="427" t="s">
        <v>33</v>
      </c>
      <c r="E46" s="425">
        <f>+'[2]1.37.'!$H$45</f>
        <v>26941</v>
      </c>
      <c r="F46" s="425">
        <v>29910</v>
      </c>
      <c r="G46" s="743">
        <v>1.37</v>
      </c>
      <c r="H46" s="744"/>
    </row>
    <row r="47" spans="1:8" s="418" customFormat="1">
      <c r="A47" s="745">
        <v>1.38</v>
      </c>
      <c r="B47" s="746"/>
      <c r="C47" s="429" t="s">
        <v>1530</v>
      </c>
      <c r="D47" s="427" t="s">
        <v>116</v>
      </c>
      <c r="E47" s="425">
        <f>+'[2]1.38.'!$H$45</f>
        <v>21550</v>
      </c>
      <c r="F47" s="425">
        <v>26090</v>
      </c>
      <c r="G47" s="745">
        <v>1.38</v>
      </c>
      <c r="H47" s="746"/>
    </row>
    <row r="48" spans="1:8" s="418" customFormat="1">
      <c r="A48" s="743">
        <v>1.39</v>
      </c>
      <c r="B48" s="744"/>
      <c r="C48" s="429" t="s">
        <v>1531</v>
      </c>
      <c r="D48" s="427" t="s">
        <v>33</v>
      </c>
      <c r="E48" s="425">
        <f>+'[2]1.39.'!$H$45</f>
        <v>18891</v>
      </c>
      <c r="F48" s="425">
        <v>18338</v>
      </c>
      <c r="G48" s="743">
        <v>1.39</v>
      </c>
      <c r="H48" s="744"/>
    </row>
    <row r="49" spans="1:8" s="418" customFormat="1">
      <c r="A49" s="745">
        <v>1.4</v>
      </c>
      <c r="B49" s="746"/>
      <c r="C49" s="429" t="s">
        <v>576</v>
      </c>
      <c r="D49" s="427" t="s">
        <v>116</v>
      </c>
      <c r="E49" s="425">
        <f>+'[2]1.40.'!$H$44</f>
        <v>1278243</v>
      </c>
      <c r="F49" s="425">
        <v>1375171</v>
      </c>
      <c r="G49" s="745">
        <v>1.4</v>
      </c>
      <c r="H49" s="746"/>
    </row>
    <row r="50" spans="1:8" s="418" customFormat="1" ht="24">
      <c r="A50" s="743">
        <v>1.41</v>
      </c>
      <c r="B50" s="744"/>
      <c r="C50" s="429" t="s">
        <v>577</v>
      </c>
      <c r="D50" s="427" t="s">
        <v>33</v>
      </c>
      <c r="E50" s="425">
        <f>+'[2]1.41.'!$H$45</f>
        <v>13888</v>
      </c>
      <c r="F50" s="425">
        <v>6703</v>
      </c>
      <c r="G50" s="743">
        <v>1.41</v>
      </c>
      <c r="H50" s="744"/>
    </row>
    <row r="51" spans="1:8" s="418" customFormat="1">
      <c r="A51" s="745">
        <v>1.42</v>
      </c>
      <c r="B51" s="746"/>
      <c r="C51" s="429" t="s">
        <v>578</v>
      </c>
      <c r="D51" s="427" t="s">
        <v>33</v>
      </c>
      <c r="E51" s="425">
        <f>+'[2]1.42.'!$H$45</f>
        <v>5464</v>
      </c>
      <c r="F51" s="425">
        <v>4955</v>
      </c>
      <c r="G51" s="745">
        <v>1.42</v>
      </c>
      <c r="H51" s="746"/>
    </row>
    <row r="52" spans="1:8" s="418" customFormat="1">
      <c r="A52" s="743">
        <v>1.43</v>
      </c>
      <c r="B52" s="744"/>
      <c r="C52" s="423" t="s">
        <v>579</v>
      </c>
      <c r="D52" s="427" t="s">
        <v>116</v>
      </c>
      <c r="E52" s="425">
        <f>+'[2]1.43.'!$H$46</f>
        <v>3810880</v>
      </c>
      <c r="F52" s="425">
        <v>4347989</v>
      </c>
      <c r="G52" s="743">
        <v>1.43</v>
      </c>
      <c r="H52" s="744"/>
    </row>
    <row r="53" spans="1:8" s="418" customFormat="1">
      <c r="A53" s="745">
        <v>1.44</v>
      </c>
      <c r="B53" s="746"/>
      <c r="C53" s="423" t="s">
        <v>580</v>
      </c>
      <c r="D53" s="427" t="s">
        <v>116</v>
      </c>
      <c r="E53" s="425">
        <f>+'[2]1.44.'!$H$45</f>
        <v>363549</v>
      </c>
      <c r="F53" s="425">
        <v>394375</v>
      </c>
      <c r="G53" s="745">
        <v>1.44</v>
      </c>
      <c r="H53" s="746"/>
    </row>
    <row r="54" spans="1:8" s="418" customFormat="1" ht="19.5" customHeight="1">
      <c r="A54" s="743">
        <v>1.45</v>
      </c>
      <c r="B54" s="744"/>
      <c r="C54" s="423" t="s">
        <v>581</v>
      </c>
      <c r="D54" s="427" t="s">
        <v>28</v>
      </c>
      <c r="E54" s="425">
        <f>+'[2]1.45.'!$H$45</f>
        <v>12143</v>
      </c>
      <c r="F54" s="425">
        <v>12762</v>
      </c>
      <c r="G54" s="743">
        <v>1.45</v>
      </c>
      <c r="H54" s="744"/>
    </row>
    <row r="55" spans="1:8" s="418" customFormat="1" ht="19.5" customHeight="1">
      <c r="A55" s="743">
        <v>1.46</v>
      </c>
      <c r="B55" s="744"/>
      <c r="C55" s="423" t="s">
        <v>1428</v>
      </c>
      <c r="D55" s="427" t="s">
        <v>28</v>
      </c>
      <c r="E55" s="425">
        <f>+'[2]1.46.'!$H$45</f>
        <v>17343</v>
      </c>
      <c r="F55" s="425">
        <v>17962</v>
      </c>
      <c r="G55" s="743">
        <v>1.46</v>
      </c>
      <c r="H55" s="744"/>
    </row>
    <row r="56" spans="1:8" s="418" customFormat="1">
      <c r="A56" s="759">
        <v>2</v>
      </c>
      <c r="B56" s="760"/>
      <c r="C56" s="430" t="s">
        <v>582</v>
      </c>
      <c r="D56" s="431"/>
      <c r="E56" s="431"/>
      <c r="F56" s="432"/>
      <c r="G56" s="759">
        <v>2</v>
      </c>
      <c r="H56" s="760"/>
    </row>
    <row r="57" spans="1:8" s="418" customFormat="1">
      <c r="A57" s="743">
        <v>2.1</v>
      </c>
      <c r="B57" s="744"/>
      <c r="C57" s="429" t="s">
        <v>583</v>
      </c>
      <c r="D57" s="427" t="s">
        <v>28</v>
      </c>
      <c r="E57" s="425">
        <f>+'[2]2.1.'!$H$45</f>
        <v>99242</v>
      </c>
      <c r="F57" s="425">
        <v>166776</v>
      </c>
      <c r="G57" s="743">
        <v>2.1</v>
      </c>
      <c r="H57" s="744"/>
    </row>
    <row r="58" spans="1:8" s="418" customFormat="1">
      <c r="A58" s="743">
        <v>2.2000000000000002</v>
      </c>
      <c r="B58" s="744"/>
      <c r="C58" s="423" t="s">
        <v>584</v>
      </c>
      <c r="D58" s="427" t="s">
        <v>28</v>
      </c>
      <c r="E58" s="425">
        <f>+'[2]2.2.'!$H$45</f>
        <v>231784</v>
      </c>
      <c r="F58" s="425">
        <v>305564</v>
      </c>
      <c r="G58" s="743">
        <v>2.2000000000000002</v>
      </c>
      <c r="H58" s="744"/>
    </row>
    <row r="59" spans="1:8" s="418" customFormat="1">
      <c r="A59" s="743">
        <v>2.2999999999999998</v>
      </c>
      <c r="B59" s="744"/>
      <c r="C59" s="423" t="s">
        <v>1532</v>
      </c>
      <c r="D59" s="427" t="s">
        <v>28</v>
      </c>
      <c r="E59" s="425">
        <f>+'[2]2.3.'!$H$45</f>
        <v>488198</v>
      </c>
      <c r="F59" s="425">
        <v>383747</v>
      </c>
      <c r="G59" s="743">
        <v>2.2999999999999998</v>
      </c>
      <c r="H59" s="744"/>
    </row>
    <row r="60" spans="1:8" s="418" customFormat="1" ht="15">
      <c r="A60" s="743">
        <v>2.4</v>
      </c>
      <c r="B60" s="744"/>
      <c r="C60" s="642" t="s">
        <v>1533</v>
      </c>
      <c r="D60" s="427" t="s">
        <v>28</v>
      </c>
      <c r="E60" s="425">
        <f>+'[2]2.4.'!$H$45</f>
        <v>337196</v>
      </c>
      <c r="F60" s="425">
        <v>315727</v>
      </c>
      <c r="G60" s="743">
        <v>2.4</v>
      </c>
      <c r="H60" s="744"/>
    </row>
    <row r="61" spans="1:8" s="418" customFormat="1">
      <c r="A61" s="743">
        <v>2.5</v>
      </c>
      <c r="B61" s="744"/>
      <c r="C61" s="426" t="s">
        <v>585</v>
      </c>
      <c r="D61" s="427" t="s">
        <v>33</v>
      </c>
      <c r="E61" s="425">
        <f>+'[2]2.5.'!$H$45</f>
        <v>52697</v>
      </c>
      <c r="F61" s="425">
        <v>56076</v>
      </c>
      <c r="G61" s="743">
        <v>2.5</v>
      </c>
      <c r="H61" s="744"/>
    </row>
    <row r="62" spans="1:8" s="418" customFormat="1">
      <c r="A62" s="743">
        <v>2.6</v>
      </c>
      <c r="B62" s="744"/>
      <c r="C62" s="429" t="s">
        <v>586</v>
      </c>
      <c r="D62" s="427" t="s">
        <v>28</v>
      </c>
      <c r="E62" s="425">
        <f>+'[2]2.6.'!$H$45</f>
        <v>849353</v>
      </c>
      <c r="F62" s="425">
        <v>919585</v>
      </c>
      <c r="G62" s="743">
        <v>2.6</v>
      </c>
      <c r="H62" s="744"/>
    </row>
    <row r="63" spans="1:8" s="418" customFormat="1">
      <c r="A63" s="743">
        <v>2.7</v>
      </c>
      <c r="B63" s="744"/>
      <c r="C63" s="429" t="s">
        <v>587</v>
      </c>
      <c r="D63" s="427" t="s">
        <v>28</v>
      </c>
      <c r="E63" s="425">
        <f>+'[2]2.7.'!$H$45</f>
        <v>849333</v>
      </c>
      <c r="F63" s="425">
        <v>1035244</v>
      </c>
      <c r="G63" s="743">
        <v>2.7</v>
      </c>
      <c r="H63" s="744"/>
    </row>
    <row r="64" spans="1:8" s="418" customFormat="1">
      <c r="A64" s="743">
        <v>2.8</v>
      </c>
      <c r="B64" s="744"/>
      <c r="C64" s="429" t="s">
        <v>588</v>
      </c>
      <c r="D64" s="427" t="s">
        <v>28</v>
      </c>
      <c r="E64" s="425">
        <f>+'[2]2.8.'!$H$45</f>
        <v>795822</v>
      </c>
      <c r="F64" s="425">
        <v>942222</v>
      </c>
      <c r="G64" s="743">
        <v>2.8</v>
      </c>
      <c r="H64" s="744"/>
    </row>
    <row r="65" spans="1:8" s="418" customFormat="1">
      <c r="A65" s="743">
        <v>2.9</v>
      </c>
      <c r="B65" s="744"/>
      <c r="C65" s="429" t="s">
        <v>589</v>
      </c>
      <c r="D65" s="427" t="s">
        <v>571</v>
      </c>
      <c r="E65" s="425">
        <f>+'[2]2.9.'!$H$45</f>
        <v>67451</v>
      </c>
      <c r="F65" s="425">
        <v>74999</v>
      </c>
      <c r="G65" s="743">
        <v>2.9</v>
      </c>
      <c r="H65" s="744"/>
    </row>
    <row r="66" spans="1:8" s="418" customFormat="1" ht="30">
      <c r="A66" s="745">
        <v>2.1</v>
      </c>
      <c r="B66" s="746"/>
      <c r="C66" s="643" t="s">
        <v>1534</v>
      </c>
      <c r="D66" s="427" t="s">
        <v>571</v>
      </c>
      <c r="E66" s="425">
        <f>+'[2]2.10.'!$H$44</f>
        <v>211034</v>
      </c>
      <c r="F66" s="425">
        <v>238040</v>
      </c>
      <c r="G66" s="745">
        <v>2.1</v>
      </c>
      <c r="H66" s="746"/>
    </row>
    <row r="67" spans="1:8" s="418" customFormat="1" ht="30">
      <c r="A67" s="743">
        <v>2.11</v>
      </c>
      <c r="B67" s="744"/>
      <c r="C67" s="643" t="s">
        <v>1535</v>
      </c>
      <c r="D67" s="427" t="s">
        <v>571</v>
      </c>
      <c r="E67" s="425">
        <f>+'[2]2.11.'!$H$44</f>
        <v>262616</v>
      </c>
      <c r="F67" s="425">
        <v>296396</v>
      </c>
      <c r="G67" s="743">
        <v>2.11</v>
      </c>
      <c r="H67" s="744"/>
    </row>
    <row r="68" spans="1:8" s="418" customFormat="1" ht="30">
      <c r="A68" s="745">
        <v>2.12</v>
      </c>
      <c r="B68" s="746"/>
      <c r="C68" s="643" t="s">
        <v>1536</v>
      </c>
      <c r="D68" s="427" t="s">
        <v>571</v>
      </c>
      <c r="E68" s="425">
        <f>+'[2]2.12.'!$H$43</f>
        <v>324994</v>
      </c>
      <c r="F68" s="425">
        <v>374282</v>
      </c>
      <c r="G68" s="745">
        <v>2.12</v>
      </c>
      <c r="H68" s="746"/>
    </row>
    <row r="69" spans="1:8" s="418" customFormat="1" ht="30">
      <c r="A69" s="743">
        <v>2.13</v>
      </c>
      <c r="B69" s="744"/>
      <c r="C69" s="643" t="s">
        <v>1537</v>
      </c>
      <c r="D69" s="427" t="s">
        <v>571</v>
      </c>
      <c r="E69" s="425">
        <f>+'[2]2.13.'!$H$45</f>
        <v>408963</v>
      </c>
      <c r="F69" s="425">
        <v>471566</v>
      </c>
      <c r="G69" s="743">
        <v>2.13</v>
      </c>
      <c r="H69" s="744"/>
    </row>
    <row r="70" spans="1:8" s="418" customFormat="1">
      <c r="A70" s="745">
        <v>2.14</v>
      </c>
      <c r="B70" s="746"/>
      <c r="C70" s="429" t="s">
        <v>590</v>
      </c>
      <c r="D70" s="427" t="s">
        <v>571</v>
      </c>
      <c r="E70" s="425">
        <f>+'[2]2.14.'!$H$44</f>
        <v>149127</v>
      </c>
      <c r="F70" s="425">
        <v>165362</v>
      </c>
      <c r="G70" s="745">
        <v>2.14</v>
      </c>
      <c r="H70" s="746"/>
    </row>
    <row r="71" spans="1:8" s="418" customFormat="1">
      <c r="A71" s="743">
        <v>2.15</v>
      </c>
      <c r="B71" s="744"/>
      <c r="C71" s="429" t="s">
        <v>591</v>
      </c>
      <c r="D71" s="427" t="s">
        <v>571</v>
      </c>
      <c r="E71" s="425">
        <f>+'[2]2.15.'!$H$45</f>
        <v>184247</v>
      </c>
      <c r="F71" s="425">
        <v>206425</v>
      </c>
      <c r="G71" s="743">
        <v>2.15</v>
      </c>
      <c r="H71" s="744"/>
    </row>
    <row r="72" spans="1:8" s="418" customFormat="1">
      <c r="A72" s="745">
        <v>2.16</v>
      </c>
      <c r="B72" s="746"/>
      <c r="C72" s="429" t="s">
        <v>592</v>
      </c>
      <c r="D72" s="427" t="s">
        <v>28</v>
      </c>
      <c r="E72" s="425">
        <f>+'[2]2.16.'!$H$45</f>
        <v>770041</v>
      </c>
      <c r="F72" s="425">
        <v>942222</v>
      </c>
      <c r="G72" s="745">
        <v>2.16</v>
      </c>
      <c r="H72" s="746"/>
    </row>
    <row r="73" spans="1:8" s="418" customFormat="1" ht="30">
      <c r="A73" s="743">
        <v>2.17</v>
      </c>
      <c r="B73" s="744"/>
      <c r="C73" s="643" t="s">
        <v>1538</v>
      </c>
      <c r="D73" s="427" t="s">
        <v>571</v>
      </c>
      <c r="E73" s="425">
        <f>+'[2]2.17.'!$H$45</f>
        <v>128083</v>
      </c>
      <c r="F73" s="425">
        <v>135792</v>
      </c>
      <c r="G73" s="743">
        <v>2.17</v>
      </c>
      <c r="H73" s="744"/>
    </row>
    <row r="74" spans="1:8" s="418" customFormat="1">
      <c r="A74" s="759">
        <v>3</v>
      </c>
      <c r="B74" s="760"/>
      <c r="C74" s="430" t="s">
        <v>67</v>
      </c>
      <c r="D74" s="431"/>
      <c r="E74" s="431"/>
      <c r="F74" s="432"/>
      <c r="G74" s="759">
        <v>3</v>
      </c>
      <c r="H74" s="760"/>
    </row>
    <row r="75" spans="1:8" s="418" customFormat="1">
      <c r="A75" s="743">
        <v>3.1</v>
      </c>
      <c r="B75" s="744"/>
      <c r="C75" s="429" t="s">
        <v>593</v>
      </c>
      <c r="D75" s="424" t="s">
        <v>116</v>
      </c>
      <c r="E75" s="425">
        <f>+'[2]3.1.'!$H$45</f>
        <v>57742</v>
      </c>
      <c r="F75" s="425">
        <v>63649</v>
      </c>
      <c r="G75" s="743">
        <v>3.1</v>
      </c>
      <c r="H75" s="744"/>
    </row>
    <row r="76" spans="1:8" s="418" customFormat="1">
      <c r="A76" s="743">
        <v>3.2</v>
      </c>
      <c r="B76" s="744"/>
      <c r="C76" s="429" t="s">
        <v>594</v>
      </c>
      <c r="D76" s="424" t="s">
        <v>116</v>
      </c>
      <c r="E76" s="425">
        <f>+'[2]3.2.'!$H$45</f>
        <v>278398</v>
      </c>
      <c r="F76" s="425">
        <v>305731</v>
      </c>
      <c r="G76" s="743">
        <v>3.2</v>
      </c>
      <c r="H76" s="744"/>
    </row>
    <row r="77" spans="1:8" s="418" customFormat="1">
      <c r="A77" s="743">
        <v>3.3</v>
      </c>
      <c r="B77" s="744"/>
      <c r="C77" s="429" t="s">
        <v>595</v>
      </c>
      <c r="D77" s="424" t="s">
        <v>116</v>
      </c>
      <c r="E77" s="425">
        <f>+'[2]3.3.'!$H$44</f>
        <v>639841</v>
      </c>
      <c r="F77" s="425">
        <v>676250</v>
      </c>
      <c r="G77" s="743">
        <v>3.3</v>
      </c>
      <c r="H77" s="744"/>
    </row>
    <row r="78" spans="1:8" s="418" customFormat="1">
      <c r="A78" s="743">
        <v>3.4</v>
      </c>
      <c r="B78" s="744"/>
      <c r="C78" s="423" t="s">
        <v>596</v>
      </c>
      <c r="D78" s="424" t="s">
        <v>116</v>
      </c>
      <c r="E78" s="425">
        <f>+'[2]3.4.'!$H$45</f>
        <v>330286</v>
      </c>
      <c r="F78" s="425">
        <v>287918</v>
      </c>
      <c r="G78" s="743">
        <v>3.4</v>
      </c>
      <c r="H78" s="744"/>
    </row>
    <row r="79" spans="1:8" s="418" customFormat="1">
      <c r="A79" s="743">
        <v>3.5</v>
      </c>
      <c r="B79" s="744"/>
      <c r="C79" s="423" t="s">
        <v>597</v>
      </c>
      <c r="D79" s="424" t="s">
        <v>116</v>
      </c>
      <c r="E79" s="425">
        <f>+'[2]3.5.'!$H$45</f>
        <v>377795</v>
      </c>
      <c r="F79" s="425">
        <v>366971</v>
      </c>
      <c r="G79" s="743">
        <v>3.5</v>
      </c>
      <c r="H79" s="744"/>
    </row>
    <row r="80" spans="1:8" s="418" customFormat="1">
      <c r="A80" s="743">
        <v>3.6</v>
      </c>
      <c r="B80" s="744"/>
      <c r="C80" s="423" t="s">
        <v>598</v>
      </c>
      <c r="D80" s="424" t="s">
        <v>116</v>
      </c>
      <c r="E80" s="425">
        <f>+'[2]3.6.'!$H$45</f>
        <v>480871</v>
      </c>
      <c r="F80" s="425">
        <v>494424</v>
      </c>
      <c r="G80" s="743">
        <v>3.6</v>
      </c>
      <c r="H80" s="744"/>
    </row>
    <row r="81" spans="1:8" s="418" customFormat="1">
      <c r="A81" s="743">
        <v>3.7</v>
      </c>
      <c r="B81" s="744"/>
      <c r="C81" s="423" t="s">
        <v>599</v>
      </c>
      <c r="D81" s="424" t="s">
        <v>571</v>
      </c>
      <c r="E81" s="425">
        <f>+'[2]3.7.'!$H$45</f>
        <v>176767</v>
      </c>
      <c r="F81" s="425">
        <v>52140</v>
      </c>
      <c r="G81" s="743">
        <v>3.7</v>
      </c>
      <c r="H81" s="744"/>
    </row>
    <row r="82" spans="1:8" s="418" customFormat="1">
      <c r="A82" s="743">
        <v>3.8</v>
      </c>
      <c r="B82" s="744"/>
      <c r="C82" s="423" t="s">
        <v>600</v>
      </c>
      <c r="D82" s="424" t="s">
        <v>116</v>
      </c>
      <c r="E82" s="425">
        <f>+'[2]3.8.'!$H$45</f>
        <v>1791344</v>
      </c>
      <c r="F82" s="425">
        <v>1963914</v>
      </c>
      <c r="G82" s="743">
        <v>3.8</v>
      </c>
      <c r="H82" s="744"/>
    </row>
    <row r="83" spans="1:8" s="418" customFormat="1" ht="30">
      <c r="A83" s="743">
        <v>3.9</v>
      </c>
      <c r="B83" s="744"/>
      <c r="C83" s="642" t="s">
        <v>1539</v>
      </c>
      <c r="D83" s="424" t="s">
        <v>571</v>
      </c>
      <c r="E83" s="425">
        <f>+'[2]3.9.'!$H$45</f>
        <v>171354</v>
      </c>
      <c r="F83" s="425">
        <v>140778</v>
      </c>
      <c r="G83" s="743">
        <v>3.9</v>
      </c>
      <c r="H83" s="744"/>
    </row>
    <row r="84" spans="1:8" s="418" customFormat="1" ht="30">
      <c r="A84" s="745">
        <v>3.1</v>
      </c>
      <c r="B84" s="746"/>
      <c r="C84" s="642" t="s">
        <v>1540</v>
      </c>
      <c r="D84" s="424" t="s">
        <v>571</v>
      </c>
      <c r="E84" s="425">
        <f>+'[2]3.10.'!$H$45</f>
        <v>104861</v>
      </c>
      <c r="F84" s="425">
        <v>102208</v>
      </c>
      <c r="G84" s="745">
        <v>3.1</v>
      </c>
      <c r="H84" s="746"/>
    </row>
    <row r="85" spans="1:8" s="418" customFormat="1" ht="15">
      <c r="A85" s="743">
        <v>3.11</v>
      </c>
      <c r="B85" s="744"/>
      <c r="C85" s="642" t="s">
        <v>1541</v>
      </c>
      <c r="D85" s="424" t="s">
        <v>571</v>
      </c>
      <c r="E85" s="425">
        <f>+'[2]3.11.'!$H$45</f>
        <v>41410</v>
      </c>
      <c r="F85" s="425">
        <v>35024</v>
      </c>
      <c r="G85" s="743">
        <v>3.11</v>
      </c>
      <c r="H85" s="744"/>
    </row>
    <row r="86" spans="1:8" s="418" customFormat="1" ht="15">
      <c r="A86" s="745">
        <v>3.12</v>
      </c>
      <c r="B86" s="746"/>
      <c r="C86" s="642" t="s">
        <v>1542</v>
      </c>
      <c r="D86" s="424" t="s">
        <v>571</v>
      </c>
      <c r="E86" s="425">
        <f>+'[2]3.12.'!$H$45</f>
        <v>65096</v>
      </c>
      <c r="F86" s="425">
        <v>60343</v>
      </c>
      <c r="G86" s="745">
        <v>3.12</v>
      </c>
      <c r="H86" s="746"/>
    </row>
    <row r="87" spans="1:8" s="418" customFormat="1" ht="15">
      <c r="A87" s="743">
        <v>3.13</v>
      </c>
      <c r="B87" s="744"/>
      <c r="C87" s="642" t="s">
        <v>1543</v>
      </c>
      <c r="D87" s="424" t="s">
        <v>571</v>
      </c>
      <c r="E87" s="425">
        <f>+'[2]3.13.'!$H$45</f>
        <v>84440</v>
      </c>
      <c r="F87" s="425">
        <v>81205</v>
      </c>
      <c r="G87" s="743">
        <v>3.13</v>
      </c>
      <c r="H87" s="744"/>
    </row>
    <row r="88" spans="1:8" s="418" customFormat="1" ht="15">
      <c r="A88" s="745">
        <v>3.14</v>
      </c>
      <c r="B88" s="746"/>
      <c r="C88" s="642" t="s">
        <v>1544</v>
      </c>
      <c r="D88" s="424" t="s">
        <v>571</v>
      </c>
      <c r="E88" s="425">
        <f>+'[2]3.14.'!$H$45</f>
        <v>114219</v>
      </c>
      <c r="F88" s="425">
        <v>116687</v>
      </c>
      <c r="G88" s="745">
        <v>3.14</v>
      </c>
      <c r="H88" s="746"/>
    </row>
    <row r="89" spans="1:8" s="418" customFormat="1" ht="15">
      <c r="A89" s="743">
        <v>3.15</v>
      </c>
      <c r="B89" s="744"/>
      <c r="C89" s="642" t="s">
        <v>1545</v>
      </c>
      <c r="D89" s="424" t="s">
        <v>571</v>
      </c>
      <c r="E89" s="425">
        <f>+'[2]3.15.'!$H$45</f>
        <v>156561</v>
      </c>
      <c r="F89" s="425">
        <v>167472</v>
      </c>
      <c r="G89" s="743">
        <v>3.15</v>
      </c>
      <c r="H89" s="744"/>
    </row>
    <row r="90" spans="1:8" s="418" customFormat="1" ht="21.75" customHeight="1">
      <c r="A90" s="745">
        <v>3.16</v>
      </c>
      <c r="B90" s="746"/>
      <c r="C90" s="429" t="s">
        <v>601</v>
      </c>
      <c r="D90" s="427" t="s">
        <v>116</v>
      </c>
      <c r="E90" s="425">
        <f>+'[2]3.16.'!$H$43</f>
        <v>1334251</v>
      </c>
      <c r="F90" s="425">
        <v>1493483</v>
      </c>
      <c r="G90" s="745">
        <v>3.16</v>
      </c>
      <c r="H90" s="746"/>
    </row>
    <row r="91" spans="1:8" s="418" customFormat="1" ht="21.75" customHeight="1">
      <c r="A91" s="743">
        <v>3.17</v>
      </c>
      <c r="B91" s="744"/>
      <c r="C91" s="429" t="s">
        <v>602</v>
      </c>
      <c r="D91" s="427" t="s">
        <v>116</v>
      </c>
      <c r="E91" s="425">
        <f>+'[2]3.17.'!$H$43</f>
        <v>1859612</v>
      </c>
      <c r="F91" s="425">
        <v>2119567</v>
      </c>
      <c r="G91" s="743">
        <v>3.17</v>
      </c>
      <c r="H91" s="744"/>
    </row>
    <row r="92" spans="1:8" s="418" customFormat="1" ht="21.75" customHeight="1">
      <c r="A92" s="745">
        <v>3.18</v>
      </c>
      <c r="B92" s="746"/>
      <c r="C92" s="429" t="s">
        <v>603</v>
      </c>
      <c r="D92" s="427" t="s">
        <v>116</v>
      </c>
      <c r="E92" s="425">
        <f>+'[2]3.18.'!$H$43</f>
        <v>2388572</v>
      </c>
      <c r="F92" s="425">
        <v>2804189</v>
      </c>
      <c r="G92" s="745">
        <v>3.18</v>
      </c>
      <c r="H92" s="746"/>
    </row>
    <row r="93" spans="1:8" s="418" customFormat="1" ht="24">
      <c r="A93" s="745">
        <v>3.19</v>
      </c>
      <c r="B93" s="746"/>
      <c r="C93" s="429" t="s">
        <v>1546</v>
      </c>
      <c r="D93" s="427" t="s">
        <v>571</v>
      </c>
      <c r="E93" s="431"/>
      <c r="F93" s="425">
        <v>102670</v>
      </c>
      <c r="G93" s="745">
        <v>3.19</v>
      </c>
      <c r="H93" s="746"/>
    </row>
    <row r="94" spans="1:8" s="418" customFormat="1">
      <c r="A94" s="759">
        <v>4</v>
      </c>
      <c r="B94" s="760"/>
      <c r="C94" s="430" t="s">
        <v>66</v>
      </c>
      <c r="D94" s="431"/>
      <c r="E94" s="425">
        <f>+'[2]4.1.'!$H$45</f>
        <v>61922</v>
      </c>
      <c r="F94" s="432"/>
      <c r="G94" s="759">
        <v>4</v>
      </c>
      <c r="H94" s="760"/>
    </row>
    <row r="95" spans="1:8" s="418" customFormat="1">
      <c r="A95" s="743">
        <v>4.0999999999999996</v>
      </c>
      <c r="B95" s="744"/>
      <c r="C95" s="433" t="s">
        <v>604</v>
      </c>
      <c r="D95" s="427" t="s">
        <v>33</v>
      </c>
      <c r="E95" s="425">
        <f>+'[2]4.2.'!$H$45</f>
        <v>80360</v>
      </c>
      <c r="F95" s="425">
        <v>47781</v>
      </c>
      <c r="G95" s="743">
        <v>4.0999999999999996</v>
      </c>
      <c r="H95" s="744"/>
    </row>
    <row r="96" spans="1:8" s="418" customFormat="1">
      <c r="A96" s="743">
        <v>4.2</v>
      </c>
      <c r="B96" s="744"/>
      <c r="C96" s="429" t="s">
        <v>605</v>
      </c>
      <c r="D96" s="427" t="s">
        <v>33</v>
      </c>
      <c r="E96" s="425">
        <f>+'[2]4.3.'!$H$45</f>
        <v>1121143</v>
      </c>
      <c r="F96" s="425">
        <v>86579</v>
      </c>
      <c r="G96" s="743">
        <v>4.2</v>
      </c>
      <c r="H96" s="744"/>
    </row>
    <row r="97" spans="1:8" s="418" customFormat="1">
      <c r="A97" s="743">
        <v>4.3</v>
      </c>
      <c r="B97" s="744"/>
      <c r="C97" s="429" t="s">
        <v>606</v>
      </c>
      <c r="D97" s="427" t="s">
        <v>28</v>
      </c>
      <c r="E97" s="425">
        <f>+'[2]4.4.'!$H$45</f>
        <v>286971</v>
      </c>
      <c r="F97" s="425">
        <v>1275159</v>
      </c>
      <c r="G97" s="743">
        <v>4.3</v>
      </c>
      <c r="H97" s="744"/>
    </row>
    <row r="98" spans="1:8" s="418" customFormat="1">
      <c r="A98" s="743">
        <v>4.4000000000000004</v>
      </c>
      <c r="B98" s="744"/>
      <c r="C98" s="429" t="s">
        <v>607</v>
      </c>
      <c r="D98" s="427" t="s">
        <v>28</v>
      </c>
      <c r="E98" s="425">
        <f>+'[2]4.5.'!$H$45</f>
        <v>183895</v>
      </c>
      <c r="F98" s="425">
        <v>396058</v>
      </c>
      <c r="G98" s="743">
        <v>4.4000000000000004</v>
      </c>
      <c r="H98" s="744"/>
    </row>
    <row r="99" spans="1:8" s="418" customFormat="1" ht="24">
      <c r="A99" s="743">
        <v>4.5</v>
      </c>
      <c r="B99" s="744"/>
      <c r="C99" s="429" t="s">
        <v>608</v>
      </c>
      <c r="D99" s="427" t="s">
        <v>33</v>
      </c>
      <c r="E99" s="425">
        <f>+'[2]4.6.'!$H$45</f>
        <v>165427</v>
      </c>
      <c r="F99" s="425">
        <v>193376</v>
      </c>
      <c r="G99" s="743">
        <v>4.5</v>
      </c>
      <c r="H99" s="744"/>
    </row>
    <row r="100" spans="1:8" s="418" customFormat="1" ht="23.25" customHeight="1">
      <c r="A100" s="743">
        <v>4.5999999999999996</v>
      </c>
      <c r="B100" s="744"/>
      <c r="C100" s="429" t="s">
        <v>609</v>
      </c>
      <c r="D100" s="427" t="s">
        <v>33</v>
      </c>
      <c r="E100" s="425">
        <f>+'[2]4.7.'!$H$46</f>
        <v>180163</v>
      </c>
      <c r="F100" s="425">
        <v>262209</v>
      </c>
      <c r="G100" s="743">
        <v>4.5999999999999996</v>
      </c>
      <c r="H100" s="744"/>
    </row>
    <row r="101" spans="1:8" s="418" customFormat="1" ht="23.25" customHeight="1">
      <c r="A101" s="743">
        <v>4.7</v>
      </c>
      <c r="B101" s="744"/>
      <c r="C101" s="429" t="s">
        <v>610</v>
      </c>
      <c r="D101" s="427" t="s">
        <v>33</v>
      </c>
      <c r="E101" s="425">
        <f>+'[2]4.8.'!$H$46</f>
        <v>189876</v>
      </c>
      <c r="F101" s="425">
        <v>209407</v>
      </c>
      <c r="G101" s="743">
        <v>4.7</v>
      </c>
      <c r="H101" s="744"/>
    </row>
    <row r="102" spans="1:8" s="418" customFormat="1" ht="23.25" customHeight="1">
      <c r="A102" s="743">
        <v>4.8</v>
      </c>
      <c r="B102" s="744"/>
      <c r="C102" s="429" t="s">
        <v>611</v>
      </c>
      <c r="D102" s="427" t="s">
        <v>33</v>
      </c>
      <c r="E102" s="425">
        <f>+'[2]4.9.'!$H$46</f>
        <v>214165</v>
      </c>
      <c r="F102" s="425">
        <v>230331</v>
      </c>
      <c r="G102" s="743">
        <v>4.8</v>
      </c>
      <c r="H102" s="744"/>
    </row>
    <row r="103" spans="1:8" s="418" customFormat="1" ht="23.25" customHeight="1">
      <c r="A103" s="743">
        <v>4.9000000000000004</v>
      </c>
      <c r="B103" s="744"/>
      <c r="C103" s="429" t="s">
        <v>612</v>
      </c>
      <c r="D103" s="427" t="s">
        <v>33</v>
      </c>
      <c r="E103" s="425">
        <f>+'[2]4.10.'!$H$46</f>
        <v>236849</v>
      </c>
      <c r="F103" s="425">
        <v>253969</v>
      </c>
      <c r="G103" s="743">
        <v>4.9000000000000004</v>
      </c>
      <c r="H103" s="744"/>
    </row>
    <row r="104" spans="1:8" s="418" customFormat="1" ht="23.25" customHeight="1">
      <c r="A104" s="745">
        <v>4.0999999999999996</v>
      </c>
      <c r="B104" s="746"/>
      <c r="C104" s="429" t="s">
        <v>613</v>
      </c>
      <c r="D104" s="427" t="s">
        <v>33</v>
      </c>
      <c r="E104" s="425">
        <f>+'[2]4.11.'!$H$46</f>
        <v>262544</v>
      </c>
      <c r="F104" s="425">
        <v>285944</v>
      </c>
      <c r="G104" s="745">
        <v>4.0999999999999996</v>
      </c>
      <c r="H104" s="746"/>
    </row>
    <row r="105" spans="1:8" s="418" customFormat="1">
      <c r="A105" s="743">
        <v>4.1100000000000003</v>
      </c>
      <c r="B105" s="744"/>
      <c r="C105" s="429" t="s">
        <v>614</v>
      </c>
      <c r="D105" s="427" t="s">
        <v>33</v>
      </c>
      <c r="E105" s="425">
        <f>+'[2]4.12.'!$H$46</f>
        <v>145889</v>
      </c>
      <c r="F105" s="425">
        <v>317389</v>
      </c>
      <c r="G105" s="743">
        <v>4.1100000000000003</v>
      </c>
      <c r="H105" s="744"/>
    </row>
    <row r="106" spans="1:8" s="418" customFormat="1" ht="15">
      <c r="A106" s="745">
        <v>4.12</v>
      </c>
      <c r="B106" s="746"/>
      <c r="C106" s="643" t="s">
        <v>1547</v>
      </c>
      <c r="D106" s="427" t="s">
        <v>33</v>
      </c>
      <c r="E106" s="425">
        <f>+'[2]4.13.'!$H$45</f>
        <v>1344902</v>
      </c>
      <c r="F106" s="425">
        <v>161099</v>
      </c>
      <c r="G106" s="745">
        <v>4.12</v>
      </c>
      <c r="H106" s="746"/>
    </row>
    <row r="107" spans="1:8" s="418" customFormat="1">
      <c r="A107" s="743">
        <v>4.13</v>
      </c>
      <c r="B107" s="744"/>
      <c r="C107" s="429" t="s">
        <v>615</v>
      </c>
      <c r="D107" s="427" t="s">
        <v>28</v>
      </c>
      <c r="E107" s="425">
        <f>+'[2]4.14.'!$H$45</f>
        <v>135113</v>
      </c>
      <c r="F107" s="425">
        <v>1387140</v>
      </c>
      <c r="G107" s="743">
        <v>4.13</v>
      </c>
      <c r="H107" s="744"/>
    </row>
    <row r="108" spans="1:8" s="418" customFormat="1">
      <c r="A108" s="745">
        <v>4.1399999999999997</v>
      </c>
      <c r="B108" s="746"/>
      <c r="C108" s="429" t="s">
        <v>616</v>
      </c>
      <c r="D108" s="427" t="s">
        <v>33</v>
      </c>
      <c r="E108" s="425">
        <f>+'[2]4.15.'!$H$45</f>
        <v>105218</v>
      </c>
      <c r="F108" s="425">
        <v>147042</v>
      </c>
      <c r="G108" s="745">
        <v>4.1399999999999997</v>
      </c>
      <c r="H108" s="746"/>
    </row>
    <row r="109" spans="1:8" s="418" customFormat="1">
      <c r="A109" s="743">
        <v>4.1500000000000004</v>
      </c>
      <c r="B109" s="744"/>
      <c r="C109" s="429" t="s">
        <v>617</v>
      </c>
      <c r="D109" s="427" t="s">
        <v>33</v>
      </c>
      <c r="E109" s="425">
        <f>+'[2]4.16.'!$H$45</f>
        <v>116940</v>
      </c>
      <c r="F109" s="425">
        <v>120713</v>
      </c>
      <c r="G109" s="743">
        <v>4.1500000000000004</v>
      </c>
      <c r="H109" s="744"/>
    </row>
    <row r="110" spans="1:8" s="418" customFormat="1">
      <c r="A110" s="745">
        <v>4.16</v>
      </c>
      <c r="B110" s="746"/>
      <c r="C110" s="429" t="s">
        <v>618</v>
      </c>
      <c r="D110" s="427" t="s">
        <v>33</v>
      </c>
      <c r="E110" s="425">
        <f>+'[2]4.17.'!$H$45</f>
        <v>134093</v>
      </c>
      <c r="F110" s="425">
        <v>133725</v>
      </c>
      <c r="G110" s="745">
        <v>4.16</v>
      </c>
      <c r="H110" s="746"/>
    </row>
    <row r="111" spans="1:8" s="418" customFormat="1">
      <c r="A111" s="743">
        <v>4.17</v>
      </c>
      <c r="B111" s="744"/>
      <c r="C111" s="429" t="s">
        <v>619</v>
      </c>
      <c r="D111" s="427" t="s">
        <v>33</v>
      </c>
      <c r="E111" s="425">
        <f>+'[2]4.18.'!$H$45</f>
        <v>976248</v>
      </c>
      <c r="F111" s="425">
        <v>153808</v>
      </c>
      <c r="G111" s="743">
        <v>4.17</v>
      </c>
      <c r="H111" s="744"/>
    </row>
    <row r="112" spans="1:8" s="418" customFormat="1" ht="24.75" customHeight="1">
      <c r="A112" s="745">
        <v>4.1800000000000104</v>
      </c>
      <c r="B112" s="746"/>
      <c r="C112" s="429" t="s">
        <v>620</v>
      </c>
      <c r="D112" s="427" t="s">
        <v>28</v>
      </c>
      <c r="E112" s="425">
        <f>+'[2]4.19.'!$H$45</f>
        <v>83109</v>
      </c>
      <c r="F112" s="425">
        <v>1193514</v>
      </c>
      <c r="G112" s="745">
        <v>4.1800000000000104</v>
      </c>
      <c r="H112" s="746"/>
    </row>
    <row r="113" spans="1:8" s="418" customFormat="1">
      <c r="A113" s="743">
        <v>4.1900000000000102</v>
      </c>
      <c r="B113" s="744"/>
      <c r="C113" s="429" t="s">
        <v>621</v>
      </c>
      <c r="D113" s="427" t="s">
        <v>116</v>
      </c>
      <c r="E113" s="425">
        <f>+'[2]4.20.'!$H$45</f>
        <v>362163</v>
      </c>
      <c r="F113" s="425">
        <v>95724</v>
      </c>
      <c r="G113" s="743">
        <v>4.1900000000000102</v>
      </c>
      <c r="H113" s="744"/>
    </row>
    <row r="114" spans="1:8" s="418" customFormat="1">
      <c r="A114" s="745">
        <v>4.2000000000000099</v>
      </c>
      <c r="B114" s="746"/>
      <c r="C114" s="429" t="s">
        <v>622</v>
      </c>
      <c r="D114" s="427" t="s">
        <v>33</v>
      </c>
      <c r="E114" s="425">
        <f>+'[2]4.21.'!$H$45</f>
        <v>7899</v>
      </c>
      <c r="F114" s="425">
        <v>425810</v>
      </c>
      <c r="G114" s="745">
        <v>4.2000000000000099</v>
      </c>
      <c r="H114" s="746"/>
    </row>
    <row r="115" spans="1:8" s="418" customFormat="1">
      <c r="A115" s="743">
        <v>4.2100000000000097</v>
      </c>
      <c r="B115" s="744"/>
      <c r="C115" s="429" t="s">
        <v>623</v>
      </c>
      <c r="D115" s="427" t="s">
        <v>36</v>
      </c>
      <c r="E115" s="425">
        <f>+'[2]4.22.'!$H$45</f>
        <v>8165</v>
      </c>
      <c r="F115" s="425">
        <v>8394</v>
      </c>
      <c r="G115" s="743">
        <v>4.2100000000000097</v>
      </c>
      <c r="H115" s="744"/>
    </row>
    <row r="116" spans="1:8" s="418" customFormat="1">
      <c r="A116" s="745">
        <v>4.2200000000000104</v>
      </c>
      <c r="B116" s="746"/>
      <c r="C116" s="429" t="s">
        <v>624</v>
      </c>
      <c r="D116" s="427" t="s">
        <v>36</v>
      </c>
      <c r="E116" s="425">
        <f>+'[2]4.23.'!$H$45</f>
        <v>10762</v>
      </c>
      <c r="F116" s="425">
        <v>8616</v>
      </c>
      <c r="G116" s="745">
        <v>4.2200000000000104</v>
      </c>
      <c r="H116" s="746"/>
    </row>
    <row r="117" spans="1:8" s="418" customFormat="1">
      <c r="A117" s="743">
        <v>4.2300000000000102</v>
      </c>
      <c r="B117" s="744"/>
      <c r="C117" s="429" t="s">
        <v>625</v>
      </c>
      <c r="D117" s="434" t="s">
        <v>36</v>
      </c>
      <c r="E117" s="425">
        <f>+'[2]4.24.'!$H$45</f>
        <v>1233923</v>
      </c>
      <c r="F117" s="425">
        <v>11314</v>
      </c>
      <c r="G117" s="743">
        <v>4.2300000000000102</v>
      </c>
      <c r="H117" s="744"/>
    </row>
    <row r="118" spans="1:8" s="418" customFormat="1">
      <c r="A118" s="745">
        <v>4.24000000000001</v>
      </c>
      <c r="B118" s="746"/>
      <c r="C118" s="429" t="s">
        <v>626</v>
      </c>
      <c r="D118" s="434" t="s">
        <v>28</v>
      </c>
      <c r="E118" s="425">
        <f>+'[2]4.25.'!$H$45</f>
        <v>1078919</v>
      </c>
      <c r="F118" s="425">
        <v>1305787</v>
      </c>
      <c r="G118" s="745">
        <v>4.24000000000001</v>
      </c>
      <c r="H118" s="746"/>
    </row>
    <row r="119" spans="1:8" s="418" customFormat="1">
      <c r="A119" s="743">
        <v>4.2500000000000098</v>
      </c>
      <c r="B119" s="744"/>
      <c r="C119" s="429" t="s">
        <v>627</v>
      </c>
      <c r="D119" s="434" t="s">
        <v>28</v>
      </c>
      <c r="E119" s="425">
        <f>+'[2]4.26.'!$H$45</f>
        <v>1199069</v>
      </c>
      <c r="F119" s="425">
        <v>1274687</v>
      </c>
      <c r="G119" s="743">
        <v>4.2500000000000098</v>
      </c>
      <c r="H119" s="744"/>
    </row>
    <row r="120" spans="1:8" s="418" customFormat="1">
      <c r="A120" s="745">
        <v>4.2600000000000096</v>
      </c>
      <c r="B120" s="746"/>
      <c r="C120" s="429" t="s">
        <v>628</v>
      </c>
      <c r="D120" s="434" t="s">
        <v>28</v>
      </c>
      <c r="E120" s="425">
        <f>+'[2]4.27.'!$H$45</f>
        <v>1162278</v>
      </c>
      <c r="F120" s="425">
        <v>1265248</v>
      </c>
      <c r="G120" s="745">
        <v>4.2600000000000096</v>
      </c>
      <c r="H120" s="746"/>
    </row>
    <row r="121" spans="1:8" s="418" customFormat="1">
      <c r="A121" s="743">
        <v>4.2700000000000102</v>
      </c>
      <c r="B121" s="744"/>
      <c r="C121" s="429" t="s">
        <v>629</v>
      </c>
      <c r="D121" s="434" t="s">
        <v>28</v>
      </c>
      <c r="E121" s="425">
        <f>+'[2]4.28.'!$H$45</f>
        <v>1541050</v>
      </c>
      <c r="F121" s="425">
        <v>1340310</v>
      </c>
      <c r="G121" s="743">
        <v>4.2700000000000102</v>
      </c>
      <c r="H121" s="744"/>
    </row>
    <row r="122" spans="1:8" s="418" customFormat="1">
      <c r="A122" s="745">
        <v>4.28000000000001</v>
      </c>
      <c r="B122" s="746"/>
      <c r="C122" s="429" t="s">
        <v>630</v>
      </c>
      <c r="D122" s="434" t="s">
        <v>28</v>
      </c>
      <c r="E122" s="425">
        <f>+'[2]4.29.'!$H$45</f>
        <v>365372</v>
      </c>
      <c r="F122" s="425">
        <v>1455192</v>
      </c>
      <c r="G122" s="745">
        <v>4.28000000000001</v>
      </c>
      <c r="H122" s="746"/>
    </row>
    <row r="123" spans="1:8" s="418" customFormat="1">
      <c r="A123" s="743">
        <v>4.2900000000000098</v>
      </c>
      <c r="B123" s="744"/>
      <c r="C123" s="429" t="s">
        <v>631</v>
      </c>
      <c r="D123" s="434" t="s">
        <v>28</v>
      </c>
      <c r="E123" s="431"/>
      <c r="F123" s="425">
        <v>501080</v>
      </c>
      <c r="G123" s="743">
        <v>4.2900000000000098</v>
      </c>
      <c r="H123" s="744"/>
    </row>
    <row r="124" spans="1:8" s="418" customFormat="1">
      <c r="A124" s="745">
        <v>4.3</v>
      </c>
      <c r="B124" s="746"/>
      <c r="C124" s="429" t="s">
        <v>1548</v>
      </c>
      <c r="D124" s="434" t="s">
        <v>33</v>
      </c>
      <c r="E124" s="425">
        <f>+'[2]5.1.'!$H$45</f>
        <v>48049</v>
      </c>
      <c r="F124" s="425">
        <v>45784</v>
      </c>
      <c r="G124" s="745">
        <v>4.3</v>
      </c>
      <c r="H124" s="746"/>
    </row>
    <row r="125" spans="1:8" s="418" customFormat="1">
      <c r="A125" s="759">
        <v>5</v>
      </c>
      <c r="B125" s="760"/>
      <c r="C125" s="430" t="s">
        <v>632</v>
      </c>
      <c r="D125" s="431"/>
      <c r="E125" s="425">
        <f>+'[2]5.2.'!$H$45</f>
        <v>85055</v>
      </c>
      <c r="F125" s="432"/>
      <c r="G125" s="759">
        <v>5</v>
      </c>
      <c r="H125" s="760"/>
    </row>
    <row r="126" spans="1:8" s="418" customFormat="1">
      <c r="A126" s="743">
        <v>5.0999999999999996</v>
      </c>
      <c r="B126" s="744"/>
      <c r="C126" s="423" t="s">
        <v>1549</v>
      </c>
      <c r="D126" s="427" t="s">
        <v>571</v>
      </c>
      <c r="E126" s="425">
        <f>+'[2]5.3.'!$H$45</f>
        <v>56586</v>
      </c>
      <c r="F126" s="425">
        <v>44533</v>
      </c>
      <c r="G126" s="743">
        <v>5.0999999999999996</v>
      </c>
      <c r="H126" s="744"/>
    </row>
    <row r="127" spans="1:8" s="418" customFormat="1">
      <c r="A127" s="743">
        <v>5.2</v>
      </c>
      <c r="B127" s="744"/>
      <c r="C127" s="423" t="s">
        <v>1550</v>
      </c>
      <c r="D127" s="427" t="s">
        <v>571</v>
      </c>
      <c r="E127" s="425">
        <f>+'[2]5.4.'!$H$45</f>
        <v>265899</v>
      </c>
      <c r="F127" s="425">
        <v>53393</v>
      </c>
      <c r="G127" s="743">
        <v>5.2</v>
      </c>
      <c r="H127" s="744"/>
    </row>
    <row r="128" spans="1:8" s="418" customFormat="1">
      <c r="A128" s="743">
        <v>5.3</v>
      </c>
      <c r="B128" s="744"/>
      <c r="C128" s="423" t="s">
        <v>633</v>
      </c>
      <c r="D128" s="427" t="s">
        <v>571</v>
      </c>
      <c r="E128" s="425">
        <f>+'[2]5.5.'!$H$45</f>
        <v>73744</v>
      </c>
      <c r="F128" s="425">
        <v>51995</v>
      </c>
      <c r="G128" s="743">
        <v>5.3</v>
      </c>
      <c r="H128" s="744"/>
    </row>
    <row r="129" spans="1:8" s="418" customFormat="1">
      <c r="A129" s="743">
        <v>5.4</v>
      </c>
      <c r="B129" s="744"/>
      <c r="C129" s="423" t="s">
        <v>634</v>
      </c>
      <c r="D129" s="427" t="s">
        <v>571</v>
      </c>
      <c r="E129" s="425">
        <f>+'[2]5.6.'!$H$45</f>
        <v>44279</v>
      </c>
      <c r="F129" s="425">
        <v>239187</v>
      </c>
      <c r="G129" s="743">
        <v>5.4</v>
      </c>
      <c r="H129" s="744"/>
    </row>
    <row r="130" spans="1:8" s="418" customFormat="1">
      <c r="A130" s="743">
        <v>5.5</v>
      </c>
      <c r="B130" s="744"/>
      <c r="C130" s="429" t="s">
        <v>1551</v>
      </c>
      <c r="D130" s="434" t="s">
        <v>571</v>
      </c>
      <c r="E130" s="425">
        <f>+'[2]5.7.'!$H$45</f>
        <v>143450</v>
      </c>
      <c r="F130" s="425">
        <v>76442</v>
      </c>
      <c r="G130" s="743">
        <v>5.5</v>
      </c>
      <c r="H130" s="744"/>
    </row>
    <row r="131" spans="1:8" s="418" customFormat="1">
      <c r="A131" s="743">
        <v>5.6</v>
      </c>
      <c r="B131" s="744"/>
      <c r="C131" s="423" t="s">
        <v>1552</v>
      </c>
      <c r="D131" s="427" t="s">
        <v>571</v>
      </c>
      <c r="E131" s="425">
        <f>+'[2]5.8.'!$H$45</f>
        <v>140479</v>
      </c>
      <c r="F131" s="425">
        <v>51415</v>
      </c>
      <c r="G131" s="743">
        <v>5.6</v>
      </c>
      <c r="H131" s="744"/>
    </row>
    <row r="132" spans="1:8" s="418" customFormat="1">
      <c r="A132" s="743">
        <v>5.7</v>
      </c>
      <c r="B132" s="744"/>
      <c r="C132" s="429" t="s">
        <v>635</v>
      </c>
      <c r="D132" s="427" t="s">
        <v>33</v>
      </c>
      <c r="E132" s="425">
        <f>+'[2]5.9.'!$H$46</f>
        <v>140585</v>
      </c>
      <c r="F132" s="425">
        <v>170255</v>
      </c>
      <c r="G132" s="743">
        <v>5.7</v>
      </c>
      <c r="H132" s="744"/>
    </row>
    <row r="133" spans="1:8" s="418" customFormat="1">
      <c r="A133" s="743">
        <v>5.8</v>
      </c>
      <c r="B133" s="744"/>
      <c r="C133" s="429" t="s">
        <v>636</v>
      </c>
      <c r="D133" s="427" t="s">
        <v>33</v>
      </c>
      <c r="E133" s="425">
        <f>+'[2]5.10.'!$H$46</f>
        <v>84730</v>
      </c>
      <c r="F133" s="425">
        <v>160014</v>
      </c>
      <c r="G133" s="743">
        <v>5.8</v>
      </c>
      <c r="H133" s="744"/>
    </row>
    <row r="134" spans="1:8" s="418" customFormat="1">
      <c r="A134" s="743">
        <v>5.9</v>
      </c>
      <c r="B134" s="744"/>
      <c r="C134" s="429" t="s">
        <v>637</v>
      </c>
      <c r="D134" s="427" t="s">
        <v>33</v>
      </c>
      <c r="E134" s="425">
        <f>+'[2]5.11.'!$H$46</f>
        <v>135967</v>
      </c>
      <c r="F134" s="425">
        <v>141564</v>
      </c>
      <c r="G134" s="743">
        <v>5.9</v>
      </c>
      <c r="H134" s="744"/>
    </row>
    <row r="135" spans="1:8" s="418" customFormat="1">
      <c r="A135" s="745">
        <v>5.0999999999999996</v>
      </c>
      <c r="B135" s="746"/>
      <c r="C135" s="429" t="s">
        <v>638</v>
      </c>
      <c r="D135" s="427" t="s">
        <v>571</v>
      </c>
      <c r="E135" s="425">
        <f>+'[2]5.12.'!$H$46</f>
        <v>82421</v>
      </c>
      <c r="F135" s="425">
        <v>89970</v>
      </c>
      <c r="G135" s="745">
        <v>5.0999999999999996</v>
      </c>
      <c r="H135" s="746"/>
    </row>
    <row r="136" spans="1:8" s="418" customFormat="1">
      <c r="A136" s="743">
        <v>5.1100000000000003</v>
      </c>
      <c r="B136" s="744"/>
      <c r="C136" s="429" t="s">
        <v>639</v>
      </c>
      <c r="D136" s="427" t="s">
        <v>33</v>
      </c>
      <c r="E136" s="425">
        <f>+'[2]5.13.'!$H$47</f>
        <v>159373</v>
      </c>
      <c r="F136" s="425">
        <v>132784</v>
      </c>
      <c r="G136" s="743">
        <v>5.1100000000000003</v>
      </c>
      <c r="H136" s="744"/>
    </row>
    <row r="137" spans="1:8" s="418" customFormat="1">
      <c r="A137" s="745">
        <v>5.12</v>
      </c>
      <c r="B137" s="746"/>
      <c r="C137" s="429" t="s">
        <v>640</v>
      </c>
      <c r="D137" s="427" t="s">
        <v>571</v>
      </c>
      <c r="E137" s="425">
        <f>+'[2]5.14.'!$H$46</f>
        <v>96532</v>
      </c>
      <c r="F137" s="425">
        <v>87556</v>
      </c>
      <c r="G137" s="745">
        <v>5.12</v>
      </c>
      <c r="H137" s="746"/>
    </row>
    <row r="138" spans="1:8" s="418" customFormat="1">
      <c r="A138" s="743">
        <v>5.13</v>
      </c>
      <c r="B138" s="744"/>
      <c r="C138" s="429" t="s">
        <v>1553</v>
      </c>
      <c r="D138" s="427" t="s">
        <v>33</v>
      </c>
      <c r="E138" s="425">
        <f>+'[2]5.15.'!$H$45</f>
        <v>175042</v>
      </c>
      <c r="F138" s="425">
        <v>172629</v>
      </c>
      <c r="G138" s="743">
        <v>5.13</v>
      </c>
      <c r="H138" s="744"/>
    </row>
    <row r="139" spans="1:8" s="418" customFormat="1">
      <c r="A139" s="745">
        <v>5.14</v>
      </c>
      <c r="B139" s="746"/>
      <c r="C139" s="429" t="s">
        <v>1554</v>
      </c>
      <c r="D139" s="427" t="s">
        <v>571</v>
      </c>
      <c r="E139" s="425">
        <f>+'[2]5.16.'!$H$47</f>
        <v>104366</v>
      </c>
      <c r="F139" s="425">
        <v>105735</v>
      </c>
      <c r="G139" s="745">
        <v>5.14</v>
      </c>
      <c r="H139" s="746"/>
    </row>
    <row r="140" spans="1:8" s="418" customFormat="1">
      <c r="A140" s="743">
        <v>5.15</v>
      </c>
      <c r="B140" s="744"/>
      <c r="C140" s="429" t="s">
        <v>1555</v>
      </c>
      <c r="D140" s="427" t="s">
        <v>33</v>
      </c>
      <c r="E140" s="425">
        <f>+'[2]5.17.'!$H$45</f>
        <v>61503</v>
      </c>
      <c r="F140" s="425">
        <v>189008</v>
      </c>
      <c r="G140" s="743">
        <v>5.15</v>
      </c>
      <c r="H140" s="744"/>
    </row>
    <row r="141" spans="1:8" s="418" customFormat="1">
      <c r="A141" s="745">
        <v>5.16</v>
      </c>
      <c r="B141" s="746"/>
      <c r="C141" s="429" t="s">
        <v>1556</v>
      </c>
      <c r="D141" s="427" t="s">
        <v>571</v>
      </c>
      <c r="E141" s="425">
        <f>+'[2]5.18.'!$H$45</f>
        <v>38612</v>
      </c>
      <c r="F141" s="425">
        <v>113925</v>
      </c>
      <c r="G141" s="745">
        <v>5.16</v>
      </c>
      <c r="H141" s="746"/>
    </row>
    <row r="142" spans="1:8" s="418" customFormat="1">
      <c r="A142" s="743">
        <v>5.17</v>
      </c>
      <c r="B142" s="744"/>
      <c r="C142" s="429" t="s">
        <v>641</v>
      </c>
      <c r="D142" s="427" t="s">
        <v>33</v>
      </c>
      <c r="E142" s="425">
        <f>+'[2]5.19.'!$H$45</f>
        <v>78286</v>
      </c>
      <c r="F142" s="425">
        <v>65509</v>
      </c>
      <c r="G142" s="743">
        <v>5.17</v>
      </c>
      <c r="H142" s="744"/>
    </row>
    <row r="143" spans="1:8" s="418" customFormat="1">
      <c r="A143" s="745">
        <v>5.1800000000000104</v>
      </c>
      <c r="B143" s="746"/>
      <c r="C143" s="429" t="s">
        <v>642</v>
      </c>
      <c r="D143" s="427" t="s">
        <v>571</v>
      </c>
      <c r="E143" s="425">
        <f>+'[2]5.20.'!$H$45</f>
        <v>48945</v>
      </c>
      <c r="F143" s="425">
        <v>41503</v>
      </c>
      <c r="G143" s="745">
        <v>5.1800000000000104</v>
      </c>
      <c r="H143" s="746"/>
    </row>
    <row r="144" spans="1:8" s="418" customFormat="1">
      <c r="A144" s="743">
        <v>5.1900000000000102</v>
      </c>
      <c r="B144" s="744"/>
      <c r="C144" s="429" t="s">
        <v>643</v>
      </c>
      <c r="D144" s="427" t="s">
        <v>33</v>
      </c>
      <c r="E144" s="425">
        <f>+'[2]5.21.'!$H$45</f>
        <v>88375</v>
      </c>
      <c r="F144" s="425">
        <v>85581</v>
      </c>
      <c r="G144" s="743">
        <v>5.1900000000000102</v>
      </c>
      <c r="H144" s="744"/>
    </row>
    <row r="145" spans="1:8" s="418" customFormat="1">
      <c r="A145" s="745">
        <v>5.2000000000000099</v>
      </c>
      <c r="B145" s="746"/>
      <c r="C145" s="429" t="s">
        <v>644</v>
      </c>
      <c r="D145" s="427" t="s">
        <v>571</v>
      </c>
      <c r="E145" s="425">
        <f>+'[2]5.22.'!$H$45</f>
        <v>55216</v>
      </c>
      <c r="F145" s="425">
        <v>52384</v>
      </c>
      <c r="G145" s="745">
        <v>5.2000000000000099</v>
      </c>
      <c r="H145" s="746"/>
    </row>
    <row r="146" spans="1:8" s="418" customFormat="1">
      <c r="A146" s="743">
        <v>5.2100000000000097</v>
      </c>
      <c r="B146" s="744"/>
      <c r="C146" s="429" t="s">
        <v>645</v>
      </c>
      <c r="D146" s="427" t="s">
        <v>33</v>
      </c>
      <c r="E146" s="425">
        <f>+'[2]5.23.'!$H$45</f>
        <v>144290</v>
      </c>
      <c r="F146" s="425">
        <v>94178</v>
      </c>
      <c r="G146" s="743">
        <v>5.2100000000000097</v>
      </c>
      <c r="H146" s="744"/>
    </row>
    <row r="147" spans="1:8" s="418" customFormat="1">
      <c r="A147" s="745">
        <v>5.2200000000000104</v>
      </c>
      <c r="B147" s="746"/>
      <c r="C147" s="429" t="s">
        <v>646</v>
      </c>
      <c r="D147" s="427" t="s">
        <v>571</v>
      </c>
      <c r="E147" s="425">
        <f>+'[2]5.24.'!$H$45</f>
        <v>88688</v>
      </c>
      <c r="F147" s="425">
        <v>56282</v>
      </c>
      <c r="G147" s="745">
        <v>5.2200000000000104</v>
      </c>
      <c r="H147" s="746"/>
    </row>
    <row r="148" spans="1:8" s="418" customFormat="1">
      <c r="A148" s="743">
        <v>5.2300000000000102</v>
      </c>
      <c r="B148" s="744"/>
      <c r="C148" s="429" t="s">
        <v>647</v>
      </c>
      <c r="D148" s="427" t="s">
        <v>33</v>
      </c>
      <c r="E148" s="425">
        <f>+'[2]5.25.'!$H$45</f>
        <v>57068</v>
      </c>
      <c r="F148" s="425">
        <v>155820</v>
      </c>
      <c r="G148" s="743">
        <v>5.2300000000000102</v>
      </c>
      <c r="H148" s="744"/>
    </row>
    <row r="149" spans="1:8" s="418" customFormat="1">
      <c r="A149" s="745">
        <v>5.24000000000001</v>
      </c>
      <c r="B149" s="746"/>
      <c r="C149" s="429" t="s">
        <v>648</v>
      </c>
      <c r="D149" s="427" t="s">
        <v>571</v>
      </c>
      <c r="E149" s="425">
        <f>+'[2]5.26.'!$H$45</f>
        <v>35787</v>
      </c>
      <c r="F149" s="425">
        <v>89704</v>
      </c>
      <c r="G149" s="745">
        <v>5.24000000000001</v>
      </c>
      <c r="H149" s="746"/>
    </row>
    <row r="150" spans="1:8" s="418" customFormat="1">
      <c r="A150" s="743">
        <v>5.2500000000000098</v>
      </c>
      <c r="B150" s="744"/>
      <c r="C150" s="429" t="s">
        <v>649</v>
      </c>
      <c r="D150" s="427" t="s">
        <v>33</v>
      </c>
      <c r="E150" s="425">
        <f>+'[2]5.27.'!$H$45</f>
        <v>111453</v>
      </c>
      <c r="F150" s="425">
        <v>60158</v>
      </c>
      <c r="G150" s="743">
        <v>5.2500000000000098</v>
      </c>
      <c r="H150" s="744"/>
    </row>
    <row r="151" spans="1:8" s="418" customFormat="1">
      <c r="A151" s="745">
        <v>5.2600000000000096</v>
      </c>
      <c r="B151" s="746"/>
      <c r="C151" s="429" t="s">
        <v>650</v>
      </c>
      <c r="D151" s="427" t="s">
        <v>571</v>
      </c>
      <c r="E151" s="425">
        <f>+'[2]5.28.'!$H$45</f>
        <v>69686</v>
      </c>
      <c r="F151" s="425">
        <v>38681</v>
      </c>
      <c r="G151" s="745">
        <v>5.2600000000000096</v>
      </c>
      <c r="H151" s="746"/>
    </row>
    <row r="152" spans="1:8" s="418" customFormat="1">
      <c r="A152" s="743">
        <v>5.2700000000000102</v>
      </c>
      <c r="B152" s="744"/>
      <c r="C152" s="429" t="s">
        <v>651</v>
      </c>
      <c r="D152" s="427" t="s">
        <v>33</v>
      </c>
      <c r="E152" s="425">
        <f>+'[2]5.29.'!$H$45</f>
        <v>126945</v>
      </c>
      <c r="F152" s="425">
        <v>122965</v>
      </c>
      <c r="G152" s="743">
        <v>5.2700000000000102</v>
      </c>
      <c r="H152" s="744"/>
    </row>
    <row r="153" spans="1:8" s="418" customFormat="1">
      <c r="A153" s="745">
        <v>5.28000000000001</v>
      </c>
      <c r="B153" s="746"/>
      <c r="C153" s="429" t="s">
        <v>652</v>
      </c>
      <c r="D153" s="427" t="s">
        <v>571</v>
      </c>
      <c r="E153" s="425">
        <f>+'[2]5.30.'!$H$45</f>
        <v>80488</v>
      </c>
      <c r="F153" s="425">
        <v>73277</v>
      </c>
      <c r="G153" s="745">
        <v>5.28000000000001</v>
      </c>
      <c r="H153" s="746"/>
    </row>
    <row r="154" spans="1:8" s="418" customFormat="1">
      <c r="A154" s="743">
        <v>5.2900000000000098</v>
      </c>
      <c r="B154" s="744"/>
      <c r="C154" s="429" t="s">
        <v>653</v>
      </c>
      <c r="D154" s="427" t="s">
        <v>33</v>
      </c>
      <c r="E154" s="425">
        <f>+'[2]5.31.'!$H$45</f>
        <v>260496</v>
      </c>
      <c r="F154" s="425">
        <v>139499</v>
      </c>
      <c r="G154" s="743">
        <v>5.2900000000000098</v>
      </c>
      <c r="H154" s="744"/>
    </row>
    <row r="155" spans="1:8" s="418" customFormat="1">
      <c r="A155" s="745">
        <v>5.3000000000000096</v>
      </c>
      <c r="B155" s="746"/>
      <c r="C155" s="429" t="s">
        <v>654</v>
      </c>
      <c r="D155" s="427" t="s">
        <v>571</v>
      </c>
      <c r="E155" s="425">
        <f>+'[2]5.32.'!$H$45</f>
        <v>163763</v>
      </c>
      <c r="F155" s="425">
        <v>79744</v>
      </c>
      <c r="G155" s="745">
        <v>5.3000000000000096</v>
      </c>
      <c r="H155" s="746"/>
    </row>
    <row r="156" spans="1:8" s="418" customFormat="1">
      <c r="A156" s="743">
        <v>5.3100000000000103</v>
      </c>
      <c r="B156" s="744"/>
      <c r="C156" s="429" t="s">
        <v>655</v>
      </c>
      <c r="D156" s="427" t="s">
        <v>33</v>
      </c>
      <c r="E156" s="425">
        <f>+'[2]5.33.'!$H$45</f>
        <v>130137</v>
      </c>
      <c r="F156" s="425">
        <v>278701</v>
      </c>
      <c r="G156" s="743">
        <v>5.3100000000000103</v>
      </c>
      <c r="H156" s="744"/>
    </row>
    <row r="157" spans="1:8" s="418" customFormat="1">
      <c r="A157" s="745">
        <v>5.3200000000000101</v>
      </c>
      <c r="B157" s="746"/>
      <c r="C157" s="429" t="s">
        <v>656</v>
      </c>
      <c r="D157" s="427" t="s">
        <v>571</v>
      </c>
      <c r="E157" s="425">
        <f>+'[2]5.34.'!$H$45</f>
        <v>82084</v>
      </c>
      <c r="F157" s="425">
        <v>153596</v>
      </c>
      <c r="G157" s="745">
        <v>5.3200000000000101</v>
      </c>
      <c r="H157" s="746"/>
    </row>
    <row r="158" spans="1:8" s="418" customFormat="1">
      <c r="A158" s="743">
        <v>5.3300000000000196</v>
      </c>
      <c r="B158" s="744"/>
      <c r="C158" s="429" t="s">
        <v>657</v>
      </c>
      <c r="D158" s="427" t="s">
        <v>33</v>
      </c>
      <c r="E158" s="425">
        <f>+'[2]5.35.'!$H$45</f>
        <v>69675</v>
      </c>
      <c r="F158" s="425">
        <v>139333</v>
      </c>
      <c r="G158" s="743">
        <v>5.3300000000000196</v>
      </c>
      <c r="H158" s="744"/>
    </row>
    <row r="159" spans="1:8" s="418" customFormat="1">
      <c r="A159" s="745">
        <v>5.3400000000000203</v>
      </c>
      <c r="B159" s="746"/>
      <c r="C159" s="429" t="s">
        <v>658</v>
      </c>
      <c r="D159" s="427" t="s">
        <v>571</v>
      </c>
      <c r="E159" s="425">
        <f>+'[2]5.36.'!$H$45</f>
        <v>44128</v>
      </c>
      <c r="F159" s="425">
        <v>78563</v>
      </c>
      <c r="G159" s="745">
        <v>5.3400000000000203</v>
      </c>
      <c r="H159" s="746"/>
    </row>
    <row r="160" spans="1:8" s="418" customFormat="1">
      <c r="A160" s="743">
        <v>5.3500000000000201</v>
      </c>
      <c r="B160" s="744"/>
      <c r="C160" s="429" t="s">
        <v>659</v>
      </c>
      <c r="D160" s="427" t="s">
        <v>33</v>
      </c>
      <c r="E160" s="425">
        <f>+'[2]5.37.'!$H$45</f>
        <v>51946</v>
      </c>
      <c r="F160" s="425">
        <v>78893</v>
      </c>
      <c r="G160" s="743">
        <v>5.3500000000000201</v>
      </c>
      <c r="H160" s="744"/>
    </row>
    <row r="161" spans="1:8" s="418" customFormat="1">
      <c r="A161" s="745">
        <v>5.3600000000000199</v>
      </c>
      <c r="B161" s="746"/>
      <c r="C161" s="429" t="s">
        <v>660</v>
      </c>
      <c r="D161" s="427" t="s">
        <v>571</v>
      </c>
      <c r="E161" s="425">
        <f>+'[2]5.38.'!$H$45</f>
        <v>32725</v>
      </c>
      <c r="F161" s="425">
        <v>48932</v>
      </c>
      <c r="G161" s="745">
        <v>5.3600000000000199</v>
      </c>
      <c r="H161" s="746"/>
    </row>
    <row r="162" spans="1:8" s="418" customFormat="1">
      <c r="A162" s="743">
        <v>5.3700000000000196</v>
      </c>
      <c r="B162" s="744"/>
      <c r="C162" s="429" t="s">
        <v>661</v>
      </c>
      <c r="D162" s="427" t="s">
        <v>33</v>
      </c>
      <c r="E162" s="425">
        <f>+'[2]5.39.'!$H$45</f>
        <v>75144</v>
      </c>
      <c r="F162" s="425">
        <v>58074</v>
      </c>
      <c r="G162" s="743">
        <v>5.3700000000000196</v>
      </c>
      <c r="H162" s="744"/>
    </row>
    <row r="163" spans="1:8" s="418" customFormat="1">
      <c r="A163" s="745">
        <v>5.3800000000000203</v>
      </c>
      <c r="B163" s="746"/>
      <c r="C163" s="429" t="s">
        <v>662</v>
      </c>
      <c r="D163" s="427" t="s">
        <v>571</v>
      </c>
      <c r="E163" s="425">
        <f>+'[2]5.40.'!$H$45</f>
        <v>48106</v>
      </c>
      <c r="F163" s="425">
        <v>37274</v>
      </c>
      <c r="G163" s="745">
        <v>5.3800000000000203</v>
      </c>
      <c r="H163" s="746"/>
    </row>
    <row r="164" spans="1:8" s="418" customFormat="1">
      <c r="A164" s="743">
        <v>5.3900000000000201</v>
      </c>
      <c r="B164" s="744"/>
      <c r="C164" s="429" t="s">
        <v>663</v>
      </c>
      <c r="D164" s="427" t="s">
        <v>33</v>
      </c>
      <c r="E164" s="425">
        <f>+'[2]5.41.'!$H$45</f>
        <v>144211</v>
      </c>
      <c r="F164" s="425">
        <v>81851</v>
      </c>
      <c r="G164" s="743">
        <v>5.3900000000000201</v>
      </c>
      <c r="H164" s="744"/>
    </row>
    <row r="165" spans="1:8" s="418" customFormat="1">
      <c r="A165" s="745">
        <v>5.4000000000000199</v>
      </c>
      <c r="B165" s="746"/>
      <c r="C165" s="429" t="s">
        <v>664</v>
      </c>
      <c r="D165" s="427" t="s">
        <v>571</v>
      </c>
      <c r="E165" s="425">
        <f>+'[2]5.42.'!$H$45</f>
        <v>91690</v>
      </c>
      <c r="F165" s="425">
        <v>49163</v>
      </c>
      <c r="G165" s="745">
        <v>5.4000000000000199</v>
      </c>
      <c r="H165" s="746"/>
    </row>
    <row r="166" spans="1:8" s="418" customFormat="1">
      <c r="A166" s="743">
        <v>5.4100000000000197</v>
      </c>
      <c r="B166" s="744"/>
      <c r="C166" s="429" t="s">
        <v>665</v>
      </c>
      <c r="D166" s="427" t="s">
        <v>33</v>
      </c>
      <c r="E166" s="425">
        <f>+'[2]5.43.'!$H$45</f>
        <v>106130</v>
      </c>
      <c r="F166" s="425">
        <v>156780</v>
      </c>
      <c r="G166" s="743">
        <v>5.4100000000000197</v>
      </c>
      <c r="H166" s="744"/>
    </row>
    <row r="167" spans="1:8" s="418" customFormat="1">
      <c r="A167" s="745">
        <v>5.4200000000000204</v>
      </c>
      <c r="B167" s="746"/>
      <c r="C167" s="429" t="s">
        <v>666</v>
      </c>
      <c r="D167" s="427" t="s">
        <v>571</v>
      </c>
      <c r="E167" s="425">
        <f>+'[2]5.44.'!$H$45</f>
        <v>66437</v>
      </c>
      <c r="F167" s="425">
        <v>90184</v>
      </c>
      <c r="G167" s="745">
        <v>5.4200000000000204</v>
      </c>
      <c r="H167" s="746"/>
    </row>
    <row r="168" spans="1:8" s="418" customFormat="1">
      <c r="A168" s="743">
        <v>5.4300000000000201</v>
      </c>
      <c r="B168" s="744"/>
      <c r="C168" s="429" t="s">
        <v>667</v>
      </c>
      <c r="D168" s="427" t="s">
        <v>33</v>
      </c>
      <c r="E168" s="425">
        <f>+'[2]5.45.'!$H$45</f>
        <v>218228</v>
      </c>
      <c r="F168" s="425">
        <v>115911</v>
      </c>
      <c r="G168" s="743">
        <v>5.4300000000000201</v>
      </c>
      <c r="H168" s="744"/>
    </row>
    <row r="169" spans="1:8" s="418" customFormat="1">
      <c r="A169" s="745">
        <v>5.4400000000000199</v>
      </c>
      <c r="B169" s="746"/>
      <c r="C169" s="429" t="s">
        <v>668</v>
      </c>
      <c r="D169" s="427" t="s">
        <v>571</v>
      </c>
      <c r="E169" s="425">
        <f>+'[2]5.46.'!$H$45</f>
        <v>138610</v>
      </c>
      <c r="F169" s="425">
        <v>69964</v>
      </c>
      <c r="G169" s="745">
        <v>5.4400000000000199</v>
      </c>
      <c r="H169" s="746"/>
    </row>
    <row r="170" spans="1:8" s="418" customFormat="1">
      <c r="A170" s="743">
        <v>5.4500000000000197</v>
      </c>
      <c r="B170" s="744"/>
      <c r="C170" s="429" t="s">
        <v>669</v>
      </c>
      <c r="D170" s="427" t="s">
        <v>33</v>
      </c>
      <c r="E170" s="425">
        <f>+'[2]5.47.'!$H$45</f>
        <v>48993</v>
      </c>
      <c r="F170" s="425">
        <v>234621</v>
      </c>
      <c r="G170" s="743">
        <v>5.4500000000000197</v>
      </c>
      <c r="H170" s="744"/>
    </row>
    <row r="171" spans="1:8" s="418" customFormat="1">
      <c r="A171" s="745">
        <v>5.4600000000000204</v>
      </c>
      <c r="B171" s="746"/>
      <c r="C171" s="429" t="s">
        <v>670</v>
      </c>
      <c r="D171" s="427" t="s">
        <v>571</v>
      </c>
      <c r="E171" s="425">
        <f>+'[2]5.48.'!$H$45</f>
        <v>53389</v>
      </c>
      <c r="F171" s="425">
        <v>135796</v>
      </c>
      <c r="G171" s="745">
        <v>5.4600000000000204</v>
      </c>
      <c r="H171" s="746"/>
    </row>
    <row r="172" spans="1:8" s="418" customFormat="1">
      <c r="A172" s="743">
        <v>5.4700000000000202</v>
      </c>
      <c r="B172" s="744"/>
      <c r="C172" s="429" t="s">
        <v>671</v>
      </c>
      <c r="D172" s="427" t="s">
        <v>571</v>
      </c>
      <c r="E172" s="425">
        <f>+'[2]5.49.'!$H$45</f>
        <v>91134</v>
      </c>
      <c r="F172" s="425">
        <v>55815</v>
      </c>
      <c r="G172" s="743">
        <v>5.4700000000000202</v>
      </c>
      <c r="H172" s="744"/>
    </row>
    <row r="173" spans="1:8" s="418" customFormat="1">
      <c r="A173" s="745">
        <v>5.4800000000000297</v>
      </c>
      <c r="B173" s="746"/>
      <c r="C173" s="429" t="s">
        <v>672</v>
      </c>
      <c r="D173" s="427" t="s">
        <v>571</v>
      </c>
      <c r="E173" s="425">
        <f>+'[2]5.50.'!$H$45</f>
        <v>9644</v>
      </c>
      <c r="F173" s="425">
        <v>59193</v>
      </c>
      <c r="G173" s="745">
        <v>5.4800000000000297</v>
      </c>
      <c r="H173" s="746"/>
    </row>
    <row r="174" spans="1:8" s="418" customFormat="1">
      <c r="A174" s="743">
        <v>5.4900000000000304</v>
      </c>
      <c r="B174" s="744"/>
      <c r="C174" s="429" t="s">
        <v>673</v>
      </c>
      <c r="D174" s="427" t="s">
        <v>571</v>
      </c>
      <c r="E174" s="425">
        <f>+'[2]5.51.'!$H$45</f>
        <v>85651</v>
      </c>
      <c r="F174" s="425">
        <v>101080</v>
      </c>
      <c r="G174" s="743">
        <v>5.4900000000000304</v>
      </c>
      <c r="H174" s="744"/>
    </row>
    <row r="175" spans="1:8" s="418" customFormat="1">
      <c r="A175" s="745">
        <v>5.5000000000000302</v>
      </c>
      <c r="B175" s="746"/>
      <c r="C175" s="423" t="s">
        <v>674</v>
      </c>
      <c r="D175" s="427" t="s">
        <v>33</v>
      </c>
      <c r="E175" s="425">
        <f>+'[2]5.52.'!$H$45</f>
        <v>6927</v>
      </c>
      <c r="F175" s="425">
        <v>12806</v>
      </c>
      <c r="G175" s="745">
        <v>5.5000000000000302</v>
      </c>
      <c r="H175" s="746"/>
    </row>
    <row r="176" spans="1:8" s="418" customFormat="1">
      <c r="A176" s="743">
        <v>5.51000000000003</v>
      </c>
      <c r="B176" s="744"/>
      <c r="C176" s="423" t="s">
        <v>1557</v>
      </c>
      <c r="D176" s="427" t="s">
        <v>571</v>
      </c>
      <c r="E176" s="425">
        <f>+'[2]5.53.'!$H$45</f>
        <v>18379</v>
      </c>
      <c r="F176" s="425">
        <v>60251</v>
      </c>
      <c r="G176" s="743">
        <v>5.51000000000003</v>
      </c>
      <c r="H176" s="744"/>
    </row>
    <row r="177" spans="1:8" s="418" customFormat="1">
      <c r="A177" s="745">
        <v>5.5200000000000298</v>
      </c>
      <c r="B177" s="746"/>
      <c r="C177" s="429" t="s">
        <v>675</v>
      </c>
      <c r="D177" s="427" t="s">
        <v>571</v>
      </c>
      <c r="E177" s="425">
        <f>+'[2]5.54.'!$H$45</f>
        <v>24017</v>
      </c>
      <c r="F177" s="425">
        <v>9439</v>
      </c>
      <c r="G177" s="745">
        <v>5.5200000000000298</v>
      </c>
      <c r="H177" s="746"/>
    </row>
    <row r="178" spans="1:8" s="418" customFormat="1" ht="15">
      <c r="A178" s="743">
        <v>5.5300000000000296</v>
      </c>
      <c r="B178" s="744"/>
      <c r="C178" s="643" t="s">
        <v>1558</v>
      </c>
      <c r="D178" s="427" t="s">
        <v>116</v>
      </c>
      <c r="E178" s="425">
        <f>+'[2]5.55.'!$H$45</f>
        <v>31955</v>
      </c>
      <c r="F178" s="425">
        <v>16175</v>
      </c>
      <c r="G178" s="743">
        <v>5.5300000000000296</v>
      </c>
      <c r="H178" s="744"/>
    </row>
    <row r="179" spans="1:8" s="418" customFormat="1" ht="15">
      <c r="A179" s="745">
        <v>5.5400000000000302</v>
      </c>
      <c r="B179" s="746"/>
      <c r="C179" s="643" t="s">
        <v>1559</v>
      </c>
      <c r="D179" s="427" t="s">
        <v>116</v>
      </c>
      <c r="E179" s="425">
        <f>+'[2]5.56.'!$H$45</f>
        <v>43453</v>
      </c>
      <c r="F179" s="425">
        <v>20609</v>
      </c>
      <c r="G179" s="745">
        <v>5.5400000000000302</v>
      </c>
      <c r="H179" s="746"/>
    </row>
    <row r="180" spans="1:8" s="418" customFormat="1" ht="15">
      <c r="A180" s="743">
        <v>5.55000000000003</v>
      </c>
      <c r="B180" s="744"/>
      <c r="C180" s="643" t="s">
        <v>1560</v>
      </c>
      <c r="D180" s="427" t="s">
        <v>116</v>
      </c>
      <c r="E180" s="425">
        <f>+'[2]5.57.'!$H$45</f>
        <v>63782</v>
      </c>
      <c r="F180" s="425">
        <v>24417</v>
      </c>
      <c r="G180" s="743">
        <v>5.55000000000003</v>
      </c>
      <c r="H180" s="744"/>
    </row>
    <row r="181" spans="1:8" s="418" customFormat="1" ht="15">
      <c r="A181" s="745">
        <v>5.5600000000000298</v>
      </c>
      <c r="B181" s="746"/>
      <c r="C181" s="643" t="s">
        <v>1561</v>
      </c>
      <c r="D181" s="427" t="s">
        <v>116</v>
      </c>
      <c r="E181" s="427"/>
      <c r="F181" s="425">
        <v>33527</v>
      </c>
      <c r="G181" s="745">
        <v>5.5600000000000298</v>
      </c>
      <c r="H181" s="746"/>
    </row>
    <row r="182" spans="1:8" s="418" customFormat="1" ht="15">
      <c r="A182" s="743">
        <v>5.5700000000000296</v>
      </c>
      <c r="B182" s="744"/>
      <c r="C182" s="643" t="s">
        <v>1562</v>
      </c>
      <c r="D182" s="427" t="s">
        <v>116</v>
      </c>
      <c r="E182" s="431"/>
      <c r="F182" s="425">
        <v>44677</v>
      </c>
      <c r="G182" s="743">
        <v>5.5700000000000296</v>
      </c>
      <c r="H182" s="744"/>
    </row>
    <row r="183" spans="1:8" s="418" customFormat="1">
      <c r="A183" s="745"/>
      <c r="B183" s="746"/>
      <c r="C183" s="423"/>
      <c r="D183" s="427"/>
      <c r="E183" s="425">
        <f>+'[2]6.1.'!$H$45</f>
        <v>27929</v>
      </c>
      <c r="F183" s="435"/>
      <c r="G183" s="745"/>
      <c r="H183" s="746"/>
    </row>
    <row r="184" spans="1:8" s="418" customFormat="1">
      <c r="A184" s="759">
        <v>6</v>
      </c>
      <c r="B184" s="760"/>
      <c r="C184" s="430" t="s">
        <v>676</v>
      </c>
      <c r="D184" s="431"/>
      <c r="E184" s="425">
        <f>+'[2]6.2.'!$H$45</f>
        <v>9363</v>
      </c>
      <c r="F184" s="432"/>
      <c r="G184" s="759">
        <v>6</v>
      </c>
      <c r="H184" s="760"/>
    </row>
    <row r="185" spans="1:8" s="418" customFormat="1">
      <c r="A185" s="743">
        <v>6.1</v>
      </c>
      <c r="B185" s="744"/>
      <c r="C185" s="423" t="s">
        <v>677</v>
      </c>
      <c r="D185" s="427" t="s">
        <v>33</v>
      </c>
      <c r="E185" s="425">
        <f>+'[2]6.3.'!$H$45</f>
        <v>11524</v>
      </c>
      <c r="F185" s="425">
        <v>34353</v>
      </c>
      <c r="G185" s="743">
        <v>6.1</v>
      </c>
      <c r="H185" s="744"/>
    </row>
    <row r="186" spans="1:8" s="418" customFormat="1">
      <c r="A186" s="743">
        <v>6.2</v>
      </c>
      <c r="B186" s="744"/>
      <c r="C186" s="429" t="s">
        <v>678</v>
      </c>
      <c r="D186" s="427" t="s">
        <v>571</v>
      </c>
      <c r="E186" s="425">
        <f>+'[2]6.4.'!$H$45</f>
        <v>13195</v>
      </c>
      <c r="F186" s="425">
        <v>8406</v>
      </c>
      <c r="G186" s="743">
        <v>6.2</v>
      </c>
      <c r="H186" s="744"/>
    </row>
    <row r="187" spans="1:8" s="418" customFormat="1">
      <c r="A187" s="743">
        <v>6.3</v>
      </c>
      <c r="B187" s="744"/>
      <c r="C187" s="429" t="s">
        <v>679</v>
      </c>
      <c r="D187" s="427" t="s">
        <v>571</v>
      </c>
      <c r="E187" s="425">
        <f>+'[2]6.5.'!$H$45</f>
        <v>10412</v>
      </c>
      <c r="F187" s="425">
        <v>7995</v>
      </c>
      <c r="G187" s="743">
        <v>6.3</v>
      </c>
      <c r="H187" s="744"/>
    </row>
    <row r="188" spans="1:8" s="418" customFormat="1">
      <c r="A188" s="743">
        <v>6.4</v>
      </c>
      <c r="B188" s="744"/>
      <c r="C188" s="429" t="s">
        <v>680</v>
      </c>
      <c r="D188" s="427" t="s">
        <v>571</v>
      </c>
      <c r="E188" s="425">
        <f>+'[2]6.6.'!$H$45</f>
        <v>22983</v>
      </c>
      <c r="F188" s="425">
        <v>14152</v>
      </c>
      <c r="G188" s="743">
        <v>6.4</v>
      </c>
      <c r="H188" s="744"/>
    </row>
    <row r="189" spans="1:8" s="418" customFormat="1">
      <c r="A189" s="743">
        <v>6.5</v>
      </c>
      <c r="B189" s="744"/>
      <c r="C189" s="429" t="s">
        <v>681</v>
      </c>
      <c r="D189" s="427" t="s">
        <v>33</v>
      </c>
      <c r="E189" s="425">
        <f>+'[2]6.7.'!$H$45</f>
        <v>39300</v>
      </c>
      <c r="F189" s="425">
        <v>26122</v>
      </c>
      <c r="G189" s="743">
        <v>6.5</v>
      </c>
      <c r="H189" s="744"/>
    </row>
    <row r="190" spans="1:8" s="418" customFormat="1">
      <c r="A190" s="743">
        <v>6.6</v>
      </c>
      <c r="B190" s="744"/>
      <c r="C190" s="429" t="s">
        <v>682</v>
      </c>
      <c r="D190" s="427" t="s">
        <v>33</v>
      </c>
      <c r="E190" s="425">
        <f>+'[2]6.8.'!$H$45</f>
        <v>24377</v>
      </c>
      <c r="F190" s="425">
        <v>18545</v>
      </c>
      <c r="G190" s="743">
        <v>6.6</v>
      </c>
      <c r="H190" s="744"/>
    </row>
    <row r="191" spans="1:8" s="418" customFormat="1">
      <c r="A191" s="743">
        <v>6.7</v>
      </c>
      <c r="B191" s="744"/>
      <c r="C191" s="429" t="s">
        <v>683</v>
      </c>
      <c r="D191" s="427" t="s">
        <v>33</v>
      </c>
      <c r="E191" s="425">
        <f>+'[2]6.9.'!$H$45</f>
        <v>33299</v>
      </c>
      <c r="F191" s="425">
        <v>34958</v>
      </c>
      <c r="G191" s="743">
        <v>6.7</v>
      </c>
      <c r="H191" s="744"/>
    </row>
    <row r="192" spans="1:8" s="418" customFormat="1">
      <c r="A192" s="743">
        <v>6.8</v>
      </c>
      <c r="B192" s="744"/>
      <c r="C192" s="429" t="s">
        <v>684</v>
      </c>
      <c r="D192" s="427" t="s">
        <v>571</v>
      </c>
      <c r="E192" s="425">
        <f>+'[2]6.10.'!$H$45</f>
        <v>20811</v>
      </c>
      <c r="F192" s="425">
        <v>22040</v>
      </c>
      <c r="G192" s="743">
        <v>6.8</v>
      </c>
      <c r="H192" s="744"/>
    </row>
    <row r="193" spans="1:8" s="418" customFormat="1">
      <c r="A193" s="743">
        <v>6.9</v>
      </c>
      <c r="B193" s="744"/>
      <c r="C193" s="429" t="s">
        <v>685</v>
      </c>
      <c r="D193" s="427" t="s">
        <v>33</v>
      </c>
      <c r="E193" s="425">
        <f>+'[2]6.11.'!$H$45</f>
        <v>32210</v>
      </c>
      <c r="F193" s="425">
        <v>35483</v>
      </c>
      <c r="G193" s="743">
        <v>6.9</v>
      </c>
      <c r="H193" s="744"/>
    </row>
    <row r="194" spans="1:8" s="418" customFormat="1">
      <c r="A194" s="745">
        <v>6.1</v>
      </c>
      <c r="B194" s="746"/>
      <c r="C194" s="429" t="s">
        <v>686</v>
      </c>
      <c r="D194" s="427" t="s">
        <v>571</v>
      </c>
      <c r="E194" s="425">
        <f>+'[2]6.12.'!$H$45</f>
        <v>20267</v>
      </c>
      <c r="F194" s="425">
        <v>23006</v>
      </c>
      <c r="G194" s="745">
        <v>6.1</v>
      </c>
      <c r="H194" s="746"/>
    </row>
    <row r="195" spans="1:8" s="418" customFormat="1">
      <c r="A195" s="743">
        <v>6.11</v>
      </c>
      <c r="B195" s="744"/>
      <c r="C195" s="429" t="s">
        <v>687</v>
      </c>
      <c r="D195" s="427" t="s">
        <v>33</v>
      </c>
      <c r="E195" s="425">
        <f>+'[2]6.13.'!$H$45</f>
        <v>33299</v>
      </c>
      <c r="F195" s="425">
        <v>33551</v>
      </c>
      <c r="G195" s="743">
        <v>6.11</v>
      </c>
      <c r="H195" s="744"/>
    </row>
    <row r="196" spans="1:8" s="418" customFormat="1">
      <c r="A196" s="745">
        <v>6.12</v>
      </c>
      <c r="B196" s="746"/>
      <c r="C196" s="429" t="s">
        <v>688</v>
      </c>
      <c r="D196" s="427" t="s">
        <v>571</v>
      </c>
      <c r="E196" s="425">
        <f>+'[2]6.14.'!$H$45</f>
        <v>20811</v>
      </c>
      <c r="F196" s="425">
        <v>22040</v>
      </c>
      <c r="G196" s="745">
        <v>6.12</v>
      </c>
      <c r="H196" s="746"/>
    </row>
    <row r="197" spans="1:8" s="418" customFormat="1">
      <c r="A197" s="743">
        <v>6.13</v>
      </c>
      <c r="B197" s="744"/>
      <c r="C197" s="429" t="s">
        <v>689</v>
      </c>
      <c r="D197" s="427" t="s">
        <v>33</v>
      </c>
      <c r="E197" s="425">
        <f>+'[2]6.15.'!$H$45</f>
        <v>33291</v>
      </c>
      <c r="F197" s="425">
        <v>35483</v>
      </c>
      <c r="G197" s="743">
        <v>6.13</v>
      </c>
      <c r="H197" s="744"/>
    </row>
    <row r="198" spans="1:8" s="418" customFormat="1">
      <c r="A198" s="745">
        <v>6.14</v>
      </c>
      <c r="B198" s="746"/>
      <c r="C198" s="429" t="s">
        <v>690</v>
      </c>
      <c r="D198" s="427" t="s">
        <v>571</v>
      </c>
      <c r="E198" s="425">
        <f>+'[2]6.16.'!$H$45</f>
        <v>20805</v>
      </c>
      <c r="F198" s="425">
        <v>23724</v>
      </c>
      <c r="G198" s="745">
        <v>6.14</v>
      </c>
      <c r="H198" s="746"/>
    </row>
    <row r="199" spans="1:8" s="418" customFormat="1">
      <c r="A199" s="743">
        <v>6.15</v>
      </c>
      <c r="B199" s="744"/>
      <c r="C199" s="429" t="s">
        <v>691</v>
      </c>
      <c r="D199" s="427" t="s">
        <v>33</v>
      </c>
      <c r="E199" s="425">
        <f>+'[2]6.17.'!$H$45</f>
        <v>28071</v>
      </c>
      <c r="F199" s="425">
        <v>34398</v>
      </c>
      <c r="G199" s="743">
        <v>6.15</v>
      </c>
      <c r="H199" s="744"/>
    </row>
    <row r="200" spans="1:8" s="418" customFormat="1">
      <c r="A200" s="745">
        <v>6.16</v>
      </c>
      <c r="B200" s="746"/>
      <c r="C200" s="429" t="s">
        <v>692</v>
      </c>
      <c r="D200" s="427" t="s">
        <v>571</v>
      </c>
      <c r="E200" s="425">
        <f>+'[2]6.18.'!$H$45</f>
        <v>17671</v>
      </c>
      <c r="F200" s="425">
        <v>23426</v>
      </c>
      <c r="G200" s="745">
        <v>6.16</v>
      </c>
      <c r="H200" s="746"/>
    </row>
    <row r="201" spans="1:8" s="418" customFormat="1">
      <c r="A201" s="743">
        <v>6.17</v>
      </c>
      <c r="B201" s="744"/>
      <c r="C201" s="429" t="s">
        <v>693</v>
      </c>
      <c r="D201" s="427" t="s">
        <v>33</v>
      </c>
      <c r="E201" s="425">
        <f>+'[2]6.19.'!$H$45</f>
        <v>27242</v>
      </c>
      <c r="F201" s="425">
        <v>29560</v>
      </c>
      <c r="G201" s="743">
        <v>6.17</v>
      </c>
      <c r="H201" s="744"/>
    </row>
    <row r="202" spans="1:8" s="418" customFormat="1">
      <c r="A202" s="745">
        <v>6.1800000000000104</v>
      </c>
      <c r="B202" s="746"/>
      <c r="C202" s="429" t="s">
        <v>694</v>
      </c>
      <c r="D202" s="427" t="s">
        <v>571</v>
      </c>
      <c r="E202" s="425">
        <f>+'[2]6.20.'!$H$45</f>
        <v>17257</v>
      </c>
      <c r="F202" s="425">
        <v>19228</v>
      </c>
      <c r="G202" s="745">
        <v>6.1800000000000104</v>
      </c>
      <c r="H202" s="746"/>
    </row>
    <row r="203" spans="1:8" s="418" customFormat="1">
      <c r="A203" s="743">
        <v>6.1900000000000102</v>
      </c>
      <c r="B203" s="744"/>
      <c r="C203" s="429" t="s">
        <v>695</v>
      </c>
      <c r="D203" s="427" t="s">
        <v>33</v>
      </c>
      <c r="E203" s="425">
        <f>+'[2]6.21.'!$H$45</f>
        <v>34717</v>
      </c>
      <c r="F203" s="425">
        <v>28087</v>
      </c>
      <c r="G203" s="743">
        <v>6.1900000000000102</v>
      </c>
      <c r="H203" s="744"/>
    </row>
    <row r="204" spans="1:8" s="418" customFormat="1">
      <c r="A204" s="745">
        <v>6.2000000000000099</v>
      </c>
      <c r="B204" s="746"/>
      <c r="C204" s="429" t="s">
        <v>696</v>
      </c>
      <c r="D204" s="427" t="s">
        <v>571</v>
      </c>
      <c r="E204" s="425">
        <f>+'[2]6.22.'!$H$45</f>
        <v>21483</v>
      </c>
      <c r="F204" s="425">
        <v>18492</v>
      </c>
      <c r="G204" s="745">
        <v>6.2000000000000099</v>
      </c>
      <c r="H204" s="746"/>
    </row>
    <row r="205" spans="1:8" s="418" customFormat="1">
      <c r="A205" s="743">
        <v>6.2100000000000097</v>
      </c>
      <c r="B205" s="744"/>
      <c r="C205" s="429" t="s">
        <v>697</v>
      </c>
      <c r="D205" s="427" t="s">
        <v>33</v>
      </c>
      <c r="E205" s="425">
        <f>+'[2]6.23.'!$H$45</f>
        <v>33628</v>
      </c>
      <c r="F205" s="425">
        <v>33090</v>
      </c>
      <c r="G205" s="743">
        <v>6.2100000000000097</v>
      </c>
      <c r="H205" s="744"/>
    </row>
    <row r="206" spans="1:8" s="418" customFormat="1">
      <c r="A206" s="745">
        <v>6.2200000000000104</v>
      </c>
      <c r="B206" s="746"/>
      <c r="C206" s="429" t="s">
        <v>698</v>
      </c>
      <c r="D206" s="427" t="s">
        <v>571</v>
      </c>
      <c r="E206" s="425">
        <f>+'[2]6.24.'!$H$45</f>
        <v>20939</v>
      </c>
      <c r="F206" s="425">
        <v>22343</v>
      </c>
      <c r="G206" s="745">
        <v>6.2200000000000104</v>
      </c>
      <c r="H206" s="746"/>
    </row>
    <row r="207" spans="1:8" s="418" customFormat="1">
      <c r="A207" s="743">
        <v>6.2300000000000102</v>
      </c>
      <c r="B207" s="744"/>
      <c r="C207" s="429" t="s">
        <v>699</v>
      </c>
      <c r="D207" s="427" t="s">
        <v>33</v>
      </c>
      <c r="E207" s="425">
        <f>+'[2]6.25.'!$H$45</f>
        <v>28354</v>
      </c>
      <c r="F207" s="425">
        <v>31158</v>
      </c>
      <c r="G207" s="743">
        <v>6.2300000000000102</v>
      </c>
      <c r="H207" s="744"/>
    </row>
    <row r="208" spans="1:8" s="418" customFormat="1">
      <c r="A208" s="745">
        <v>6.24000000000001</v>
      </c>
      <c r="B208" s="746"/>
      <c r="C208" s="429" t="s">
        <v>700</v>
      </c>
      <c r="D208" s="427" t="s">
        <v>571</v>
      </c>
      <c r="E208" s="425">
        <f>+'[2]6.26.'!$H$45</f>
        <v>17780</v>
      </c>
      <c r="F208" s="425">
        <v>21377</v>
      </c>
      <c r="G208" s="745">
        <v>6.24000000000001</v>
      </c>
      <c r="H208" s="746"/>
    </row>
    <row r="209" spans="1:8" s="418" customFormat="1">
      <c r="A209" s="743">
        <v>6.2500000000000098</v>
      </c>
      <c r="B209" s="744"/>
      <c r="C209" s="429" t="s">
        <v>701</v>
      </c>
      <c r="D209" s="427" t="s">
        <v>33</v>
      </c>
      <c r="E209" s="425">
        <f>+'[2]6.27.'!$H$45</f>
        <v>35249</v>
      </c>
      <c r="F209" s="425">
        <v>27099</v>
      </c>
      <c r="G209" s="743">
        <v>6.2500000000000098</v>
      </c>
      <c r="H209" s="744"/>
    </row>
    <row r="210" spans="1:8" s="418" customFormat="1">
      <c r="A210" s="745">
        <v>6.2600000000000096</v>
      </c>
      <c r="B210" s="746"/>
      <c r="C210" s="429" t="s">
        <v>702</v>
      </c>
      <c r="D210" s="427" t="s">
        <v>571</v>
      </c>
      <c r="E210" s="425">
        <f>+'[2]6.28.'!$H$45</f>
        <v>22486</v>
      </c>
      <c r="F210" s="425">
        <v>20271</v>
      </c>
      <c r="G210" s="745">
        <v>6.2600000000000096</v>
      </c>
      <c r="H210" s="746"/>
    </row>
    <row r="211" spans="1:8" s="418" customFormat="1">
      <c r="A211" s="743">
        <v>6.2700000000000102</v>
      </c>
      <c r="B211" s="744"/>
      <c r="C211" s="429" t="s">
        <v>703</v>
      </c>
      <c r="D211" s="427" t="s">
        <v>33</v>
      </c>
      <c r="E211" s="427"/>
      <c r="F211" s="425">
        <v>31158</v>
      </c>
      <c r="G211" s="743">
        <v>6.2700000000000102</v>
      </c>
      <c r="H211" s="744"/>
    </row>
    <row r="212" spans="1:8" s="418" customFormat="1">
      <c r="A212" s="745">
        <v>6.28000000000001</v>
      </c>
      <c r="B212" s="746"/>
      <c r="C212" s="429" t="s">
        <v>704</v>
      </c>
      <c r="D212" s="427" t="s">
        <v>571</v>
      </c>
      <c r="E212" s="431"/>
      <c r="F212" s="425">
        <v>22040</v>
      </c>
      <c r="G212" s="745">
        <v>6.28000000000001</v>
      </c>
      <c r="H212" s="746"/>
    </row>
    <row r="213" spans="1:8" s="418" customFormat="1">
      <c r="A213" s="743"/>
      <c r="B213" s="744"/>
      <c r="C213" s="423"/>
      <c r="D213" s="427"/>
      <c r="E213" s="425">
        <f>+'[2]7.1.'!$H$45</f>
        <v>41492</v>
      </c>
      <c r="F213" s="435"/>
      <c r="G213" s="743"/>
      <c r="H213" s="744"/>
    </row>
    <row r="214" spans="1:8" s="418" customFormat="1">
      <c r="A214" s="759">
        <v>7</v>
      </c>
      <c r="B214" s="760"/>
      <c r="C214" s="430" t="s">
        <v>705</v>
      </c>
      <c r="D214" s="431"/>
      <c r="E214" s="425">
        <f>+'[2]7.2.'!$H$45</f>
        <v>127125</v>
      </c>
      <c r="F214" s="432"/>
      <c r="G214" s="759">
        <v>7</v>
      </c>
      <c r="H214" s="760"/>
    </row>
    <row r="215" spans="1:8" s="418" customFormat="1">
      <c r="A215" s="743">
        <v>7.1</v>
      </c>
      <c r="B215" s="744"/>
      <c r="C215" s="423" t="s">
        <v>706</v>
      </c>
      <c r="D215" s="427" t="s">
        <v>33</v>
      </c>
      <c r="E215" s="425">
        <f>+'[2]7.3.'!$H$45</f>
        <v>80405</v>
      </c>
      <c r="F215" s="425">
        <v>39568</v>
      </c>
      <c r="G215" s="743">
        <v>7.1</v>
      </c>
      <c r="H215" s="744"/>
    </row>
    <row r="216" spans="1:8" s="418" customFormat="1" ht="24">
      <c r="A216" s="743">
        <v>7.2</v>
      </c>
      <c r="B216" s="744"/>
      <c r="C216" s="423" t="s">
        <v>707</v>
      </c>
      <c r="D216" s="427" t="s">
        <v>33</v>
      </c>
      <c r="E216" s="425">
        <f>+'[2]7.4.'!$H$45</f>
        <v>34225</v>
      </c>
      <c r="F216" s="425">
        <v>62686</v>
      </c>
      <c r="G216" s="743">
        <v>7.2</v>
      </c>
      <c r="H216" s="744"/>
    </row>
    <row r="217" spans="1:8" s="418" customFormat="1">
      <c r="A217" s="743">
        <v>7.3</v>
      </c>
      <c r="B217" s="744"/>
      <c r="C217" s="423" t="s">
        <v>708</v>
      </c>
      <c r="D217" s="427" t="s">
        <v>571</v>
      </c>
      <c r="E217" s="425">
        <f>+'[2]7.5.'!$H$45</f>
        <v>52903</v>
      </c>
      <c r="F217" s="425">
        <v>85817</v>
      </c>
      <c r="G217" s="743">
        <v>7.3</v>
      </c>
      <c r="H217" s="744"/>
    </row>
    <row r="218" spans="1:8" s="418" customFormat="1">
      <c r="A218" s="743">
        <v>7.4</v>
      </c>
      <c r="B218" s="744"/>
      <c r="C218" s="423" t="s">
        <v>709</v>
      </c>
      <c r="D218" s="427" t="s">
        <v>571</v>
      </c>
      <c r="E218" s="425">
        <f>+'[2]7.6.'!$H$45</f>
        <v>115806</v>
      </c>
      <c r="F218" s="425">
        <v>38950</v>
      </c>
      <c r="G218" s="743">
        <v>7.4</v>
      </c>
      <c r="H218" s="744"/>
    </row>
    <row r="219" spans="1:8" s="418" customFormat="1">
      <c r="A219" s="743">
        <v>7.5</v>
      </c>
      <c r="B219" s="744"/>
      <c r="C219" s="433" t="s">
        <v>710</v>
      </c>
      <c r="D219" s="427" t="s">
        <v>571</v>
      </c>
      <c r="E219" s="425">
        <f>+'[2]7.7.'!$H$45</f>
        <v>91907</v>
      </c>
      <c r="F219" s="425">
        <v>59708</v>
      </c>
      <c r="G219" s="743">
        <v>7.5</v>
      </c>
      <c r="H219" s="744"/>
    </row>
    <row r="220" spans="1:8" s="418" customFormat="1">
      <c r="A220" s="743">
        <v>7.6</v>
      </c>
      <c r="B220" s="744"/>
      <c r="C220" s="423" t="s">
        <v>711</v>
      </c>
      <c r="D220" s="427" t="s">
        <v>571</v>
      </c>
      <c r="E220" s="425">
        <f>+'[2]7.8.'!$H$45</f>
        <v>55813</v>
      </c>
      <c r="F220" s="425">
        <v>124758</v>
      </c>
      <c r="G220" s="743">
        <v>7.6</v>
      </c>
      <c r="H220" s="744"/>
    </row>
    <row r="221" spans="1:8" s="418" customFormat="1">
      <c r="A221" s="743">
        <v>7.7</v>
      </c>
      <c r="B221" s="744"/>
      <c r="C221" s="423" t="s">
        <v>712</v>
      </c>
      <c r="D221" s="427" t="s">
        <v>571</v>
      </c>
      <c r="E221" s="425">
        <f>+'[2]7.9.'!$H$45</f>
        <v>121096</v>
      </c>
      <c r="F221" s="425">
        <v>99779</v>
      </c>
      <c r="G221" s="743">
        <v>7.7</v>
      </c>
      <c r="H221" s="744"/>
    </row>
    <row r="222" spans="1:8" s="418" customFormat="1">
      <c r="A222" s="743">
        <v>7.8</v>
      </c>
      <c r="B222" s="744"/>
      <c r="C222" s="423" t="s">
        <v>713</v>
      </c>
      <c r="D222" s="427" t="s">
        <v>571</v>
      </c>
      <c r="E222" s="425">
        <f>+'[2]7.10.'!$H$45</f>
        <v>143506</v>
      </c>
      <c r="F222" s="425">
        <v>56864</v>
      </c>
      <c r="G222" s="743">
        <v>7.8</v>
      </c>
      <c r="H222" s="744"/>
    </row>
    <row r="223" spans="1:8" s="418" customFormat="1">
      <c r="A223" s="743">
        <v>7.9</v>
      </c>
      <c r="B223" s="744"/>
      <c r="C223" s="423" t="s">
        <v>714</v>
      </c>
      <c r="D223" s="427" t="s">
        <v>571</v>
      </c>
      <c r="E223" s="425">
        <f>+'[2]7.11.'!$H$45</f>
        <v>208247</v>
      </c>
      <c r="F223" s="425">
        <v>133994</v>
      </c>
      <c r="G223" s="743">
        <v>7.9</v>
      </c>
      <c r="H223" s="744"/>
    </row>
    <row r="224" spans="1:8" s="418" customFormat="1">
      <c r="A224" s="745">
        <v>7.1</v>
      </c>
      <c r="B224" s="746"/>
      <c r="C224" s="423" t="s">
        <v>715</v>
      </c>
      <c r="D224" s="427" t="s">
        <v>571</v>
      </c>
      <c r="E224" s="425">
        <f>+'[2]7.12.'!$H$45</f>
        <v>86485</v>
      </c>
      <c r="F224" s="425">
        <v>162359</v>
      </c>
      <c r="G224" s="745">
        <v>7.1</v>
      </c>
      <c r="H224" s="746"/>
    </row>
    <row r="225" spans="1:8" s="418" customFormat="1">
      <c r="A225" s="743">
        <v>7.11</v>
      </c>
      <c r="B225" s="744"/>
      <c r="C225" s="423" t="s">
        <v>716</v>
      </c>
      <c r="D225" s="427" t="s">
        <v>571</v>
      </c>
      <c r="E225" s="425">
        <f>+'[2]7.13.'!$H$45</f>
        <v>122492</v>
      </c>
      <c r="F225" s="425">
        <v>236949</v>
      </c>
      <c r="G225" s="743">
        <v>7.11</v>
      </c>
      <c r="H225" s="744"/>
    </row>
    <row r="226" spans="1:8" s="418" customFormat="1">
      <c r="A226" s="745">
        <v>7.12</v>
      </c>
      <c r="B226" s="746"/>
      <c r="C226" s="423" t="s">
        <v>717</v>
      </c>
      <c r="D226" s="427" t="s">
        <v>571</v>
      </c>
      <c r="E226" s="425">
        <f>+'[2]7.14.'!$H$45</f>
        <v>112384</v>
      </c>
      <c r="F226" s="425">
        <v>90935</v>
      </c>
      <c r="G226" s="745">
        <v>7.12</v>
      </c>
      <c r="H226" s="746"/>
    </row>
    <row r="227" spans="1:8" s="418" customFormat="1">
      <c r="A227" s="743">
        <v>7.13</v>
      </c>
      <c r="B227" s="744"/>
      <c r="C227" s="423" t="s">
        <v>718</v>
      </c>
      <c r="D227" s="427" t="s">
        <v>571</v>
      </c>
      <c r="E227" s="425">
        <f>+'[2]7.15.'!$H$45</f>
        <v>189483</v>
      </c>
      <c r="F227" s="425">
        <v>119464</v>
      </c>
      <c r="G227" s="743">
        <v>7.13</v>
      </c>
      <c r="H227" s="744"/>
    </row>
    <row r="228" spans="1:8" s="418" customFormat="1">
      <c r="A228" s="745">
        <v>7.14</v>
      </c>
      <c r="B228" s="746"/>
      <c r="C228" s="423" t="s">
        <v>719</v>
      </c>
      <c r="D228" s="427" t="s">
        <v>571</v>
      </c>
      <c r="E228" s="425">
        <f>+'[2]7.16.'!$H$45</f>
        <v>109320</v>
      </c>
      <c r="F228" s="425">
        <v>101720</v>
      </c>
      <c r="G228" s="745">
        <v>7.14</v>
      </c>
      <c r="H228" s="746"/>
    </row>
    <row r="229" spans="1:8" s="418" customFormat="1">
      <c r="A229" s="743">
        <v>7.15</v>
      </c>
      <c r="B229" s="744"/>
      <c r="C229" s="433" t="s">
        <v>720</v>
      </c>
      <c r="D229" s="436" t="s">
        <v>33</v>
      </c>
      <c r="E229" s="425">
        <f>+'[2]7.17.'!$H$45</f>
        <v>81504</v>
      </c>
      <c r="F229" s="425">
        <v>193125</v>
      </c>
      <c r="G229" s="743">
        <v>7.15</v>
      </c>
      <c r="H229" s="744"/>
    </row>
    <row r="230" spans="1:8" s="418" customFormat="1">
      <c r="A230" s="745">
        <v>7.16</v>
      </c>
      <c r="B230" s="746"/>
      <c r="C230" s="433" t="s">
        <v>721</v>
      </c>
      <c r="D230" s="436" t="s">
        <v>33</v>
      </c>
      <c r="E230" s="425">
        <f>+'[2]7.18.'!$H$45</f>
        <v>51081</v>
      </c>
      <c r="F230" s="425">
        <v>131074</v>
      </c>
      <c r="G230" s="745">
        <v>7.16</v>
      </c>
      <c r="H230" s="746"/>
    </row>
    <row r="231" spans="1:8" s="418" customFormat="1">
      <c r="A231" s="743">
        <v>7.17</v>
      </c>
      <c r="B231" s="744"/>
      <c r="C231" s="433" t="s">
        <v>722</v>
      </c>
      <c r="D231" s="436" t="s">
        <v>33</v>
      </c>
      <c r="E231" s="425">
        <f>+'[2]7.19.'!$H$45</f>
        <v>91073</v>
      </c>
      <c r="F231" s="425">
        <v>95081</v>
      </c>
      <c r="G231" s="743">
        <v>7.17</v>
      </c>
      <c r="H231" s="744"/>
    </row>
    <row r="232" spans="1:8" s="418" customFormat="1">
      <c r="A232" s="745">
        <v>7.1800000000000104</v>
      </c>
      <c r="B232" s="746"/>
      <c r="C232" s="423" t="s">
        <v>723</v>
      </c>
      <c r="D232" s="427" t="s">
        <v>571</v>
      </c>
      <c r="E232" s="425">
        <f>+'[2]7.20.'!$H$45</f>
        <v>67793</v>
      </c>
      <c r="F232" s="425">
        <v>50467</v>
      </c>
      <c r="G232" s="745">
        <v>7.1800000000000104</v>
      </c>
      <c r="H232" s="746"/>
    </row>
    <row r="233" spans="1:8" s="418" customFormat="1">
      <c r="A233" s="743">
        <v>7.1900000000000102</v>
      </c>
      <c r="B233" s="744"/>
      <c r="C233" s="423" t="s">
        <v>724</v>
      </c>
      <c r="D233" s="427" t="s">
        <v>33</v>
      </c>
      <c r="E233" s="425">
        <f>+'[2]7.21.'!$H$45</f>
        <v>62450</v>
      </c>
      <c r="F233" s="425">
        <v>87745</v>
      </c>
      <c r="G233" s="743">
        <v>7.1900000000000102</v>
      </c>
      <c r="H233" s="744"/>
    </row>
    <row r="234" spans="1:8" s="418" customFormat="1">
      <c r="A234" s="745">
        <v>7.2000000000000099</v>
      </c>
      <c r="B234" s="746"/>
      <c r="C234" s="423" t="s">
        <v>725</v>
      </c>
      <c r="D234" s="427" t="s">
        <v>33</v>
      </c>
      <c r="E234" s="425">
        <f>+'[2]7.22.'!$H$45</f>
        <v>56091</v>
      </c>
      <c r="F234" s="425">
        <v>79694</v>
      </c>
      <c r="G234" s="745">
        <v>7.2000000000000099</v>
      </c>
      <c r="H234" s="746"/>
    </row>
    <row r="235" spans="1:8" s="418" customFormat="1">
      <c r="A235" s="743">
        <v>7.2100000000000097</v>
      </c>
      <c r="B235" s="744"/>
      <c r="C235" s="423" t="s">
        <v>726</v>
      </c>
      <c r="D235" s="427" t="s">
        <v>33</v>
      </c>
      <c r="E235" s="425">
        <f>+'[2]7.23.'!$H$45</f>
        <v>54625</v>
      </c>
      <c r="F235" s="425">
        <v>71803</v>
      </c>
      <c r="G235" s="743">
        <v>7.2100000000000097</v>
      </c>
      <c r="H235" s="744"/>
    </row>
    <row r="236" spans="1:8" s="418" customFormat="1">
      <c r="A236" s="745">
        <v>7.2200000000000104</v>
      </c>
      <c r="B236" s="746"/>
      <c r="C236" s="423" t="s">
        <v>727</v>
      </c>
      <c r="D236" s="427" t="s">
        <v>33</v>
      </c>
      <c r="E236" s="425">
        <f>+'[2]7.24.'!$H$45</f>
        <v>54992</v>
      </c>
      <c r="F236" s="425">
        <v>53977</v>
      </c>
      <c r="G236" s="745">
        <v>7.2200000000000104</v>
      </c>
      <c r="H236" s="746"/>
    </row>
    <row r="237" spans="1:8" s="418" customFormat="1">
      <c r="A237" s="743">
        <v>7.2300000000000102</v>
      </c>
      <c r="B237" s="744"/>
      <c r="C237" s="429" t="s">
        <v>728</v>
      </c>
      <c r="D237" s="434" t="s">
        <v>33</v>
      </c>
      <c r="E237" s="425">
        <f>+'[2]7.25.'!$H$45</f>
        <v>74563</v>
      </c>
      <c r="F237" s="425">
        <v>54139</v>
      </c>
      <c r="G237" s="743">
        <v>7.2300000000000102</v>
      </c>
      <c r="H237" s="744"/>
    </row>
    <row r="238" spans="1:8" s="418" customFormat="1">
      <c r="A238" s="745">
        <v>7.24000000000001</v>
      </c>
      <c r="B238" s="746"/>
      <c r="C238" s="429" t="s">
        <v>729</v>
      </c>
      <c r="D238" s="434" t="s">
        <v>33</v>
      </c>
      <c r="E238" s="425">
        <f>+'[2]7.26.'!$H$45</f>
        <v>66238</v>
      </c>
      <c r="F238" s="425">
        <v>54522</v>
      </c>
      <c r="G238" s="745">
        <v>7.24000000000001</v>
      </c>
      <c r="H238" s="746"/>
    </row>
    <row r="239" spans="1:8" s="418" customFormat="1">
      <c r="A239" s="743">
        <v>7.2500000000000098</v>
      </c>
      <c r="B239" s="744"/>
      <c r="C239" s="429" t="s">
        <v>730</v>
      </c>
      <c r="D239" s="434" t="s">
        <v>33</v>
      </c>
      <c r="E239" s="425">
        <f>+'[2]7.27.'!$H$45</f>
        <v>117334</v>
      </c>
      <c r="F239" s="425">
        <v>78767</v>
      </c>
      <c r="G239" s="743">
        <v>7.2500000000000098</v>
      </c>
      <c r="H239" s="744"/>
    </row>
    <row r="240" spans="1:8" s="418" customFormat="1" ht="26.25" customHeight="1">
      <c r="A240" s="745">
        <v>7.2600000000000096</v>
      </c>
      <c r="B240" s="746"/>
      <c r="C240" s="429" t="s">
        <v>731</v>
      </c>
      <c r="D240" s="434" t="s">
        <v>33</v>
      </c>
      <c r="E240" s="425">
        <f>+'[2]7.28.'!$H$45</f>
        <v>211755</v>
      </c>
      <c r="F240" s="425">
        <v>70066</v>
      </c>
      <c r="G240" s="745">
        <v>7.2600000000000096</v>
      </c>
      <c r="H240" s="746"/>
    </row>
    <row r="241" spans="1:8" s="418" customFormat="1">
      <c r="A241" s="743">
        <v>7.2700000000000102</v>
      </c>
      <c r="B241" s="744"/>
      <c r="C241" s="429" t="s">
        <v>732</v>
      </c>
      <c r="D241" s="434" t="s">
        <v>33</v>
      </c>
      <c r="E241" s="425">
        <f>+'[2]7.29.'!$H$45</f>
        <v>97033</v>
      </c>
      <c r="F241" s="425">
        <v>123179</v>
      </c>
      <c r="G241" s="743">
        <v>7.2700000000000102</v>
      </c>
      <c r="H241" s="744"/>
    </row>
    <row r="242" spans="1:8" s="418" customFormat="1">
      <c r="A242" s="745">
        <v>7.28000000000001</v>
      </c>
      <c r="B242" s="746"/>
      <c r="C242" s="429" t="s">
        <v>733</v>
      </c>
      <c r="D242" s="427" t="s">
        <v>33</v>
      </c>
      <c r="E242" s="425">
        <f>+'[2]7.30.'!$H$45</f>
        <v>69003</v>
      </c>
      <c r="F242" s="425">
        <v>224416</v>
      </c>
      <c r="G242" s="745">
        <v>7.28000000000001</v>
      </c>
      <c r="H242" s="746"/>
    </row>
    <row r="243" spans="1:8" s="418" customFormat="1">
      <c r="A243" s="743">
        <v>7.2900000000000098</v>
      </c>
      <c r="B243" s="744"/>
      <c r="C243" s="429" t="s">
        <v>734</v>
      </c>
      <c r="D243" s="427" t="s">
        <v>33</v>
      </c>
      <c r="E243" s="425">
        <f>+'[2]7.31.'!$H$45</f>
        <v>52746</v>
      </c>
      <c r="F243" s="425">
        <v>103615</v>
      </c>
      <c r="G243" s="743">
        <v>7.2900000000000098</v>
      </c>
      <c r="H243" s="744"/>
    </row>
    <row r="244" spans="1:8" s="418" customFormat="1">
      <c r="A244" s="745">
        <v>7.3000000000000096</v>
      </c>
      <c r="B244" s="746"/>
      <c r="C244" s="429" t="s">
        <v>735</v>
      </c>
      <c r="D244" s="427" t="s">
        <v>33</v>
      </c>
      <c r="E244" s="425">
        <f>+'[2]7.32.'!$H$45</f>
        <v>87547</v>
      </c>
      <c r="F244" s="425">
        <v>70737</v>
      </c>
      <c r="G244" s="745">
        <v>7.3000000000000096</v>
      </c>
      <c r="H244" s="746"/>
    </row>
    <row r="245" spans="1:8" s="418" customFormat="1">
      <c r="A245" s="743">
        <v>7.3100000000000103</v>
      </c>
      <c r="B245" s="744"/>
      <c r="C245" s="429" t="s">
        <v>736</v>
      </c>
      <c r="D245" s="427" t="s">
        <v>33</v>
      </c>
      <c r="E245" s="425">
        <f>+'[2]7.33.'!$H$45</f>
        <v>32838</v>
      </c>
      <c r="F245" s="425">
        <v>64649</v>
      </c>
      <c r="G245" s="743">
        <v>7.3100000000000103</v>
      </c>
      <c r="H245" s="744"/>
    </row>
    <row r="246" spans="1:8" s="418" customFormat="1" ht="24">
      <c r="A246" s="745">
        <v>7.3200000000000101</v>
      </c>
      <c r="B246" s="746"/>
      <c r="C246" s="429" t="s">
        <v>737</v>
      </c>
      <c r="D246" s="427" t="s">
        <v>33</v>
      </c>
      <c r="E246" s="425">
        <f>+'[2]7.34.'!$H$45</f>
        <v>38347</v>
      </c>
      <c r="F246" s="425">
        <v>94997</v>
      </c>
      <c r="G246" s="745">
        <v>7.3200000000000101</v>
      </c>
      <c r="H246" s="746"/>
    </row>
    <row r="247" spans="1:8" s="418" customFormat="1">
      <c r="A247" s="743">
        <v>7.3300000000000196</v>
      </c>
      <c r="B247" s="744"/>
      <c r="C247" s="429" t="s">
        <v>738</v>
      </c>
      <c r="D247" s="427" t="s">
        <v>571</v>
      </c>
      <c r="E247" s="425">
        <f>+'[2]7.35.'!$H$45</f>
        <v>50542</v>
      </c>
      <c r="F247" s="425">
        <v>31660</v>
      </c>
      <c r="G247" s="743">
        <v>7.3300000000000196</v>
      </c>
      <c r="H247" s="744"/>
    </row>
    <row r="248" spans="1:8" s="418" customFormat="1">
      <c r="A248" s="745">
        <v>7.3400000000000203</v>
      </c>
      <c r="B248" s="746"/>
      <c r="C248" s="429" t="s">
        <v>739</v>
      </c>
      <c r="D248" s="427" t="s">
        <v>571</v>
      </c>
      <c r="E248" s="425">
        <f>+'[2]7.36.'!$H$45</f>
        <v>65352</v>
      </c>
      <c r="F248" s="425">
        <v>36657</v>
      </c>
      <c r="G248" s="745">
        <v>7.3400000000000203</v>
      </c>
      <c r="H248" s="746"/>
    </row>
    <row r="249" spans="1:8" s="418" customFormat="1">
      <c r="A249" s="743">
        <v>7.3500000000000201</v>
      </c>
      <c r="B249" s="744"/>
      <c r="C249" s="429" t="s">
        <v>740</v>
      </c>
      <c r="D249" s="427" t="s">
        <v>33</v>
      </c>
      <c r="E249" s="425">
        <f>+'[2]7.37.'!$H$45</f>
        <v>34990</v>
      </c>
      <c r="F249" s="425">
        <v>52660</v>
      </c>
      <c r="G249" s="743">
        <v>7.3500000000000201</v>
      </c>
      <c r="H249" s="744"/>
    </row>
    <row r="250" spans="1:8" s="418" customFormat="1">
      <c r="A250" s="745">
        <v>7.3600000000000199</v>
      </c>
      <c r="B250" s="746"/>
      <c r="C250" s="429" t="s">
        <v>741</v>
      </c>
      <c r="D250" s="427" t="s">
        <v>33</v>
      </c>
      <c r="E250" s="425">
        <f>+'[2]7.38.'!$H$45</f>
        <v>81617</v>
      </c>
      <c r="F250" s="425">
        <v>68140</v>
      </c>
      <c r="G250" s="745">
        <v>7.3600000000000199</v>
      </c>
      <c r="H250" s="746"/>
    </row>
    <row r="251" spans="1:8" s="418" customFormat="1">
      <c r="A251" s="743">
        <v>7.3700000000000196</v>
      </c>
      <c r="B251" s="744"/>
      <c r="C251" s="429" t="s">
        <v>742</v>
      </c>
      <c r="D251" s="427" t="s">
        <v>571</v>
      </c>
      <c r="E251" s="425">
        <f>+'[2]7.39.'!$H$45</f>
        <v>491003</v>
      </c>
      <c r="F251" s="425">
        <v>33672</v>
      </c>
      <c r="G251" s="743">
        <v>7.3700000000000196</v>
      </c>
      <c r="H251" s="744"/>
    </row>
    <row r="252" spans="1:8" s="418" customFormat="1">
      <c r="A252" s="745">
        <v>7.3800000000000203</v>
      </c>
      <c r="B252" s="746"/>
      <c r="C252" s="429" t="s">
        <v>743</v>
      </c>
      <c r="D252" s="427" t="s">
        <v>571</v>
      </c>
      <c r="E252" s="425">
        <f>+'[2]7.40.'!$H$46</f>
        <v>640710</v>
      </c>
      <c r="F252" s="425">
        <v>85178</v>
      </c>
      <c r="G252" s="745">
        <v>7.3800000000000203</v>
      </c>
      <c r="H252" s="746"/>
    </row>
    <row r="253" spans="1:8" s="418" customFormat="1">
      <c r="A253" s="743">
        <v>7.3900000000000201</v>
      </c>
      <c r="B253" s="744"/>
      <c r="C253" s="429" t="s">
        <v>744</v>
      </c>
      <c r="D253" s="427" t="s">
        <v>33</v>
      </c>
      <c r="E253" s="425">
        <f>+'[2]7.41.'!$H$45</f>
        <v>393844</v>
      </c>
      <c r="F253" s="425">
        <v>524455</v>
      </c>
      <c r="G253" s="743">
        <v>7.3900000000000201</v>
      </c>
      <c r="H253" s="744"/>
    </row>
    <row r="254" spans="1:8" s="418" customFormat="1">
      <c r="A254" s="745">
        <v>7.4000000000000199</v>
      </c>
      <c r="B254" s="746"/>
      <c r="C254" s="644" t="s">
        <v>1563</v>
      </c>
      <c r="D254" s="427" t="s">
        <v>33</v>
      </c>
      <c r="E254" s="425">
        <f>+'[2]7.42.'!$H$45</f>
        <v>414879</v>
      </c>
      <c r="F254" s="425">
        <v>211356</v>
      </c>
      <c r="G254" s="745">
        <v>7.4000000000000199</v>
      </c>
      <c r="H254" s="746"/>
    </row>
    <row r="255" spans="1:8" s="418" customFormat="1">
      <c r="A255" s="743">
        <v>7.4100000000000197</v>
      </c>
      <c r="B255" s="744"/>
      <c r="C255" s="429" t="s">
        <v>745</v>
      </c>
      <c r="D255" s="427" t="s">
        <v>33</v>
      </c>
      <c r="E255" s="425">
        <f>+'[2]7.43.'!$H$45</f>
        <v>91978</v>
      </c>
      <c r="F255" s="425">
        <v>414185</v>
      </c>
      <c r="G255" s="743">
        <v>7.4100000000000197</v>
      </c>
      <c r="H255" s="744"/>
    </row>
    <row r="256" spans="1:8" s="418" customFormat="1">
      <c r="A256" s="745">
        <v>7.4200000000000204</v>
      </c>
      <c r="B256" s="746"/>
      <c r="C256" s="429" t="s">
        <v>746</v>
      </c>
      <c r="D256" s="427" t="s">
        <v>33</v>
      </c>
      <c r="E256" s="425">
        <f>+'[2]7.44.'!$H$45</f>
        <v>89167</v>
      </c>
      <c r="F256" s="425">
        <v>458304</v>
      </c>
      <c r="G256" s="745">
        <v>7.4200000000000204</v>
      </c>
      <c r="H256" s="746"/>
    </row>
    <row r="257" spans="1:8" s="418" customFormat="1">
      <c r="A257" s="745">
        <v>7.4300000000000201</v>
      </c>
      <c r="B257" s="746"/>
      <c r="C257" s="429" t="s">
        <v>747</v>
      </c>
      <c r="D257" s="427" t="s">
        <v>33</v>
      </c>
      <c r="E257" s="425">
        <f>+'[2]7.45.'!$H$45</f>
        <v>123190</v>
      </c>
      <c r="F257" s="652">
        <v>94662</v>
      </c>
      <c r="G257" s="745">
        <v>7.4300000000000201</v>
      </c>
      <c r="H257" s="746"/>
    </row>
    <row r="258" spans="1:8" s="418" customFormat="1">
      <c r="A258" s="745">
        <v>7.4400000000000199</v>
      </c>
      <c r="B258" s="746"/>
      <c r="C258" s="429" t="s">
        <v>748</v>
      </c>
      <c r="D258" s="427" t="s">
        <v>33</v>
      </c>
      <c r="E258" s="431"/>
      <c r="F258" s="652">
        <v>91725</v>
      </c>
      <c r="G258" s="745">
        <v>7.4400000000000199</v>
      </c>
      <c r="H258" s="746"/>
    </row>
    <row r="259" spans="1:8" s="418" customFormat="1">
      <c r="A259" s="745">
        <v>7.4500000000000197</v>
      </c>
      <c r="B259" s="746"/>
      <c r="C259" s="429" t="s">
        <v>749</v>
      </c>
      <c r="D259" s="427" t="s">
        <v>33</v>
      </c>
      <c r="E259" s="425">
        <f>+'[2]8.1.'!$H$45</f>
        <v>505126</v>
      </c>
      <c r="F259" s="652">
        <v>132475</v>
      </c>
      <c r="G259" s="745">
        <v>7.4500000000000197</v>
      </c>
      <c r="H259" s="746"/>
    </row>
    <row r="260" spans="1:8" s="418" customFormat="1">
      <c r="A260" s="745">
        <v>7.46</v>
      </c>
      <c r="B260" s="746"/>
      <c r="C260" s="429" t="s">
        <v>1564</v>
      </c>
      <c r="D260" s="427" t="s">
        <v>33</v>
      </c>
      <c r="E260" s="425">
        <f>+'[2]8.2.'!$H$45</f>
        <v>442831</v>
      </c>
      <c r="F260" s="652">
        <v>84731</v>
      </c>
      <c r="G260" s="745">
        <v>7.46</v>
      </c>
      <c r="H260" s="746"/>
    </row>
    <row r="261" spans="1:8" s="418" customFormat="1" ht="24">
      <c r="A261" s="745">
        <v>7.47</v>
      </c>
      <c r="B261" s="746"/>
      <c r="C261" s="429" t="s">
        <v>1565</v>
      </c>
      <c r="D261" s="427" t="s">
        <v>33</v>
      </c>
      <c r="E261" s="425">
        <f>+'[2]8.3.'!$H$45</f>
        <v>442831</v>
      </c>
      <c r="F261" s="652">
        <v>639904</v>
      </c>
      <c r="G261" s="745">
        <v>7.47</v>
      </c>
      <c r="H261" s="746"/>
    </row>
    <row r="262" spans="1:8" s="418" customFormat="1">
      <c r="A262" s="759">
        <v>8</v>
      </c>
      <c r="B262" s="760"/>
      <c r="C262" s="430" t="s">
        <v>750</v>
      </c>
      <c r="D262" s="431"/>
      <c r="E262" s="425">
        <f>+'[2]8.4.'!$H$45</f>
        <v>389020</v>
      </c>
      <c r="F262" s="432"/>
      <c r="G262" s="759">
        <v>8</v>
      </c>
      <c r="H262" s="760"/>
    </row>
    <row r="263" spans="1:8" s="418" customFormat="1">
      <c r="A263" s="761">
        <v>8.1</v>
      </c>
      <c r="B263" s="762">
        <v>8.1</v>
      </c>
      <c r="C263" s="423" t="s">
        <v>751</v>
      </c>
      <c r="D263" s="427" t="s">
        <v>28</v>
      </c>
      <c r="E263" s="425">
        <f>+'[2]8.5.'!$H$45</f>
        <v>361729</v>
      </c>
      <c r="F263" s="425">
        <v>590627</v>
      </c>
      <c r="G263" s="761">
        <v>8.1</v>
      </c>
      <c r="H263" s="762">
        <v>8.1</v>
      </c>
    </row>
    <row r="264" spans="1:8" s="418" customFormat="1">
      <c r="A264" s="761">
        <v>8.1999999999999993</v>
      </c>
      <c r="B264" s="762">
        <v>8.1999999999999993</v>
      </c>
      <c r="C264" s="423" t="s">
        <v>752</v>
      </c>
      <c r="D264" s="427" t="s">
        <v>28</v>
      </c>
      <c r="E264" s="425">
        <f>+'[2]8.6.'!$H$45</f>
        <v>327197</v>
      </c>
      <c r="F264" s="425">
        <v>560686</v>
      </c>
      <c r="G264" s="761">
        <v>8.1999999999999993</v>
      </c>
      <c r="H264" s="762">
        <v>8.1999999999999993</v>
      </c>
    </row>
    <row r="265" spans="1:8" s="418" customFormat="1">
      <c r="A265" s="761">
        <v>8.3000000000000007</v>
      </c>
      <c r="B265" s="762">
        <v>8.3000000000000007</v>
      </c>
      <c r="C265" s="423" t="s">
        <v>753</v>
      </c>
      <c r="D265" s="427" t="s">
        <v>28</v>
      </c>
      <c r="E265" s="425">
        <f>+'[2]8.7.'!$H$45</f>
        <v>294821</v>
      </c>
      <c r="F265" s="425">
        <v>522905</v>
      </c>
      <c r="G265" s="761">
        <v>8.3000000000000007</v>
      </c>
      <c r="H265" s="762">
        <v>8.3000000000000007</v>
      </c>
    </row>
    <row r="266" spans="1:8" s="418" customFormat="1">
      <c r="A266" s="761">
        <v>8.4</v>
      </c>
      <c r="B266" s="762">
        <v>8.4</v>
      </c>
      <c r="C266" s="423" t="s">
        <v>754</v>
      </c>
      <c r="D266" s="427" t="s">
        <v>28</v>
      </c>
      <c r="E266" s="425">
        <f>+'[2]8.8.'!$H$45</f>
        <v>572814</v>
      </c>
      <c r="F266" s="425">
        <v>483575</v>
      </c>
      <c r="G266" s="761">
        <v>8.4</v>
      </c>
      <c r="H266" s="762">
        <v>8.4</v>
      </c>
    </row>
    <row r="267" spans="1:8" s="418" customFormat="1">
      <c r="A267" s="761">
        <v>8.5</v>
      </c>
      <c r="B267" s="762">
        <v>8.5</v>
      </c>
      <c r="C267" s="423" t="s">
        <v>755</v>
      </c>
      <c r="D267" s="427" t="s">
        <v>28</v>
      </c>
      <c r="E267" s="425">
        <f>+'[2]8.9.'!$H$45</f>
        <v>520995</v>
      </c>
      <c r="F267" s="425">
        <v>446604</v>
      </c>
      <c r="G267" s="761">
        <v>8.5</v>
      </c>
      <c r="H267" s="762">
        <v>8.5</v>
      </c>
    </row>
    <row r="268" spans="1:8" s="418" customFormat="1">
      <c r="A268" s="761">
        <v>8.6</v>
      </c>
      <c r="B268" s="762">
        <v>8.6</v>
      </c>
      <c r="C268" s="423" t="s">
        <v>756</v>
      </c>
      <c r="D268" s="427" t="s">
        <v>28</v>
      </c>
      <c r="E268" s="425">
        <f>+'[2]8.10.'!$H$45</f>
        <v>591164</v>
      </c>
      <c r="F268" s="425">
        <v>408902</v>
      </c>
      <c r="G268" s="761">
        <v>8.6</v>
      </c>
      <c r="H268" s="762">
        <v>8.6</v>
      </c>
    </row>
    <row r="269" spans="1:8" s="418" customFormat="1">
      <c r="A269" s="761">
        <v>8.6999999999999993</v>
      </c>
      <c r="B269" s="762">
        <v>8.6999999999999993</v>
      </c>
      <c r="C269" s="423" t="s">
        <v>757</v>
      </c>
      <c r="D269" s="427" t="s">
        <v>28</v>
      </c>
      <c r="E269" s="425">
        <f>+'[2]8.11.'!$H$45</f>
        <v>899064</v>
      </c>
      <c r="F269" s="425">
        <v>383985</v>
      </c>
      <c r="G269" s="761">
        <v>8.6999999999999993</v>
      </c>
      <c r="H269" s="762">
        <v>8.6999999999999993</v>
      </c>
    </row>
    <row r="270" spans="1:8" s="418" customFormat="1">
      <c r="A270" s="761">
        <v>8.8000000000000007</v>
      </c>
      <c r="B270" s="762">
        <v>8.8000000000000007</v>
      </c>
      <c r="C270" s="423" t="s">
        <v>758</v>
      </c>
      <c r="D270" s="427" t="s">
        <v>28</v>
      </c>
      <c r="E270" s="427"/>
      <c r="F270" s="425">
        <v>550133</v>
      </c>
      <c r="G270" s="761">
        <v>8.8000000000000007</v>
      </c>
      <c r="H270" s="762">
        <v>8.8000000000000007</v>
      </c>
    </row>
    <row r="271" spans="1:8" s="418" customFormat="1">
      <c r="A271" s="761">
        <v>8.9</v>
      </c>
      <c r="B271" s="762">
        <v>8.9</v>
      </c>
      <c r="C271" s="423" t="s">
        <v>759</v>
      </c>
      <c r="D271" s="427" t="s">
        <v>28</v>
      </c>
      <c r="E271" s="431"/>
      <c r="F271" s="425">
        <v>458117</v>
      </c>
      <c r="G271" s="761">
        <v>8.9</v>
      </c>
      <c r="H271" s="762">
        <v>8.9</v>
      </c>
    </row>
    <row r="272" spans="1:8" s="418" customFormat="1">
      <c r="A272" s="745">
        <v>8.1</v>
      </c>
      <c r="B272" s="746">
        <v>9</v>
      </c>
      <c r="C272" s="423" t="s">
        <v>760</v>
      </c>
      <c r="D272" s="427" t="s">
        <v>28</v>
      </c>
      <c r="E272" s="425">
        <f>+'[2]9.1.'!$H$45</f>
        <v>183083</v>
      </c>
      <c r="F272" s="425">
        <v>530721</v>
      </c>
      <c r="G272" s="745">
        <v>8.1</v>
      </c>
      <c r="H272" s="746">
        <v>9</v>
      </c>
    </row>
    <row r="273" spans="1:8" s="418" customFormat="1">
      <c r="A273" s="745">
        <v>8.11</v>
      </c>
      <c r="B273" s="746">
        <v>9.1</v>
      </c>
      <c r="C273" s="423" t="s">
        <v>761</v>
      </c>
      <c r="D273" s="427" t="s">
        <v>28</v>
      </c>
      <c r="E273" s="425">
        <f>+'[2]9.2.'!$H$45</f>
        <v>5932</v>
      </c>
      <c r="F273" s="425">
        <v>852541</v>
      </c>
      <c r="G273" s="745">
        <v>8.11</v>
      </c>
      <c r="H273" s="746">
        <v>9.1</v>
      </c>
    </row>
    <row r="274" spans="1:8" s="418" customFormat="1">
      <c r="A274" s="743"/>
      <c r="B274" s="744"/>
      <c r="C274" s="423"/>
      <c r="D274" s="427"/>
      <c r="E274" s="425">
        <f>+'[2]9.3.'!$H$45</f>
        <v>209200</v>
      </c>
      <c r="F274" s="435"/>
      <c r="G274" s="743"/>
      <c r="H274" s="744"/>
    </row>
    <row r="275" spans="1:8" s="418" customFormat="1">
      <c r="A275" s="759">
        <v>9</v>
      </c>
      <c r="B275" s="760"/>
      <c r="C275" s="430" t="s">
        <v>762</v>
      </c>
      <c r="D275" s="431"/>
      <c r="E275" s="425">
        <f>+'[2]9.4.'!$H$45</f>
        <v>251349</v>
      </c>
      <c r="F275" s="432"/>
      <c r="G275" s="759">
        <v>9</v>
      </c>
      <c r="H275" s="760"/>
    </row>
    <row r="276" spans="1:8" s="418" customFormat="1">
      <c r="A276" s="761">
        <v>9.1</v>
      </c>
      <c r="B276" s="762">
        <v>8.1</v>
      </c>
      <c r="C276" s="423" t="s">
        <v>763</v>
      </c>
      <c r="D276" s="427" t="s">
        <v>571</v>
      </c>
      <c r="E276" s="425">
        <f>+'[2]9.5.'!$H$45</f>
        <v>346859</v>
      </c>
      <c r="F276" s="425">
        <v>198880</v>
      </c>
      <c r="G276" s="761">
        <v>9.1</v>
      </c>
      <c r="H276" s="762">
        <v>8.1</v>
      </c>
    </row>
    <row r="277" spans="1:8" s="418" customFormat="1">
      <c r="A277" s="761">
        <v>9.1999999999999993</v>
      </c>
      <c r="B277" s="762">
        <v>8.1999999999999993</v>
      </c>
      <c r="C277" s="423" t="s">
        <v>764</v>
      </c>
      <c r="D277" s="427" t="s">
        <v>116</v>
      </c>
      <c r="E277" s="425">
        <f>+'[2]9.6.'!$H$45</f>
        <v>384925</v>
      </c>
      <c r="F277" s="425">
        <v>6921</v>
      </c>
      <c r="G277" s="761">
        <v>9.1999999999999993</v>
      </c>
      <c r="H277" s="762">
        <v>8.1999999999999993</v>
      </c>
    </row>
    <row r="278" spans="1:8" s="418" customFormat="1">
      <c r="A278" s="761">
        <v>9.3000000000000007</v>
      </c>
      <c r="B278" s="762">
        <v>8.3000000000000007</v>
      </c>
      <c r="C278" s="423" t="s">
        <v>765</v>
      </c>
      <c r="D278" s="427" t="s">
        <v>33</v>
      </c>
      <c r="E278" s="425">
        <f>+'[2]9.7.'!$H$45</f>
        <v>423050</v>
      </c>
      <c r="F278" s="425">
        <v>213203</v>
      </c>
      <c r="G278" s="761">
        <v>9.3000000000000007</v>
      </c>
      <c r="H278" s="762">
        <v>8.3000000000000007</v>
      </c>
    </row>
    <row r="279" spans="1:8" s="418" customFormat="1">
      <c r="A279" s="761">
        <v>9.4</v>
      </c>
      <c r="B279" s="762">
        <v>8.4</v>
      </c>
      <c r="C279" s="423" t="s">
        <v>766</v>
      </c>
      <c r="D279" s="427" t="s">
        <v>33</v>
      </c>
      <c r="E279" s="425">
        <f>+'[2]9.8.'!$H$45</f>
        <v>278269</v>
      </c>
      <c r="F279" s="425">
        <v>273240</v>
      </c>
      <c r="G279" s="761">
        <v>9.4</v>
      </c>
      <c r="H279" s="762">
        <v>8.4</v>
      </c>
    </row>
    <row r="280" spans="1:8" s="418" customFormat="1">
      <c r="A280" s="761">
        <v>9.5</v>
      </c>
      <c r="B280" s="762">
        <v>8.5</v>
      </c>
      <c r="C280" s="423" t="s">
        <v>767</v>
      </c>
      <c r="D280" s="427" t="s">
        <v>116</v>
      </c>
      <c r="E280" s="425">
        <f>+'[2]9.9.'!$H$45</f>
        <v>314629</v>
      </c>
      <c r="F280" s="425">
        <v>248688</v>
      </c>
      <c r="G280" s="761">
        <v>9.5</v>
      </c>
      <c r="H280" s="762">
        <v>8.5</v>
      </c>
    </row>
    <row r="281" spans="1:8" s="418" customFormat="1">
      <c r="A281" s="761">
        <v>9.6</v>
      </c>
      <c r="B281" s="762">
        <v>8.6</v>
      </c>
      <c r="C281" s="423" t="s">
        <v>768</v>
      </c>
      <c r="D281" s="427" t="s">
        <v>116</v>
      </c>
      <c r="E281" s="425">
        <f>+'[2]9.10.'!$H$45</f>
        <v>460072</v>
      </c>
      <c r="F281" s="425">
        <v>285401</v>
      </c>
      <c r="G281" s="761">
        <v>9.6</v>
      </c>
      <c r="H281" s="762">
        <v>8.6</v>
      </c>
    </row>
    <row r="282" spans="1:8" s="418" customFormat="1">
      <c r="A282" s="761">
        <v>9.6999999999999993</v>
      </c>
      <c r="B282" s="762">
        <v>8.6999999999999993</v>
      </c>
      <c r="C282" s="423" t="s">
        <v>769</v>
      </c>
      <c r="D282" s="427" t="s">
        <v>116</v>
      </c>
      <c r="E282" s="425">
        <f>+'[2]9.11.'!$H$45</f>
        <v>178278</v>
      </c>
      <c r="F282" s="425">
        <v>312935</v>
      </c>
      <c r="G282" s="761">
        <v>9.6999999999999993</v>
      </c>
      <c r="H282" s="762">
        <v>8.6999999999999993</v>
      </c>
    </row>
    <row r="283" spans="1:8" s="418" customFormat="1">
      <c r="A283" s="761">
        <v>9.8000000000000007</v>
      </c>
      <c r="B283" s="762">
        <v>8.8000000000000007</v>
      </c>
      <c r="C283" s="423" t="s">
        <v>770</v>
      </c>
      <c r="D283" s="427" t="s">
        <v>116</v>
      </c>
      <c r="E283" s="425">
        <f>+'[2]9.12.'!$H$45</f>
        <v>234636</v>
      </c>
      <c r="F283" s="425">
        <v>293912</v>
      </c>
      <c r="G283" s="761">
        <v>9.8000000000000007</v>
      </c>
      <c r="H283" s="762">
        <v>8.8000000000000007</v>
      </c>
    </row>
    <row r="284" spans="1:8" s="418" customFormat="1">
      <c r="A284" s="761">
        <v>9.9</v>
      </c>
      <c r="B284" s="762">
        <v>8.9</v>
      </c>
      <c r="C284" s="423" t="s">
        <v>771</v>
      </c>
      <c r="D284" s="427" t="s">
        <v>116</v>
      </c>
      <c r="E284" s="425">
        <f>+'[2]9.13.'!$H$45</f>
        <v>260089</v>
      </c>
      <c r="F284" s="425">
        <v>331917</v>
      </c>
      <c r="G284" s="761">
        <v>9.9</v>
      </c>
      <c r="H284" s="762">
        <v>8.9</v>
      </c>
    </row>
    <row r="285" spans="1:8" s="418" customFormat="1">
      <c r="A285" s="745">
        <v>9.1</v>
      </c>
      <c r="B285" s="746">
        <v>9</v>
      </c>
      <c r="C285" s="423" t="s">
        <v>772</v>
      </c>
      <c r="D285" s="427" t="s">
        <v>116</v>
      </c>
      <c r="E285" s="425">
        <f>+'[2]9.14.'!$H$45</f>
        <v>652781</v>
      </c>
      <c r="F285" s="425">
        <v>483936</v>
      </c>
      <c r="G285" s="745">
        <v>9.1</v>
      </c>
      <c r="H285" s="746">
        <v>9</v>
      </c>
    </row>
    <row r="286" spans="1:8" s="418" customFormat="1">
      <c r="A286" s="745">
        <v>9.11</v>
      </c>
      <c r="B286" s="746">
        <v>9.1</v>
      </c>
      <c r="C286" s="423" t="s">
        <v>773</v>
      </c>
      <c r="D286" s="427" t="s">
        <v>116</v>
      </c>
      <c r="E286" s="425">
        <f>+'[2]9.15.'!$H$45</f>
        <v>64033</v>
      </c>
      <c r="F286" s="425">
        <v>193386</v>
      </c>
      <c r="G286" s="745">
        <v>9.11</v>
      </c>
      <c r="H286" s="746">
        <v>9.1</v>
      </c>
    </row>
    <row r="287" spans="1:8" s="418" customFormat="1">
      <c r="A287" s="745">
        <v>9.1199999999999992</v>
      </c>
      <c r="B287" s="746">
        <v>9.1999999999999993</v>
      </c>
      <c r="C287" s="423" t="s">
        <v>774</v>
      </c>
      <c r="D287" s="427" t="s">
        <v>116</v>
      </c>
      <c r="E287" s="425">
        <f>+'[2]9.16.'!$H$45</f>
        <v>42422</v>
      </c>
      <c r="F287" s="425">
        <v>252293</v>
      </c>
      <c r="G287" s="745">
        <v>9.1199999999999992</v>
      </c>
      <c r="H287" s="746">
        <v>9.1999999999999993</v>
      </c>
    </row>
    <row r="288" spans="1:8" s="418" customFormat="1">
      <c r="A288" s="745">
        <v>9.1300000000000008</v>
      </c>
      <c r="B288" s="746">
        <v>9.3000000000000007</v>
      </c>
      <c r="C288" s="423" t="s">
        <v>775</v>
      </c>
      <c r="D288" s="427" t="s">
        <v>116</v>
      </c>
      <c r="E288" s="425">
        <f>+'[2]9.17.'!$H$45</f>
        <v>151789</v>
      </c>
      <c r="F288" s="425">
        <v>278896</v>
      </c>
      <c r="G288" s="745">
        <v>9.1300000000000008</v>
      </c>
      <c r="H288" s="746">
        <v>9.3000000000000007</v>
      </c>
    </row>
    <row r="289" spans="1:8" s="418" customFormat="1">
      <c r="A289" s="745">
        <v>9.14</v>
      </c>
      <c r="B289" s="746">
        <v>9.4</v>
      </c>
      <c r="C289" s="423" t="s">
        <v>776</v>
      </c>
      <c r="D289" s="427" t="s">
        <v>116</v>
      </c>
      <c r="E289" s="425">
        <f>+'[2]9.18.'!$H$45</f>
        <v>168652</v>
      </c>
      <c r="F289" s="425">
        <v>689346</v>
      </c>
      <c r="G289" s="745">
        <v>9.14</v>
      </c>
      <c r="H289" s="746">
        <v>9.4</v>
      </c>
    </row>
    <row r="290" spans="1:8" s="418" customFormat="1">
      <c r="A290" s="745">
        <v>9.15</v>
      </c>
      <c r="B290" s="746">
        <v>9.5</v>
      </c>
      <c r="C290" s="423" t="s">
        <v>777</v>
      </c>
      <c r="D290" s="427" t="s">
        <v>571</v>
      </c>
      <c r="E290" s="425">
        <f>+'[2]9.19.'!$H$45</f>
        <v>131746</v>
      </c>
      <c r="F290" s="425">
        <v>70218</v>
      </c>
      <c r="G290" s="745">
        <v>9.15</v>
      </c>
      <c r="H290" s="746">
        <v>9.5</v>
      </c>
    </row>
    <row r="291" spans="1:8" s="418" customFormat="1">
      <c r="A291" s="745">
        <v>9.16</v>
      </c>
      <c r="B291" s="746">
        <v>9.6</v>
      </c>
      <c r="C291" s="423" t="s">
        <v>778</v>
      </c>
      <c r="D291" s="427" t="s">
        <v>571</v>
      </c>
      <c r="E291" s="425">
        <f>+'[2]9.20.'!$H$45</f>
        <v>43100</v>
      </c>
      <c r="F291" s="425">
        <v>49465</v>
      </c>
      <c r="G291" s="745">
        <v>9.16</v>
      </c>
      <c r="H291" s="746">
        <v>9.6</v>
      </c>
    </row>
    <row r="292" spans="1:8" s="418" customFormat="1">
      <c r="A292" s="745">
        <v>9.17</v>
      </c>
      <c r="B292" s="746">
        <v>9.6999999999999993</v>
      </c>
      <c r="C292" s="423" t="s">
        <v>779</v>
      </c>
      <c r="D292" s="427" t="s">
        <v>33</v>
      </c>
      <c r="E292" s="425">
        <f>+'[2]9.21.'!$H$45</f>
        <v>43100</v>
      </c>
      <c r="F292" s="425">
        <v>173969</v>
      </c>
      <c r="G292" s="745">
        <v>9.17</v>
      </c>
      <c r="H292" s="746">
        <v>9.6999999999999993</v>
      </c>
    </row>
    <row r="293" spans="1:8" s="418" customFormat="1">
      <c r="A293" s="745">
        <v>9.18</v>
      </c>
      <c r="B293" s="746">
        <v>9.8000000000000007</v>
      </c>
      <c r="C293" s="423" t="s">
        <v>780</v>
      </c>
      <c r="D293" s="427" t="s">
        <v>116</v>
      </c>
      <c r="E293" s="425">
        <f>+'[2]9.22.'!$H$45</f>
        <v>41027</v>
      </c>
      <c r="F293" s="425">
        <v>182523</v>
      </c>
      <c r="G293" s="745">
        <v>9.18</v>
      </c>
      <c r="H293" s="746">
        <v>9.8000000000000007</v>
      </c>
    </row>
    <row r="294" spans="1:8" s="418" customFormat="1">
      <c r="A294" s="745">
        <v>9.19</v>
      </c>
      <c r="B294" s="746">
        <v>9.9</v>
      </c>
      <c r="C294" s="423" t="s">
        <v>781</v>
      </c>
      <c r="D294" s="427" t="s">
        <v>116</v>
      </c>
      <c r="E294" s="425">
        <f>+'[2]9.23.'!$H$45</f>
        <v>84362</v>
      </c>
      <c r="F294" s="425">
        <v>143948</v>
      </c>
      <c r="G294" s="745">
        <v>9.19</v>
      </c>
      <c r="H294" s="746">
        <v>9.9</v>
      </c>
    </row>
    <row r="295" spans="1:8" s="418" customFormat="1">
      <c r="A295" s="745">
        <v>9.1999999999999993</v>
      </c>
      <c r="B295" s="746">
        <v>10</v>
      </c>
      <c r="C295" s="423" t="s">
        <v>782</v>
      </c>
      <c r="D295" s="427" t="s">
        <v>116</v>
      </c>
      <c r="E295" s="425">
        <f>+'[2]9.24.'!$H$45</f>
        <v>105036</v>
      </c>
      <c r="F295" s="425">
        <v>51293</v>
      </c>
      <c r="G295" s="745">
        <v>9.1999999999999993</v>
      </c>
      <c r="H295" s="746">
        <v>10</v>
      </c>
    </row>
    <row r="296" spans="1:8" s="418" customFormat="1">
      <c r="A296" s="745">
        <v>9.2100000000000009</v>
      </c>
      <c r="B296" s="746">
        <v>10.1</v>
      </c>
      <c r="C296" s="423" t="s">
        <v>783</v>
      </c>
      <c r="D296" s="427" t="s">
        <v>116</v>
      </c>
      <c r="E296" s="425">
        <f>+'[2]9.25.'!$H$45</f>
        <v>92109</v>
      </c>
      <c r="F296" s="425">
        <v>51293</v>
      </c>
      <c r="G296" s="745">
        <v>9.2100000000000009</v>
      </c>
      <c r="H296" s="746">
        <v>10.1</v>
      </c>
    </row>
    <row r="297" spans="1:8" s="418" customFormat="1">
      <c r="A297" s="745">
        <v>9.2200000000000006</v>
      </c>
      <c r="B297" s="746">
        <v>10.199999999999999</v>
      </c>
      <c r="C297" s="423" t="s">
        <v>784</v>
      </c>
      <c r="D297" s="427" t="s">
        <v>116</v>
      </c>
      <c r="E297" s="425">
        <f>+'[2]9.26.'!$H$45</f>
        <v>109552</v>
      </c>
      <c r="F297" s="425">
        <v>49127</v>
      </c>
      <c r="G297" s="745">
        <v>9.2200000000000006</v>
      </c>
      <c r="H297" s="746">
        <v>10.199999999999999</v>
      </c>
    </row>
    <row r="298" spans="1:8" s="418" customFormat="1">
      <c r="A298" s="745">
        <v>9.23</v>
      </c>
      <c r="B298" s="746">
        <v>10.3</v>
      </c>
      <c r="C298" s="423" t="s">
        <v>785</v>
      </c>
      <c r="D298" s="427" t="s">
        <v>33</v>
      </c>
      <c r="E298" s="425">
        <f>+'[2]9.27.'!$H$45</f>
        <v>498753</v>
      </c>
      <c r="F298" s="425">
        <v>92374</v>
      </c>
      <c r="G298" s="745">
        <v>9.23</v>
      </c>
      <c r="H298" s="746">
        <v>10.3</v>
      </c>
    </row>
    <row r="299" spans="1:8" s="418" customFormat="1">
      <c r="A299" s="745">
        <v>9.24</v>
      </c>
      <c r="B299" s="746">
        <v>10.4</v>
      </c>
      <c r="C299" s="423" t="s">
        <v>786</v>
      </c>
      <c r="D299" s="427" t="s">
        <v>33</v>
      </c>
      <c r="E299" s="425">
        <f>+'[2]9.28.'!$H$45</f>
        <v>351858</v>
      </c>
      <c r="F299" s="425">
        <v>114839</v>
      </c>
      <c r="G299" s="745">
        <v>9.24</v>
      </c>
      <c r="H299" s="746">
        <v>10.4</v>
      </c>
    </row>
    <row r="300" spans="1:8" s="418" customFormat="1">
      <c r="A300" s="745">
        <v>9.25</v>
      </c>
      <c r="B300" s="746">
        <v>10.5</v>
      </c>
      <c r="C300" s="423" t="s">
        <v>787</v>
      </c>
      <c r="D300" s="427" t="s">
        <v>33</v>
      </c>
      <c r="E300" s="425">
        <f>+'[2]9.29.'!$H$45</f>
        <v>51712</v>
      </c>
      <c r="F300" s="425">
        <v>100792</v>
      </c>
      <c r="G300" s="745">
        <v>9.25</v>
      </c>
      <c r="H300" s="746">
        <v>10.5</v>
      </c>
    </row>
    <row r="301" spans="1:8" s="418" customFormat="1">
      <c r="A301" s="745">
        <v>9.26</v>
      </c>
      <c r="B301" s="746">
        <v>10.6</v>
      </c>
      <c r="C301" s="423" t="s">
        <v>788</v>
      </c>
      <c r="D301" s="427" t="s">
        <v>33</v>
      </c>
      <c r="E301" s="425">
        <f>+'[2]9.30.'!$H$45</f>
        <v>64565</v>
      </c>
      <c r="F301" s="425">
        <v>119746</v>
      </c>
      <c r="G301" s="745">
        <v>9.26</v>
      </c>
      <c r="H301" s="746">
        <v>10.6</v>
      </c>
    </row>
    <row r="302" spans="1:8" s="418" customFormat="1">
      <c r="A302" s="745">
        <v>9.27</v>
      </c>
      <c r="B302" s="746">
        <v>10.7</v>
      </c>
      <c r="C302" s="423" t="s">
        <v>789</v>
      </c>
      <c r="D302" s="427" t="s">
        <v>33</v>
      </c>
      <c r="E302" s="425">
        <f>+'[2]9.31.'!$H$45</f>
        <v>77419</v>
      </c>
      <c r="F302" s="425">
        <v>524204</v>
      </c>
      <c r="G302" s="745">
        <v>9.27</v>
      </c>
      <c r="H302" s="746">
        <v>10.7</v>
      </c>
    </row>
    <row r="303" spans="1:8" s="418" customFormat="1">
      <c r="A303" s="745">
        <v>9.2799999999999994</v>
      </c>
      <c r="B303" s="746">
        <v>10.8</v>
      </c>
      <c r="C303" s="423" t="s">
        <v>790</v>
      </c>
      <c r="D303" s="427" t="s">
        <v>33</v>
      </c>
      <c r="E303" s="425">
        <f>+'[2]9.32.'!$H$45</f>
        <v>95781</v>
      </c>
      <c r="F303" s="425">
        <v>370665</v>
      </c>
      <c r="G303" s="745">
        <v>9.2799999999999994</v>
      </c>
      <c r="H303" s="746">
        <v>10.8</v>
      </c>
    </row>
    <row r="304" spans="1:8" s="418" customFormat="1">
      <c r="A304" s="745">
        <v>9.2899999999999991</v>
      </c>
      <c r="B304" s="746">
        <v>10.9</v>
      </c>
      <c r="C304" s="423" t="s">
        <v>791</v>
      </c>
      <c r="D304" s="427" t="s">
        <v>33</v>
      </c>
      <c r="E304" s="427"/>
      <c r="F304" s="425">
        <v>56896</v>
      </c>
      <c r="G304" s="745">
        <v>9.2899999999999991</v>
      </c>
      <c r="H304" s="746">
        <v>10.9</v>
      </c>
    </row>
    <row r="305" spans="1:8" s="418" customFormat="1">
      <c r="A305" s="745">
        <v>9.3000000000000007</v>
      </c>
      <c r="B305" s="746">
        <v>11</v>
      </c>
      <c r="C305" s="423" t="s">
        <v>792</v>
      </c>
      <c r="D305" s="427" t="s">
        <v>33</v>
      </c>
      <c r="E305" s="431"/>
      <c r="F305" s="425">
        <v>70863</v>
      </c>
      <c r="G305" s="745">
        <v>9.3000000000000007</v>
      </c>
      <c r="H305" s="746">
        <v>11</v>
      </c>
    </row>
    <row r="306" spans="1:8" s="418" customFormat="1">
      <c r="A306" s="745">
        <v>9.31</v>
      </c>
      <c r="B306" s="746">
        <v>11.1</v>
      </c>
      <c r="C306" s="423" t="s">
        <v>793</v>
      </c>
      <c r="D306" s="427" t="s">
        <v>33</v>
      </c>
      <c r="E306" s="425">
        <f>+'[2]10.1.'!$H$45</f>
        <v>114349</v>
      </c>
      <c r="F306" s="425">
        <v>82549</v>
      </c>
      <c r="G306" s="745">
        <v>9.31</v>
      </c>
      <c r="H306" s="746">
        <v>11.1</v>
      </c>
    </row>
    <row r="307" spans="1:8" s="418" customFormat="1">
      <c r="A307" s="745">
        <v>9.3199999999999896</v>
      </c>
      <c r="B307" s="746">
        <v>11.2</v>
      </c>
      <c r="C307" s="423" t="s">
        <v>794</v>
      </c>
      <c r="D307" s="427" t="s">
        <v>33</v>
      </c>
      <c r="E307" s="425">
        <f>+'[2]10.2.'!$H$45</f>
        <v>298996</v>
      </c>
      <c r="F307" s="425">
        <v>104782</v>
      </c>
      <c r="G307" s="745">
        <v>9.3199999999999896</v>
      </c>
      <c r="H307" s="746">
        <v>11.2</v>
      </c>
    </row>
    <row r="308" spans="1:8" s="418" customFormat="1">
      <c r="A308" s="745">
        <v>9.33</v>
      </c>
      <c r="B308" s="746">
        <v>11.2</v>
      </c>
      <c r="C308" s="423" t="s">
        <v>1566</v>
      </c>
      <c r="D308" s="427" t="s">
        <v>33</v>
      </c>
      <c r="E308" s="425">
        <f>+'[2]10.3.'!$H$45</f>
        <v>124008</v>
      </c>
      <c r="F308" s="425">
        <v>170494</v>
      </c>
      <c r="G308" s="745">
        <v>9.33</v>
      </c>
      <c r="H308" s="746">
        <v>11.2</v>
      </c>
    </row>
    <row r="309" spans="1:8" s="418" customFormat="1">
      <c r="A309" s="759">
        <v>10</v>
      </c>
      <c r="B309" s="760"/>
      <c r="C309" s="430" t="s">
        <v>795</v>
      </c>
      <c r="D309" s="431"/>
      <c r="E309" s="425">
        <f>+'[2]10.4.'!$H$45</f>
        <v>232096</v>
      </c>
      <c r="F309" s="432"/>
      <c r="G309" s="759">
        <v>10</v>
      </c>
      <c r="H309" s="760"/>
    </row>
    <row r="310" spans="1:8" s="418" customFormat="1">
      <c r="A310" s="761">
        <v>10.1</v>
      </c>
      <c r="B310" s="762">
        <v>8.1</v>
      </c>
      <c r="C310" s="423" t="s">
        <v>796</v>
      </c>
      <c r="D310" s="427" t="s">
        <v>116</v>
      </c>
      <c r="E310" s="425">
        <f>+'[2]10.5.'!$H$45</f>
        <v>257332</v>
      </c>
      <c r="F310" s="425">
        <v>124783</v>
      </c>
      <c r="G310" s="761">
        <v>10.1</v>
      </c>
      <c r="H310" s="762">
        <v>8.1</v>
      </c>
    </row>
    <row r="311" spans="1:8" s="418" customFormat="1">
      <c r="A311" s="761">
        <v>10.199999999999999</v>
      </c>
      <c r="B311" s="762">
        <v>8.1999999999999993</v>
      </c>
      <c r="C311" s="423" t="s">
        <v>797</v>
      </c>
      <c r="D311" s="427" t="s">
        <v>33</v>
      </c>
      <c r="E311" s="425">
        <f>+'[2]10.6.'!$H$45</f>
        <v>136404</v>
      </c>
      <c r="F311" s="425">
        <v>343258</v>
      </c>
      <c r="G311" s="761">
        <v>10.199999999999999</v>
      </c>
      <c r="H311" s="762">
        <v>8.1999999999999993</v>
      </c>
    </row>
    <row r="312" spans="1:8" s="418" customFormat="1" ht="24">
      <c r="A312" s="761">
        <v>10.3</v>
      </c>
      <c r="B312" s="762">
        <v>8.3000000000000007</v>
      </c>
      <c r="C312" s="423" t="s">
        <v>798</v>
      </c>
      <c r="D312" s="427" t="s">
        <v>571</v>
      </c>
      <c r="E312" s="425">
        <f>+'[2]10.7.'!$H$45</f>
        <v>315993</v>
      </c>
      <c r="F312" s="425">
        <v>136634</v>
      </c>
      <c r="G312" s="761">
        <v>10.3</v>
      </c>
      <c r="H312" s="762">
        <v>8.3000000000000007</v>
      </c>
    </row>
    <row r="313" spans="1:8" s="418" customFormat="1">
      <c r="A313" s="761">
        <v>10.4</v>
      </c>
      <c r="B313" s="762">
        <v>8.4</v>
      </c>
      <c r="C313" s="429" t="s">
        <v>799</v>
      </c>
      <c r="D313" s="427" t="s">
        <v>116</v>
      </c>
      <c r="E313" s="425">
        <f>+'[2]10.8.'!$H$45</f>
        <v>169055</v>
      </c>
      <c r="F313" s="425">
        <v>237302</v>
      </c>
      <c r="G313" s="761">
        <v>10.4</v>
      </c>
      <c r="H313" s="762">
        <v>8.4</v>
      </c>
    </row>
    <row r="314" spans="1:8" s="418" customFormat="1">
      <c r="A314" s="761">
        <v>10.5</v>
      </c>
      <c r="B314" s="762">
        <v>8.5</v>
      </c>
      <c r="C314" s="429" t="s">
        <v>800</v>
      </c>
      <c r="D314" s="427" t="s">
        <v>116</v>
      </c>
      <c r="E314" s="425">
        <f>+'[2]10.9.'!$H$45</f>
        <v>10465</v>
      </c>
      <c r="F314" s="425">
        <v>279499</v>
      </c>
      <c r="G314" s="761">
        <v>10.5</v>
      </c>
      <c r="H314" s="762">
        <v>8.5</v>
      </c>
    </row>
    <row r="315" spans="1:8" s="418" customFormat="1">
      <c r="A315" s="761">
        <v>10.6</v>
      </c>
      <c r="B315" s="762">
        <v>8.6</v>
      </c>
      <c r="C315" s="429" t="s">
        <v>801</v>
      </c>
      <c r="D315" s="427" t="s">
        <v>33</v>
      </c>
      <c r="E315" s="425">
        <f>+'[2]10.10.'!$H$45</f>
        <v>166807</v>
      </c>
      <c r="F315" s="425">
        <v>151668</v>
      </c>
      <c r="G315" s="761">
        <v>10.6</v>
      </c>
      <c r="H315" s="762">
        <v>8.6</v>
      </c>
    </row>
    <row r="316" spans="1:8" s="418" customFormat="1">
      <c r="A316" s="761">
        <v>10.7</v>
      </c>
      <c r="B316" s="762">
        <v>8.6999999999999993</v>
      </c>
      <c r="C316" s="429" t="s">
        <v>802</v>
      </c>
      <c r="D316" s="427" t="s">
        <v>33</v>
      </c>
      <c r="E316" s="425">
        <f>+'[2]10.11.'!$H$45</f>
        <v>85163</v>
      </c>
      <c r="F316" s="425">
        <v>344131</v>
      </c>
      <c r="G316" s="761">
        <v>10.7</v>
      </c>
      <c r="H316" s="762">
        <v>8.6999999999999993</v>
      </c>
    </row>
    <row r="317" spans="1:8" s="418" customFormat="1" ht="24.75" customHeight="1">
      <c r="A317" s="761">
        <v>10.8</v>
      </c>
      <c r="B317" s="762">
        <v>8.8000000000000007</v>
      </c>
      <c r="C317" s="429" t="s">
        <v>803</v>
      </c>
      <c r="D317" s="427" t="s">
        <v>33</v>
      </c>
      <c r="E317" s="425">
        <f>+'[2]10.12.'!$H$45</f>
        <v>754554</v>
      </c>
      <c r="F317" s="425">
        <v>225427</v>
      </c>
      <c r="G317" s="761">
        <v>10.8</v>
      </c>
      <c r="H317" s="762">
        <v>8.8000000000000007</v>
      </c>
    </row>
    <row r="318" spans="1:8" s="418" customFormat="1">
      <c r="A318" s="761">
        <v>10.9</v>
      </c>
      <c r="B318" s="762">
        <v>8.9</v>
      </c>
      <c r="C318" s="429" t="s">
        <v>804</v>
      </c>
      <c r="D318" s="427" t="s">
        <v>36</v>
      </c>
      <c r="E318" s="425">
        <f>+'[2]10.13.'!$H$45</f>
        <v>277754</v>
      </c>
      <c r="F318" s="425">
        <v>18408</v>
      </c>
      <c r="G318" s="761">
        <v>10.9</v>
      </c>
      <c r="H318" s="762">
        <v>8.9</v>
      </c>
    </row>
    <row r="319" spans="1:8" s="418" customFormat="1" ht="21.75" customHeight="1">
      <c r="A319" s="745">
        <v>10.1</v>
      </c>
      <c r="B319" s="746">
        <v>9</v>
      </c>
      <c r="C319" s="429" t="s">
        <v>805</v>
      </c>
      <c r="D319" s="427" t="s">
        <v>33</v>
      </c>
      <c r="E319" s="425">
        <f>+'[2]10.14.'!$H$45</f>
        <v>323458</v>
      </c>
      <c r="F319" s="425">
        <v>163531</v>
      </c>
      <c r="G319" s="745">
        <v>10.1</v>
      </c>
      <c r="H319" s="746">
        <v>9</v>
      </c>
    </row>
    <row r="320" spans="1:8" s="418" customFormat="1">
      <c r="A320" s="745">
        <v>10.11</v>
      </c>
      <c r="B320" s="746">
        <v>9.1</v>
      </c>
      <c r="C320" s="429" t="s">
        <v>806</v>
      </c>
      <c r="D320" s="427" t="s">
        <v>571</v>
      </c>
      <c r="E320" s="425">
        <f>+'[2]10.15.'!$H$45</f>
        <v>1124268</v>
      </c>
      <c r="F320" s="425">
        <v>94972</v>
      </c>
      <c r="G320" s="745">
        <v>10.11</v>
      </c>
      <c r="H320" s="746">
        <v>9.1</v>
      </c>
    </row>
    <row r="321" spans="1:8" s="418" customFormat="1" ht="22.5" customHeight="1">
      <c r="A321" s="745">
        <v>10.119999999999999</v>
      </c>
      <c r="B321" s="746">
        <v>9.1999999999999993</v>
      </c>
      <c r="C321" s="429" t="s">
        <v>807</v>
      </c>
      <c r="D321" s="427" t="s">
        <v>33</v>
      </c>
      <c r="E321" s="425">
        <f>+'[2]10.16.'!$H$45</f>
        <v>225579</v>
      </c>
      <c r="F321" s="425">
        <v>779561</v>
      </c>
      <c r="G321" s="745">
        <v>10.119999999999999</v>
      </c>
      <c r="H321" s="746">
        <v>9.1999999999999993</v>
      </c>
    </row>
    <row r="322" spans="1:8" s="418" customFormat="1">
      <c r="A322" s="745">
        <v>10.130000000000001</v>
      </c>
      <c r="B322" s="746">
        <v>9.3000000000000007</v>
      </c>
      <c r="C322" s="429" t="s">
        <v>808</v>
      </c>
      <c r="D322" s="427" t="s">
        <v>33</v>
      </c>
      <c r="E322" s="425">
        <f>+'[2]10.17.'!$H$47</f>
        <v>546780</v>
      </c>
      <c r="F322" s="425">
        <v>296892</v>
      </c>
      <c r="G322" s="745">
        <v>10.130000000000001</v>
      </c>
      <c r="H322" s="746">
        <v>9.3000000000000007</v>
      </c>
    </row>
    <row r="323" spans="1:8" s="418" customFormat="1">
      <c r="A323" s="745">
        <v>10.14</v>
      </c>
      <c r="B323" s="746">
        <v>9.4</v>
      </c>
      <c r="C323" s="429" t="s">
        <v>1567</v>
      </c>
      <c r="D323" s="427" t="s">
        <v>33</v>
      </c>
      <c r="E323" s="425">
        <f>+'[2]10.18.'!$H$45</f>
        <v>11865</v>
      </c>
      <c r="F323" s="425">
        <v>345533</v>
      </c>
      <c r="G323" s="745">
        <v>10.14</v>
      </c>
      <c r="H323" s="746">
        <v>9.4</v>
      </c>
    </row>
    <row r="324" spans="1:8" s="418" customFormat="1" ht="24">
      <c r="A324" s="745">
        <v>10.15</v>
      </c>
      <c r="B324" s="746">
        <v>9.5</v>
      </c>
      <c r="C324" s="429" t="s">
        <v>809</v>
      </c>
      <c r="D324" s="427" t="s">
        <v>33</v>
      </c>
      <c r="E324" s="425">
        <f>+'[2]10.19.'!$H$45</f>
        <v>392310</v>
      </c>
      <c r="F324" s="425">
        <v>1144005</v>
      </c>
      <c r="G324" s="745">
        <v>10.15</v>
      </c>
      <c r="H324" s="746">
        <v>9.5</v>
      </c>
    </row>
    <row r="325" spans="1:8" s="418" customFormat="1">
      <c r="A325" s="745">
        <v>10.16</v>
      </c>
      <c r="B325" s="746">
        <v>9.6</v>
      </c>
      <c r="C325" s="429" t="s">
        <v>810</v>
      </c>
      <c r="D325" s="427" t="s">
        <v>33</v>
      </c>
      <c r="E325" s="425">
        <f>+'[2]10.20.'!$H$45</f>
        <v>195523</v>
      </c>
      <c r="F325" s="425">
        <v>250817</v>
      </c>
      <c r="G325" s="745">
        <v>10.16</v>
      </c>
      <c r="H325" s="746">
        <v>9.6</v>
      </c>
    </row>
    <row r="326" spans="1:8" s="418" customFormat="1">
      <c r="A326" s="745">
        <v>10.17</v>
      </c>
      <c r="B326" s="746">
        <v>9.6999999999999993</v>
      </c>
      <c r="C326" s="429" t="s">
        <v>811</v>
      </c>
      <c r="D326" s="427" t="s">
        <v>33</v>
      </c>
      <c r="E326" s="425">
        <f>+'[2]10.21.'!$H$45</f>
        <v>150330</v>
      </c>
      <c r="F326" s="425">
        <v>579566</v>
      </c>
      <c r="G326" s="745">
        <v>10.17</v>
      </c>
      <c r="H326" s="746">
        <v>9.6999999999999993</v>
      </c>
    </row>
    <row r="327" spans="1:8" s="418" customFormat="1">
      <c r="A327" s="745">
        <v>10.18</v>
      </c>
      <c r="B327" s="746">
        <v>9.8000000000000007</v>
      </c>
      <c r="C327" s="429" t="s">
        <v>812</v>
      </c>
      <c r="D327" s="427" t="s">
        <v>571</v>
      </c>
      <c r="E327" s="425">
        <f>+'[2]10.22.'!$H$45</f>
        <v>134652</v>
      </c>
      <c r="F327" s="425">
        <v>10489</v>
      </c>
      <c r="G327" s="745">
        <v>10.18</v>
      </c>
      <c r="H327" s="746">
        <v>9.8000000000000007</v>
      </c>
    </row>
    <row r="328" spans="1:8" s="418" customFormat="1">
      <c r="A328" s="745">
        <v>10.19</v>
      </c>
      <c r="B328" s="746">
        <v>9.9</v>
      </c>
      <c r="C328" s="429" t="s">
        <v>813</v>
      </c>
      <c r="D328" s="427" t="s">
        <v>33</v>
      </c>
      <c r="E328" s="425">
        <f>+'[2]10.23.'!$H$48</f>
        <v>19822</v>
      </c>
      <c r="F328" s="425">
        <v>417567</v>
      </c>
      <c r="G328" s="745">
        <v>10.19</v>
      </c>
      <c r="H328" s="746">
        <v>9.9</v>
      </c>
    </row>
    <row r="329" spans="1:8" s="418" customFormat="1">
      <c r="A329" s="745">
        <v>10.199999999999999</v>
      </c>
      <c r="B329" s="746">
        <v>10</v>
      </c>
      <c r="C329" s="423" t="s">
        <v>814</v>
      </c>
      <c r="D329" s="427" t="s">
        <v>33</v>
      </c>
      <c r="E329" s="425">
        <f>+'[2]10.24.'!$H$48</f>
        <v>22654</v>
      </c>
      <c r="F329" s="425">
        <v>217522</v>
      </c>
      <c r="G329" s="745">
        <v>10.199999999999999</v>
      </c>
      <c r="H329" s="746">
        <v>10</v>
      </c>
    </row>
    <row r="330" spans="1:8" s="418" customFormat="1">
      <c r="A330" s="745">
        <v>10.210000000000001</v>
      </c>
      <c r="B330" s="746">
        <v>10.1</v>
      </c>
      <c r="C330" s="423" t="s">
        <v>1568</v>
      </c>
      <c r="D330" s="427" t="s">
        <v>33</v>
      </c>
      <c r="E330" s="425">
        <f>+'[2]10.25.'!$H$48</f>
        <v>22123</v>
      </c>
      <c r="F330" s="425">
        <v>162675</v>
      </c>
      <c r="G330" s="745">
        <v>10.210000000000001</v>
      </c>
      <c r="H330" s="746">
        <v>10.1</v>
      </c>
    </row>
    <row r="331" spans="1:8" s="418" customFormat="1">
      <c r="A331" s="745">
        <v>10.220000000000001</v>
      </c>
      <c r="B331" s="746">
        <v>10.199999999999999</v>
      </c>
      <c r="C331" s="423" t="s">
        <v>1569</v>
      </c>
      <c r="D331" s="427" t="s">
        <v>116</v>
      </c>
      <c r="E331" s="425">
        <f>'[2]10.26.'!$H$45</f>
        <v>199779</v>
      </c>
      <c r="F331" s="425">
        <v>147320</v>
      </c>
      <c r="G331" s="745">
        <v>10.220000000000001</v>
      </c>
      <c r="H331" s="746">
        <v>10.199999999999999</v>
      </c>
    </row>
    <row r="332" spans="1:8" s="418" customFormat="1" ht="48">
      <c r="A332" s="745">
        <v>10.23</v>
      </c>
      <c r="B332" s="746">
        <v>10.3</v>
      </c>
      <c r="C332" s="644" t="s">
        <v>1570</v>
      </c>
      <c r="D332" s="427" t="s">
        <v>36</v>
      </c>
      <c r="E332" s="425">
        <f>'[2]10.27.'!$H$45</f>
        <v>223605</v>
      </c>
      <c r="F332" s="425">
        <v>21826</v>
      </c>
      <c r="G332" s="745">
        <v>10.23</v>
      </c>
      <c r="H332" s="746">
        <v>10.3</v>
      </c>
    </row>
    <row r="333" spans="1:8" s="418" customFormat="1" ht="48">
      <c r="A333" s="745">
        <v>10.24</v>
      </c>
      <c r="B333" s="746">
        <v>10.4</v>
      </c>
      <c r="C333" s="644" t="s">
        <v>1571</v>
      </c>
      <c r="D333" s="427" t="s">
        <v>36</v>
      </c>
      <c r="E333" s="431"/>
      <c r="F333" s="425">
        <v>24786</v>
      </c>
      <c r="G333" s="745">
        <v>10.24</v>
      </c>
      <c r="H333" s="746">
        <v>10.4</v>
      </c>
    </row>
    <row r="334" spans="1:8" s="418" customFormat="1" ht="60">
      <c r="A334" s="745">
        <v>10.25</v>
      </c>
      <c r="B334" s="746">
        <v>10.5</v>
      </c>
      <c r="C334" s="644" t="s">
        <v>1572</v>
      </c>
      <c r="D334" s="427" t="s">
        <v>36</v>
      </c>
      <c r="E334" s="425">
        <f>+'[2]11.1.'!$H$45</f>
        <v>353494</v>
      </c>
      <c r="F334" s="425">
        <v>24231</v>
      </c>
      <c r="G334" s="745">
        <v>10.25</v>
      </c>
      <c r="H334" s="746">
        <v>10.5</v>
      </c>
    </row>
    <row r="335" spans="1:8" s="418" customFormat="1" ht="24">
      <c r="A335" s="745">
        <v>10.26</v>
      </c>
      <c r="B335" s="746">
        <v>9</v>
      </c>
      <c r="C335" s="429" t="s">
        <v>815</v>
      </c>
      <c r="D335" s="427" t="s">
        <v>33</v>
      </c>
      <c r="E335" s="425">
        <f>+'[2]11.2.'!$H$45</f>
        <v>415534</v>
      </c>
      <c r="F335" s="425">
        <v>215917</v>
      </c>
      <c r="G335" s="745">
        <v>10.26</v>
      </c>
      <c r="H335" s="746">
        <v>9</v>
      </c>
    </row>
    <row r="336" spans="1:8" s="418" customFormat="1" ht="24">
      <c r="A336" s="745">
        <v>10.27</v>
      </c>
      <c r="B336" s="746">
        <v>9</v>
      </c>
      <c r="C336" s="429" t="s">
        <v>816</v>
      </c>
      <c r="D336" s="427" t="s">
        <v>33</v>
      </c>
      <c r="E336" s="425">
        <f>+'[2]11.3.'!$H$45</f>
        <v>34225</v>
      </c>
      <c r="F336" s="425">
        <v>240820</v>
      </c>
      <c r="G336" s="745">
        <v>10.27</v>
      </c>
      <c r="H336" s="746">
        <v>9</v>
      </c>
    </row>
    <row r="337" spans="1:8" s="418" customFormat="1" ht="60">
      <c r="A337" s="745">
        <v>10.28</v>
      </c>
      <c r="B337" s="746">
        <v>10.4</v>
      </c>
      <c r="C337" s="644" t="s">
        <v>1573</v>
      </c>
      <c r="D337" s="427" t="s">
        <v>36</v>
      </c>
      <c r="E337" s="425">
        <f>+'[2]11.4.'!$H$45</f>
        <v>52903</v>
      </c>
      <c r="F337" s="425">
        <v>24231</v>
      </c>
      <c r="G337" s="745">
        <v>10.28</v>
      </c>
      <c r="H337" s="746">
        <v>10.4</v>
      </c>
    </row>
    <row r="338" spans="1:8" s="418" customFormat="1" ht="48">
      <c r="A338" s="745">
        <v>10.29</v>
      </c>
      <c r="B338" s="746">
        <v>10.5</v>
      </c>
      <c r="C338" s="644" t="s">
        <v>1574</v>
      </c>
      <c r="D338" s="427" t="s">
        <v>36</v>
      </c>
      <c r="E338" s="425">
        <f>+'[2]11.5.'!$H$45</f>
        <v>51758</v>
      </c>
      <c r="F338" s="425">
        <v>20420</v>
      </c>
      <c r="G338" s="745">
        <v>10.29</v>
      </c>
      <c r="H338" s="746">
        <v>10.5</v>
      </c>
    </row>
    <row r="339" spans="1:8" s="418" customFormat="1" ht="24">
      <c r="A339" s="745">
        <v>10.3</v>
      </c>
      <c r="B339" s="746">
        <v>10.5</v>
      </c>
      <c r="C339" s="644" t="s">
        <v>1575</v>
      </c>
      <c r="D339" s="427" t="s">
        <v>571</v>
      </c>
      <c r="E339" s="425">
        <f>+'[2]11.6.'!$H$45</f>
        <v>65206</v>
      </c>
      <c r="F339" s="425">
        <v>261438</v>
      </c>
      <c r="G339" s="745">
        <v>10.3</v>
      </c>
      <c r="H339" s="746">
        <v>10.5</v>
      </c>
    </row>
    <row r="340" spans="1:8" s="418" customFormat="1">
      <c r="A340" s="759">
        <v>11</v>
      </c>
      <c r="B340" s="760"/>
      <c r="C340" s="430" t="s">
        <v>817</v>
      </c>
      <c r="D340" s="431"/>
      <c r="E340" s="425">
        <f>+'[2]11.7.'!$H$45</f>
        <v>131234</v>
      </c>
      <c r="F340" s="432"/>
      <c r="G340" s="759">
        <v>11</v>
      </c>
      <c r="H340" s="760"/>
    </row>
    <row r="341" spans="1:8" s="418" customFormat="1">
      <c r="A341" s="761">
        <v>11.1</v>
      </c>
      <c r="B341" s="762">
        <v>8.1</v>
      </c>
      <c r="C341" s="423" t="s">
        <v>1576</v>
      </c>
      <c r="D341" s="427" t="s">
        <v>116</v>
      </c>
      <c r="E341" s="425">
        <f>+'[2]11.8.'!$H$45</f>
        <v>355348</v>
      </c>
      <c r="F341" s="425">
        <v>383820</v>
      </c>
      <c r="G341" s="761">
        <v>11.1</v>
      </c>
      <c r="H341" s="762">
        <v>8.1</v>
      </c>
    </row>
    <row r="342" spans="1:8" s="418" customFormat="1">
      <c r="A342" s="761">
        <v>11.2</v>
      </c>
      <c r="B342" s="762">
        <v>8.1999999999999993</v>
      </c>
      <c r="C342" s="423" t="s">
        <v>1577</v>
      </c>
      <c r="D342" s="427" t="s">
        <v>116</v>
      </c>
      <c r="E342" s="425">
        <f>+'[2]11.9.'!$H$45</f>
        <v>80172</v>
      </c>
      <c r="F342" s="425">
        <v>448661</v>
      </c>
      <c r="G342" s="761">
        <v>11.2</v>
      </c>
      <c r="H342" s="762">
        <v>8.1999999999999993</v>
      </c>
    </row>
    <row r="343" spans="1:8" s="418" customFormat="1">
      <c r="A343" s="761">
        <v>11.3</v>
      </c>
      <c r="B343" s="762">
        <v>8.3000000000000007</v>
      </c>
      <c r="C343" s="423" t="s">
        <v>1578</v>
      </c>
      <c r="D343" s="427" t="s">
        <v>571</v>
      </c>
      <c r="E343" s="425">
        <f>+'[2]11.10.'!$H$45</f>
        <v>1123030</v>
      </c>
      <c r="F343" s="425">
        <v>38950</v>
      </c>
      <c r="G343" s="761">
        <v>11.3</v>
      </c>
      <c r="H343" s="762">
        <v>8.3000000000000007</v>
      </c>
    </row>
    <row r="344" spans="1:8" s="418" customFormat="1">
      <c r="A344" s="761">
        <v>11.4</v>
      </c>
      <c r="B344" s="762">
        <v>8.4</v>
      </c>
      <c r="C344" s="423" t="s">
        <v>1579</v>
      </c>
      <c r="D344" s="427" t="s">
        <v>571</v>
      </c>
      <c r="E344" s="425">
        <f>+'[2]11.11.'!$H$45</f>
        <v>2312120</v>
      </c>
      <c r="F344" s="425">
        <v>59708</v>
      </c>
      <c r="G344" s="761">
        <v>11.4</v>
      </c>
      <c r="H344" s="762">
        <v>8.4</v>
      </c>
    </row>
    <row r="345" spans="1:8" s="418" customFormat="1">
      <c r="A345" s="761">
        <v>11.5</v>
      </c>
      <c r="B345" s="762">
        <v>8.5</v>
      </c>
      <c r="C345" s="423" t="s">
        <v>1580</v>
      </c>
      <c r="D345" s="427" t="s">
        <v>571</v>
      </c>
      <c r="E345" s="425">
        <f>+'[2]11.12.'!$H$45</f>
        <v>56298</v>
      </c>
      <c r="F345" s="425">
        <v>59409</v>
      </c>
      <c r="G345" s="761">
        <v>11.5</v>
      </c>
      <c r="H345" s="762">
        <v>8.5</v>
      </c>
    </row>
    <row r="346" spans="1:8" s="418" customFormat="1">
      <c r="A346" s="761">
        <v>11.6</v>
      </c>
      <c r="B346" s="762">
        <v>8.6</v>
      </c>
      <c r="C346" s="423" t="s">
        <v>1581</v>
      </c>
      <c r="D346" s="427" t="s">
        <v>571</v>
      </c>
      <c r="E346" s="425">
        <f>+'[2]11.13.'!$H$45</f>
        <v>111336</v>
      </c>
      <c r="F346" s="425">
        <v>73852</v>
      </c>
      <c r="G346" s="761">
        <v>11.6</v>
      </c>
      <c r="H346" s="762">
        <v>8.6</v>
      </c>
    </row>
    <row r="347" spans="1:8" s="418" customFormat="1">
      <c r="A347" s="761">
        <v>11.7</v>
      </c>
      <c r="B347" s="762">
        <v>8.6999999999999993</v>
      </c>
      <c r="C347" s="423" t="s">
        <v>1582</v>
      </c>
      <c r="D347" s="427" t="s">
        <v>571</v>
      </c>
      <c r="E347" s="425">
        <f>+'[2]11.14.'!$H$45</f>
        <v>165026</v>
      </c>
      <c r="F347" s="425">
        <v>145389</v>
      </c>
      <c r="G347" s="761">
        <v>11.7</v>
      </c>
      <c r="H347" s="762">
        <v>8.6999999999999993</v>
      </c>
    </row>
    <row r="348" spans="1:8" s="418" customFormat="1">
      <c r="A348" s="761">
        <v>11.8</v>
      </c>
      <c r="B348" s="762">
        <v>8.8000000000000007</v>
      </c>
      <c r="C348" s="423" t="s">
        <v>1583</v>
      </c>
      <c r="D348" s="427" t="s">
        <v>116</v>
      </c>
      <c r="E348" s="425">
        <f>+'[2]11.15.'!$H$45</f>
        <v>135485</v>
      </c>
      <c r="F348" s="425">
        <v>390954</v>
      </c>
      <c r="G348" s="761">
        <v>11.8</v>
      </c>
      <c r="H348" s="762">
        <v>8.8000000000000007</v>
      </c>
    </row>
    <row r="349" spans="1:8" s="418" customFormat="1">
      <c r="A349" s="761">
        <v>11.9</v>
      </c>
      <c r="B349" s="762">
        <v>8.9</v>
      </c>
      <c r="C349" s="423" t="s">
        <v>818</v>
      </c>
      <c r="D349" s="427" t="s">
        <v>116</v>
      </c>
      <c r="E349" s="425">
        <f>+'[2]11.16.'!$H$45</f>
        <v>104720</v>
      </c>
      <c r="F349" s="425">
        <v>89533</v>
      </c>
      <c r="G349" s="761">
        <v>11.9</v>
      </c>
      <c r="H349" s="762">
        <v>8.9</v>
      </c>
    </row>
    <row r="350" spans="1:8" s="418" customFormat="1">
      <c r="A350" s="745">
        <v>11.1</v>
      </c>
      <c r="B350" s="746">
        <v>9</v>
      </c>
      <c r="C350" s="423" t="s">
        <v>819</v>
      </c>
      <c r="D350" s="427" t="s">
        <v>116</v>
      </c>
      <c r="E350" s="425">
        <f>+'[2]11.17.'!$H$45</f>
        <v>110042</v>
      </c>
      <c r="F350" s="425">
        <v>1255752</v>
      </c>
      <c r="G350" s="745">
        <v>11.1</v>
      </c>
      <c r="H350" s="746">
        <v>9</v>
      </c>
    </row>
    <row r="351" spans="1:8" s="418" customFormat="1">
      <c r="A351" s="745">
        <v>11.11</v>
      </c>
      <c r="B351" s="746">
        <v>9.1</v>
      </c>
      <c r="C351" s="423" t="s">
        <v>820</v>
      </c>
      <c r="D351" s="427" t="s">
        <v>116</v>
      </c>
      <c r="E351" s="425">
        <f>+'[2]11.18.'!$H$45</f>
        <v>138817</v>
      </c>
      <c r="F351" s="425">
        <v>2585372</v>
      </c>
      <c r="G351" s="745">
        <v>11.11</v>
      </c>
      <c r="H351" s="746">
        <v>9.1</v>
      </c>
    </row>
    <row r="352" spans="1:8" s="418" customFormat="1">
      <c r="A352" s="745">
        <v>11.12</v>
      </c>
      <c r="B352" s="746">
        <v>9.1999999999999993</v>
      </c>
      <c r="C352" s="423" t="s">
        <v>821</v>
      </c>
      <c r="D352" s="427" t="s">
        <v>116</v>
      </c>
      <c r="E352" s="425">
        <f>+'[2]11.19.'!$H$45</f>
        <v>109756</v>
      </c>
      <c r="F352" s="425">
        <v>61235</v>
      </c>
      <c r="G352" s="745">
        <v>11.12</v>
      </c>
      <c r="H352" s="746">
        <v>9.1999999999999993</v>
      </c>
    </row>
    <row r="353" spans="1:8" s="418" customFormat="1">
      <c r="A353" s="745">
        <v>11.13</v>
      </c>
      <c r="B353" s="746">
        <v>9.3000000000000007</v>
      </c>
      <c r="C353" s="423" t="s">
        <v>822</v>
      </c>
      <c r="D353" s="427" t="s">
        <v>116</v>
      </c>
      <c r="E353" s="425">
        <f>+'[2]11.20.'!$H$45</f>
        <v>132683</v>
      </c>
      <c r="F353" s="425">
        <v>122107</v>
      </c>
      <c r="G353" s="745">
        <v>11.13</v>
      </c>
      <c r="H353" s="746">
        <v>9.3000000000000007</v>
      </c>
    </row>
    <row r="354" spans="1:8" s="418" customFormat="1">
      <c r="A354" s="745">
        <v>11.14</v>
      </c>
      <c r="B354" s="746">
        <v>9.4</v>
      </c>
      <c r="C354" s="423" t="s">
        <v>823</v>
      </c>
      <c r="D354" s="427" t="s">
        <v>116</v>
      </c>
      <c r="E354" s="425">
        <f>+'[2]11.21.'!$H$45</f>
        <v>140767</v>
      </c>
      <c r="F354" s="425">
        <v>180682</v>
      </c>
      <c r="G354" s="745">
        <v>11.14</v>
      </c>
      <c r="H354" s="746">
        <v>9.4</v>
      </c>
    </row>
    <row r="355" spans="1:8" s="418" customFormat="1">
      <c r="A355" s="745">
        <v>11.15</v>
      </c>
      <c r="B355" s="746">
        <v>9.5</v>
      </c>
      <c r="C355" s="423" t="s">
        <v>824</v>
      </c>
      <c r="D355" s="427" t="s">
        <v>116</v>
      </c>
      <c r="E355" s="425">
        <f>+'[2]11.22.'!$H$45</f>
        <v>112032</v>
      </c>
      <c r="F355" s="425">
        <v>147345</v>
      </c>
      <c r="G355" s="745">
        <v>11.15</v>
      </c>
      <c r="H355" s="746">
        <v>9.5</v>
      </c>
    </row>
    <row r="356" spans="1:8" s="418" customFormat="1">
      <c r="A356" s="745">
        <v>11.16</v>
      </c>
      <c r="B356" s="746">
        <v>9.6</v>
      </c>
      <c r="C356" s="429" t="s">
        <v>825</v>
      </c>
      <c r="D356" s="427" t="s">
        <v>116</v>
      </c>
      <c r="E356" s="425">
        <f>+'[2]11.23.'!$H$46</f>
        <v>19168</v>
      </c>
      <c r="F356" s="425">
        <v>115192</v>
      </c>
      <c r="G356" s="745">
        <v>11.16</v>
      </c>
      <c r="H356" s="746">
        <v>9.6</v>
      </c>
    </row>
    <row r="357" spans="1:8" s="418" customFormat="1">
      <c r="A357" s="745">
        <v>11.17</v>
      </c>
      <c r="B357" s="746">
        <v>9.6999999999999993</v>
      </c>
      <c r="C357" s="429" t="s">
        <v>826</v>
      </c>
      <c r="D357" s="427" t="s">
        <v>116</v>
      </c>
      <c r="E357" s="425">
        <f>+'[2]11.24.'!$H$45</f>
        <v>26100</v>
      </c>
      <c r="F357" s="425">
        <v>120751</v>
      </c>
      <c r="G357" s="745">
        <v>11.17</v>
      </c>
      <c r="H357" s="746">
        <v>9.6999999999999993</v>
      </c>
    </row>
    <row r="358" spans="1:8" s="418" customFormat="1">
      <c r="A358" s="745">
        <v>11.18</v>
      </c>
      <c r="B358" s="746">
        <v>9.8000000000000007</v>
      </c>
      <c r="C358" s="429" t="s">
        <v>827</v>
      </c>
      <c r="D358" s="427" t="s">
        <v>116</v>
      </c>
      <c r="E358" s="425">
        <f>+'[2]11.25.'!$H$45</f>
        <v>34430</v>
      </c>
      <c r="F358" s="425">
        <v>152263</v>
      </c>
      <c r="G358" s="745">
        <v>11.18</v>
      </c>
      <c r="H358" s="746">
        <v>9.8000000000000007</v>
      </c>
    </row>
    <row r="359" spans="1:8" s="418" customFormat="1">
      <c r="A359" s="745">
        <v>11.19</v>
      </c>
      <c r="B359" s="746">
        <v>9.9</v>
      </c>
      <c r="C359" s="429" t="s">
        <v>828</v>
      </c>
      <c r="D359" s="427" t="s">
        <v>116</v>
      </c>
      <c r="E359" s="425">
        <f>+'[2]11.26.'!$H$45</f>
        <v>21828</v>
      </c>
      <c r="F359" s="425">
        <v>119498</v>
      </c>
      <c r="G359" s="745">
        <v>11.19</v>
      </c>
      <c r="H359" s="746">
        <v>9.9</v>
      </c>
    </row>
    <row r="360" spans="1:8" s="418" customFormat="1">
      <c r="A360" s="745">
        <v>11.2</v>
      </c>
      <c r="B360" s="746">
        <v>10</v>
      </c>
      <c r="C360" s="429" t="s">
        <v>829</v>
      </c>
      <c r="D360" s="427" t="s">
        <v>116</v>
      </c>
      <c r="E360" s="425">
        <f>+'[2]11.27.'!$H$45</f>
        <v>13357</v>
      </c>
      <c r="F360" s="425">
        <v>143462</v>
      </c>
      <c r="G360" s="745">
        <v>11.2</v>
      </c>
      <c r="H360" s="746">
        <v>10</v>
      </c>
    </row>
    <row r="361" spans="1:8" s="418" customFormat="1">
      <c r="A361" s="745">
        <v>11.21</v>
      </c>
      <c r="B361" s="746">
        <v>10.1</v>
      </c>
      <c r="C361" s="429" t="s">
        <v>830</v>
      </c>
      <c r="D361" s="427" t="s">
        <v>116</v>
      </c>
      <c r="E361" s="425">
        <f>+'[2]11.28.'!$H$45</f>
        <v>74426</v>
      </c>
      <c r="F361" s="425">
        <v>151913</v>
      </c>
      <c r="G361" s="745">
        <v>11.21</v>
      </c>
      <c r="H361" s="746">
        <v>10.1</v>
      </c>
    </row>
    <row r="362" spans="1:8" s="418" customFormat="1">
      <c r="A362" s="745">
        <v>11.22</v>
      </c>
      <c r="B362" s="746">
        <v>10.199999999999999</v>
      </c>
      <c r="C362" s="429" t="s">
        <v>831</v>
      </c>
      <c r="D362" s="427" t="s">
        <v>116</v>
      </c>
      <c r="E362" s="425">
        <f>+'[2]11.29.'!$H$45</f>
        <v>48386</v>
      </c>
      <c r="F362" s="425">
        <v>119705</v>
      </c>
      <c r="G362" s="745">
        <v>11.22</v>
      </c>
      <c r="H362" s="746">
        <v>10.199999999999999</v>
      </c>
    </row>
    <row r="363" spans="1:8" s="418" customFormat="1">
      <c r="A363" s="745">
        <v>11.23</v>
      </c>
      <c r="B363" s="746">
        <v>10.3</v>
      </c>
      <c r="C363" s="429" t="s">
        <v>1584</v>
      </c>
      <c r="D363" s="427" t="s">
        <v>571</v>
      </c>
      <c r="E363" s="425">
        <f>+'[2]11.30.'!$H$45</f>
        <v>16499</v>
      </c>
      <c r="F363" s="425">
        <v>20608</v>
      </c>
      <c r="G363" s="745">
        <v>11.23</v>
      </c>
      <c r="H363" s="746">
        <v>10.3</v>
      </c>
    </row>
    <row r="364" spans="1:8" s="418" customFormat="1">
      <c r="A364" s="745">
        <v>11.24</v>
      </c>
      <c r="B364" s="746">
        <v>10.4</v>
      </c>
      <c r="C364" s="429" t="s">
        <v>1585</v>
      </c>
      <c r="D364" s="427" t="s">
        <v>571</v>
      </c>
      <c r="E364" s="425">
        <f>+'[2]11.31.'!$H$45</f>
        <v>38684</v>
      </c>
      <c r="F364" s="425">
        <v>27853</v>
      </c>
      <c r="G364" s="745">
        <v>11.24</v>
      </c>
      <c r="H364" s="746">
        <v>10.4</v>
      </c>
    </row>
    <row r="365" spans="1:8" s="418" customFormat="1">
      <c r="A365" s="745">
        <v>11.25</v>
      </c>
      <c r="B365" s="746">
        <v>10.5</v>
      </c>
      <c r="C365" s="429" t="s">
        <v>1586</v>
      </c>
      <c r="D365" s="427" t="s">
        <v>571</v>
      </c>
      <c r="E365" s="425">
        <f>+'[2]11.32.'!$H$45</f>
        <v>52908</v>
      </c>
      <c r="F365" s="425">
        <v>36784</v>
      </c>
      <c r="G365" s="745">
        <v>11.25</v>
      </c>
      <c r="H365" s="746">
        <v>10.5</v>
      </c>
    </row>
    <row r="366" spans="1:8" s="418" customFormat="1">
      <c r="A366" s="745">
        <v>11.26</v>
      </c>
      <c r="B366" s="746">
        <v>10.6</v>
      </c>
      <c r="C366" s="429" t="s">
        <v>1587</v>
      </c>
      <c r="D366" s="427" t="s">
        <v>571</v>
      </c>
      <c r="E366" s="425">
        <f>+'[2]11.33.'!$H$45</f>
        <v>71509</v>
      </c>
      <c r="F366" s="425">
        <v>23452</v>
      </c>
      <c r="G366" s="745">
        <v>11.26</v>
      </c>
      <c r="H366" s="746">
        <v>10.6</v>
      </c>
    </row>
    <row r="367" spans="1:8" s="418" customFormat="1">
      <c r="A367" s="745">
        <v>11.27</v>
      </c>
      <c r="B367" s="746">
        <v>10.7</v>
      </c>
      <c r="C367" s="429" t="s">
        <v>1588</v>
      </c>
      <c r="D367" s="427" t="s">
        <v>571</v>
      </c>
      <c r="E367" s="425">
        <f>+'[2]11.34.'!$H$45</f>
        <v>128323</v>
      </c>
      <c r="F367" s="425">
        <v>14439</v>
      </c>
      <c r="G367" s="745">
        <v>11.27</v>
      </c>
      <c r="H367" s="746">
        <v>10.7</v>
      </c>
    </row>
    <row r="368" spans="1:8" s="418" customFormat="1">
      <c r="A368" s="745">
        <v>11.28</v>
      </c>
      <c r="B368" s="746">
        <v>10.8</v>
      </c>
      <c r="C368" s="429" t="s">
        <v>1589</v>
      </c>
      <c r="D368" s="427" t="s">
        <v>571</v>
      </c>
      <c r="E368" s="425">
        <f>+'[2]11.35.'!$H$45</f>
        <v>157295</v>
      </c>
      <c r="F368" s="425">
        <v>78987</v>
      </c>
      <c r="G368" s="745">
        <v>11.28</v>
      </c>
      <c r="H368" s="746">
        <v>10.8</v>
      </c>
    </row>
    <row r="369" spans="1:8" s="418" customFormat="1">
      <c r="A369" s="745">
        <v>11.29</v>
      </c>
      <c r="B369" s="746">
        <v>10.9</v>
      </c>
      <c r="C369" s="429" t="s">
        <v>1590</v>
      </c>
      <c r="D369" s="427" t="s">
        <v>571</v>
      </c>
      <c r="E369" s="425">
        <f>+'[2]11.36.'!$H$45</f>
        <v>88386</v>
      </c>
      <c r="F369" s="425">
        <v>51529</v>
      </c>
      <c r="G369" s="745">
        <v>11.29</v>
      </c>
      <c r="H369" s="746">
        <v>10.9</v>
      </c>
    </row>
    <row r="370" spans="1:8" s="418" customFormat="1">
      <c r="A370" s="745">
        <v>11.3</v>
      </c>
      <c r="B370" s="746">
        <v>11</v>
      </c>
      <c r="C370" s="429" t="s">
        <v>1591</v>
      </c>
      <c r="D370" s="427" t="s">
        <v>571</v>
      </c>
      <c r="E370" s="425">
        <f>+'[2]11.37.'!$H$45</f>
        <v>110784</v>
      </c>
      <c r="F370" s="425">
        <v>17775</v>
      </c>
      <c r="G370" s="745">
        <v>11.3</v>
      </c>
      <c r="H370" s="746">
        <v>11</v>
      </c>
    </row>
    <row r="371" spans="1:8" s="418" customFormat="1">
      <c r="A371" s="745">
        <v>11.31</v>
      </c>
      <c r="B371" s="746">
        <v>11.1</v>
      </c>
      <c r="C371" s="429" t="s">
        <v>1592</v>
      </c>
      <c r="D371" s="427" t="s">
        <v>571</v>
      </c>
      <c r="E371" s="425">
        <f>+'[2]11.38.'!$H$45</f>
        <v>262377</v>
      </c>
      <c r="F371" s="425">
        <v>41390</v>
      </c>
      <c r="G371" s="745">
        <v>11.31</v>
      </c>
      <c r="H371" s="746">
        <v>11.1</v>
      </c>
    </row>
    <row r="372" spans="1:8" s="418" customFormat="1">
      <c r="A372" s="745">
        <v>11.32</v>
      </c>
      <c r="B372" s="746">
        <v>11.2</v>
      </c>
      <c r="C372" s="423" t="s">
        <v>1593</v>
      </c>
      <c r="D372" s="427" t="s">
        <v>571</v>
      </c>
      <c r="E372" s="425">
        <f>+'[2]11.39.'!$H$45</f>
        <v>532727</v>
      </c>
      <c r="F372" s="425">
        <v>56447</v>
      </c>
      <c r="G372" s="745">
        <v>11.32</v>
      </c>
      <c r="H372" s="746">
        <v>11.2</v>
      </c>
    </row>
    <row r="373" spans="1:8" s="418" customFormat="1">
      <c r="A373" s="745">
        <v>11.33</v>
      </c>
      <c r="B373" s="746">
        <v>11.3</v>
      </c>
      <c r="C373" s="423" t="s">
        <v>1594</v>
      </c>
      <c r="D373" s="427" t="s">
        <v>571</v>
      </c>
      <c r="E373" s="425">
        <f>+'[2]11.40.'!$H$45</f>
        <v>396950</v>
      </c>
      <c r="F373" s="425">
        <v>76177</v>
      </c>
      <c r="G373" s="745">
        <v>11.33</v>
      </c>
      <c r="H373" s="746">
        <v>11.3</v>
      </c>
    </row>
    <row r="374" spans="1:8" s="418" customFormat="1">
      <c r="A374" s="745">
        <v>11.34</v>
      </c>
      <c r="B374" s="746">
        <v>11.4</v>
      </c>
      <c r="C374" s="423" t="s">
        <v>1595</v>
      </c>
      <c r="D374" s="427" t="s">
        <v>571</v>
      </c>
      <c r="E374" s="425">
        <f>+'[2]11.41.'!$H$45</f>
        <v>27485</v>
      </c>
      <c r="F374" s="425">
        <v>135559</v>
      </c>
      <c r="G374" s="745">
        <v>11.34</v>
      </c>
      <c r="H374" s="746">
        <v>11.4</v>
      </c>
    </row>
    <row r="375" spans="1:8" s="418" customFormat="1">
      <c r="A375" s="745">
        <v>11.35</v>
      </c>
      <c r="B375" s="746">
        <v>11.5</v>
      </c>
      <c r="C375" s="423" t="s">
        <v>1596</v>
      </c>
      <c r="D375" s="427" t="s">
        <v>116</v>
      </c>
      <c r="E375" s="425">
        <f>+'[2]11.42.'!$H$45</f>
        <v>34447</v>
      </c>
      <c r="F375" s="425">
        <v>167276</v>
      </c>
      <c r="G375" s="745">
        <v>11.35</v>
      </c>
      <c r="H375" s="746">
        <v>11.5</v>
      </c>
    </row>
    <row r="376" spans="1:8" s="418" customFormat="1" ht="21" customHeight="1">
      <c r="A376" s="745">
        <v>11.36</v>
      </c>
      <c r="B376" s="746">
        <v>11.6</v>
      </c>
      <c r="C376" s="423" t="s">
        <v>1597</v>
      </c>
      <c r="D376" s="427" t="s">
        <v>116</v>
      </c>
      <c r="E376" s="425">
        <f>+'[2]11.43.'!$H$45</f>
        <v>384764</v>
      </c>
      <c r="F376" s="425">
        <v>94176</v>
      </c>
      <c r="G376" s="745">
        <v>11.36</v>
      </c>
      <c r="H376" s="746">
        <v>11.6</v>
      </c>
    </row>
    <row r="377" spans="1:8" s="418" customFormat="1" ht="21" customHeight="1">
      <c r="A377" s="745">
        <v>11.37</v>
      </c>
      <c r="B377" s="746">
        <v>11.7</v>
      </c>
      <c r="C377" s="423" t="s">
        <v>1598</v>
      </c>
      <c r="D377" s="427" t="s">
        <v>116</v>
      </c>
      <c r="E377" s="425">
        <f>+'[2]11.44.'!$H$45</f>
        <v>501025</v>
      </c>
      <c r="F377" s="425">
        <v>117587</v>
      </c>
      <c r="G377" s="745">
        <v>11.37</v>
      </c>
      <c r="H377" s="746">
        <v>11.7</v>
      </c>
    </row>
    <row r="378" spans="1:8" s="418" customFormat="1" ht="21" customHeight="1">
      <c r="A378" s="745">
        <v>11.38</v>
      </c>
      <c r="B378" s="746">
        <v>11.8</v>
      </c>
      <c r="C378" s="423" t="s">
        <v>1599</v>
      </c>
      <c r="D378" s="427" t="s">
        <v>116</v>
      </c>
      <c r="E378" s="425">
        <f>+'[2]11.45.'!$H$45</f>
        <v>908796</v>
      </c>
      <c r="F378" s="425">
        <v>277109</v>
      </c>
      <c r="G378" s="745">
        <v>11.38</v>
      </c>
      <c r="H378" s="746">
        <v>11.8</v>
      </c>
    </row>
    <row r="379" spans="1:8" s="418" customFormat="1" ht="21" customHeight="1">
      <c r="A379" s="745">
        <v>11.39</v>
      </c>
      <c r="B379" s="746">
        <v>11.9</v>
      </c>
      <c r="C379" s="423" t="s">
        <v>1600</v>
      </c>
      <c r="D379" s="427" t="s">
        <v>116</v>
      </c>
      <c r="E379" s="425">
        <f>+'[2]11.46.'!$H$45</f>
        <v>57577</v>
      </c>
      <c r="F379" s="425">
        <v>560400</v>
      </c>
      <c r="G379" s="745">
        <v>11.39</v>
      </c>
      <c r="H379" s="746">
        <v>11.9</v>
      </c>
    </row>
    <row r="380" spans="1:8" s="418" customFormat="1" ht="21" customHeight="1">
      <c r="A380" s="745">
        <v>11.4</v>
      </c>
      <c r="B380" s="746">
        <v>12</v>
      </c>
      <c r="C380" s="423" t="s">
        <v>1601</v>
      </c>
      <c r="D380" s="427" t="s">
        <v>116</v>
      </c>
      <c r="E380" s="425">
        <f>+'[2]11.47.'!$H$45</f>
        <v>67927</v>
      </c>
      <c r="F380" s="425">
        <v>418483</v>
      </c>
      <c r="G380" s="745">
        <v>11.4</v>
      </c>
      <c r="H380" s="746">
        <v>12</v>
      </c>
    </row>
    <row r="381" spans="1:8" s="418" customFormat="1" ht="21" customHeight="1">
      <c r="A381" s="745">
        <v>11.41</v>
      </c>
      <c r="B381" s="746">
        <v>12.1</v>
      </c>
      <c r="C381" s="423" t="s">
        <v>1602</v>
      </c>
      <c r="D381" s="427" t="s">
        <v>571</v>
      </c>
      <c r="E381" s="425">
        <f>+'[2]11.48.'!$H$46</f>
        <v>89154</v>
      </c>
      <c r="F381" s="425">
        <v>29524</v>
      </c>
      <c r="G381" s="745">
        <v>11.41</v>
      </c>
      <c r="H381" s="746">
        <v>12.1</v>
      </c>
    </row>
    <row r="382" spans="1:8" s="418" customFormat="1" ht="21" customHeight="1">
      <c r="A382" s="745">
        <v>11.42</v>
      </c>
      <c r="B382" s="746">
        <v>12.2</v>
      </c>
      <c r="C382" s="423" t="s">
        <v>1603</v>
      </c>
      <c r="D382" s="427" t="s">
        <v>571</v>
      </c>
      <c r="E382" s="425">
        <f>+'[2]11.49.'!$H$44</f>
        <v>100383</v>
      </c>
      <c r="F382" s="425">
        <v>36960</v>
      </c>
      <c r="G382" s="745">
        <v>11.42</v>
      </c>
      <c r="H382" s="746">
        <v>12.2</v>
      </c>
    </row>
    <row r="383" spans="1:8" s="418" customFormat="1">
      <c r="A383" s="745">
        <v>11.43</v>
      </c>
      <c r="B383" s="746">
        <v>12.3</v>
      </c>
      <c r="C383" s="429" t="s">
        <v>832</v>
      </c>
      <c r="D383" s="427" t="s">
        <v>116</v>
      </c>
      <c r="E383" s="425">
        <f>+'[2]11.50.'!$H$44</f>
        <v>129330</v>
      </c>
      <c r="F383" s="425">
        <v>413231</v>
      </c>
      <c r="G383" s="745">
        <v>11.43</v>
      </c>
      <c r="H383" s="746">
        <v>12.3</v>
      </c>
    </row>
    <row r="384" spans="1:8" s="418" customFormat="1" ht="22.5" customHeight="1">
      <c r="A384" s="745">
        <v>11.44</v>
      </c>
      <c r="B384" s="746">
        <v>12.4</v>
      </c>
      <c r="C384" s="429" t="s">
        <v>833</v>
      </c>
      <c r="D384" s="427" t="s">
        <v>116</v>
      </c>
      <c r="E384" s="425">
        <f>+'[2]11.51.'!$H$44</f>
        <v>153128</v>
      </c>
      <c r="F384" s="425">
        <v>538438</v>
      </c>
      <c r="G384" s="745">
        <v>11.44</v>
      </c>
      <c r="H384" s="746">
        <v>12.4</v>
      </c>
    </row>
    <row r="385" spans="1:8" s="418" customFormat="1" ht="22.5" customHeight="1">
      <c r="A385" s="745">
        <v>11.45</v>
      </c>
      <c r="B385" s="746">
        <v>12.5</v>
      </c>
      <c r="C385" s="429" t="s">
        <v>834</v>
      </c>
      <c r="D385" s="437" t="s">
        <v>116</v>
      </c>
      <c r="E385" s="425">
        <f>+'[2]11.52.'!$H$44</f>
        <v>226220</v>
      </c>
      <c r="F385" s="425">
        <v>972027</v>
      </c>
      <c r="G385" s="745">
        <v>11.45</v>
      </c>
      <c r="H385" s="746">
        <v>12.5</v>
      </c>
    </row>
    <row r="386" spans="1:8" s="418" customFormat="1">
      <c r="A386" s="745">
        <v>11.46</v>
      </c>
      <c r="B386" s="746">
        <v>12.6</v>
      </c>
      <c r="C386" s="429" t="s">
        <v>835</v>
      </c>
      <c r="D386" s="427" t="s">
        <v>571</v>
      </c>
      <c r="E386" s="425">
        <f>+'[2]11.53.'!$H$44</f>
        <v>95162</v>
      </c>
      <c r="F386" s="425">
        <v>60935</v>
      </c>
      <c r="G386" s="745">
        <v>11.46</v>
      </c>
      <c r="H386" s="746">
        <v>12.6</v>
      </c>
    </row>
    <row r="387" spans="1:8" s="418" customFormat="1" ht="24">
      <c r="A387" s="745">
        <v>11.47</v>
      </c>
      <c r="B387" s="746">
        <v>12.7</v>
      </c>
      <c r="C387" s="429" t="s">
        <v>836</v>
      </c>
      <c r="D387" s="427" t="s">
        <v>571</v>
      </c>
      <c r="E387" s="425">
        <f>+'[2]11.54.'!$H$45</f>
        <v>95505</v>
      </c>
      <c r="F387" s="425">
        <v>71882</v>
      </c>
      <c r="G387" s="745">
        <v>11.47</v>
      </c>
      <c r="H387" s="746">
        <v>12.7</v>
      </c>
    </row>
    <row r="388" spans="1:8" s="418" customFormat="1">
      <c r="A388" s="745">
        <v>11.48</v>
      </c>
      <c r="B388" s="746">
        <v>12.8</v>
      </c>
      <c r="C388" s="429" t="s">
        <v>837</v>
      </c>
      <c r="D388" s="427" t="s">
        <v>571</v>
      </c>
      <c r="E388" s="425">
        <f>+'[2]11.55.'!$H$45</f>
        <v>58519</v>
      </c>
      <c r="F388" s="425">
        <v>94934</v>
      </c>
      <c r="G388" s="745">
        <v>11.48</v>
      </c>
      <c r="H388" s="746">
        <v>12.8</v>
      </c>
    </row>
    <row r="389" spans="1:8" s="418" customFormat="1" ht="24">
      <c r="A389" s="745">
        <v>11.49</v>
      </c>
      <c r="B389" s="746">
        <v>12.9</v>
      </c>
      <c r="C389" s="429" t="s">
        <v>838</v>
      </c>
      <c r="D389" s="427" t="s">
        <v>571</v>
      </c>
      <c r="E389" s="425">
        <f>+'[2]11.56.'!$H$45</f>
        <v>71173</v>
      </c>
      <c r="F389" s="425">
        <v>106641</v>
      </c>
      <c r="G389" s="745">
        <v>11.49</v>
      </c>
      <c r="H389" s="746">
        <v>12.9</v>
      </c>
    </row>
    <row r="390" spans="1:8" s="418" customFormat="1" ht="24.75" customHeight="1">
      <c r="A390" s="745">
        <v>11.5</v>
      </c>
      <c r="B390" s="746">
        <v>13</v>
      </c>
      <c r="C390" s="429" t="s">
        <v>839</v>
      </c>
      <c r="D390" s="427" t="s">
        <v>571</v>
      </c>
      <c r="E390" s="425">
        <f>+'[2]11.57.'!$H$47</f>
        <v>5789</v>
      </c>
      <c r="F390" s="425">
        <v>137352</v>
      </c>
      <c r="G390" s="745">
        <v>11.5</v>
      </c>
      <c r="H390" s="746">
        <v>13</v>
      </c>
    </row>
    <row r="391" spans="1:8" s="418" customFormat="1" ht="24.75" customHeight="1">
      <c r="A391" s="745">
        <v>11.51</v>
      </c>
      <c r="B391" s="746">
        <v>13.1</v>
      </c>
      <c r="C391" s="429" t="s">
        <v>840</v>
      </c>
      <c r="D391" s="427" t="s">
        <v>571</v>
      </c>
      <c r="E391" s="425">
        <f>+'[2]11.58.'!$H$47</f>
        <v>9061</v>
      </c>
      <c r="F391" s="425">
        <v>163683</v>
      </c>
      <c r="G391" s="745">
        <v>11.51</v>
      </c>
      <c r="H391" s="746">
        <v>13.1</v>
      </c>
    </row>
    <row r="392" spans="1:8" s="418" customFormat="1" ht="24">
      <c r="A392" s="745">
        <v>11.52</v>
      </c>
      <c r="B392" s="746">
        <v>13.2</v>
      </c>
      <c r="C392" s="429" t="s">
        <v>841</v>
      </c>
      <c r="D392" s="427" t="s">
        <v>571</v>
      </c>
      <c r="E392" s="425">
        <f>+'[2]11.59.'!$H$40</f>
        <v>1423833</v>
      </c>
      <c r="F392" s="425">
        <v>241722</v>
      </c>
      <c r="G392" s="745">
        <v>11.52</v>
      </c>
      <c r="H392" s="746">
        <v>13.2</v>
      </c>
    </row>
    <row r="393" spans="1:8" s="418" customFormat="1">
      <c r="A393" s="745">
        <v>11.53</v>
      </c>
      <c r="B393" s="746">
        <v>13.3</v>
      </c>
      <c r="C393" s="429" t="s">
        <v>842</v>
      </c>
      <c r="D393" s="427" t="s">
        <v>116</v>
      </c>
      <c r="E393" s="425">
        <f>+'[2]11.60.'!$H$40</f>
        <v>1096953</v>
      </c>
      <c r="F393" s="425">
        <v>104551</v>
      </c>
      <c r="G393" s="745">
        <v>11.53</v>
      </c>
      <c r="H393" s="746">
        <v>13.3</v>
      </c>
    </row>
    <row r="394" spans="1:8" s="418" customFormat="1">
      <c r="A394" s="745">
        <v>11.54</v>
      </c>
      <c r="B394" s="746">
        <v>13.4</v>
      </c>
      <c r="C394" s="429" t="s">
        <v>843</v>
      </c>
      <c r="D394" s="427" t="s">
        <v>116</v>
      </c>
      <c r="E394" s="425">
        <f>+'[2]11.61.'!$H$41</f>
        <v>3620025</v>
      </c>
      <c r="F394" s="425">
        <v>104910</v>
      </c>
      <c r="G394" s="745">
        <v>11.54</v>
      </c>
      <c r="H394" s="746">
        <v>13.4</v>
      </c>
    </row>
    <row r="395" spans="1:8" s="418" customFormat="1">
      <c r="A395" s="745">
        <v>11.55</v>
      </c>
      <c r="B395" s="746">
        <v>13.5</v>
      </c>
      <c r="C395" s="429" t="s">
        <v>844</v>
      </c>
      <c r="D395" s="427" t="s">
        <v>116</v>
      </c>
      <c r="E395" s="425">
        <f>+'[2]11.62.'!$H$41</f>
        <v>3028688</v>
      </c>
      <c r="F395" s="425">
        <v>63198</v>
      </c>
      <c r="G395" s="745">
        <v>11.55</v>
      </c>
      <c r="H395" s="746">
        <v>13.5</v>
      </c>
    </row>
    <row r="396" spans="1:8" s="418" customFormat="1">
      <c r="A396" s="745">
        <v>11.56</v>
      </c>
      <c r="B396" s="746">
        <v>13.6</v>
      </c>
      <c r="C396" s="429" t="s">
        <v>845</v>
      </c>
      <c r="D396" s="427" t="s">
        <v>116</v>
      </c>
      <c r="E396" s="425">
        <f>+'[2]11.63.'!$H$47</f>
        <v>916769</v>
      </c>
      <c r="F396" s="425">
        <v>76423</v>
      </c>
      <c r="G396" s="745">
        <v>11.56</v>
      </c>
      <c r="H396" s="746">
        <v>13.6</v>
      </c>
    </row>
    <row r="397" spans="1:8" s="418" customFormat="1">
      <c r="A397" s="745">
        <v>11.57</v>
      </c>
      <c r="B397" s="746">
        <v>13.7</v>
      </c>
      <c r="C397" s="429" t="s">
        <v>846</v>
      </c>
      <c r="D397" s="427" t="s">
        <v>571</v>
      </c>
      <c r="E397" s="425">
        <f>+'[2]11.64.'!$H$47</f>
        <v>1169837</v>
      </c>
      <c r="F397" s="425">
        <v>6159</v>
      </c>
      <c r="G397" s="745">
        <v>11.57</v>
      </c>
      <c r="H397" s="746">
        <v>13.7</v>
      </c>
    </row>
    <row r="398" spans="1:8" s="418" customFormat="1">
      <c r="A398" s="745">
        <v>11.58</v>
      </c>
      <c r="B398" s="746">
        <v>13.8</v>
      </c>
      <c r="C398" s="429" t="s">
        <v>847</v>
      </c>
      <c r="D398" s="427" t="s">
        <v>571</v>
      </c>
      <c r="E398" s="425">
        <f>+'[2]11.65.'!$H$47</f>
        <v>433312</v>
      </c>
      <c r="F398" s="425">
        <v>9578</v>
      </c>
      <c r="G398" s="745">
        <v>11.58</v>
      </c>
      <c r="H398" s="746">
        <v>13.8</v>
      </c>
    </row>
    <row r="399" spans="1:8" s="418" customFormat="1">
      <c r="A399" s="745">
        <v>11.59</v>
      </c>
      <c r="B399" s="746">
        <v>13.9</v>
      </c>
      <c r="C399" s="429" t="s">
        <v>848</v>
      </c>
      <c r="D399" s="427" t="s">
        <v>116</v>
      </c>
      <c r="E399" s="438"/>
      <c r="F399" s="425">
        <v>1501602</v>
      </c>
      <c r="G399" s="745">
        <v>11.59</v>
      </c>
      <c r="H399" s="746">
        <v>13.9</v>
      </c>
    </row>
    <row r="400" spans="1:8" s="418" customFormat="1">
      <c r="A400" s="745">
        <v>11.6</v>
      </c>
      <c r="B400" s="746">
        <v>14</v>
      </c>
      <c r="C400" s="429" t="s">
        <v>849</v>
      </c>
      <c r="D400" s="427" t="s">
        <v>116</v>
      </c>
      <c r="E400" s="431"/>
      <c r="F400" s="425">
        <v>1159940</v>
      </c>
      <c r="G400" s="745">
        <v>11.6</v>
      </c>
      <c r="H400" s="746">
        <v>14</v>
      </c>
    </row>
    <row r="401" spans="1:8" s="418" customFormat="1">
      <c r="A401" s="745">
        <v>11.61</v>
      </c>
      <c r="B401" s="746">
        <v>14.1</v>
      </c>
      <c r="C401" s="429" t="s">
        <v>850</v>
      </c>
      <c r="D401" s="427" t="s">
        <v>116</v>
      </c>
      <c r="E401" s="425">
        <f>+'[2]12.1.'!$H$46</f>
        <v>527617</v>
      </c>
      <c r="F401" s="425">
        <v>3801558</v>
      </c>
      <c r="G401" s="745">
        <v>11.61</v>
      </c>
      <c r="H401" s="746">
        <v>14.1</v>
      </c>
    </row>
    <row r="402" spans="1:8" s="418" customFormat="1">
      <c r="A402" s="745">
        <v>11.62</v>
      </c>
      <c r="B402" s="746">
        <v>14.2</v>
      </c>
      <c r="C402" s="429" t="s">
        <v>851</v>
      </c>
      <c r="D402" s="427" t="s">
        <v>116</v>
      </c>
      <c r="E402" s="425">
        <f>+'[2]12.2.'!$H$47</f>
        <v>83888</v>
      </c>
      <c r="F402" s="425">
        <v>3183481</v>
      </c>
      <c r="G402" s="745">
        <v>11.62</v>
      </c>
      <c r="H402" s="746">
        <v>14.2</v>
      </c>
    </row>
    <row r="403" spans="1:8" s="418" customFormat="1">
      <c r="A403" s="745">
        <v>11.63</v>
      </c>
      <c r="B403" s="746">
        <v>14.3</v>
      </c>
      <c r="C403" s="429" t="s">
        <v>852</v>
      </c>
      <c r="D403" s="427" t="s">
        <v>116</v>
      </c>
      <c r="E403" s="425">
        <f>+'[2]12.3.'!$H$47</f>
        <v>98363</v>
      </c>
      <c r="F403" s="425">
        <v>974398</v>
      </c>
      <c r="G403" s="745">
        <v>11.63</v>
      </c>
      <c r="H403" s="746">
        <v>14.3</v>
      </c>
    </row>
    <row r="404" spans="1:8" s="418" customFormat="1">
      <c r="A404" s="745">
        <v>11.64</v>
      </c>
      <c r="B404" s="746">
        <v>14.4</v>
      </c>
      <c r="C404" s="429" t="s">
        <v>853</v>
      </c>
      <c r="D404" s="427" t="s">
        <v>116</v>
      </c>
      <c r="E404" s="425">
        <f>+'[2]12.4.'!$H$47</f>
        <v>110282</v>
      </c>
      <c r="F404" s="425">
        <v>1238910</v>
      </c>
      <c r="G404" s="745">
        <v>11.64</v>
      </c>
      <c r="H404" s="746">
        <v>14.4</v>
      </c>
    </row>
    <row r="405" spans="1:8" s="418" customFormat="1">
      <c r="A405" s="745">
        <v>11.65</v>
      </c>
      <c r="B405" s="746">
        <v>14.5</v>
      </c>
      <c r="C405" s="429" t="s">
        <v>854</v>
      </c>
      <c r="D405" s="427" t="s">
        <v>116</v>
      </c>
      <c r="E405" s="425">
        <f>+'[2]12.5.'!$H$47</f>
        <v>128686</v>
      </c>
      <c r="F405" s="425">
        <v>454216</v>
      </c>
      <c r="G405" s="745">
        <v>11.65</v>
      </c>
      <c r="H405" s="746">
        <v>14.5</v>
      </c>
    </row>
    <row r="406" spans="1:8" s="418" customFormat="1">
      <c r="A406" s="743"/>
      <c r="B406" s="744"/>
      <c r="C406" s="423"/>
      <c r="D406" s="438"/>
      <c r="E406" s="425">
        <f>+'[2]12.6.'!$H$45</f>
        <v>79435</v>
      </c>
      <c r="F406" s="435"/>
      <c r="G406" s="743"/>
      <c r="H406" s="744"/>
    </row>
    <row r="407" spans="1:8" s="418" customFormat="1">
      <c r="A407" s="759">
        <v>12</v>
      </c>
      <c r="B407" s="760"/>
      <c r="C407" s="430" t="s">
        <v>855</v>
      </c>
      <c r="D407" s="431"/>
      <c r="E407" s="425">
        <f>+'[2]12.7.'!$H$45</f>
        <v>90072</v>
      </c>
      <c r="F407" s="432"/>
      <c r="G407" s="759">
        <v>12</v>
      </c>
      <c r="H407" s="760"/>
    </row>
    <row r="408" spans="1:8" s="418" customFormat="1">
      <c r="A408" s="761">
        <v>12.1</v>
      </c>
      <c r="B408" s="762">
        <v>8.1</v>
      </c>
      <c r="C408" s="429" t="s">
        <v>856</v>
      </c>
      <c r="D408" s="427" t="s">
        <v>116</v>
      </c>
      <c r="E408" s="425">
        <f>+'[2]12.8.'!$H$45</f>
        <v>213411</v>
      </c>
      <c r="F408" s="425">
        <v>538531</v>
      </c>
      <c r="G408" s="761">
        <v>12.1</v>
      </c>
      <c r="H408" s="762">
        <v>8.1</v>
      </c>
    </row>
    <row r="409" spans="1:8" s="418" customFormat="1">
      <c r="A409" s="761">
        <v>12.2</v>
      </c>
      <c r="B409" s="762">
        <v>8.1999999999999993</v>
      </c>
      <c r="C409" s="429" t="s">
        <v>1604</v>
      </c>
      <c r="D409" s="427" t="s">
        <v>116</v>
      </c>
      <c r="E409" s="425">
        <f>+'[2]12.9.'!$H$47</f>
        <v>81161</v>
      </c>
      <c r="F409" s="425">
        <v>107255</v>
      </c>
      <c r="G409" s="761">
        <v>12.2</v>
      </c>
      <c r="H409" s="762">
        <v>8.1999999999999993</v>
      </c>
    </row>
    <row r="410" spans="1:8" s="418" customFormat="1">
      <c r="A410" s="761">
        <v>12.3</v>
      </c>
      <c r="B410" s="762">
        <v>8.3000000000000007</v>
      </c>
      <c r="C410" s="429" t="s">
        <v>1605</v>
      </c>
      <c r="D410" s="427" t="s">
        <v>116</v>
      </c>
      <c r="E410" s="425">
        <f>+'[2]12.10.'!$H$47</f>
        <v>184977</v>
      </c>
      <c r="F410" s="425">
        <v>128757</v>
      </c>
      <c r="G410" s="761">
        <v>12.3</v>
      </c>
      <c r="H410" s="762">
        <v>8.3000000000000007</v>
      </c>
    </row>
    <row r="411" spans="1:8" s="418" customFormat="1">
      <c r="A411" s="761">
        <v>12.4</v>
      </c>
      <c r="B411" s="762">
        <v>8.4</v>
      </c>
      <c r="C411" s="429" t="s">
        <v>1606</v>
      </c>
      <c r="D411" s="427" t="s">
        <v>116</v>
      </c>
      <c r="E411" s="425">
        <f>+'[2]12.11.'!$H$45</f>
        <v>111734</v>
      </c>
      <c r="F411" s="425">
        <v>126625</v>
      </c>
      <c r="G411" s="761">
        <v>12.4</v>
      </c>
      <c r="H411" s="762">
        <v>8.4</v>
      </c>
    </row>
    <row r="412" spans="1:8" s="418" customFormat="1">
      <c r="A412" s="761">
        <v>12.5</v>
      </c>
      <c r="B412" s="762">
        <v>8.5</v>
      </c>
      <c r="C412" s="429" t="s">
        <v>1607</v>
      </c>
      <c r="D412" s="427" t="s">
        <v>116</v>
      </c>
      <c r="E412" s="425">
        <f>+'[2]12.12.'!$H$45</f>
        <v>66191</v>
      </c>
      <c r="F412" s="425">
        <v>153930</v>
      </c>
      <c r="G412" s="761">
        <v>12.5</v>
      </c>
      <c r="H412" s="762">
        <v>8.5</v>
      </c>
    </row>
    <row r="413" spans="1:8" s="418" customFormat="1">
      <c r="A413" s="761">
        <v>12.6</v>
      </c>
      <c r="B413" s="762">
        <v>8.6</v>
      </c>
      <c r="C413" s="429" t="s">
        <v>857</v>
      </c>
      <c r="D413" s="427" t="s">
        <v>116</v>
      </c>
      <c r="E413" s="425">
        <f>+'[2]12.13.'!$H$45</f>
        <v>141783</v>
      </c>
      <c r="F413" s="425">
        <v>88173</v>
      </c>
      <c r="G413" s="761">
        <v>12.6</v>
      </c>
      <c r="H413" s="762">
        <v>8.6</v>
      </c>
    </row>
    <row r="414" spans="1:8" s="418" customFormat="1">
      <c r="A414" s="761">
        <v>12.7</v>
      </c>
      <c r="B414" s="762">
        <v>8.6999999999999993</v>
      </c>
      <c r="C414" s="429" t="s">
        <v>858</v>
      </c>
      <c r="D414" s="427" t="s">
        <v>116</v>
      </c>
      <c r="E414" s="425">
        <f>+'[2]12.14.'!$H$45</f>
        <v>608112</v>
      </c>
      <c r="F414" s="425">
        <v>97658</v>
      </c>
      <c r="G414" s="761">
        <v>12.7</v>
      </c>
      <c r="H414" s="762">
        <v>8.6999999999999993</v>
      </c>
    </row>
    <row r="415" spans="1:8" s="418" customFormat="1">
      <c r="A415" s="761">
        <v>12.8</v>
      </c>
      <c r="B415" s="762">
        <v>8.8000000000000007</v>
      </c>
      <c r="C415" s="429" t="s">
        <v>859</v>
      </c>
      <c r="D415" s="427" t="s">
        <v>116</v>
      </c>
      <c r="E415" s="425">
        <f>+'[2]12.15.'!$H$45</f>
        <v>804272</v>
      </c>
      <c r="F415" s="425">
        <v>193178</v>
      </c>
      <c r="G415" s="761">
        <v>12.8</v>
      </c>
      <c r="H415" s="762">
        <v>8.8000000000000007</v>
      </c>
    </row>
    <row r="416" spans="1:8" s="418" customFormat="1">
      <c r="A416" s="761">
        <v>12.9</v>
      </c>
      <c r="B416" s="762">
        <v>8.9</v>
      </c>
      <c r="C416" s="429" t="s">
        <v>860</v>
      </c>
      <c r="D416" s="427" t="s">
        <v>116</v>
      </c>
      <c r="E416" s="425">
        <f>+'[2]12.16.'!$H$45</f>
        <v>5230</v>
      </c>
      <c r="F416" s="425">
        <v>102846</v>
      </c>
      <c r="G416" s="761">
        <v>12.9</v>
      </c>
      <c r="H416" s="762">
        <v>8.9</v>
      </c>
    </row>
    <row r="417" spans="1:8" s="418" customFormat="1">
      <c r="A417" s="745">
        <v>12.1</v>
      </c>
      <c r="B417" s="746">
        <v>9</v>
      </c>
      <c r="C417" s="429" t="s">
        <v>861</v>
      </c>
      <c r="D417" s="427" t="s">
        <v>116</v>
      </c>
      <c r="E417" s="425">
        <f>+'[2]12.17.'!$H$45</f>
        <v>6925</v>
      </c>
      <c r="F417" s="425">
        <v>182896</v>
      </c>
      <c r="G417" s="745">
        <v>12.1</v>
      </c>
      <c r="H417" s="746">
        <v>9</v>
      </c>
    </row>
    <row r="418" spans="1:8" s="418" customFormat="1">
      <c r="A418" s="745">
        <v>12.11</v>
      </c>
      <c r="B418" s="746">
        <v>9.1</v>
      </c>
      <c r="C418" s="429" t="s">
        <v>862</v>
      </c>
      <c r="D418" s="427" t="s">
        <v>116</v>
      </c>
      <c r="E418" s="425">
        <f>+'[2]12.18.'!$H$45</f>
        <v>10675</v>
      </c>
      <c r="F418" s="425">
        <v>114073</v>
      </c>
      <c r="G418" s="745">
        <v>12.11</v>
      </c>
      <c r="H418" s="746">
        <v>9.1</v>
      </c>
    </row>
    <row r="419" spans="1:8" s="418" customFormat="1">
      <c r="A419" s="745">
        <v>12.12</v>
      </c>
      <c r="B419" s="746">
        <v>9.1999999999999993</v>
      </c>
      <c r="C419" s="429" t="s">
        <v>863</v>
      </c>
      <c r="D419" s="427" t="s">
        <v>116</v>
      </c>
      <c r="E419" s="425">
        <f>+'[2]12.19.'!$H$45</f>
        <v>19124</v>
      </c>
      <c r="F419" s="425">
        <v>88945</v>
      </c>
      <c r="G419" s="745">
        <v>12.12</v>
      </c>
      <c r="H419" s="746">
        <v>9.1999999999999993</v>
      </c>
    </row>
    <row r="420" spans="1:8" s="418" customFormat="1">
      <c r="A420" s="745">
        <v>12.13</v>
      </c>
      <c r="B420" s="746">
        <v>9.3000000000000007</v>
      </c>
      <c r="C420" s="429" t="s">
        <v>1608</v>
      </c>
      <c r="D420" s="427" t="s">
        <v>116</v>
      </c>
      <c r="E420" s="425">
        <f>+'[2]12.20.'!$H$45</f>
        <v>397596</v>
      </c>
      <c r="F420" s="425">
        <v>153679</v>
      </c>
      <c r="G420" s="745">
        <v>12.13</v>
      </c>
      <c r="H420" s="746">
        <v>9.3000000000000007</v>
      </c>
    </row>
    <row r="421" spans="1:8" s="418" customFormat="1">
      <c r="A421" s="745">
        <v>12.14</v>
      </c>
      <c r="B421" s="746">
        <v>9.4</v>
      </c>
      <c r="C421" s="429" t="s">
        <v>864</v>
      </c>
      <c r="D421" s="427" t="s">
        <v>116</v>
      </c>
      <c r="E421" s="425">
        <f>+'[2]12.21.'!$H$45</f>
        <v>114297</v>
      </c>
      <c r="F421" s="425">
        <v>581469</v>
      </c>
      <c r="G421" s="745">
        <v>12.14</v>
      </c>
      <c r="H421" s="746">
        <v>9.4</v>
      </c>
    </row>
    <row r="422" spans="1:8" s="418" customFormat="1">
      <c r="A422" s="745">
        <v>12.15</v>
      </c>
      <c r="B422" s="746">
        <v>9.5</v>
      </c>
      <c r="C422" s="429" t="s">
        <v>865</v>
      </c>
      <c r="D422" s="427" t="s">
        <v>116</v>
      </c>
      <c r="E422" s="425">
        <f>+'[2]12.22.'!$H$45</f>
        <v>151418</v>
      </c>
      <c r="F422" s="425">
        <v>771911</v>
      </c>
      <c r="G422" s="745">
        <v>12.15</v>
      </c>
      <c r="H422" s="746">
        <v>9.5</v>
      </c>
    </row>
    <row r="423" spans="1:8" s="418" customFormat="1">
      <c r="A423" s="745">
        <v>12.16</v>
      </c>
      <c r="B423" s="746">
        <v>9.6</v>
      </c>
      <c r="C423" s="429" t="s">
        <v>1609</v>
      </c>
      <c r="D423" s="427" t="s">
        <v>571</v>
      </c>
      <c r="E423" s="425">
        <f>+'[2]12.23.'!$H$45</f>
        <v>67334</v>
      </c>
      <c r="F423" s="425">
        <v>3081</v>
      </c>
      <c r="G423" s="745">
        <v>12.16</v>
      </c>
      <c r="H423" s="746">
        <v>9.6</v>
      </c>
    </row>
    <row r="424" spans="1:8" s="418" customFormat="1">
      <c r="A424" s="745">
        <v>12.17</v>
      </c>
      <c r="B424" s="746">
        <v>9.6999999999999993</v>
      </c>
      <c r="C424" s="429" t="s">
        <v>1610</v>
      </c>
      <c r="D424" s="427" t="s">
        <v>571</v>
      </c>
      <c r="E424" s="425">
        <f>+'[2]12.24.'!$H$45</f>
        <v>2065858</v>
      </c>
      <c r="F424" s="425">
        <v>4012</v>
      </c>
      <c r="G424" s="745">
        <v>12.17</v>
      </c>
      <c r="H424" s="746">
        <v>9.6999999999999993</v>
      </c>
    </row>
    <row r="425" spans="1:8" s="418" customFormat="1">
      <c r="A425" s="745">
        <v>12.18</v>
      </c>
      <c r="B425" s="746">
        <v>9.8000000000000007</v>
      </c>
      <c r="C425" s="429" t="s">
        <v>1611</v>
      </c>
      <c r="D425" s="427" t="s">
        <v>571</v>
      </c>
      <c r="E425" s="425">
        <f>+'[2]12.25.'!$H$45</f>
        <v>1528884</v>
      </c>
      <c r="F425" s="425">
        <v>6847</v>
      </c>
      <c r="G425" s="745">
        <v>12.18</v>
      </c>
      <c r="H425" s="746">
        <v>9.8000000000000007</v>
      </c>
    </row>
    <row r="426" spans="1:8" s="418" customFormat="1">
      <c r="A426" s="745">
        <v>12.19</v>
      </c>
      <c r="B426" s="746">
        <v>9.9</v>
      </c>
      <c r="C426" s="429" t="s">
        <v>1612</v>
      </c>
      <c r="D426" s="427" t="s">
        <v>571</v>
      </c>
      <c r="E426" s="425">
        <f>+'[2]12.26.'!$H$45</f>
        <v>1815407</v>
      </c>
      <c r="F426" s="425">
        <v>11770</v>
      </c>
      <c r="G426" s="745">
        <v>12.19</v>
      </c>
      <c r="H426" s="746">
        <v>9.9</v>
      </c>
    </row>
    <row r="427" spans="1:8" s="418" customFormat="1">
      <c r="A427" s="745">
        <v>12.2</v>
      </c>
      <c r="B427" s="746">
        <v>10</v>
      </c>
      <c r="C427" s="429" t="s">
        <v>866</v>
      </c>
      <c r="D427" s="427" t="s">
        <v>116</v>
      </c>
      <c r="E427" s="425">
        <f>+'[2]12.27.'!$H$45</f>
        <v>838169</v>
      </c>
      <c r="F427" s="425">
        <v>466619</v>
      </c>
      <c r="G427" s="745">
        <v>12.2</v>
      </c>
      <c r="H427" s="746">
        <v>10</v>
      </c>
    </row>
    <row r="428" spans="1:8" s="418" customFormat="1">
      <c r="A428" s="745">
        <v>12.21</v>
      </c>
      <c r="B428" s="746">
        <v>10.1</v>
      </c>
      <c r="C428" s="429" t="s">
        <v>867</v>
      </c>
      <c r="D428" s="427" t="s">
        <v>116</v>
      </c>
      <c r="E428" s="425">
        <f>+'[2]12.28.'!$H$45</f>
        <v>160204</v>
      </c>
      <c r="F428" s="425">
        <v>104961</v>
      </c>
      <c r="G428" s="745">
        <v>12.21</v>
      </c>
      <c r="H428" s="746">
        <v>10.1</v>
      </c>
    </row>
    <row r="429" spans="1:8" s="418" customFormat="1">
      <c r="A429" s="745">
        <v>12.22</v>
      </c>
      <c r="B429" s="746">
        <v>10.199999999999999</v>
      </c>
      <c r="C429" s="429" t="s">
        <v>868</v>
      </c>
      <c r="D429" s="427" t="s">
        <v>116</v>
      </c>
      <c r="E429" s="425">
        <f>+'[2]12.29.'!$H$45</f>
        <v>701084</v>
      </c>
      <c r="F429" s="425">
        <v>143760</v>
      </c>
      <c r="G429" s="745">
        <v>12.22</v>
      </c>
      <c r="H429" s="746">
        <v>10.199999999999999</v>
      </c>
    </row>
    <row r="430" spans="1:8" s="418" customFormat="1">
      <c r="A430" s="745">
        <v>12.23</v>
      </c>
      <c r="B430" s="746">
        <v>10.3</v>
      </c>
      <c r="C430" s="429" t="s">
        <v>869</v>
      </c>
      <c r="D430" s="427" t="s">
        <v>116</v>
      </c>
      <c r="E430" s="425">
        <f>+'[2]12.30.'!$H$45</f>
        <v>874025</v>
      </c>
      <c r="F430" s="425">
        <v>55874</v>
      </c>
      <c r="G430" s="745">
        <v>12.23</v>
      </c>
      <c r="H430" s="746">
        <v>10.3</v>
      </c>
    </row>
    <row r="431" spans="1:8" s="418" customFormat="1">
      <c r="A431" s="745">
        <v>12.24</v>
      </c>
      <c r="B431" s="746">
        <v>10.4</v>
      </c>
      <c r="C431" s="429" t="s">
        <v>870</v>
      </c>
      <c r="D431" s="427" t="s">
        <v>116</v>
      </c>
      <c r="E431" s="425">
        <f>+'[2]12.31.'!$H$45</f>
        <v>2288937</v>
      </c>
      <c r="F431" s="425">
        <v>2079037</v>
      </c>
      <c r="G431" s="745">
        <v>12.24</v>
      </c>
      <c r="H431" s="746">
        <v>10.4</v>
      </c>
    </row>
    <row r="432" spans="1:8" s="418" customFormat="1">
      <c r="A432" s="745">
        <v>12.25</v>
      </c>
      <c r="B432" s="746">
        <v>10.5</v>
      </c>
      <c r="C432" s="429" t="s">
        <v>871</v>
      </c>
      <c r="D432" s="427" t="s">
        <v>116</v>
      </c>
      <c r="E432" s="425">
        <f>+'[2]12.32.'!$H$45</f>
        <v>1688989</v>
      </c>
      <c r="F432" s="425">
        <v>1600356</v>
      </c>
      <c r="G432" s="745">
        <v>12.25</v>
      </c>
      <c r="H432" s="746">
        <v>10.5</v>
      </c>
    </row>
    <row r="433" spans="1:8" s="418" customFormat="1">
      <c r="A433" s="745">
        <v>12.26</v>
      </c>
      <c r="B433" s="746">
        <v>10.6</v>
      </c>
      <c r="C433" s="429" t="s">
        <v>872</v>
      </c>
      <c r="D433" s="427" t="s">
        <v>116</v>
      </c>
      <c r="E433" s="427"/>
      <c r="F433" s="425">
        <v>2258624</v>
      </c>
      <c r="G433" s="745">
        <v>12.26</v>
      </c>
      <c r="H433" s="746">
        <v>10.6</v>
      </c>
    </row>
    <row r="434" spans="1:8" s="418" customFormat="1">
      <c r="A434" s="745">
        <v>12.27</v>
      </c>
      <c r="B434" s="746">
        <v>10.7</v>
      </c>
      <c r="C434" s="429" t="s">
        <v>873</v>
      </c>
      <c r="D434" s="427" t="s">
        <v>116</v>
      </c>
      <c r="E434" s="431"/>
      <c r="F434" s="425">
        <v>851549</v>
      </c>
      <c r="G434" s="745">
        <v>12.27</v>
      </c>
      <c r="H434" s="746">
        <v>10.7</v>
      </c>
    </row>
    <row r="435" spans="1:8" s="418" customFormat="1">
      <c r="A435" s="745">
        <v>12.28</v>
      </c>
      <c r="B435" s="746">
        <v>10.8</v>
      </c>
      <c r="C435" s="429" t="s">
        <v>874</v>
      </c>
      <c r="D435" s="427" t="s">
        <v>116</v>
      </c>
      <c r="E435" s="425">
        <f>+'[2]13.1.'!$H$45</f>
        <v>57745</v>
      </c>
      <c r="F435" s="425">
        <v>149120</v>
      </c>
      <c r="G435" s="745">
        <v>12.28</v>
      </c>
      <c r="H435" s="746">
        <v>10.8</v>
      </c>
    </row>
    <row r="436" spans="1:8" s="418" customFormat="1">
      <c r="A436" s="745">
        <v>12.29</v>
      </c>
      <c r="B436" s="746">
        <v>10.9</v>
      </c>
      <c r="C436" s="429" t="s">
        <v>875</v>
      </c>
      <c r="D436" s="427" t="s">
        <v>116</v>
      </c>
      <c r="E436" s="425">
        <f>+'[2]13.2.'!$H$45</f>
        <v>54641</v>
      </c>
      <c r="F436" s="425">
        <v>742715</v>
      </c>
      <c r="G436" s="745">
        <v>12.29</v>
      </c>
      <c r="H436" s="746">
        <v>10.9</v>
      </c>
    </row>
    <row r="437" spans="1:8" s="418" customFormat="1">
      <c r="A437" s="745">
        <v>12.3</v>
      </c>
      <c r="B437" s="746">
        <v>11</v>
      </c>
      <c r="C437" s="429" t="s">
        <v>876</v>
      </c>
      <c r="D437" s="427" t="s">
        <v>116</v>
      </c>
      <c r="E437" s="425">
        <f>+'[2]13.3.'!$H$45</f>
        <v>24025</v>
      </c>
      <c r="F437" s="425">
        <v>923476</v>
      </c>
      <c r="G437" s="745">
        <v>12.3</v>
      </c>
      <c r="H437" s="746">
        <v>11</v>
      </c>
    </row>
    <row r="438" spans="1:8" s="418" customFormat="1">
      <c r="A438" s="745">
        <v>12.31</v>
      </c>
      <c r="B438" s="746">
        <v>11.1</v>
      </c>
      <c r="C438" s="429" t="s">
        <v>877</v>
      </c>
      <c r="D438" s="427" t="s">
        <v>116</v>
      </c>
      <c r="E438" s="425">
        <f>+'[2]13.4.'!$H$45</f>
        <v>37199</v>
      </c>
      <c r="F438" s="425">
        <v>644108</v>
      </c>
      <c r="G438" s="745">
        <v>12.31</v>
      </c>
      <c r="H438" s="746">
        <v>11.1</v>
      </c>
    </row>
    <row r="439" spans="1:8" s="418" customFormat="1">
      <c r="A439" s="745">
        <v>12.32</v>
      </c>
      <c r="B439" s="746">
        <v>11.2</v>
      </c>
      <c r="C439" s="429" t="s">
        <v>878</v>
      </c>
      <c r="D439" s="427" t="s">
        <v>116</v>
      </c>
      <c r="E439" s="425">
        <f>+'[2]13.5.'!$H$45</f>
        <v>114598</v>
      </c>
      <c r="F439" s="425">
        <v>1772845</v>
      </c>
      <c r="G439" s="745">
        <v>12.32</v>
      </c>
      <c r="H439" s="746">
        <v>11.2</v>
      </c>
    </row>
    <row r="440" spans="1:8" s="418" customFormat="1">
      <c r="A440" s="745">
        <v>12.33</v>
      </c>
      <c r="B440" s="746">
        <v>11.3</v>
      </c>
      <c r="C440" s="429" t="s">
        <v>1613</v>
      </c>
      <c r="D440" s="427" t="s">
        <v>571</v>
      </c>
      <c r="E440" s="425">
        <f>+'[2]13.6.'!$H$45</f>
        <v>43426</v>
      </c>
      <c r="F440" s="653">
        <v>23578</v>
      </c>
      <c r="G440" s="745">
        <v>12.33</v>
      </c>
      <c r="H440" s="746">
        <v>11.3</v>
      </c>
    </row>
    <row r="441" spans="1:8" s="418" customFormat="1">
      <c r="A441" s="745">
        <v>12.34</v>
      </c>
      <c r="B441" s="746">
        <v>11.4</v>
      </c>
      <c r="C441" s="429" t="s">
        <v>1614</v>
      </c>
      <c r="D441" s="427" t="s">
        <v>571</v>
      </c>
      <c r="E441" s="425">
        <f>+'[2]13.7.'!$H$45</f>
        <v>79340</v>
      </c>
      <c r="F441" s="653">
        <v>10828</v>
      </c>
      <c r="G441" s="745">
        <v>12.34</v>
      </c>
      <c r="H441" s="746">
        <v>11.4</v>
      </c>
    </row>
    <row r="442" spans="1:8" s="418" customFormat="1">
      <c r="A442" s="745">
        <v>12.35</v>
      </c>
      <c r="B442" s="746">
        <v>11.5</v>
      </c>
      <c r="C442" s="429" t="s">
        <v>1615</v>
      </c>
      <c r="D442" s="427" t="s">
        <v>571</v>
      </c>
      <c r="E442" s="425">
        <f>+'[2]13.8.'!$H$45</f>
        <v>104350</v>
      </c>
      <c r="F442" s="653">
        <v>44839</v>
      </c>
      <c r="G442" s="745">
        <v>12.35</v>
      </c>
      <c r="H442" s="746">
        <v>11.5</v>
      </c>
    </row>
    <row r="443" spans="1:8" s="418" customFormat="1">
      <c r="A443" s="745">
        <v>12.36</v>
      </c>
      <c r="B443" s="746">
        <v>11.6</v>
      </c>
      <c r="C443" s="429" t="s">
        <v>1616</v>
      </c>
      <c r="D443" s="427" t="s">
        <v>571</v>
      </c>
      <c r="E443" s="425">
        <f>+'[2]13.9.'!$H$45</f>
        <v>45548</v>
      </c>
      <c r="F443" s="653">
        <v>63500</v>
      </c>
      <c r="G443" s="745">
        <v>12.36</v>
      </c>
      <c r="H443" s="746">
        <v>11.6</v>
      </c>
    </row>
    <row r="444" spans="1:8" s="418" customFormat="1">
      <c r="A444" s="745">
        <v>12.37</v>
      </c>
      <c r="B444" s="746">
        <v>11.7</v>
      </c>
      <c r="C444" s="429" t="s">
        <v>1617</v>
      </c>
      <c r="D444" s="427" t="s">
        <v>571</v>
      </c>
      <c r="E444" s="425">
        <f>+'[2]13.10.'!$H$45</f>
        <v>36792</v>
      </c>
      <c r="F444" s="653">
        <v>97192</v>
      </c>
      <c r="G444" s="745">
        <v>12.37</v>
      </c>
      <c r="H444" s="746">
        <v>11.7</v>
      </c>
    </row>
    <row r="445" spans="1:8" s="418" customFormat="1">
      <c r="A445" s="745">
        <v>12.38</v>
      </c>
      <c r="B445" s="746">
        <v>11.8</v>
      </c>
      <c r="C445" s="429" t="s">
        <v>1618</v>
      </c>
      <c r="D445" s="427" t="s">
        <v>571</v>
      </c>
      <c r="E445" s="425">
        <f>+'[2]13.11.'!$H$45</f>
        <v>44168</v>
      </c>
      <c r="F445" s="653">
        <v>39654</v>
      </c>
      <c r="G445" s="745">
        <v>12.38</v>
      </c>
      <c r="H445" s="746">
        <v>11.8</v>
      </c>
    </row>
    <row r="446" spans="1:8" s="418" customFormat="1" ht="24">
      <c r="A446" s="745">
        <v>12.39</v>
      </c>
      <c r="B446" s="746">
        <v>11.9</v>
      </c>
      <c r="C446" s="429" t="s">
        <v>1619</v>
      </c>
      <c r="D446" s="427" t="s">
        <v>571</v>
      </c>
      <c r="E446" s="425">
        <f>+'[2]13.12.'!$H$45</f>
        <v>62692</v>
      </c>
      <c r="F446" s="653">
        <v>55293</v>
      </c>
      <c r="G446" s="745">
        <v>12.39</v>
      </c>
      <c r="H446" s="746">
        <v>11.9</v>
      </c>
    </row>
    <row r="447" spans="1:8" s="418" customFormat="1" ht="24">
      <c r="A447" s="745">
        <v>12.4</v>
      </c>
      <c r="B447" s="746">
        <v>12</v>
      </c>
      <c r="C447" s="429" t="s">
        <v>1620</v>
      </c>
      <c r="D447" s="427" t="s">
        <v>571</v>
      </c>
      <c r="E447" s="425">
        <f>+'[2]13.13.'!$H$45</f>
        <v>72370</v>
      </c>
      <c r="F447" s="653">
        <v>82445</v>
      </c>
      <c r="G447" s="745">
        <v>12.4</v>
      </c>
      <c r="H447" s="746">
        <v>12</v>
      </c>
    </row>
    <row r="448" spans="1:8" s="418" customFormat="1" ht="24">
      <c r="A448" s="745">
        <v>12.41</v>
      </c>
      <c r="B448" s="746">
        <v>12.1</v>
      </c>
      <c r="C448" s="429" t="s">
        <v>1621</v>
      </c>
      <c r="D448" s="427" t="s">
        <v>571</v>
      </c>
      <c r="E448" s="425">
        <f>+'[2]13.14.'!$H$45</f>
        <v>101892</v>
      </c>
      <c r="F448" s="653">
        <v>125364</v>
      </c>
      <c r="G448" s="745">
        <v>12.41</v>
      </c>
      <c r="H448" s="746">
        <v>12.1</v>
      </c>
    </row>
    <row r="449" spans="1:8" s="418" customFormat="1" ht="24">
      <c r="A449" s="745">
        <v>12.42</v>
      </c>
      <c r="B449" s="746">
        <v>12.2</v>
      </c>
      <c r="C449" s="429" t="s">
        <v>1622</v>
      </c>
      <c r="D449" s="427" t="s">
        <v>571</v>
      </c>
      <c r="E449" s="425">
        <f>+'[2]13.15.'!$H$45</f>
        <v>99151</v>
      </c>
      <c r="F449" s="653">
        <v>199339</v>
      </c>
      <c r="G449" s="745">
        <v>12.42</v>
      </c>
      <c r="H449" s="746">
        <v>12.2</v>
      </c>
    </row>
    <row r="450" spans="1:8" s="418" customFormat="1" ht="24">
      <c r="A450" s="745">
        <v>12.43</v>
      </c>
      <c r="B450" s="746">
        <v>12.3</v>
      </c>
      <c r="C450" s="429" t="s">
        <v>1623</v>
      </c>
      <c r="D450" s="427" t="s">
        <v>571</v>
      </c>
      <c r="E450" s="425">
        <f>+'[2]13.16.'!$H$45</f>
        <v>102670</v>
      </c>
      <c r="F450" s="653">
        <v>259443</v>
      </c>
      <c r="G450" s="745">
        <v>12.43</v>
      </c>
      <c r="H450" s="746">
        <v>12.3</v>
      </c>
    </row>
    <row r="451" spans="1:8" s="418" customFormat="1" ht="24">
      <c r="A451" s="745">
        <v>12.44</v>
      </c>
      <c r="B451" s="746">
        <v>12.4</v>
      </c>
      <c r="C451" s="429" t="s">
        <v>1624</v>
      </c>
      <c r="D451" s="427" t="s">
        <v>571</v>
      </c>
      <c r="E451" s="438"/>
      <c r="F451" s="653">
        <v>393053</v>
      </c>
      <c r="G451" s="745">
        <v>12.44</v>
      </c>
      <c r="H451" s="746">
        <v>12.4</v>
      </c>
    </row>
    <row r="452" spans="1:8" s="418" customFormat="1">
      <c r="A452" s="745">
        <v>12.45</v>
      </c>
      <c r="B452" s="746">
        <v>12.5</v>
      </c>
      <c r="C452" s="429" t="s">
        <v>1625</v>
      </c>
      <c r="D452" s="427" t="s">
        <v>571</v>
      </c>
      <c r="E452" s="431"/>
      <c r="F452" s="653">
        <v>10403</v>
      </c>
      <c r="G452" s="745">
        <v>12.45</v>
      </c>
      <c r="H452" s="746">
        <v>12.5</v>
      </c>
    </row>
    <row r="453" spans="1:8" s="418" customFormat="1">
      <c r="A453" s="745">
        <v>12.46</v>
      </c>
      <c r="B453" s="746">
        <v>12.6</v>
      </c>
      <c r="C453" s="429" t="s">
        <v>1626</v>
      </c>
      <c r="D453" s="427" t="s">
        <v>571</v>
      </c>
      <c r="E453" s="425">
        <f>+'[2]14.1.'!$H$45</f>
        <v>86252</v>
      </c>
      <c r="F453" s="653">
        <v>10532</v>
      </c>
      <c r="G453" s="745">
        <v>12.46</v>
      </c>
      <c r="H453" s="746">
        <v>12.6</v>
      </c>
    </row>
    <row r="454" spans="1:8" s="418" customFormat="1">
      <c r="A454" s="745">
        <v>12.47</v>
      </c>
      <c r="B454" s="746">
        <v>12.7</v>
      </c>
      <c r="C454" s="429" t="s">
        <v>1627</v>
      </c>
      <c r="D454" s="427" t="s">
        <v>571</v>
      </c>
      <c r="E454" s="425">
        <f>+'[2]14.2.'!$H$45</f>
        <v>53445</v>
      </c>
      <c r="F454" s="653">
        <v>10532</v>
      </c>
      <c r="G454" s="745">
        <v>12.47</v>
      </c>
      <c r="H454" s="746">
        <v>12.7</v>
      </c>
    </row>
    <row r="455" spans="1:8" s="418" customFormat="1">
      <c r="A455" s="745">
        <v>12.48</v>
      </c>
      <c r="B455" s="746">
        <v>12.8</v>
      </c>
      <c r="C455" s="429" t="s">
        <v>1628</v>
      </c>
      <c r="D455" s="427" t="s">
        <v>571</v>
      </c>
      <c r="E455" s="425">
        <f>+'[2]14.3.'!$H$45</f>
        <v>99246</v>
      </c>
      <c r="F455" s="653">
        <v>12464</v>
      </c>
      <c r="G455" s="745">
        <v>12.48</v>
      </c>
      <c r="H455" s="746">
        <v>12.8</v>
      </c>
    </row>
    <row r="456" spans="1:8" s="418" customFormat="1">
      <c r="A456" s="745">
        <v>12.49</v>
      </c>
      <c r="B456" s="746">
        <v>12.9</v>
      </c>
      <c r="C456" s="429" t="s">
        <v>1629</v>
      </c>
      <c r="D456" s="427" t="s">
        <v>571</v>
      </c>
      <c r="E456" s="425">
        <f>+'[2]14.4.'!$H$45</f>
        <v>103796</v>
      </c>
      <c r="F456" s="653">
        <v>17320</v>
      </c>
      <c r="G456" s="745">
        <v>12.49</v>
      </c>
      <c r="H456" s="746">
        <v>12.9</v>
      </c>
    </row>
    <row r="457" spans="1:8" s="418" customFormat="1">
      <c r="A457" s="745">
        <v>12.5</v>
      </c>
      <c r="B457" s="746">
        <v>13</v>
      </c>
      <c r="C457" s="429" t="s">
        <v>1630</v>
      </c>
      <c r="D457" s="427" t="s">
        <v>571</v>
      </c>
      <c r="E457" s="425">
        <f>+'[2]14.5.'!$H$45</f>
        <v>110167</v>
      </c>
      <c r="F457" s="653">
        <v>13502</v>
      </c>
      <c r="G457" s="745">
        <v>12.5</v>
      </c>
      <c r="H457" s="746">
        <v>13</v>
      </c>
    </row>
    <row r="458" spans="1:8" s="418" customFormat="1">
      <c r="A458" s="745">
        <v>12.51</v>
      </c>
      <c r="B458" s="746">
        <v>13.1</v>
      </c>
      <c r="C458" s="429" t="s">
        <v>1631</v>
      </c>
      <c r="D458" s="427" t="s">
        <v>571</v>
      </c>
      <c r="E458" s="425">
        <f>+'[2]14.6.'!$H$45</f>
        <v>110635</v>
      </c>
      <c r="F458" s="653">
        <v>72696</v>
      </c>
      <c r="G458" s="745">
        <v>12.51</v>
      </c>
      <c r="H458" s="746">
        <v>13.1</v>
      </c>
    </row>
    <row r="459" spans="1:8" s="418" customFormat="1">
      <c r="A459" s="745">
        <v>12.52</v>
      </c>
      <c r="B459" s="746">
        <v>13.2</v>
      </c>
      <c r="C459" s="429" t="s">
        <v>1632</v>
      </c>
      <c r="D459" s="427" t="s">
        <v>571</v>
      </c>
      <c r="E459" s="425">
        <f>+'[2]14.7.'!$H$45</f>
        <v>65699</v>
      </c>
      <c r="F459" s="653">
        <v>35680</v>
      </c>
      <c r="G459" s="745">
        <v>12.52</v>
      </c>
      <c r="H459" s="746">
        <v>13.2</v>
      </c>
    </row>
    <row r="460" spans="1:8" s="418" customFormat="1">
      <c r="A460" s="745">
        <v>12.53</v>
      </c>
      <c r="B460" s="746">
        <v>13.3</v>
      </c>
      <c r="C460" s="429" t="s">
        <v>1633</v>
      </c>
      <c r="D460" s="427" t="s">
        <v>571</v>
      </c>
      <c r="E460" s="425">
        <f>+'[2]14.8.'!$H$45</f>
        <v>251672</v>
      </c>
      <c r="F460" s="653">
        <v>4996</v>
      </c>
      <c r="G460" s="745">
        <v>12.53</v>
      </c>
      <c r="H460" s="746">
        <v>13.3</v>
      </c>
    </row>
    <row r="461" spans="1:8" s="418" customFormat="1">
      <c r="A461" s="745">
        <v>12.54</v>
      </c>
      <c r="B461" s="746">
        <v>13.4</v>
      </c>
      <c r="C461" s="429" t="s">
        <v>1634</v>
      </c>
      <c r="D461" s="427" t="s">
        <v>571</v>
      </c>
      <c r="E461" s="425">
        <f>+'[2]14.9.'!$H$45</f>
        <v>87584</v>
      </c>
      <c r="F461" s="653">
        <v>6371</v>
      </c>
      <c r="G461" s="745">
        <v>12.54</v>
      </c>
      <c r="H461" s="746">
        <v>13.4</v>
      </c>
    </row>
    <row r="462" spans="1:8" s="418" customFormat="1">
      <c r="A462" s="745">
        <v>12.55</v>
      </c>
      <c r="B462" s="746">
        <v>13.5</v>
      </c>
      <c r="C462" s="429" t="s">
        <v>1635</v>
      </c>
      <c r="D462" s="427" t="s">
        <v>571</v>
      </c>
      <c r="E462" s="425">
        <f>+'[2]14.10.'!$H$45</f>
        <v>73300</v>
      </c>
      <c r="F462" s="653">
        <v>9726</v>
      </c>
      <c r="G462" s="745">
        <v>12.55</v>
      </c>
      <c r="H462" s="746">
        <v>13.5</v>
      </c>
    </row>
    <row r="463" spans="1:8" s="418" customFormat="1">
      <c r="A463" s="745">
        <v>12.56</v>
      </c>
      <c r="B463" s="746">
        <v>13.6</v>
      </c>
      <c r="C463" s="429" t="s">
        <v>1636</v>
      </c>
      <c r="D463" s="427" t="s">
        <v>571</v>
      </c>
      <c r="E463" s="425">
        <f>+'[2]14.11.'!$H$45</f>
        <v>17173</v>
      </c>
      <c r="F463" s="653">
        <v>14310</v>
      </c>
      <c r="G463" s="745">
        <v>12.56</v>
      </c>
      <c r="H463" s="746">
        <v>13.6</v>
      </c>
    </row>
    <row r="464" spans="1:8" s="418" customFormat="1">
      <c r="A464" s="745">
        <v>12.57</v>
      </c>
      <c r="B464" s="746">
        <v>13.7</v>
      </c>
      <c r="C464" s="429" t="s">
        <v>1637</v>
      </c>
      <c r="D464" s="427" t="s">
        <v>571</v>
      </c>
      <c r="E464" s="425">
        <f>+'[2]14.12.'!$H$45</f>
        <v>13417</v>
      </c>
      <c r="F464" s="653">
        <v>9459</v>
      </c>
      <c r="G464" s="745">
        <v>12.57</v>
      </c>
      <c r="H464" s="746">
        <v>13.7</v>
      </c>
    </row>
    <row r="465" spans="1:8" s="418" customFormat="1">
      <c r="A465" s="745">
        <v>12.58</v>
      </c>
      <c r="B465" s="746">
        <v>13.8</v>
      </c>
      <c r="C465" s="429" t="s">
        <v>1638</v>
      </c>
      <c r="D465" s="427" t="s">
        <v>571</v>
      </c>
      <c r="E465" s="425">
        <f>+'[2]14.13.'!$H$45</f>
        <v>17821</v>
      </c>
      <c r="F465" s="653">
        <v>20763</v>
      </c>
      <c r="G465" s="745">
        <v>12.58</v>
      </c>
      <c r="H465" s="746">
        <v>13.8</v>
      </c>
    </row>
    <row r="466" spans="1:8" s="418" customFormat="1">
      <c r="A466" s="745">
        <v>12.59</v>
      </c>
      <c r="B466" s="746">
        <v>13.9</v>
      </c>
      <c r="C466" s="429" t="s">
        <v>1639</v>
      </c>
      <c r="D466" s="427" t="s">
        <v>571</v>
      </c>
      <c r="E466" s="425">
        <f>+'[2]14.14.'!$H$45</f>
        <v>16645</v>
      </c>
      <c r="F466" s="653">
        <v>34739</v>
      </c>
      <c r="G466" s="745">
        <v>12.59</v>
      </c>
      <c r="H466" s="746">
        <v>13.9</v>
      </c>
    </row>
    <row r="467" spans="1:8" s="418" customFormat="1">
      <c r="A467" s="745">
        <v>12.6</v>
      </c>
      <c r="B467" s="746">
        <v>14</v>
      </c>
      <c r="C467" s="429" t="s">
        <v>1640</v>
      </c>
      <c r="D467" s="427" t="s">
        <v>571</v>
      </c>
      <c r="E467" s="425">
        <f>+'[2]14.15.'!$H$45</f>
        <v>26381</v>
      </c>
      <c r="F467" s="653">
        <v>15141</v>
      </c>
      <c r="G467" s="745">
        <v>12.6</v>
      </c>
      <c r="H467" s="746">
        <v>14</v>
      </c>
    </row>
    <row r="468" spans="1:8" s="418" customFormat="1">
      <c r="A468" s="745">
        <v>12.61</v>
      </c>
      <c r="B468" s="746">
        <v>14.1</v>
      </c>
      <c r="C468" s="429" t="s">
        <v>1641</v>
      </c>
      <c r="D468" s="427" t="s">
        <v>571</v>
      </c>
      <c r="E468" s="425">
        <f>+'[2]14.16.'!$H$45</f>
        <v>49289</v>
      </c>
      <c r="F468" s="653">
        <v>27747</v>
      </c>
      <c r="G468" s="745">
        <v>12.61</v>
      </c>
      <c r="H468" s="746">
        <v>14.1</v>
      </c>
    </row>
    <row r="469" spans="1:8" s="418" customFormat="1">
      <c r="A469" s="745">
        <v>12.62</v>
      </c>
      <c r="B469" s="746">
        <v>14.2</v>
      </c>
      <c r="C469" s="429" t="s">
        <v>1642</v>
      </c>
      <c r="D469" s="427" t="s">
        <v>571</v>
      </c>
      <c r="E469" s="425">
        <f>+'[2]14.17.'!$H$45</f>
        <v>16110</v>
      </c>
      <c r="F469" s="653">
        <v>25493</v>
      </c>
      <c r="G469" s="745">
        <v>12.62</v>
      </c>
      <c r="H469" s="746">
        <v>14.2</v>
      </c>
    </row>
    <row r="470" spans="1:8" s="418" customFormat="1">
      <c r="A470" s="745">
        <v>12.63</v>
      </c>
      <c r="B470" s="746">
        <v>14.3</v>
      </c>
      <c r="C470" s="429" t="s">
        <v>1643</v>
      </c>
      <c r="D470" s="427" t="s">
        <v>571</v>
      </c>
      <c r="E470" s="425">
        <f>+'[2]14.18.'!$H$45</f>
        <v>115274</v>
      </c>
      <c r="F470" s="653">
        <v>54612</v>
      </c>
      <c r="G470" s="745">
        <v>12.63</v>
      </c>
      <c r="H470" s="746">
        <v>14.3</v>
      </c>
    </row>
    <row r="471" spans="1:8" s="418" customFormat="1">
      <c r="A471" s="745">
        <v>12.64</v>
      </c>
      <c r="B471" s="746">
        <v>14.4</v>
      </c>
      <c r="C471" s="429" t="s">
        <v>1644</v>
      </c>
      <c r="D471" s="427" t="s">
        <v>571</v>
      </c>
      <c r="E471" s="425">
        <f>+'[2]14.19.'!$H$44</f>
        <v>185715</v>
      </c>
      <c r="F471" s="653">
        <v>48721</v>
      </c>
      <c r="G471" s="745">
        <v>12.64</v>
      </c>
      <c r="H471" s="746">
        <v>14.4</v>
      </c>
    </row>
    <row r="472" spans="1:8" s="418" customFormat="1" ht="24">
      <c r="A472" s="745">
        <v>12.65</v>
      </c>
      <c r="B472" s="746">
        <v>14.5</v>
      </c>
      <c r="C472" s="429" t="s">
        <v>1645</v>
      </c>
      <c r="D472" s="427" t="s">
        <v>116</v>
      </c>
      <c r="E472" s="425">
        <f>+'[2]14.20.'!$H$45</f>
        <v>13646</v>
      </c>
      <c r="F472" s="653">
        <v>114314</v>
      </c>
      <c r="G472" s="745">
        <v>12.65</v>
      </c>
      <c r="H472" s="746">
        <v>14.5</v>
      </c>
    </row>
    <row r="473" spans="1:8" s="418" customFormat="1" ht="24">
      <c r="A473" s="745">
        <v>12.66</v>
      </c>
      <c r="B473" s="746">
        <v>14.6</v>
      </c>
      <c r="C473" s="429" t="s">
        <v>1646</v>
      </c>
      <c r="D473" s="427" t="s">
        <v>116</v>
      </c>
      <c r="E473" s="425">
        <f>+'[2]14.21.'!$H$45</f>
        <v>52318</v>
      </c>
      <c r="F473" s="653">
        <v>153340</v>
      </c>
      <c r="G473" s="745">
        <v>12.66</v>
      </c>
      <c r="H473" s="746">
        <v>14.6</v>
      </c>
    </row>
    <row r="474" spans="1:8" s="418" customFormat="1" ht="24">
      <c r="A474" s="745">
        <v>12.67</v>
      </c>
      <c r="B474" s="746">
        <v>14.7</v>
      </c>
      <c r="C474" s="429" t="s">
        <v>1647</v>
      </c>
      <c r="D474" s="427" t="s">
        <v>116</v>
      </c>
      <c r="E474" s="425">
        <f>+'[2]14.22.'!$H$45</f>
        <v>67827</v>
      </c>
      <c r="F474" s="653">
        <v>235649</v>
      </c>
      <c r="G474" s="745">
        <v>12.67</v>
      </c>
      <c r="H474" s="746">
        <v>14.7</v>
      </c>
    </row>
    <row r="475" spans="1:8" s="418" customFormat="1" ht="24">
      <c r="A475" s="745">
        <v>12.68</v>
      </c>
      <c r="B475" s="746">
        <v>14.8</v>
      </c>
      <c r="C475" s="429" t="s">
        <v>1648</v>
      </c>
      <c r="D475" s="427" t="s">
        <v>116</v>
      </c>
      <c r="E475" s="425">
        <f>+'[2]14.23.'!$H$45</f>
        <v>77782</v>
      </c>
      <c r="F475" s="653">
        <v>545656</v>
      </c>
      <c r="G475" s="745">
        <v>12.68</v>
      </c>
      <c r="H475" s="746">
        <v>14.8</v>
      </c>
    </row>
    <row r="476" spans="1:8" s="418" customFormat="1" ht="24">
      <c r="A476" s="745">
        <v>12.69</v>
      </c>
      <c r="B476" s="746">
        <v>14.9</v>
      </c>
      <c r="C476" s="429" t="s">
        <v>1649</v>
      </c>
      <c r="D476" s="427" t="s">
        <v>116</v>
      </c>
      <c r="E476" s="425">
        <f>+'[2]14.24.'!$H$45</f>
        <v>78122</v>
      </c>
      <c r="F476" s="653">
        <v>687396</v>
      </c>
      <c r="G476" s="745">
        <v>12.69</v>
      </c>
      <c r="H476" s="746">
        <v>14.9</v>
      </c>
    </row>
    <row r="477" spans="1:8" s="418" customFormat="1" ht="24">
      <c r="A477" s="745">
        <v>12.7</v>
      </c>
      <c r="B477" s="746">
        <v>15</v>
      </c>
      <c r="C477" s="429" t="s">
        <v>1650</v>
      </c>
      <c r="D477" s="427" t="s">
        <v>116</v>
      </c>
      <c r="E477" s="425">
        <f>+'[2]14.25.'!$H$45</f>
        <v>75271</v>
      </c>
      <c r="F477" s="653">
        <v>779772</v>
      </c>
      <c r="G477" s="745">
        <v>12.7</v>
      </c>
      <c r="H477" s="746">
        <v>15</v>
      </c>
    </row>
    <row r="478" spans="1:8" s="418" customFormat="1" ht="24">
      <c r="A478" s="745">
        <v>12.71</v>
      </c>
      <c r="B478" s="746">
        <v>15.1</v>
      </c>
      <c r="C478" s="429" t="s">
        <v>1651</v>
      </c>
      <c r="D478" s="427" t="s">
        <v>116</v>
      </c>
      <c r="E478" s="425">
        <f>+'[2]14.26.'!$H$45</f>
        <v>83586</v>
      </c>
      <c r="F478" s="653">
        <v>886772</v>
      </c>
      <c r="G478" s="745">
        <v>12.71</v>
      </c>
      <c r="H478" s="746">
        <v>15.1</v>
      </c>
    </row>
    <row r="479" spans="1:8" s="418" customFormat="1" ht="24">
      <c r="A479" s="745">
        <v>12.72</v>
      </c>
      <c r="B479" s="746">
        <v>15.2</v>
      </c>
      <c r="C479" s="429" t="s">
        <v>1652</v>
      </c>
      <c r="D479" s="427" t="s">
        <v>116</v>
      </c>
      <c r="E479" s="425">
        <f>+'[2]14.27.'!$H$45</f>
        <v>18477</v>
      </c>
      <c r="F479" s="653">
        <v>998508</v>
      </c>
      <c r="G479" s="745">
        <v>12.72</v>
      </c>
      <c r="H479" s="746">
        <v>15.2</v>
      </c>
    </row>
    <row r="480" spans="1:8" s="418" customFormat="1" ht="24">
      <c r="A480" s="745">
        <v>12.73</v>
      </c>
      <c r="B480" s="746">
        <v>15.3</v>
      </c>
      <c r="C480" s="429" t="s">
        <v>1653</v>
      </c>
      <c r="D480" s="427" t="s">
        <v>116</v>
      </c>
      <c r="E480" s="425">
        <f>+'[2]14.28.'!$H$45</f>
        <v>75278</v>
      </c>
      <c r="F480" s="653">
        <v>1152127</v>
      </c>
      <c r="G480" s="745">
        <v>12.73</v>
      </c>
      <c r="H480" s="746">
        <v>15.3</v>
      </c>
    </row>
    <row r="481" spans="1:8" s="418" customFormat="1" ht="24">
      <c r="A481" s="745">
        <v>12.74</v>
      </c>
      <c r="B481" s="746">
        <v>15.4</v>
      </c>
      <c r="C481" s="429" t="s">
        <v>1654</v>
      </c>
      <c r="D481" s="427" t="s">
        <v>116</v>
      </c>
      <c r="E481" s="425">
        <f>+'[2]14.29.'!$H$45</f>
        <v>30810</v>
      </c>
      <c r="F481" s="653">
        <v>26404</v>
      </c>
      <c r="G481" s="745">
        <v>12.74</v>
      </c>
      <c r="H481" s="746">
        <v>15.4</v>
      </c>
    </row>
    <row r="482" spans="1:8" s="418" customFormat="1" ht="24">
      <c r="A482" s="745">
        <v>12.75</v>
      </c>
      <c r="B482" s="746">
        <v>15.5</v>
      </c>
      <c r="C482" s="429" t="s">
        <v>1655</v>
      </c>
      <c r="D482" s="427" t="s">
        <v>116</v>
      </c>
      <c r="E482" s="425">
        <f>+'[2]14.30.'!$H$46</f>
        <v>180292</v>
      </c>
      <c r="F482" s="653">
        <v>29152</v>
      </c>
      <c r="G482" s="745">
        <v>12.75</v>
      </c>
      <c r="H482" s="746">
        <v>15.5</v>
      </c>
    </row>
    <row r="483" spans="1:8" s="418" customFormat="1" ht="24">
      <c r="A483" s="745">
        <v>12.76</v>
      </c>
      <c r="B483" s="746">
        <v>15.6</v>
      </c>
      <c r="C483" s="429" t="s">
        <v>1656</v>
      </c>
      <c r="D483" s="427" t="s">
        <v>116</v>
      </c>
      <c r="E483" s="425">
        <f>+'[2]14.31.'!$H$45</f>
        <v>16954</v>
      </c>
      <c r="F483" s="653">
        <v>179178</v>
      </c>
      <c r="G483" s="745">
        <v>12.76</v>
      </c>
      <c r="H483" s="746">
        <v>15.6</v>
      </c>
    </row>
    <row r="484" spans="1:8" s="418" customFormat="1" ht="24">
      <c r="A484" s="745">
        <v>12.77</v>
      </c>
      <c r="B484" s="746">
        <v>15.7</v>
      </c>
      <c r="C484" s="429" t="s">
        <v>1657</v>
      </c>
      <c r="D484" s="427" t="s">
        <v>116</v>
      </c>
      <c r="E484" s="425">
        <f>+'[2]14.32.'!$H$45</f>
        <v>34103</v>
      </c>
      <c r="F484" s="653">
        <v>160909</v>
      </c>
      <c r="G484" s="745">
        <v>12.77</v>
      </c>
      <c r="H484" s="746">
        <v>15.7</v>
      </c>
    </row>
    <row r="485" spans="1:8" s="418" customFormat="1" ht="24">
      <c r="A485" s="745">
        <v>12.78</v>
      </c>
      <c r="B485" s="746">
        <v>15.8</v>
      </c>
      <c r="C485" s="429" t="s">
        <v>1658</v>
      </c>
      <c r="D485" s="427" t="s">
        <v>116</v>
      </c>
      <c r="E485" s="425">
        <f>+'[2]14.33.'!$H$45</f>
        <v>23105</v>
      </c>
      <c r="F485" s="653">
        <v>263445</v>
      </c>
      <c r="G485" s="745">
        <v>12.78</v>
      </c>
      <c r="H485" s="746">
        <v>15.8</v>
      </c>
    </row>
    <row r="486" spans="1:8" s="418" customFormat="1" ht="24">
      <c r="A486" s="745">
        <v>12.79</v>
      </c>
      <c r="B486" s="746">
        <v>15.9</v>
      </c>
      <c r="C486" s="429" t="s">
        <v>1659</v>
      </c>
      <c r="D486" s="427" t="s">
        <v>116</v>
      </c>
      <c r="E486" s="425">
        <f>+'[2]14.34.'!$H$45</f>
        <v>22542</v>
      </c>
      <c r="F486" s="653">
        <v>257985</v>
      </c>
      <c r="G486" s="745">
        <v>12.79</v>
      </c>
      <c r="H486" s="746">
        <v>15.9</v>
      </c>
    </row>
    <row r="487" spans="1:8" s="418" customFormat="1" ht="24">
      <c r="A487" s="745">
        <v>12.8</v>
      </c>
      <c r="B487" s="746">
        <v>16</v>
      </c>
      <c r="C487" s="429" t="s">
        <v>1660</v>
      </c>
      <c r="D487" s="427" t="s">
        <v>116</v>
      </c>
      <c r="E487" s="425">
        <f>+'[2]14.35.'!$H$45</f>
        <v>14878</v>
      </c>
      <c r="F487" s="653">
        <v>282383</v>
      </c>
      <c r="G487" s="745">
        <v>12.8</v>
      </c>
      <c r="H487" s="746">
        <v>16</v>
      </c>
    </row>
    <row r="488" spans="1:8" s="418" customFormat="1" ht="24">
      <c r="A488" s="745">
        <v>12.81</v>
      </c>
      <c r="B488" s="746">
        <v>16.100000000000001</v>
      </c>
      <c r="C488" s="429" t="s">
        <v>1661</v>
      </c>
      <c r="D488" s="427" t="s">
        <v>116</v>
      </c>
      <c r="E488" s="425">
        <f>+'[2]14.36.'!$H$45</f>
        <v>15084</v>
      </c>
      <c r="F488" s="653">
        <v>792704</v>
      </c>
      <c r="G488" s="745">
        <v>12.81</v>
      </c>
      <c r="H488" s="746">
        <v>16.100000000000001</v>
      </c>
    </row>
    <row r="489" spans="1:8" s="418" customFormat="1" ht="24">
      <c r="A489" s="745">
        <v>12.82</v>
      </c>
      <c r="B489" s="746">
        <v>16.2</v>
      </c>
      <c r="C489" s="429" t="s">
        <v>1662</v>
      </c>
      <c r="D489" s="427" t="s">
        <v>116</v>
      </c>
      <c r="E489" s="425">
        <f>+'[2]14.37.'!$H$45</f>
        <v>29449</v>
      </c>
      <c r="F489" s="653">
        <v>1267539</v>
      </c>
      <c r="G489" s="745">
        <v>12.82</v>
      </c>
      <c r="H489" s="746">
        <v>16.2</v>
      </c>
    </row>
    <row r="490" spans="1:8" s="418" customFormat="1" ht="15" customHeight="1">
      <c r="A490" s="745">
        <v>12.83</v>
      </c>
      <c r="B490" s="746">
        <v>16.3</v>
      </c>
      <c r="C490" s="429" t="s">
        <v>1663</v>
      </c>
      <c r="D490" s="427" t="s">
        <v>116</v>
      </c>
      <c r="E490" s="425">
        <f>+'[2]14.38.'!$H$45</f>
        <v>27131</v>
      </c>
      <c r="F490" s="653">
        <v>1280326</v>
      </c>
      <c r="G490" s="745">
        <v>12.83</v>
      </c>
      <c r="H490" s="746">
        <v>16.3</v>
      </c>
    </row>
    <row r="491" spans="1:8" s="418" customFormat="1" ht="20.25" customHeight="1">
      <c r="A491" s="745">
        <v>12.84</v>
      </c>
      <c r="B491" s="746">
        <v>16.399999999999999</v>
      </c>
      <c r="C491" s="429" t="s">
        <v>1664</v>
      </c>
      <c r="D491" s="427" t="s">
        <v>116</v>
      </c>
      <c r="E491" s="425">
        <f>+'[2]14.39.'!$H$45</f>
        <v>25634</v>
      </c>
      <c r="F491" s="653">
        <v>736189</v>
      </c>
      <c r="G491" s="745">
        <v>12.84</v>
      </c>
      <c r="H491" s="746">
        <v>16.399999999999999</v>
      </c>
    </row>
    <row r="492" spans="1:8" s="418" customFormat="1" ht="20.25" customHeight="1">
      <c r="A492" s="745">
        <v>12.85</v>
      </c>
      <c r="B492" s="746">
        <v>16.5</v>
      </c>
      <c r="C492" s="429" t="s">
        <v>1665</v>
      </c>
      <c r="D492" s="427" t="s">
        <v>116</v>
      </c>
      <c r="E492" s="425">
        <f>+'[2]14.40.'!$H$46</f>
        <v>29634</v>
      </c>
      <c r="F492" s="653">
        <v>107481</v>
      </c>
      <c r="G492" s="745">
        <v>12.85</v>
      </c>
      <c r="H492" s="746">
        <v>16.5</v>
      </c>
    </row>
    <row r="493" spans="1:8" s="418" customFormat="1" ht="24">
      <c r="A493" s="745">
        <v>12.86</v>
      </c>
      <c r="B493" s="746">
        <v>16.600000000000001</v>
      </c>
      <c r="C493" s="429" t="s">
        <v>1666</v>
      </c>
      <c r="D493" s="427" t="s">
        <v>116</v>
      </c>
      <c r="E493" s="425">
        <f>+'[2]14.41.'!$H$45</f>
        <v>95384</v>
      </c>
      <c r="F493" s="653">
        <v>110413</v>
      </c>
      <c r="G493" s="745">
        <v>12.86</v>
      </c>
      <c r="H493" s="746">
        <v>16.600000000000001</v>
      </c>
    </row>
    <row r="494" spans="1:8" s="418" customFormat="1" ht="24">
      <c r="A494" s="745">
        <v>12.87</v>
      </c>
      <c r="B494" s="746">
        <v>16.7</v>
      </c>
      <c r="C494" s="429" t="s">
        <v>1667</v>
      </c>
      <c r="D494" s="427" t="s">
        <v>116</v>
      </c>
      <c r="E494" s="425">
        <f>+'[2]14.42.'!$H$45</f>
        <v>109743</v>
      </c>
      <c r="F494" s="653">
        <v>119289</v>
      </c>
      <c r="G494" s="745">
        <v>12.87</v>
      </c>
      <c r="H494" s="746">
        <v>16.7</v>
      </c>
    </row>
    <row r="495" spans="1:8" s="418" customFormat="1" ht="36">
      <c r="A495" s="745">
        <v>12.88</v>
      </c>
      <c r="B495" s="746">
        <v>16.8</v>
      </c>
      <c r="C495" s="429" t="s">
        <v>1668</v>
      </c>
      <c r="D495" s="427" t="s">
        <v>116</v>
      </c>
      <c r="E495" s="425">
        <f>+'[2]14.43.'!$H$45</f>
        <v>61493</v>
      </c>
      <c r="F495" s="653">
        <v>111507</v>
      </c>
      <c r="G495" s="745">
        <v>12.88</v>
      </c>
      <c r="H495" s="746">
        <v>16.8</v>
      </c>
    </row>
    <row r="496" spans="1:8" s="418" customFormat="1" ht="36">
      <c r="A496" s="745">
        <v>12.89</v>
      </c>
      <c r="B496" s="746">
        <v>16.899999999999999</v>
      </c>
      <c r="C496" s="429" t="s">
        <v>1669</v>
      </c>
      <c r="D496" s="427" t="s">
        <v>116</v>
      </c>
      <c r="E496" s="425">
        <f>+'[2]14.44.'!$H$43</f>
        <v>20774</v>
      </c>
      <c r="F496" s="653">
        <v>122515</v>
      </c>
      <c r="G496" s="745">
        <v>12.89</v>
      </c>
      <c r="H496" s="746">
        <v>16.899999999999999</v>
      </c>
    </row>
    <row r="497" spans="1:8" s="418" customFormat="1" ht="36">
      <c r="A497" s="745">
        <v>12.9</v>
      </c>
      <c r="B497" s="746">
        <v>17</v>
      </c>
      <c r="C497" s="429" t="s">
        <v>1670</v>
      </c>
      <c r="D497" s="427" t="s">
        <v>116</v>
      </c>
      <c r="E497" s="425">
        <f>+'[2]14.45.'!$H$43</f>
        <v>140757</v>
      </c>
      <c r="F497" s="653">
        <v>126852</v>
      </c>
      <c r="G497" s="745">
        <v>12.9</v>
      </c>
      <c r="H497" s="746">
        <v>17</v>
      </c>
    </row>
    <row r="498" spans="1:8" s="418" customFormat="1" ht="36">
      <c r="A498" s="745">
        <v>12.91</v>
      </c>
      <c r="B498" s="746">
        <v>17.100000000000001</v>
      </c>
      <c r="C498" s="429" t="s">
        <v>1671</v>
      </c>
      <c r="D498" s="427" t="s">
        <v>116</v>
      </c>
      <c r="E498" s="425">
        <f>+'[2]14.46.'!$H$43</f>
        <v>173493</v>
      </c>
      <c r="F498" s="653">
        <v>105660</v>
      </c>
      <c r="G498" s="745">
        <v>12.91</v>
      </c>
      <c r="H498" s="746">
        <v>17.100000000000001</v>
      </c>
    </row>
    <row r="499" spans="1:8" s="418" customFormat="1" ht="36">
      <c r="A499" s="745">
        <v>12.92</v>
      </c>
      <c r="B499" s="746">
        <v>17.2</v>
      </c>
      <c r="C499" s="429" t="s">
        <v>1672</v>
      </c>
      <c r="D499" s="427" t="s">
        <v>116</v>
      </c>
      <c r="E499" s="438"/>
      <c r="F499" s="653">
        <v>183468</v>
      </c>
      <c r="G499" s="745">
        <v>12.92</v>
      </c>
      <c r="H499" s="746">
        <v>17.2</v>
      </c>
    </row>
    <row r="500" spans="1:8" s="418" customFormat="1" ht="36">
      <c r="A500" s="745">
        <v>12.93</v>
      </c>
      <c r="B500" s="746">
        <v>17.3</v>
      </c>
      <c r="C500" s="429" t="s">
        <v>1673</v>
      </c>
      <c r="D500" s="427" t="s">
        <v>116</v>
      </c>
      <c r="E500" s="431"/>
      <c r="F500" s="653">
        <v>129764</v>
      </c>
      <c r="G500" s="745">
        <v>12.93</v>
      </c>
      <c r="H500" s="746">
        <v>17.3</v>
      </c>
    </row>
    <row r="501" spans="1:8" s="418" customFormat="1" ht="36">
      <c r="A501" s="745">
        <v>12.94</v>
      </c>
      <c r="B501" s="746">
        <v>17.399999999999999</v>
      </c>
      <c r="C501" s="429" t="s">
        <v>1674</v>
      </c>
      <c r="D501" s="427" t="s">
        <v>116</v>
      </c>
      <c r="E501" s="425">
        <f>+'[2]15.1.'!$H$45</f>
        <v>103698</v>
      </c>
      <c r="F501" s="653">
        <v>109735</v>
      </c>
      <c r="G501" s="745">
        <v>12.94</v>
      </c>
      <c r="H501" s="746">
        <v>17.399999999999999</v>
      </c>
    </row>
    <row r="502" spans="1:8" s="418" customFormat="1" ht="36">
      <c r="A502" s="745">
        <v>12.95</v>
      </c>
      <c r="B502" s="746">
        <v>17.5</v>
      </c>
      <c r="C502" s="429" t="s">
        <v>1675</v>
      </c>
      <c r="D502" s="427" t="s">
        <v>116</v>
      </c>
      <c r="E502" s="425">
        <f>+'[2]15.2.'!$H$45</f>
        <v>61418</v>
      </c>
      <c r="F502" s="653">
        <v>112968</v>
      </c>
      <c r="G502" s="745">
        <v>12.95</v>
      </c>
      <c r="H502" s="746">
        <v>17.5</v>
      </c>
    </row>
    <row r="503" spans="1:8" s="418" customFormat="1" ht="36">
      <c r="A503" s="745">
        <v>12.96</v>
      </c>
      <c r="B503" s="746">
        <v>17.600000000000001</v>
      </c>
      <c r="C503" s="429" t="s">
        <v>1676</v>
      </c>
      <c r="D503" s="427" t="s">
        <v>116</v>
      </c>
      <c r="E503" s="425">
        <f>+'[2]15.3.'!$H$46</f>
        <v>86648</v>
      </c>
      <c r="F503" s="653">
        <v>172758</v>
      </c>
      <c r="G503" s="745">
        <v>12.96</v>
      </c>
      <c r="H503" s="746">
        <v>17.600000000000001</v>
      </c>
    </row>
    <row r="504" spans="1:8" s="418" customFormat="1" ht="24">
      <c r="A504" s="745">
        <v>12.97</v>
      </c>
      <c r="B504" s="746">
        <v>17.7</v>
      </c>
      <c r="C504" s="429" t="s">
        <v>1677</v>
      </c>
      <c r="D504" s="427" t="s">
        <v>116</v>
      </c>
      <c r="E504" s="425">
        <f>+'[2]15.4.'!$H$46</f>
        <v>103902</v>
      </c>
      <c r="F504" s="653">
        <v>921087</v>
      </c>
      <c r="G504" s="745">
        <v>12.97</v>
      </c>
      <c r="H504" s="746">
        <v>17.7</v>
      </c>
    </row>
    <row r="505" spans="1:8" s="418" customFormat="1" ht="24">
      <c r="A505" s="745">
        <v>12.98</v>
      </c>
      <c r="B505" s="746">
        <v>17.8</v>
      </c>
      <c r="C505" s="429" t="s">
        <v>1678</v>
      </c>
      <c r="D505" s="427" t="s">
        <v>116</v>
      </c>
      <c r="E505" s="425">
        <f>+'[2]15.5.'!$H$46</f>
        <v>78478</v>
      </c>
      <c r="F505" s="653">
        <v>1291279</v>
      </c>
      <c r="G505" s="745">
        <v>12.98</v>
      </c>
      <c r="H505" s="746">
        <v>17.8</v>
      </c>
    </row>
    <row r="506" spans="1:8" s="418" customFormat="1" ht="24">
      <c r="A506" s="745">
        <v>12.99</v>
      </c>
      <c r="B506" s="746">
        <v>17.899999999999999</v>
      </c>
      <c r="C506" s="429" t="s">
        <v>1679</v>
      </c>
      <c r="D506" s="427" t="s">
        <v>116</v>
      </c>
      <c r="E506" s="425">
        <f>+'[2]15.6.'!$H$45</f>
        <v>141213</v>
      </c>
      <c r="F506" s="653">
        <v>2222313</v>
      </c>
      <c r="G506" s="745">
        <v>12.99</v>
      </c>
      <c r="H506" s="746">
        <v>17.899999999999999</v>
      </c>
    </row>
    <row r="507" spans="1:8" s="418" customFormat="1" ht="24">
      <c r="A507" s="763">
        <v>12.1</v>
      </c>
      <c r="B507" s="764">
        <v>18</v>
      </c>
      <c r="C507" s="429" t="s">
        <v>1680</v>
      </c>
      <c r="D507" s="427" t="s">
        <v>116</v>
      </c>
      <c r="E507" s="425">
        <f>+'[2]15.7.'!$H$45</f>
        <v>68951</v>
      </c>
      <c r="F507" s="653">
        <v>5139093</v>
      </c>
      <c r="G507" s="763">
        <v>12.1</v>
      </c>
      <c r="H507" s="764">
        <v>18</v>
      </c>
    </row>
    <row r="508" spans="1:8" s="418" customFormat="1" ht="24">
      <c r="A508" s="763">
        <f>+A507+0.001</f>
        <v>12.100999999999999</v>
      </c>
      <c r="B508" s="764">
        <v>18.100000000000001</v>
      </c>
      <c r="C508" s="429" t="s">
        <v>1681</v>
      </c>
      <c r="D508" s="427" t="s">
        <v>116</v>
      </c>
      <c r="E508" s="425">
        <f>+'[2]15.8.'!$H$45</f>
        <v>153740</v>
      </c>
      <c r="F508" s="653">
        <v>15401138</v>
      </c>
      <c r="G508" s="763">
        <f>+G507+0.001</f>
        <v>12.100999999999999</v>
      </c>
      <c r="H508" s="764">
        <v>18.100000000000001</v>
      </c>
    </row>
    <row r="509" spans="1:8" s="418" customFormat="1" ht="24">
      <c r="A509" s="763">
        <f t="shared" ref="A509:A558" si="0">+A508+0.001</f>
        <v>12.101999999999999</v>
      </c>
      <c r="B509" s="764">
        <v>19.100000000000001</v>
      </c>
      <c r="C509" s="429" t="s">
        <v>1682</v>
      </c>
      <c r="D509" s="427" t="s">
        <v>116</v>
      </c>
      <c r="E509" s="425">
        <f>+'[2]15.9.'!$H$45</f>
        <v>22852</v>
      </c>
      <c r="F509" s="653">
        <v>18276612</v>
      </c>
      <c r="G509" s="763">
        <f t="shared" ref="G509:G558" si="1">+G508+0.001</f>
        <v>12.101999999999999</v>
      </c>
      <c r="H509" s="764">
        <v>19.100000000000001</v>
      </c>
    </row>
    <row r="510" spans="1:8" s="418" customFormat="1" ht="24">
      <c r="A510" s="763">
        <f t="shared" si="0"/>
        <v>12.102999999999998</v>
      </c>
      <c r="B510" s="764">
        <v>20.100000000000001</v>
      </c>
      <c r="C510" s="429" t="s">
        <v>1683</v>
      </c>
      <c r="D510" s="427" t="s">
        <v>116</v>
      </c>
      <c r="E510" s="425">
        <f>+'[2]15.10.'!$H$45</f>
        <v>85658</v>
      </c>
      <c r="F510" s="653">
        <v>23133712</v>
      </c>
      <c r="G510" s="763">
        <f t="shared" si="1"/>
        <v>12.102999999999998</v>
      </c>
      <c r="H510" s="764">
        <v>20.100000000000001</v>
      </c>
    </row>
    <row r="511" spans="1:8" s="418" customFormat="1">
      <c r="A511" s="763">
        <f t="shared" si="0"/>
        <v>12.103999999999997</v>
      </c>
      <c r="B511" s="764">
        <v>21.1</v>
      </c>
      <c r="C511" s="429" t="s">
        <v>1684</v>
      </c>
      <c r="D511" s="427" t="s">
        <v>116</v>
      </c>
      <c r="E511" s="431"/>
      <c r="F511" s="653">
        <v>40486099</v>
      </c>
      <c r="G511" s="763">
        <f t="shared" si="1"/>
        <v>12.103999999999997</v>
      </c>
      <c r="H511" s="764">
        <v>21.1</v>
      </c>
    </row>
    <row r="512" spans="1:8" s="418" customFormat="1">
      <c r="A512" s="763">
        <f t="shared" si="0"/>
        <v>12.104999999999997</v>
      </c>
      <c r="B512" s="764">
        <v>22.1</v>
      </c>
      <c r="C512" s="429" t="s">
        <v>1685</v>
      </c>
      <c r="D512" s="427" t="s">
        <v>116</v>
      </c>
      <c r="E512" s="425">
        <f>+'[2]16.1.'!$H$45</f>
        <v>7497</v>
      </c>
      <c r="F512" s="653">
        <v>51627624</v>
      </c>
      <c r="G512" s="763">
        <f t="shared" si="1"/>
        <v>12.104999999999997</v>
      </c>
      <c r="H512" s="764">
        <v>22.1</v>
      </c>
    </row>
    <row r="513" spans="1:8" s="418" customFormat="1">
      <c r="A513" s="763">
        <f t="shared" si="0"/>
        <v>12.105999999999996</v>
      </c>
      <c r="B513" s="764">
        <v>23.1</v>
      </c>
      <c r="C513" s="429" t="s">
        <v>1686</v>
      </c>
      <c r="D513" s="427" t="s">
        <v>116</v>
      </c>
      <c r="E513" s="425">
        <f>+'[2]16.2.'!$H$45</f>
        <v>21200</v>
      </c>
      <c r="F513" s="653">
        <v>58675660</v>
      </c>
      <c r="G513" s="763">
        <f t="shared" si="1"/>
        <v>12.105999999999996</v>
      </c>
      <c r="H513" s="764">
        <v>23.1</v>
      </c>
    </row>
    <row r="514" spans="1:8" s="418" customFormat="1">
      <c r="A514" s="763">
        <f t="shared" si="0"/>
        <v>12.106999999999996</v>
      </c>
      <c r="B514" s="764">
        <v>24.1</v>
      </c>
      <c r="C514" s="429" t="s">
        <v>1687</v>
      </c>
      <c r="D514" s="427" t="s">
        <v>116</v>
      </c>
      <c r="E514" s="425">
        <f>+'[2]16.3.'!$H$45</f>
        <v>47202</v>
      </c>
      <c r="F514" s="653">
        <v>7365243</v>
      </c>
      <c r="G514" s="763">
        <f t="shared" si="1"/>
        <v>12.106999999999996</v>
      </c>
      <c r="H514" s="764">
        <v>24.1</v>
      </c>
    </row>
    <row r="515" spans="1:8" s="418" customFormat="1">
      <c r="A515" s="763">
        <f t="shared" si="0"/>
        <v>12.107999999999995</v>
      </c>
      <c r="B515" s="764">
        <v>25.1</v>
      </c>
      <c r="C515" s="429" t="s">
        <v>1688</v>
      </c>
      <c r="D515" s="427" t="s">
        <v>116</v>
      </c>
      <c r="E515" s="425">
        <f>+'[2]16.4.'!$H$46</f>
        <v>74321</v>
      </c>
      <c r="F515" s="653">
        <v>18877548</v>
      </c>
      <c r="G515" s="763">
        <f t="shared" si="1"/>
        <v>12.107999999999995</v>
      </c>
      <c r="H515" s="764">
        <v>25.1</v>
      </c>
    </row>
    <row r="516" spans="1:8" s="418" customFormat="1" ht="24">
      <c r="A516" s="763">
        <f t="shared" si="0"/>
        <v>12.108999999999995</v>
      </c>
      <c r="B516" s="764">
        <v>26.1</v>
      </c>
      <c r="C516" s="429" t="s">
        <v>1689</v>
      </c>
      <c r="D516" s="427" t="s">
        <v>116</v>
      </c>
      <c r="E516" s="425">
        <f>+'[2]16.5.'!$H$46</f>
        <v>85765</v>
      </c>
      <c r="F516" s="653">
        <v>189467</v>
      </c>
      <c r="G516" s="763">
        <f t="shared" si="1"/>
        <v>12.108999999999995</v>
      </c>
      <c r="H516" s="764">
        <v>26.1</v>
      </c>
    </row>
    <row r="517" spans="1:8" s="418" customFormat="1" ht="24.75" customHeight="1">
      <c r="A517" s="763">
        <f t="shared" si="0"/>
        <v>12.109999999999994</v>
      </c>
      <c r="B517" s="764">
        <v>27.1</v>
      </c>
      <c r="C517" s="429" t="s">
        <v>1690</v>
      </c>
      <c r="D517" s="427" t="s">
        <v>116</v>
      </c>
      <c r="E517" s="425">
        <f>+'[2]16.6.'!$H$45</f>
        <v>147299</v>
      </c>
      <c r="F517" s="653">
        <v>129307</v>
      </c>
      <c r="G517" s="763">
        <f t="shared" si="1"/>
        <v>12.109999999999994</v>
      </c>
      <c r="H517" s="764">
        <v>27.1</v>
      </c>
    </row>
    <row r="518" spans="1:8" s="418" customFormat="1" ht="12" customHeight="1">
      <c r="A518" s="763">
        <f t="shared" si="0"/>
        <v>12.110999999999994</v>
      </c>
      <c r="B518" s="764">
        <v>28.1</v>
      </c>
      <c r="C518" s="429" t="s">
        <v>1691</v>
      </c>
      <c r="D518" s="427" t="s">
        <v>116</v>
      </c>
      <c r="E518" s="425">
        <f>+'[2]16.7.'!$H$45</f>
        <v>30937</v>
      </c>
      <c r="F518" s="653">
        <v>37896</v>
      </c>
      <c r="G518" s="763">
        <f t="shared" si="1"/>
        <v>12.110999999999994</v>
      </c>
      <c r="H518" s="764">
        <v>28.1</v>
      </c>
    </row>
    <row r="519" spans="1:8" s="418" customFormat="1" ht="24">
      <c r="A519" s="763">
        <f t="shared" si="0"/>
        <v>12.111999999999993</v>
      </c>
      <c r="B519" s="764">
        <v>29.1</v>
      </c>
      <c r="C519" s="429" t="s">
        <v>1692</v>
      </c>
      <c r="D519" s="427" t="s">
        <v>116</v>
      </c>
      <c r="E519" s="425">
        <f>+'[2]16.8.'!$H$42</f>
        <v>93089</v>
      </c>
      <c r="F519" s="653">
        <v>43951</v>
      </c>
      <c r="G519" s="763">
        <f t="shared" si="1"/>
        <v>12.111999999999993</v>
      </c>
      <c r="H519" s="764">
        <v>29.1</v>
      </c>
    </row>
    <row r="520" spans="1:8" s="418" customFormat="1" ht="24">
      <c r="A520" s="763">
        <f t="shared" si="0"/>
        <v>12.112999999999992</v>
      </c>
      <c r="B520" s="764">
        <v>30.1</v>
      </c>
      <c r="C520" s="429" t="s">
        <v>1693</v>
      </c>
      <c r="D520" s="427" t="s">
        <v>116</v>
      </c>
      <c r="E520" s="425">
        <f>+'[2]16.9.'!$H$42</f>
        <v>104262</v>
      </c>
      <c r="F520" s="653">
        <v>59626</v>
      </c>
      <c r="G520" s="763">
        <f t="shared" si="1"/>
        <v>12.112999999999992</v>
      </c>
      <c r="H520" s="764">
        <v>30.1</v>
      </c>
    </row>
    <row r="521" spans="1:8" s="418" customFormat="1" ht="24">
      <c r="A521" s="763">
        <f t="shared" si="0"/>
        <v>12.113999999999992</v>
      </c>
      <c r="B521" s="764">
        <v>31.1</v>
      </c>
      <c r="C521" s="429" t="s">
        <v>1694</v>
      </c>
      <c r="D521" s="427" t="s">
        <v>116</v>
      </c>
      <c r="E521" s="425">
        <f>+'[2]16.10.'!$H$43</f>
        <v>147334</v>
      </c>
      <c r="F521" s="653">
        <v>41455</v>
      </c>
      <c r="G521" s="763">
        <f t="shared" si="1"/>
        <v>12.113999999999992</v>
      </c>
      <c r="H521" s="764">
        <v>31.1</v>
      </c>
    </row>
    <row r="522" spans="1:8" s="418" customFormat="1" ht="24">
      <c r="A522" s="763">
        <f t="shared" si="0"/>
        <v>12.114999999999991</v>
      </c>
      <c r="B522" s="764">
        <v>32.1</v>
      </c>
      <c r="C522" s="429" t="s">
        <v>1695</v>
      </c>
      <c r="D522" s="427" t="s">
        <v>116</v>
      </c>
      <c r="E522" s="425">
        <f>+'[2]16.11.'!$H$43</f>
        <v>78758</v>
      </c>
      <c r="F522" s="653">
        <v>45742</v>
      </c>
      <c r="G522" s="763">
        <f t="shared" si="1"/>
        <v>12.114999999999991</v>
      </c>
      <c r="H522" s="764">
        <v>32.1</v>
      </c>
    </row>
    <row r="523" spans="1:8" s="418" customFormat="1" ht="24">
      <c r="A523" s="763">
        <f t="shared" si="0"/>
        <v>12.115999999999991</v>
      </c>
      <c r="B523" s="764">
        <v>33.1</v>
      </c>
      <c r="C523" s="429" t="s">
        <v>1696</v>
      </c>
      <c r="D523" s="427" t="s">
        <v>116</v>
      </c>
      <c r="E523" s="425">
        <f>+'[2]16.12.'!$H$43</f>
        <v>130003</v>
      </c>
      <c r="F523" s="653">
        <v>62274</v>
      </c>
      <c r="G523" s="763">
        <f t="shared" si="1"/>
        <v>12.115999999999991</v>
      </c>
      <c r="H523" s="764">
        <v>33.1</v>
      </c>
    </row>
    <row r="524" spans="1:8" s="418" customFormat="1" ht="24">
      <c r="A524" s="763">
        <f t="shared" si="0"/>
        <v>12.11699999999999</v>
      </c>
      <c r="B524" s="764">
        <v>34.1</v>
      </c>
      <c r="C524" s="429" t="s">
        <v>1697</v>
      </c>
      <c r="D524" s="427" t="s">
        <v>116</v>
      </c>
      <c r="E524" s="425">
        <f>+'[2]16.13.'!$H$43</f>
        <v>136730</v>
      </c>
      <c r="F524" s="653">
        <v>319421</v>
      </c>
      <c r="G524" s="763">
        <f t="shared" si="1"/>
        <v>12.11699999999999</v>
      </c>
      <c r="H524" s="764">
        <v>34.1</v>
      </c>
    </row>
    <row r="525" spans="1:8" s="418" customFormat="1" ht="24">
      <c r="A525" s="763">
        <f t="shared" si="0"/>
        <v>12.11799999999999</v>
      </c>
      <c r="B525" s="764">
        <v>35.1</v>
      </c>
      <c r="C525" s="429" t="s">
        <v>1698</v>
      </c>
      <c r="D525" s="427" t="s">
        <v>116</v>
      </c>
      <c r="E525" s="441"/>
      <c r="F525" s="653">
        <v>91042</v>
      </c>
      <c r="G525" s="763">
        <f t="shared" si="1"/>
        <v>12.11799999999999</v>
      </c>
      <c r="H525" s="764">
        <v>35.1</v>
      </c>
    </row>
    <row r="526" spans="1:8" s="418" customFormat="1" ht="24">
      <c r="A526" s="763">
        <f t="shared" si="0"/>
        <v>12.118999999999989</v>
      </c>
      <c r="B526" s="764">
        <v>36.1</v>
      </c>
      <c r="C526" s="429" t="s">
        <v>1699</v>
      </c>
      <c r="D526" s="427" t="s">
        <v>116</v>
      </c>
      <c r="E526" s="431"/>
      <c r="F526" s="653">
        <v>120182</v>
      </c>
      <c r="G526" s="763">
        <f t="shared" si="1"/>
        <v>12.118999999999989</v>
      </c>
      <c r="H526" s="764">
        <v>36.1</v>
      </c>
    </row>
    <row r="527" spans="1:8" s="418" customFormat="1" ht="20.25" customHeight="1">
      <c r="A527" s="763">
        <f t="shared" si="0"/>
        <v>12.119999999999989</v>
      </c>
      <c r="B527" s="764">
        <v>37.1</v>
      </c>
      <c r="C527" s="429" t="s">
        <v>1700</v>
      </c>
      <c r="D527" s="427" t="s">
        <v>116</v>
      </c>
      <c r="E527" s="425">
        <f>+'[2]17.1.'!$H$45</f>
        <v>434686</v>
      </c>
      <c r="F527" s="653">
        <v>171235</v>
      </c>
      <c r="G527" s="763">
        <f t="shared" si="1"/>
        <v>12.119999999999989</v>
      </c>
      <c r="H527" s="764">
        <v>37.1</v>
      </c>
    </row>
    <row r="528" spans="1:8" s="418" customFormat="1" ht="20.25" customHeight="1">
      <c r="A528" s="763">
        <f t="shared" si="0"/>
        <v>12.120999999999988</v>
      </c>
      <c r="B528" s="764">
        <v>38.1</v>
      </c>
      <c r="C528" s="429" t="s">
        <v>1701</v>
      </c>
      <c r="D528" s="427" t="s">
        <v>116</v>
      </c>
      <c r="E528" s="425">
        <f>+'[2]17.2.'!$H$46</f>
        <v>1243607</v>
      </c>
      <c r="F528" s="653">
        <v>497844</v>
      </c>
      <c r="G528" s="763">
        <f t="shared" si="1"/>
        <v>12.120999999999988</v>
      </c>
      <c r="H528" s="764">
        <v>38.1</v>
      </c>
    </row>
    <row r="529" spans="1:8" s="418" customFormat="1" ht="20.25" customHeight="1">
      <c r="A529" s="763">
        <f t="shared" si="0"/>
        <v>12.121999999999987</v>
      </c>
      <c r="B529" s="764">
        <v>39.1</v>
      </c>
      <c r="C529" s="429" t="s">
        <v>1702</v>
      </c>
      <c r="D529" s="427" t="s">
        <v>116</v>
      </c>
      <c r="E529" s="425">
        <f>+'[2]17.3.'!$H$45</f>
        <v>682013</v>
      </c>
      <c r="F529" s="653">
        <v>90516</v>
      </c>
      <c r="G529" s="763">
        <f t="shared" si="1"/>
        <v>12.121999999999987</v>
      </c>
      <c r="H529" s="764">
        <v>39.1</v>
      </c>
    </row>
    <row r="530" spans="1:8" s="418" customFormat="1" ht="20.25" customHeight="1">
      <c r="A530" s="763">
        <f t="shared" si="0"/>
        <v>12.122999999999987</v>
      </c>
      <c r="B530" s="764">
        <v>40.1</v>
      </c>
      <c r="C530" s="429" t="s">
        <v>1703</v>
      </c>
      <c r="D530" s="427" t="s">
        <v>116</v>
      </c>
      <c r="E530" s="425">
        <f>+'[2]17.4.'!$H$46</f>
        <v>214609</v>
      </c>
      <c r="F530" s="653">
        <v>798361</v>
      </c>
      <c r="G530" s="763">
        <f t="shared" si="1"/>
        <v>12.122999999999987</v>
      </c>
      <c r="H530" s="764">
        <v>40.1</v>
      </c>
    </row>
    <row r="531" spans="1:8" s="418" customFormat="1" ht="20.25" customHeight="1">
      <c r="A531" s="763">
        <f t="shared" si="0"/>
        <v>12.123999999999986</v>
      </c>
      <c r="B531" s="764">
        <v>41.1</v>
      </c>
      <c r="C531" s="429" t="s">
        <v>1704</v>
      </c>
      <c r="D531" s="427" t="s">
        <v>116</v>
      </c>
      <c r="E531" s="425">
        <f>+'[2]17.5.'!$H$46</f>
        <v>289063</v>
      </c>
      <c r="F531" s="653">
        <v>114577</v>
      </c>
      <c r="G531" s="763">
        <f t="shared" si="1"/>
        <v>12.123999999999986</v>
      </c>
      <c r="H531" s="764">
        <v>41.1</v>
      </c>
    </row>
    <row r="532" spans="1:8" s="418" customFormat="1" ht="20.25" customHeight="1">
      <c r="A532" s="763">
        <f t="shared" si="0"/>
        <v>12.124999999999986</v>
      </c>
      <c r="B532" s="764">
        <v>42.1</v>
      </c>
      <c r="C532" s="429" t="s">
        <v>1705</v>
      </c>
      <c r="D532" s="427" t="s">
        <v>116</v>
      </c>
      <c r="E532" s="425">
        <f>+'[2]17.6.'!$H$46</f>
        <v>269919</v>
      </c>
      <c r="F532" s="653">
        <v>1299221</v>
      </c>
      <c r="G532" s="763">
        <f t="shared" si="1"/>
        <v>12.124999999999986</v>
      </c>
      <c r="H532" s="764">
        <v>42.1</v>
      </c>
    </row>
    <row r="533" spans="1:8" s="418" customFormat="1" ht="24">
      <c r="A533" s="763">
        <f t="shared" si="0"/>
        <v>12.125999999999985</v>
      </c>
      <c r="B533" s="764">
        <v>43.1</v>
      </c>
      <c r="C533" s="429" t="s">
        <v>1706</v>
      </c>
      <c r="D533" s="427" t="s">
        <v>116</v>
      </c>
      <c r="E533" s="425">
        <f>+'[2]17.7.'!$H$45</f>
        <v>569478</v>
      </c>
      <c r="F533" s="653">
        <v>1332613</v>
      </c>
      <c r="G533" s="763">
        <f t="shared" si="1"/>
        <v>12.125999999999985</v>
      </c>
      <c r="H533" s="764">
        <v>43.1</v>
      </c>
    </row>
    <row r="534" spans="1:8" s="418" customFormat="1" ht="19.5" customHeight="1">
      <c r="A534" s="763">
        <f t="shared" si="0"/>
        <v>12.126999999999985</v>
      </c>
      <c r="B534" s="764">
        <v>44.1</v>
      </c>
      <c r="C534" s="429" t="s">
        <v>1707</v>
      </c>
      <c r="D534" s="427" t="s">
        <v>116</v>
      </c>
      <c r="E534" s="425">
        <f>+'[2]17.8.'!$H$46</f>
        <v>1426756</v>
      </c>
      <c r="F534" s="653">
        <v>290659</v>
      </c>
      <c r="G534" s="763">
        <f t="shared" si="1"/>
        <v>12.126999999999985</v>
      </c>
      <c r="H534" s="764">
        <v>44.1</v>
      </c>
    </row>
    <row r="535" spans="1:8" s="418" customFormat="1">
      <c r="A535" s="763">
        <f t="shared" si="0"/>
        <v>12.127999999999984</v>
      </c>
      <c r="B535" s="764">
        <v>45.1</v>
      </c>
      <c r="C535" s="429" t="s">
        <v>1708</v>
      </c>
      <c r="D535" s="427" t="s">
        <v>116</v>
      </c>
      <c r="E535" s="425">
        <f>+'[2]17.9.'!$H$45</f>
        <v>419309</v>
      </c>
      <c r="F535" s="653">
        <v>324050</v>
      </c>
      <c r="G535" s="763">
        <f t="shared" si="1"/>
        <v>12.127999999999984</v>
      </c>
      <c r="H535" s="764">
        <v>45.1</v>
      </c>
    </row>
    <row r="536" spans="1:8" s="418" customFormat="1" ht="23.25" customHeight="1">
      <c r="A536" s="763">
        <f t="shared" si="0"/>
        <v>12.128999999999984</v>
      </c>
      <c r="B536" s="764">
        <v>46.1</v>
      </c>
      <c r="C536" s="429" t="s">
        <v>1709</v>
      </c>
      <c r="D536" s="427" t="s">
        <v>116</v>
      </c>
      <c r="E536" s="425">
        <f>+'[2]17.10.'!$H$46</f>
        <v>305328</v>
      </c>
      <c r="F536" s="653">
        <v>390832</v>
      </c>
      <c r="G536" s="763">
        <f t="shared" si="1"/>
        <v>12.128999999999984</v>
      </c>
      <c r="H536" s="764">
        <v>46.1</v>
      </c>
    </row>
    <row r="537" spans="1:8" s="418" customFormat="1">
      <c r="A537" s="763">
        <f t="shared" si="0"/>
        <v>12.129999999999983</v>
      </c>
      <c r="B537" s="764">
        <v>47.1</v>
      </c>
      <c r="C537" s="429" t="s">
        <v>1710</v>
      </c>
      <c r="D537" s="427" t="s">
        <v>116</v>
      </c>
      <c r="E537" s="425">
        <f>+'[2]17.11.'!$H$45</f>
        <v>132971</v>
      </c>
      <c r="F537" s="653">
        <v>824911</v>
      </c>
      <c r="G537" s="763">
        <f t="shared" si="1"/>
        <v>12.129999999999983</v>
      </c>
      <c r="H537" s="764">
        <v>47.1</v>
      </c>
    </row>
    <row r="538" spans="1:8" s="418" customFormat="1" ht="24">
      <c r="A538" s="763">
        <f t="shared" si="0"/>
        <v>12.130999999999982</v>
      </c>
      <c r="B538" s="764">
        <v>48.1</v>
      </c>
      <c r="C538" s="429" t="s">
        <v>1711</v>
      </c>
      <c r="D538" s="427" t="s">
        <v>116</v>
      </c>
      <c r="E538" s="425">
        <f>+'[2]17.12.'!$H$46</f>
        <v>362587</v>
      </c>
      <c r="F538" s="653">
        <v>1763676</v>
      </c>
      <c r="G538" s="763">
        <f t="shared" si="1"/>
        <v>12.130999999999982</v>
      </c>
      <c r="H538" s="764">
        <v>48.1</v>
      </c>
    </row>
    <row r="539" spans="1:8" s="418" customFormat="1" ht="24">
      <c r="A539" s="763">
        <f t="shared" si="0"/>
        <v>12.131999999999982</v>
      </c>
      <c r="B539" s="764">
        <v>49.1</v>
      </c>
      <c r="C539" s="429" t="s">
        <v>1712</v>
      </c>
      <c r="D539" s="427" t="s">
        <v>116</v>
      </c>
      <c r="E539" s="425">
        <f>+'[2]17.13.'!$H$46</f>
        <v>524391</v>
      </c>
      <c r="F539" s="653">
        <v>2181061</v>
      </c>
      <c r="G539" s="763">
        <f t="shared" si="1"/>
        <v>12.131999999999982</v>
      </c>
      <c r="H539" s="764">
        <v>49.1</v>
      </c>
    </row>
    <row r="540" spans="1:8" s="418" customFormat="1" ht="24">
      <c r="A540" s="763">
        <f t="shared" si="0"/>
        <v>12.132999999999981</v>
      </c>
      <c r="B540" s="764">
        <v>50.1</v>
      </c>
      <c r="C540" s="429" t="s">
        <v>1713</v>
      </c>
      <c r="D540" s="427" t="s">
        <v>116</v>
      </c>
      <c r="E540" s="427"/>
      <c r="F540" s="653">
        <v>361264</v>
      </c>
      <c r="G540" s="763">
        <f t="shared" si="1"/>
        <v>12.132999999999981</v>
      </c>
      <c r="H540" s="764">
        <v>50.1</v>
      </c>
    </row>
    <row r="541" spans="1:8" s="418" customFormat="1" ht="60">
      <c r="A541" s="763">
        <f t="shared" si="0"/>
        <v>12.133999999999981</v>
      </c>
      <c r="B541" s="764">
        <v>51.1</v>
      </c>
      <c r="C541" s="429" t="s">
        <v>1714</v>
      </c>
      <c r="D541" s="427" t="s">
        <v>116</v>
      </c>
      <c r="E541" s="431"/>
      <c r="F541" s="653">
        <v>8299953</v>
      </c>
      <c r="G541" s="763">
        <f t="shared" si="1"/>
        <v>12.133999999999981</v>
      </c>
      <c r="H541" s="764">
        <v>51.1</v>
      </c>
    </row>
    <row r="542" spans="1:8" s="418" customFormat="1" ht="60">
      <c r="A542" s="763">
        <f t="shared" si="0"/>
        <v>12.13499999999998</v>
      </c>
      <c r="B542" s="764">
        <v>52.1</v>
      </c>
      <c r="C542" s="429" t="s">
        <v>1715</v>
      </c>
      <c r="D542" s="427" t="s">
        <v>116</v>
      </c>
      <c r="E542" s="425">
        <f>+'[2]18.1.'!$H$45</f>
        <v>13606</v>
      </c>
      <c r="F542" s="653">
        <v>22255443</v>
      </c>
      <c r="G542" s="763">
        <f t="shared" si="1"/>
        <v>12.13499999999998</v>
      </c>
      <c r="H542" s="764">
        <v>52.1</v>
      </c>
    </row>
    <row r="543" spans="1:8" s="418" customFormat="1" ht="60">
      <c r="A543" s="763">
        <f t="shared" si="0"/>
        <v>12.13599999999998</v>
      </c>
      <c r="B543" s="764">
        <v>53.1</v>
      </c>
      <c r="C543" s="429" t="s">
        <v>1716</v>
      </c>
      <c r="D543" s="427" t="s">
        <v>116</v>
      </c>
      <c r="E543" s="425">
        <f>+'[2]18.2.'!$H$45</f>
        <v>4883</v>
      </c>
      <c r="F543" s="653">
        <v>28344878</v>
      </c>
      <c r="G543" s="763">
        <f t="shared" si="1"/>
        <v>12.13599999999998</v>
      </c>
      <c r="H543" s="764">
        <v>53.1</v>
      </c>
    </row>
    <row r="544" spans="1:8" s="418" customFormat="1">
      <c r="A544" s="763">
        <f t="shared" si="0"/>
        <v>12.136999999999979</v>
      </c>
      <c r="B544" s="764">
        <v>54.1</v>
      </c>
      <c r="C544" s="429" t="s">
        <v>1717</v>
      </c>
      <c r="D544" s="427" t="s">
        <v>116</v>
      </c>
      <c r="E544" s="425">
        <f>+'[2]18.3.'!$H$45</f>
        <v>18954</v>
      </c>
      <c r="F544" s="653">
        <v>1404547</v>
      </c>
      <c r="G544" s="763">
        <f t="shared" si="1"/>
        <v>12.136999999999979</v>
      </c>
      <c r="H544" s="764">
        <v>54.1</v>
      </c>
    </row>
    <row r="545" spans="1:8" s="418" customFormat="1">
      <c r="A545" s="763">
        <f t="shared" si="0"/>
        <v>12.137999999999979</v>
      </c>
      <c r="B545" s="764">
        <v>55.1</v>
      </c>
      <c r="C545" s="429" t="s">
        <v>1718</v>
      </c>
      <c r="D545" s="427" t="s">
        <v>116</v>
      </c>
      <c r="E545" s="425">
        <f>+'[2]18.4.'!$H$45</f>
        <v>67001</v>
      </c>
      <c r="F545" s="653">
        <v>2873577</v>
      </c>
      <c r="G545" s="763">
        <f t="shared" si="1"/>
        <v>12.137999999999979</v>
      </c>
      <c r="H545" s="764">
        <v>55.1</v>
      </c>
    </row>
    <row r="546" spans="1:8" s="418" customFormat="1">
      <c r="A546" s="763">
        <f t="shared" si="0"/>
        <v>12.138999999999978</v>
      </c>
      <c r="B546" s="764">
        <v>56.1</v>
      </c>
      <c r="C546" s="429" t="s">
        <v>1719</v>
      </c>
      <c r="D546" s="427" t="s">
        <v>116</v>
      </c>
      <c r="E546" s="425">
        <f>+'[2]18.5.'!$H$45</f>
        <v>9880</v>
      </c>
      <c r="F546" s="653">
        <v>4602093</v>
      </c>
      <c r="G546" s="763">
        <f t="shared" si="1"/>
        <v>12.138999999999978</v>
      </c>
      <c r="H546" s="764">
        <v>56.1</v>
      </c>
    </row>
    <row r="547" spans="1:8" s="418" customFormat="1">
      <c r="A547" s="763">
        <f t="shared" si="0"/>
        <v>12.139999999999977</v>
      </c>
      <c r="B547" s="764">
        <v>57.1</v>
      </c>
      <c r="C547" s="429" t="s">
        <v>1720</v>
      </c>
      <c r="D547" s="427" t="s">
        <v>116</v>
      </c>
      <c r="E547" s="425">
        <f>+'[2]18.6.'!$H$45</f>
        <v>92578</v>
      </c>
      <c r="F547" s="653">
        <v>5349891</v>
      </c>
      <c r="G547" s="763">
        <f t="shared" si="1"/>
        <v>12.139999999999977</v>
      </c>
      <c r="H547" s="764">
        <v>57.1</v>
      </c>
    </row>
    <row r="548" spans="1:8" s="418" customFormat="1">
      <c r="A548" s="763">
        <f t="shared" si="0"/>
        <v>12.140999999999977</v>
      </c>
      <c r="B548" s="764">
        <v>58.1</v>
      </c>
      <c r="C548" s="429" t="s">
        <v>1721</v>
      </c>
      <c r="D548" s="427" t="s">
        <v>116</v>
      </c>
      <c r="E548" s="425">
        <f>+'[2]18.7.'!$H$45</f>
        <v>6006</v>
      </c>
      <c r="F548" s="653">
        <v>7721009</v>
      </c>
      <c r="G548" s="763">
        <f t="shared" si="1"/>
        <v>12.140999999999977</v>
      </c>
      <c r="H548" s="764">
        <v>58.1</v>
      </c>
    </row>
    <row r="549" spans="1:8" s="418" customFormat="1">
      <c r="A549" s="763">
        <f t="shared" si="0"/>
        <v>12.141999999999976</v>
      </c>
      <c r="B549" s="764">
        <v>59.1</v>
      </c>
      <c r="C549" s="429" t="s">
        <v>1722</v>
      </c>
      <c r="D549" s="427" t="s">
        <v>116</v>
      </c>
      <c r="E549" s="425">
        <f>+'[2]18.8.'!$H$45</f>
        <v>4448</v>
      </c>
      <c r="F549" s="653">
        <v>11078244</v>
      </c>
      <c r="G549" s="763">
        <f t="shared" si="1"/>
        <v>12.141999999999976</v>
      </c>
      <c r="H549" s="764">
        <v>59.1</v>
      </c>
    </row>
    <row r="550" spans="1:8" s="418" customFormat="1">
      <c r="A550" s="763">
        <f t="shared" si="0"/>
        <v>12.142999999999976</v>
      </c>
      <c r="B550" s="764">
        <v>60.1</v>
      </c>
      <c r="C550" s="429" t="s">
        <v>1723</v>
      </c>
      <c r="D550" s="427" t="s">
        <v>116</v>
      </c>
      <c r="E550" s="425">
        <f>+'[2]18.9.'!$H$45</f>
        <v>22948</v>
      </c>
      <c r="F550" s="653">
        <v>80355</v>
      </c>
      <c r="G550" s="763">
        <f t="shared" si="1"/>
        <v>12.142999999999976</v>
      </c>
      <c r="H550" s="764">
        <v>60.1</v>
      </c>
    </row>
    <row r="551" spans="1:8" s="418" customFormat="1">
      <c r="A551" s="763">
        <f t="shared" si="0"/>
        <v>12.143999999999975</v>
      </c>
      <c r="B551" s="764">
        <v>61.1</v>
      </c>
      <c r="C551" s="429" t="s">
        <v>1724</v>
      </c>
      <c r="D551" s="427" t="s">
        <v>116</v>
      </c>
      <c r="E551" s="425">
        <f>+'[2]18.10.'!$H$45</f>
        <v>6532</v>
      </c>
      <c r="F551" s="653">
        <v>106716</v>
      </c>
      <c r="G551" s="763">
        <f t="shared" si="1"/>
        <v>12.143999999999975</v>
      </c>
      <c r="H551" s="764">
        <v>61.1</v>
      </c>
    </row>
    <row r="552" spans="1:8" s="418" customFormat="1">
      <c r="A552" s="763">
        <f t="shared" si="0"/>
        <v>12.144999999999975</v>
      </c>
      <c r="B552" s="764">
        <v>62.1</v>
      </c>
      <c r="C552" s="429" t="s">
        <v>1725</v>
      </c>
      <c r="D552" s="427" t="s">
        <v>116</v>
      </c>
      <c r="E552" s="425">
        <f>+'[2]18.11.'!$H$45</f>
        <v>24141</v>
      </c>
      <c r="F552" s="653">
        <v>306168</v>
      </c>
      <c r="G552" s="763">
        <f t="shared" si="1"/>
        <v>12.144999999999975</v>
      </c>
      <c r="H552" s="764">
        <v>62.1</v>
      </c>
    </row>
    <row r="553" spans="1:8" s="418" customFormat="1">
      <c r="A553" s="763">
        <f t="shared" si="0"/>
        <v>12.145999999999974</v>
      </c>
      <c r="B553" s="764">
        <v>63.1</v>
      </c>
      <c r="C553" s="429" t="s">
        <v>1726</v>
      </c>
      <c r="D553" s="427" t="s">
        <v>571</v>
      </c>
      <c r="E553" s="425">
        <f>+'[2]18.12.'!$H$45</f>
        <v>8706</v>
      </c>
      <c r="F553" s="653">
        <v>6819</v>
      </c>
      <c r="G553" s="763">
        <f t="shared" si="1"/>
        <v>12.145999999999974</v>
      </c>
      <c r="H553" s="764">
        <v>63.1</v>
      </c>
    </row>
    <row r="554" spans="1:8" s="418" customFormat="1">
      <c r="A554" s="763">
        <f t="shared" si="0"/>
        <v>12.146999999999974</v>
      </c>
      <c r="B554" s="764">
        <v>64.099999999999994</v>
      </c>
      <c r="C554" s="429" t="s">
        <v>1727</v>
      </c>
      <c r="D554" s="427" t="s">
        <v>571</v>
      </c>
      <c r="E554" s="425">
        <f>+'[2]18.13.'!$H$45</f>
        <v>10072</v>
      </c>
      <c r="F554" s="653">
        <v>50177</v>
      </c>
      <c r="G554" s="763">
        <f t="shared" si="1"/>
        <v>12.146999999999974</v>
      </c>
      <c r="H554" s="764">
        <v>64.099999999999994</v>
      </c>
    </row>
    <row r="555" spans="1:8" s="418" customFormat="1">
      <c r="A555" s="763">
        <f t="shared" si="0"/>
        <v>12.147999999999973</v>
      </c>
      <c r="B555" s="764">
        <v>65.099999999999994</v>
      </c>
      <c r="C555" s="429" t="s">
        <v>1728</v>
      </c>
      <c r="D555" s="427" t="s">
        <v>571</v>
      </c>
      <c r="E555" s="425">
        <f>+'[2]18.14.'!$H$45</f>
        <v>12077</v>
      </c>
      <c r="F555" s="653">
        <v>72922</v>
      </c>
      <c r="G555" s="763">
        <f t="shared" si="1"/>
        <v>12.147999999999973</v>
      </c>
      <c r="H555" s="764">
        <v>65.099999999999994</v>
      </c>
    </row>
    <row r="556" spans="1:8" s="418" customFormat="1">
      <c r="A556" s="763">
        <f t="shared" si="0"/>
        <v>12.148999999999972</v>
      </c>
      <c r="B556" s="764">
        <v>66.099999999999994</v>
      </c>
      <c r="C556" s="429" t="s">
        <v>1729</v>
      </c>
      <c r="D556" s="427" t="s">
        <v>571</v>
      </c>
      <c r="E556" s="425">
        <f>+'[2]18.15.'!$H$45</f>
        <v>7669</v>
      </c>
      <c r="F556" s="653">
        <v>97576</v>
      </c>
      <c r="G556" s="763">
        <f t="shared" si="1"/>
        <v>12.148999999999972</v>
      </c>
      <c r="H556" s="764">
        <v>66.099999999999994</v>
      </c>
    </row>
    <row r="557" spans="1:8" s="418" customFormat="1">
      <c r="A557" s="763">
        <f t="shared" si="0"/>
        <v>12.149999999999972</v>
      </c>
      <c r="B557" s="764">
        <v>67.099999999999994</v>
      </c>
      <c r="C557" s="429" t="s">
        <v>1730</v>
      </c>
      <c r="D557" s="427" t="s">
        <v>571</v>
      </c>
      <c r="E557" s="425">
        <f>+'[2]18.16.'!$H$45</f>
        <v>25726</v>
      </c>
      <c r="F557" s="653">
        <v>255023</v>
      </c>
      <c r="G557" s="763">
        <f t="shared" si="1"/>
        <v>12.149999999999972</v>
      </c>
      <c r="H557" s="764">
        <v>67.099999999999994</v>
      </c>
    </row>
    <row r="558" spans="1:8" s="418" customFormat="1">
      <c r="A558" s="763">
        <f t="shared" si="0"/>
        <v>12.150999999999971</v>
      </c>
      <c r="B558" s="764">
        <v>68.099999999999994</v>
      </c>
      <c r="C558" s="429" t="s">
        <v>1731</v>
      </c>
      <c r="D558" s="427" t="s">
        <v>571</v>
      </c>
      <c r="E558" s="425">
        <f>+'[2]18.17.'!$H$45</f>
        <v>16286</v>
      </c>
      <c r="F558" s="653">
        <v>335317</v>
      </c>
      <c r="G558" s="763">
        <f t="shared" si="1"/>
        <v>12.150999999999971</v>
      </c>
      <c r="H558" s="764">
        <v>68.099999999999994</v>
      </c>
    </row>
    <row r="559" spans="1:8" s="418" customFormat="1">
      <c r="A559" s="759">
        <v>13</v>
      </c>
      <c r="B559" s="760"/>
      <c r="C559" s="430" t="s">
        <v>879</v>
      </c>
      <c r="D559" s="431"/>
      <c r="E559" s="425">
        <f>+'[2]18.18.'!$H$45</f>
        <v>39159</v>
      </c>
      <c r="F559" s="432"/>
      <c r="G559" s="759">
        <v>13</v>
      </c>
      <c r="H559" s="760"/>
    </row>
    <row r="560" spans="1:8" s="418" customFormat="1">
      <c r="A560" s="761">
        <v>13.1</v>
      </c>
      <c r="B560" s="762">
        <v>8.1</v>
      </c>
      <c r="C560" s="429" t="s">
        <v>880</v>
      </c>
      <c r="D560" s="427" t="s">
        <v>33</v>
      </c>
      <c r="E560" s="425">
        <f>+'[2]18.19.'!$H$45</f>
        <v>4514</v>
      </c>
      <c r="F560" s="425">
        <v>46797</v>
      </c>
      <c r="G560" s="761">
        <v>13.1</v>
      </c>
      <c r="H560" s="762">
        <v>8.1</v>
      </c>
    </row>
    <row r="561" spans="1:8" s="418" customFormat="1">
      <c r="A561" s="761">
        <v>13.2</v>
      </c>
      <c r="B561" s="762">
        <v>8.1999999999999993</v>
      </c>
      <c r="C561" s="429" t="s">
        <v>881</v>
      </c>
      <c r="D561" s="427" t="s">
        <v>33</v>
      </c>
      <c r="E561" s="425">
        <f>+'[2]18.20.'!$H$45</f>
        <v>18686</v>
      </c>
      <c r="F561" s="425">
        <v>49063</v>
      </c>
      <c r="G561" s="761">
        <v>13.2</v>
      </c>
      <c r="H561" s="762">
        <v>8.1999999999999993</v>
      </c>
    </row>
    <row r="562" spans="1:8" s="418" customFormat="1">
      <c r="A562" s="761">
        <v>13.3</v>
      </c>
      <c r="B562" s="762">
        <v>8.3000000000000007</v>
      </c>
      <c r="C562" s="429" t="s">
        <v>1732</v>
      </c>
      <c r="D562" s="427" t="s">
        <v>33</v>
      </c>
      <c r="E562" s="425">
        <f>+'[2]18.21.'!$H$45</f>
        <v>5094</v>
      </c>
      <c r="F562" s="425">
        <v>27391</v>
      </c>
      <c r="G562" s="761">
        <v>13.3</v>
      </c>
      <c r="H562" s="762">
        <v>8.3000000000000007</v>
      </c>
    </row>
    <row r="563" spans="1:8" s="418" customFormat="1">
      <c r="A563" s="761">
        <v>13.4</v>
      </c>
      <c r="B563" s="762">
        <v>8.4</v>
      </c>
      <c r="C563" s="429" t="s">
        <v>882</v>
      </c>
      <c r="D563" s="427" t="s">
        <v>33</v>
      </c>
      <c r="E563" s="425">
        <f>+'[2]18.22.'!$H$45</f>
        <v>20594</v>
      </c>
      <c r="F563" s="425">
        <v>40109</v>
      </c>
      <c r="G563" s="761">
        <v>13.4</v>
      </c>
      <c r="H563" s="762">
        <v>8.4</v>
      </c>
    </row>
    <row r="564" spans="1:8" s="418" customFormat="1">
      <c r="A564" s="761">
        <v>13.5</v>
      </c>
      <c r="B564" s="762">
        <v>8.5</v>
      </c>
      <c r="C564" s="429" t="s">
        <v>1733</v>
      </c>
      <c r="D564" s="427" t="s">
        <v>33</v>
      </c>
      <c r="E564" s="425">
        <f>+'[2]18.23.'!$H$45</f>
        <v>11707</v>
      </c>
      <c r="F564" s="425">
        <v>93657</v>
      </c>
      <c r="G564" s="761">
        <v>13.5</v>
      </c>
      <c r="H564" s="762">
        <v>8.5</v>
      </c>
    </row>
    <row r="565" spans="1:8" s="418" customFormat="1">
      <c r="A565" s="761">
        <v>13.6</v>
      </c>
      <c r="B565" s="762">
        <v>8.6</v>
      </c>
      <c r="C565" s="429" t="s">
        <v>883</v>
      </c>
      <c r="D565" s="427" t="s">
        <v>571</v>
      </c>
      <c r="E565" s="425">
        <f>+'[2]18.24.'!$H$45</f>
        <v>7531</v>
      </c>
      <c r="F565" s="425">
        <v>51145</v>
      </c>
      <c r="G565" s="761">
        <v>13.6</v>
      </c>
      <c r="H565" s="762">
        <v>8.6</v>
      </c>
    </row>
    <row r="566" spans="1:8" s="418" customFormat="1">
      <c r="A566" s="761">
        <v>13.7</v>
      </c>
      <c r="B566" s="762">
        <v>8.6999999999999993</v>
      </c>
      <c r="C566" s="429" t="s">
        <v>884</v>
      </c>
      <c r="D566" s="427" t="s">
        <v>33</v>
      </c>
      <c r="E566" s="425">
        <f>+'[2]18.25.'!$H$45</f>
        <v>33888</v>
      </c>
      <c r="F566" s="425">
        <v>95448</v>
      </c>
      <c r="G566" s="761">
        <v>13.7</v>
      </c>
      <c r="H566" s="762">
        <v>8.6999999999999993</v>
      </c>
    </row>
    <row r="567" spans="1:8" s="418" customFormat="1">
      <c r="A567" s="761">
        <v>13.8</v>
      </c>
      <c r="B567" s="762">
        <v>8.8000000000000007</v>
      </c>
      <c r="C567" s="423" t="s">
        <v>885</v>
      </c>
      <c r="D567" s="427" t="s">
        <v>33</v>
      </c>
      <c r="E567" s="425">
        <f>+'[2]18.26.'!$H$45</f>
        <v>21375</v>
      </c>
      <c r="F567" s="425">
        <v>115552</v>
      </c>
      <c r="G567" s="761">
        <v>13.8</v>
      </c>
      <c r="H567" s="762">
        <v>8.8000000000000007</v>
      </c>
    </row>
    <row r="568" spans="1:8" s="418" customFormat="1">
      <c r="A568" s="761">
        <v>13.9</v>
      </c>
      <c r="B568" s="762">
        <v>8.9</v>
      </c>
      <c r="C568" s="423" t="s">
        <v>886</v>
      </c>
      <c r="D568" s="427" t="s">
        <v>33</v>
      </c>
      <c r="E568" s="425">
        <f>+'[2]18.27.'!$H$45</f>
        <v>13437</v>
      </c>
      <c r="F568" s="425">
        <v>50309</v>
      </c>
      <c r="G568" s="761">
        <v>13.9</v>
      </c>
      <c r="H568" s="762">
        <v>8.9</v>
      </c>
    </row>
    <row r="569" spans="1:8" s="418" customFormat="1">
      <c r="A569" s="745">
        <v>13.1</v>
      </c>
      <c r="B569" s="746">
        <v>9</v>
      </c>
      <c r="C569" s="423" t="s">
        <v>887</v>
      </c>
      <c r="D569" s="427" t="s">
        <v>33</v>
      </c>
      <c r="E569" s="438"/>
      <c r="F569" s="425">
        <v>36203</v>
      </c>
      <c r="G569" s="745">
        <v>13.1</v>
      </c>
      <c r="H569" s="746">
        <v>9</v>
      </c>
    </row>
    <row r="570" spans="1:8" s="418" customFormat="1">
      <c r="A570" s="745">
        <v>13.11</v>
      </c>
      <c r="B570" s="746">
        <v>9.1</v>
      </c>
      <c r="C570" s="423" t="s">
        <v>888</v>
      </c>
      <c r="D570" s="427" t="s">
        <v>33</v>
      </c>
      <c r="E570" s="431"/>
      <c r="F570" s="425">
        <v>42766</v>
      </c>
      <c r="G570" s="745">
        <v>13.11</v>
      </c>
      <c r="H570" s="746">
        <v>9.1</v>
      </c>
    </row>
    <row r="571" spans="1:8" s="418" customFormat="1">
      <c r="A571" s="745">
        <v>13.12</v>
      </c>
      <c r="B571" s="746">
        <v>9.1999999999999993</v>
      </c>
      <c r="C571" s="423" t="s">
        <v>889</v>
      </c>
      <c r="D571" s="427" t="s">
        <v>33</v>
      </c>
      <c r="E571" s="425">
        <f>+'[2]19.1.'!$H$45</f>
        <v>8345211</v>
      </c>
      <c r="F571" s="425">
        <v>67289</v>
      </c>
      <c r="G571" s="745">
        <v>13.12</v>
      </c>
      <c r="H571" s="746">
        <v>9.1999999999999993</v>
      </c>
    </row>
    <row r="572" spans="1:8" s="418" customFormat="1">
      <c r="A572" s="745">
        <v>13.13</v>
      </c>
      <c r="B572" s="746">
        <v>9.3000000000000007</v>
      </c>
      <c r="C572" s="423" t="s">
        <v>890</v>
      </c>
      <c r="D572" s="427" t="s">
        <v>33</v>
      </c>
      <c r="E572" s="425">
        <f>+'[2]19.2.'!$H$46</f>
        <v>14745207</v>
      </c>
      <c r="F572" s="425">
        <v>79735</v>
      </c>
      <c r="G572" s="745">
        <v>13.13</v>
      </c>
      <c r="H572" s="746">
        <v>9.3000000000000007</v>
      </c>
    </row>
    <row r="573" spans="1:8" s="418" customFormat="1">
      <c r="A573" s="745">
        <v>13.14</v>
      </c>
      <c r="B573" s="746">
        <v>9.4</v>
      </c>
      <c r="C573" s="423" t="s">
        <v>891</v>
      </c>
      <c r="D573" s="427" t="s">
        <v>33</v>
      </c>
      <c r="E573" s="425">
        <f>+'[2]19.3.'!$H$45</f>
        <v>3861160</v>
      </c>
      <c r="F573" s="425">
        <v>113887</v>
      </c>
      <c r="G573" s="745">
        <v>13.14</v>
      </c>
      <c r="H573" s="746">
        <v>9.4</v>
      </c>
    </row>
    <row r="574" spans="1:8" s="418" customFormat="1">
      <c r="A574" s="745">
        <v>13.15</v>
      </c>
      <c r="B574" s="746">
        <v>9.5</v>
      </c>
      <c r="C574" s="423" t="s">
        <v>892</v>
      </c>
      <c r="D574" s="427" t="s">
        <v>28</v>
      </c>
      <c r="E574" s="425">
        <f>+'[2]19.4.'!$H$45</f>
        <v>12613034</v>
      </c>
      <c r="F574" s="425">
        <v>151383</v>
      </c>
      <c r="G574" s="745">
        <v>13.15</v>
      </c>
      <c r="H574" s="746">
        <v>9.5</v>
      </c>
    </row>
    <row r="575" spans="1:8" s="418" customFormat="1">
      <c r="A575" s="745">
        <v>13.16</v>
      </c>
      <c r="B575" s="746">
        <v>9.6</v>
      </c>
      <c r="C575" s="423" t="s">
        <v>893</v>
      </c>
      <c r="D575" s="427" t="s">
        <v>28</v>
      </c>
      <c r="E575" s="425">
        <f>+'[2]19.5.'!$H$45</f>
        <v>11799673</v>
      </c>
      <c r="F575" s="425">
        <v>146198</v>
      </c>
      <c r="G575" s="745">
        <v>13.16</v>
      </c>
      <c r="H575" s="746">
        <v>9.6</v>
      </c>
    </row>
    <row r="576" spans="1:8" s="418" customFormat="1">
      <c r="A576" s="743"/>
      <c r="B576" s="744"/>
      <c r="C576" s="423"/>
      <c r="D576" s="438"/>
      <c r="E576" s="425">
        <f>+'[2]19.6.'!$H$45</f>
        <v>4514</v>
      </c>
      <c r="F576" s="435"/>
      <c r="G576" s="743"/>
      <c r="H576" s="744"/>
    </row>
    <row r="577" spans="1:8" s="418" customFormat="1">
      <c r="A577" s="759">
        <v>14</v>
      </c>
      <c r="B577" s="760"/>
      <c r="C577" s="430" t="s">
        <v>894</v>
      </c>
      <c r="D577" s="431"/>
      <c r="E577" s="425">
        <f>+'[2]19.7.'!$H$45</f>
        <v>1197246</v>
      </c>
      <c r="F577" s="432"/>
      <c r="G577" s="759">
        <v>14</v>
      </c>
      <c r="H577" s="760"/>
    </row>
    <row r="578" spans="1:8" s="418" customFormat="1">
      <c r="A578" s="761">
        <v>14.1</v>
      </c>
      <c r="B578" s="762">
        <v>8.1</v>
      </c>
      <c r="C578" s="429" t="s">
        <v>895</v>
      </c>
      <c r="D578" s="427" t="s">
        <v>33</v>
      </c>
      <c r="E578" s="425">
        <f>+'[2]19.8.'!$H$45</f>
        <v>117888</v>
      </c>
      <c r="F578" s="425">
        <v>88442</v>
      </c>
      <c r="G578" s="761">
        <v>14.1</v>
      </c>
      <c r="H578" s="762">
        <v>8.1</v>
      </c>
    </row>
    <row r="579" spans="1:8" s="418" customFormat="1">
      <c r="A579" s="761">
        <v>14.2</v>
      </c>
      <c r="B579" s="762">
        <v>8.1999999999999993</v>
      </c>
      <c r="C579" s="429" t="s">
        <v>896</v>
      </c>
      <c r="D579" s="427" t="s">
        <v>571</v>
      </c>
      <c r="E579" s="425">
        <f>+'[2]19.9.'!$H$45</f>
        <v>2145694</v>
      </c>
      <c r="F579" s="425">
        <v>59522</v>
      </c>
      <c r="G579" s="761">
        <v>14.2</v>
      </c>
      <c r="H579" s="762">
        <v>8.1999999999999993</v>
      </c>
    </row>
    <row r="580" spans="1:8" s="418" customFormat="1">
      <c r="A580" s="761">
        <v>14.3</v>
      </c>
      <c r="B580" s="762">
        <v>8.3000000000000007</v>
      </c>
      <c r="C580" s="429" t="s">
        <v>897</v>
      </c>
      <c r="D580" s="427" t="s">
        <v>33</v>
      </c>
      <c r="E580" s="425">
        <f>+'[2]19.10.'!$H$47</f>
        <v>1081857</v>
      </c>
      <c r="F580" s="425">
        <v>90404</v>
      </c>
      <c r="G580" s="761">
        <v>14.3</v>
      </c>
      <c r="H580" s="762">
        <v>8.3000000000000007</v>
      </c>
    </row>
    <row r="581" spans="1:8" s="418" customFormat="1">
      <c r="A581" s="761">
        <v>14.4</v>
      </c>
      <c r="B581" s="762">
        <v>8.4</v>
      </c>
      <c r="C581" s="429" t="s">
        <v>898</v>
      </c>
      <c r="D581" s="427" t="s">
        <v>33</v>
      </c>
      <c r="E581" s="438"/>
      <c r="F581" s="425">
        <v>95154</v>
      </c>
      <c r="G581" s="761">
        <v>14.4</v>
      </c>
      <c r="H581" s="762">
        <v>8.4</v>
      </c>
    </row>
    <row r="582" spans="1:8" s="418" customFormat="1">
      <c r="A582" s="761">
        <v>14.5</v>
      </c>
      <c r="B582" s="762">
        <v>8.5</v>
      </c>
      <c r="C582" s="429" t="s">
        <v>899</v>
      </c>
      <c r="D582" s="427" t="s">
        <v>33</v>
      </c>
      <c r="E582" s="432"/>
      <c r="F582" s="425">
        <v>99628</v>
      </c>
      <c r="G582" s="761">
        <v>14.5</v>
      </c>
      <c r="H582" s="762">
        <v>8.5</v>
      </c>
    </row>
    <row r="583" spans="1:8" s="418" customFormat="1" ht="24">
      <c r="A583" s="761">
        <v>14.6</v>
      </c>
      <c r="B583" s="762">
        <v>8.6</v>
      </c>
      <c r="C583" s="429" t="s">
        <v>900</v>
      </c>
      <c r="D583" s="427" t="s">
        <v>33</v>
      </c>
      <c r="E583" s="425">
        <f>+'[2]20.1.'!$H$45</f>
        <v>49531</v>
      </c>
      <c r="F583" s="425">
        <v>120194</v>
      </c>
      <c r="G583" s="761">
        <v>14.6</v>
      </c>
      <c r="H583" s="762">
        <v>8.6</v>
      </c>
    </row>
    <row r="584" spans="1:8" s="418" customFormat="1">
      <c r="A584" s="761">
        <v>14.7</v>
      </c>
      <c r="B584" s="762">
        <v>8.6999999999999993</v>
      </c>
      <c r="C584" s="429" t="s">
        <v>901</v>
      </c>
      <c r="D584" s="427" t="s">
        <v>571</v>
      </c>
      <c r="E584" s="425">
        <f>+'[2]20.2.'!$H$45</f>
        <v>70998</v>
      </c>
      <c r="F584" s="425">
        <v>78638</v>
      </c>
      <c r="G584" s="761">
        <v>14.7</v>
      </c>
      <c r="H584" s="762">
        <v>8.6999999999999993</v>
      </c>
    </row>
    <row r="585" spans="1:8" s="418" customFormat="1">
      <c r="A585" s="761">
        <v>14.8</v>
      </c>
      <c r="B585" s="762">
        <v>8.8000000000000007</v>
      </c>
      <c r="C585" s="429" t="s">
        <v>902</v>
      </c>
      <c r="D585" s="427" t="s">
        <v>33</v>
      </c>
      <c r="E585" s="425">
        <f>+'[2]20.3.'!$H$45</f>
        <v>84023</v>
      </c>
      <c r="F585" s="425">
        <v>250398</v>
      </c>
      <c r="G585" s="761">
        <v>14.8</v>
      </c>
      <c r="H585" s="762">
        <v>8.8000000000000007</v>
      </c>
    </row>
    <row r="586" spans="1:8" s="418" customFormat="1" ht="22.5" customHeight="1">
      <c r="A586" s="761">
        <v>14.9</v>
      </c>
      <c r="B586" s="762">
        <v>8.9</v>
      </c>
      <c r="C586" s="429" t="s">
        <v>903</v>
      </c>
      <c r="D586" s="427" t="s">
        <v>33</v>
      </c>
      <c r="E586" s="425">
        <f>+'[2]20.4.'!$H$45</f>
        <v>25516</v>
      </c>
      <c r="F586" s="425">
        <v>71124</v>
      </c>
      <c r="G586" s="761">
        <v>14.9</v>
      </c>
      <c r="H586" s="762">
        <v>8.9</v>
      </c>
    </row>
    <row r="587" spans="1:8" s="418" customFormat="1" ht="22.5" customHeight="1">
      <c r="A587" s="745">
        <v>14.1</v>
      </c>
      <c r="B587" s="746">
        <v>9</v>
      </c>
      <c r="C587" s="429" t="s">
        <v>904</v>
      </c>
      <c r="D587" s="427" t="s">
        <v>571</v>
      </c>
      <c r="E587" s="425">
        <f>+'[2]20.5.'!$H$45</f>
        <v>30889</v>
      </c>
      <c r="F587" s="425">
        <v>50152</v>
      </c>
      <c r="G587" s="745">
        <v>14.1</v>
      </c>
      <c r="H587" s="746">
        <v>9</v>
      </c>
    </row>
    <row r="588" spans="1:8" s="418" customFormat="1">
      <c r="A588" s="745">
        <v>14.11</v>
      </c>
      <c r="B588" s="746">
        <v>9.1</v>
      </c>
      <c r="C588" s="429" t="s">
        <v>905</v>
      </c>
      <c r="D588" s="427" t="s">
        <v>571</v>
      </c>
      <c r="E588" s="425">
        <f>+'[2]20.6.'!$H$45</f>
        <v>41838</v>
      </c>
      <c r="F588" s="425">
        <v>20288</v>
      </c>
      <c r="G588" s="745">
        <v>14.11</v>
      </c>
      <c r="H588" s="746">
        <v>9.1</v>
      </c>
    </row>
    <row r="589" spans="1:8" s="418" customFormat="1">
      <c r="A589" s="745">
        <v>14.12</v>
      </c>
      <c r="B589" s="746">
        <v>9.1999999999999993</v>
      </c>
      <c r="C589" s="423" t="s">
        <v>906</v>
      </c>
      <c r="D589" s="427" t="s">
        <v>571</v>
      </c>
      <c r="E589" s="425">
        <f>+'[2]20.7.'!$H$45</f>
        <v>36870</v>
      </c>
      <c r="F589" s="425">
        <v>14900</v>
      </c>
      <c r="G589" s="745">
        <v>14.12</v>
      </c>
      <c r="H589" s="746">
        <v>9.1999999999999993</v>
      </c>
    </row>
    <row r="590" spans="1:8" s="418" customFormat="1">
      <c r="A590" s="745">
        <v>14.13</v>
      </c>
      <c r="B590" s="746">
        <v>9.3000000000000007</v>
      </c>
      <c r="C590" s="423" t="s">
        <v>907</v>
      </c>
      <c r="D590" s="427" t="s">
        <v>571</v>
      </c>
      <c r="E590" s="425">
        <f>+'[2]20.8.'!$H$45</f>
        <v>39072</v>
      </c>
      <c r="F590" s="425">
        <v>19504</v>
      </c>
      <c r="G590" s="745">
        <v>14.13</v>
      </c>
      <c r="H590" s="746">
        <v>9.3000000000000007</v>
      </c>
    </row>
    <row r="591" spans="1:8" s="418" customFormat="1">
      <c r="A591" s="745">
        <v>14.14</v>
      </c>
      <c r="B591" s="746">
        <v>9.4</v>
      </c>
      <c r="C591" s="423" t="s">
        <v>908</v>
      </c>
      <c r="D591" s="427" t="s">
        <v>571</v>
      </c>
      <c r="E591" s="425">
        <f>+'[2]20.9.'!$H$45</f>
        <v>48793</v>
      </c>
      <c r="F591" s="425">
        <v>18494</v>
      </c>
      <c r="G591" s="745">
        <v>14.14</v>
      </c>
      <c r="H591" s="746">
        <v>9.4</v>
      </c>
    </row>
    <row r="592" spans="1:8" s="418" customFormat="1">
      <c r="A592" s="745">
        <v>14.15</v>
      </c>
      <c r="B592" s="746">
        <v>9.5</v>
      </c>
      <c r="C592" s="423" t="s">
        <v>909</v>
      </c>
      <c r="D592" s="427" t="s">
        <v>571</v>
      </c>
      <c r="E592" s="425">
        <f>+'[2]20.10.'!$H$45</f>
        <v>25764</v>
      </c>
      <c r="F592" s="425">
        <v>28670</v>
      </c>
      <c r="G592" s="745">
        <v>14.15</v>
      </c>
      <c r="H592" s="746">
        <v>9.5</v>
      </c>
    </row>
    <row r="593" spans="1:8" s="418" customFormat="1">
      <c r="A593" s="745">
        <v>14.16</v>
      </c>
      <c r="B593" s="746">
        <v>9.6</v>
      </c>
      <c r="C593" s="423" t="s">
        <v>910</v>
      </c>
      <c r="D593" s="427" t="s">
        <v>571</v>
      </c>
      <c r="E593" s="425">
        <f>+'[2]20.11.'!$H$45</f>
        <v>33421</v>
      </c>
      <c r="F593" s="425">
        <v>52613</v>
      </c>
      <c r="G593" s="745">
        <v>14.16</v>
      </c>
      <c r="H593" s="746">
        <v>9.6</v>
      </c>
    </row>
    <row r="594" spans="1:8" s="418" customFormat="1">
      <c r="A594" s="745">
        <v>14.17</v>
      </c>
      <c r="B594" s="746">
        <v>9.6999999999999993</v>
      </c>
      <c r="C594" s="423" t="s">
        <v>911</v>
      </c>
      <c r="D594" s="427" t="s">
        <v>571</v>
      </c>
      <c r="E594" s="425">
        <f>+'[2]20.12.'!$H$45</f>
        <v>50646</v>
      </c>
      <c r="F594" s="425">
        <v>20894</v>
      </c>
      <c r="G594" s="745">
        <v>14.17</v>
      </c>
      <c r="H594" s="746">
        <v>9.6999999999999993</v>
      </c>
    </row>
    <row r="595" spans="1:8" s="418" customFormat="1">
      <c r="A595" s="745">
        <v>14.18</v>
      </c>
      <c r="B595" s="746">
        <v>9.8000000000000007</v>
      </c>
      <c r="C595" s="423" t="s">
        <v>912</v>
      </c>
      <c r="D595" s="427" t="s">
        <v>33</v>
      </c>
      <c r="E595" s="425">
        <f>+'[2]20.13.'!$H$45</f>
        <v>53597</v>
      </c>
      <c r="F595" s="425">
        <v>120406</v>
      </c>
      <c r="G595" s="745">
        <v>14.18</v>
      </c>
      <c r="H595" s="746">
        <v>9.8000000000000007</v>
      </c>
    </row>
    <row r="596" spans="1:8" s="418" customFormat="1">
      <c r="A596" s="745">
        <v>14.19</v>
      </c>
      <c r="B596" s="746">
        <v>9.9</v>
      </c>
      <c r="C596" s="429" t="s">
        <v>913</v>
      </c>
      <c r="D596" s="434" t="s">
        <v>571</v>
      </c>
      <c r="E596" s="425">
        <f>+'[2]20.14.'!$H$45</f>
        <v>85095</v>
      </c>
      <c r="F596" s="425">
        <v>175815</v>
      </c>
      <c r="G596" s="745">
        <v>14.19</v>
      </c>
      <c r="H596" s="746">
        <v>9.9</v>
      </c>
    </row>
    <row r="597" spans="1:8" s="418" customFormat="1">
      <c r="A597" s="745">
        <v>14.2</v>
      </c>
      <c r="B597" s="746">
        <v>10</v>
      </c>
      <c r="C597" s="429" t="s">
        <v>914</v>
      </c>
      <c r="D597" s="434" t="s">
        <v>571</v>
      </c>
      <c r="E597" s="425">
        <f>+'[2]20.15.'!$H$45</f>
        <v>125816</v>
      </c>
      <c r="F597" s="425">
        <v>11690</v>
      </c>
      <c r="G597" s="745">
        <v>14.2</v>
      </c>
      <c r="H597" s="746">
        <v>10</v>
      </c>
    </row>
    <row r="598" spans="1:8" s="418" customFormat="1">
      <c r="A598" s="745">
        <v>14.21</v>
      </c>
      <c r="B598" s="746">
        <v>10.1</v>
      </c>
      <c r="C598" s="429" t="s">
        <v>915</v>
      </c>
      <c r="D598" s="434" t="s">
        <v>571</v>
      </c>
      <c r="E598" s="425">
        <f>+'[2]20.16.'!$H$47</f>
        <v>426593</v>
      </c>
      <c r="F598" s="425">
        <v>44699</v>
      </c>
      <c r="G598" s="745">
        <v>14.21</v>
      </c>
      <c r="H598" s="746">
        <v>10.1</v>
      </c>
    </row>
    <row r="599" spans="1:8" s="418" customFormat="1">
      <c r="A599" s="745">
        <v>14.22</v>
      </c>
      <c r="B599" s="746">
        <v>10.199999999999999</v>
      </c>
      <c r="C599" s="429" t="s">
        <v>916</v>
      </c>
      <c r="D599" s="434" t="s">
        <v>33</v>
      </c>
      <c r="E599" s="427"/>
      <c r="F599" s="425">
        <v>73309</v>
      </c>
      <c r="G599" s="745">
        <v>14.22</v>
      </c>
      <c r="H599" s="746">
        <v>10.199999999999999</v>
      </c>
    </row>
    <row r="600" spans="1:8" s="418" customFormat="1">
      <c r="A600" s="745">
        <v>14.23</v>
      </c>
      <c r="B600" s="746">
        <v>10.3</v>
      </c>
      <c r="C600" s="429" t="s">
        <v>917</v>
      </c>
      <c r="D600" s="434" t="s">
        <v>33</v>
      </c>
      <c r="E600" s="432"/>
      <c r="F600" s="425">
        <v>83591</v>
      </c>
      <c r="G600" s="745">
        <v>14.23</v>
      </c>
      <c r="H600" s="746">
        <v>10.3</v>
      </c>
    </row>
    <row r="601" spans="1:8" s="418" customFormat="1">
      <c r="A601" s="745">
        <v>14.24</v>
      </c>
      <c r="B601" s="746">
        <v>10.4</v>
      </c>
      <c r="C601" s="429" t="s">
        <v>918</v>
      </c>
      <c r="D601" s="434" t="s">
        <v>33</v>
      </c>
      <c r="E601" s="425">
        <f>+'[2]21.1.'!$H$47</f>
        <v>313201</v>
      </c>
      <c r="F601" s="425">
        <v>86952</v>
      </c>
      <c r="G601" s="745">
        <v>14.24</v>
      </c>
      <c r="H601" s="746">
        <v>10.4</v>
      </c>
    </row>
    <row r="602" spans="1:8" s="418" customFormat="1">
      <c r="A602" s="745">
        <v>14.25</v>
      </c>
      <c r="B602" s="746">
        <v>10.5</v>
      </c>
      <c r="C602" s="429" t="s">
        <v>919</v>
      </c>
      <c r="D602" s="434" t="s">
        <v>33</v>
      </c>
      <c r="E602" s="425">
        <f>+'[2]21.2.'!$H$47</f>
        <v>46926</v>
      </c>
      <c r="F602" s="425">
        <v>74010</v>
      </c>
      <c r="G602" s="745">
        <v>14.25</v>
      </c>
      <c r="H602" s="746">
        <v>10.5</v>
      </c>
    </row>
    <row r="603" spans="1:8" s="418" customFormat="1">
      <c r="A603" s="745">
        <v>14.26</v>
      </c>
      <c r="B603" s="746">
        <v>10.6</v>
      </c>
      <c r="C603" s="428" t="s">
        <v>920</v>
      </c>
      <c r="D603" s="434" t="s">
        <v>33</v>
      </c>
      <c r="E603" s="425">
        <f>+'[2]21.3.'!$H$47</f>
        <v>149703</v>
      </c>
      <c r="F603" s="425">
        <v>82701</v>
      </c>
      <c r="G603" s="745">
        <v>14.26</v>
      </c>
      <c r="H603" s="746">
        <v>10.6</v>
      </c>
    </row>
    <row r="604" spans="1:8" s="418" customFormat="1">
      <c r="A604" s="745">
        <v>14.27</v>
      </c>
      <c r="B604" s="746">
        <v>10.7</v>
      </c>
      <c r="C604" s="428" t="s">
        <v>921</v>
      </c>
      <c r="D604" s="434" t="s">
        <v>571</v>
      </c>
      <c r="E604" s="425">
        <f>+'[2]21.4.'!$H$47</f>
        <v>407609</v>
      </c>
      <c r="F604" s="425">
        <v>22825</v>
      </c>
      <c r="G604" s="745">
        <v>14.27</v>
      </c>
      <c r="H604" s="746">
        <v>10.7</v>
      </c>
    </row>
    <row r="605" spans="1:8" s="418" customFormat="1">
      <c r="A605" s="745">
        <v>14.28</v>
      </c>
      <c r="B605" s="746">
        <v>10.8</v>
      </c>
      <c r="C605" s="428" t="s">
        <v>922</v>
      </c>
      <c r="D605" s="434" t="s">
        <v>33</v>
      </c>
      <c r="E605" s="425">
        <f>+'[2]21.5.'!$H$47</f>
        <v>79146</v>
      </c>
      <c r="F605" s="425">
        <v>77522</v>
      </c>
      <c r="G605" s="745">
        <v>14.28</v>
      </c>
      <c r="H605" s="746">
        <v>10.8</v>
      </c>
    </row>
    <row r="606" spans="1:8" s="418" customFormat="1">
      <c r="A606" s="745">
        <v>14.29</v>
      </c>
      <c r="B606" s="746">
        <v>10.9</v>
      </c>
      <c r="C606" s="428" t="s">
        <v>923</v>
      </c>
      <c r="D606" s="434" t="s">
        <v>116</v>
      </c>
      <c r="E606" s="425">
        <f>+'[2]21.6.'!$H$47</f>
        <v>824783</v>
      </c>
      <c r="F606" s="425">
        <v>33457</v>
      </c>
      <c r="G606" s="745">
        <v>14.29</v>
      </c>
      <c r="H606" s="746">
        <v>10.9</v>
      </c>
    </row>
    <row r="607" spans="1:8" s="418" customFormat="1" ht="24">
      <c r="A607" s="745">
        <v>14.3</v>
      </c>
      <c r="B607" s="746">
        <v>11</v>
      </c>
      <c r="C607" s="428" t="s">
        <v>924</v>
      </c>
      <c r="D607" s="434" t="s">
        <v>116</v>
      </c>
      <c r="E607" s="425">
        <f>+'[2]21.7.'!$H$47</f>
        <v>1984320</v>
      </c>
      <c r="F607" s="425">
        <v>191548</v>
      </c>
      <c r="G607" s="745">
        <v>14.3</v>
      </c>
      <c r="H607" s="746">
        <v>11</v>
      </c>
    </row>
    <row r="608" spans="1:8" s="418" customFormat="1">
      <c r="A608" s="745">
        <v>14.31</v>
      </c>
      <c r="B608" s="746">
        <v>11.1</v>
      </c>
      <c r="C608" s="428" t="s">
        <v>925</v>
      </c>
      <c r="D608" s="434" t="s">
        <v>116</v>
      </c>
      <c r="E608" s="425">
        <f>+'[2]21.8.'!$H$47</f>
        <v>79629</v>
      </c>
      <c r="F608" s="425">
        <v>19365</v>
      </c>
      <c r="G608" s="745">
        <v>14.31</v>
      </c>
      <c r="H608" s="746">
        <v>11.1</v>
      </c>
    </row>
    <row r="609" spans="1:8" s="418" customFormat="1">
      <c r="A609" s="745">
        <v>14.32</v>
      </c>
      <c r="B609" s="746">
        <v>11.2</v>
      </c>
      <c r="C609" s="428" t="s">
        <v>926</v>
      </c>
      <c r="D609" s="434" t="s">
        <v>116</v>
      </c>
      <c r="E609" s="425">
        <f>+'[2]21.9.'!$H$47</f>
        <v>309705</v>
      </c>
      <c r="F609" s="425">
        <v>37291</v>
      </c>
      <c r="G609" s="745">
        <v>14.32</v>
      </c>
      <c r="H609" s="746">
        <v>11.2</v>
      </c>
    </row>
    <row r="610" spans="1:8" s="418" customFormat="1">
      <c r="A610" s="745">
        <v>14.33</v>
      </c>
      <c r="B610" s="746">
        <v>11.3</v>
      </c>
      <c r="C610" s="428" t="s">
        <v>927</v>
      </c>
      <c r="D610" s="434" t="s">
        <v>116</v>
      </c>
      <c r="E610" s="425">
        <f>+'[2]21.10.'!$H$47</f>
        <v>69296</v>
      </c>
      <c r="F610" s="425">
        <v>25795</v>
      </c>
      <c r="G610" s="745">
        <v>14.33</v>
      </c>
      <c r="H610" s="746">
        <v>11.3</v>
      </c>
    </row>
    <row r="611" spans="1:8" s="418" customFormat="1">
      <c r="A611" s="745">
        <v>14.34</v>
      </c>
      <c r="B611" s="746">
        <v>11.4</v>
      </c>
      <c r="C611" s="428" t="s">
        <v>928</v>
      </c>
      <c r="D611" s="434" t="s">
        <v>116</v>
      </c>
      <c r="E611" s="425">
        <f>+'[2]21.11.'!$H$47</f>
        <v>5548</v>
      </c>
      <c r="F611" s="425">
        <v>25206</v>
      </c>
      <c r="G611" s="745">
        <v>14.34</v>
      </c>
      <c r="H611" s="746">
        <v>11.4</v>
      </c>
    </row>
    <row r="612" spans="1:8" s="418" customFormat="1">
      <c r="A612" s="745">
        <v>14.35</v>
      </c>
      <c r="B612" s="746">
        <v>11.5</v>
      </c>
      <c r="C612" s="428" t="s">
        <v>1734</v>
      </c>
      <c r="D612" s="434" t="s">
        <v>571</v>
      </c>
      <c r="E612" s="425">
        <f>+'[2]21.12.'!$H$47</f>
        <v>8892</v>
      </c>
      <c r="F612" s="425">
        <v>26660</v>
      </c>
      <c r="G612" s="745">
        <v>14.35</v>
      </c>
      <c r="H612" s="746">
        <v>11.5</v>
      </c>
    </row>
    <row r="613" spans="1:8" s="418" customFormat="1">
      <c r="A613" s="745">
        <v>14.36</v>
      </c>
      <c r="B613" s="746">
        <v>11.6</v>
      </c>
      <c r="C613" s="428" t="s">
        <v>1735</v>
      </c>
      <c r="D613" s="434" t="s">
        <v>571</v>
      </c>
      <c r="E613" s="425">
        <f>+'[2]21.13.'!$H$47</f>
        <v>31433</v>
      </c>
      <c r="F613" s="425">
        <v>7268</v>
      </c>
      <c r="G613" s="745">
        <v>14.36</v>
      </c>
      <c r="H613" s="746">
        <v>11.6</v>
      </c>
    </row>
    <row r="614" spans="1:8" s="418" customFormat="1">
      <c r="A614" s="745">
        <v>14.37</v>
      </c>
      <c r="B614" s="746">
        <v>11.7</v>
      </c>
      <c r="C614" s="428" t="s">
        <v>929</v>
      </c>
      <c r="D614" s="434" t="s">
        <v>116</v>
      </c>
      <c r="E614" s="425">
        <f>+'[2]21.14.'!$H$47</f>
        <v>40333</v>
      </c>
      <c r="F614" s="425">
        <v>32425</v>
      </c>
      <c r="G614" s="745">
        <v>14.37</v>
      </c>
      <c r="H614" s="746">
        <v>11.7</v>
      </c>
    </row>
    <row r="615" spans="1:8" s="418" customFormat="1">
      <c r="A615" s="745">
        <v>14.38</v>
      </c>
      <c r="B615" s="746">
        <v>11.8</v>
      </c>
      <c r="C615" s="428" t="s">
        <v>930</v>
      </c>
      <c r="D615" s="434" t="s">
        <v>116</v>
      </c>
      <c r="E615" s="425">
        <f>+'[2]21.15.'!$H$47</f>
        <v>52169</v>
      </c>
      <c r="F615" s="425">
        <v>30004</v>
      </c>
      <c r="G615" s="745">
        <v>14.38</v>
      </c>
      <c r="H615" s="746">
        <v>11.8</v>
      </c>
    </row>
    <row r="616" spans="1:8" s="418" customFormat="1">
      <c r="A616" s="745">
        <v>14.39</v>
      </c>
      <c r="B616" s="746">
        <v>11.9</v>
      </c>
      <c r="C616" s="428" t="s">
        <v>931</v>
      </c>
      <c r="D616" s="434" t="s">
        <v>33</v>
      </c>
      <c r="E616" s="425">
        <f>+'[2]21.16.'!$H$47</f>
        <v>175200</v>
      </c>
      <c r="F616" s="425">
        <v>26793</v>
      </c>
      <c r="G616" s="745">
        <v>14.39</v>
      </c>
      <c r="H616" s="746">
        <v>11.9</v>
      </c>
    </row>
    <row r="617" spans="1:8" s="418" customFormat="1" ht="24">
      <c r="A617" s="745">
        <v>14.4</v>
      </c>
      <c r="B617" s="746">
        <v>12</v>
      </c>
      <c r="C617" s="428" t="s">
        <v>932</v>
      </c>
      <c r="D617" s="434" t="s">
        <v>33</v>
      </c>
      <c r="E617" s="425">
        <f>+'[2]21.17.'!$H$43</f>
        <v>45866</v>
      </c>
      <c r="F617" s="425">
        <v>30974</v>
      </c>
      <c r="G617" s="745">
        <v>14.4</v>
      </c>
      <c r="H617" s="746">
        <v>12</v>
      </c>
    </row>
    <row r="618" spans="1:8" s="418" customFormat="1">
      <c r="A618" s="745">
        <v>14.41</v>
      </c>
      <c r="B618" s="746">
        <v>12.1</v>
      </c>
      <c r="C618" s="428" t="s">
        <v>933</v>
      </c>
      <c r="D618" s="434" t="s">
        <v>33</v>
      </c>
      <c r="E618" s="425">
        <f>+'[2]21.18.'!$H$47</f>
        <v>146897</v>
      </c>
      <c r="F618" s="425">
        <v>107548</v>
      </c>
      <c r="G618" s="745">
        <v>14.41</v>
      </c>
      <c r="H618" s="746">
        <v>12.1</v>
      </c>
    </row>
    <row r="619" spans="1:8" s="418" customFormat="1">
      <c r="A619" s="745">
        <v>14.42</v>
      </c>
      <c r="B619" s="746">
        <v>12.2</v>
      </c>
      <c r="C619" s="428" t="s">
        <v>1736</v>
      </c>
      <c r="D619" s="434" t="s">
        <v>571</v>
      </c>
      <c r="E619" s="425">
        <f>+'[2]21.19.'!$H$47</f>
        <v>291194</v>
      </c>
      <c r="F619" s="425">
        <v>95596</v>
      </c>
      <c r="G619" s="745">
        <v>14.42</v>
      </c>
      <c r="H619" s="746">
        <v>12.2</v>
      </c>
    </row>
    <row r="620" spans="1:8" s="418" customFormat="1">
      <c r="A620" s="745">
        <v>14.43</v>
      </c>
      <c r="B620" s="746">
        <v>12.3</v>
      </c>
      <c r="C620" s="428" t="s">
        <v>934</v>
      </c>
      <c r="D620" s="434" t="s">
        <v>33</v>
      </c>
      <c r="E620" s="425">
        <f>+'[2]21.20.'!$H$47</f>
        <v>434817</v>
      </c>
      <c r="F620" s="425">
        <v>71584</v>
      </c>
      <c r="G620" s="745">
        <v>14.43</v>
      </c>
      <c r="H620" s="746">
        <v>12.3</v>
      </c>
    </row>
    <row r="621" spans="1:8" s="418" customFormat="1">
      <c r="A621" s="745">
        <v>14.44</v>
      </c>
      <c r="B621" s="746">
        <v>12.4</v>
      </c>
      <c r="C621" s="428" t="s">
        <v>935</v>
      </c>
      <c r="D621" s="434" t="s">
        <v>33</v>
      </c>
      <c r="E621" s="425">
        <f>+'[2]21.21.'!$H$47</f>
        <v>550416</v>
      </c>
      <c r="F621" s="425">
        <v>22872</v>
      </c>
      <c r="G621" s="745">
        <v>14.44</v>
      </c>
      <c r="H621" s="746">
        <v>12.4</v>
      </c>
    </row>
    <row r="622" spans="1:8" s="418" customFormat="1">
      <c r="A622" s="745">
        <v>14.45</v>
      </c>
      <c r="B622" s="746">
        <v>12.5</v>
      </c>
      <c r="C622" s="428" t="s">
        <v>1737</v>
      </c>
      <c r="D622" s="434" t="s">
        <v>33</v>
      </c>
      <c r="E622" s="425">
        <f>+'[2]21.22.'!$H$47</f>
        <v>595866</v>
      </c>
      <c r="F622" s="425">
        <v>140340</v>
      </c>
      <c r="G622" s="745">
        <v>14.45</v>
      </c>
      <c r="H622" s="746">
        <v>12.5</v>
      </c>
    </row>
    <row r="623" spans="1:8" s="418" customFormat="1">
      <c r="A623" s="745">
        <v>14.46</v>
      </c>
      <c r="B623" s="746">
        <v>12.6</v>
      </c>
      <c r="C623" s="428" t="s">
        <v>936</v>
      </c>
      <c r="D623" s="434" t="s">
        <v>33</v>
      </c>
      <c r="E623" s="425">
        <f>+'[2]21.23.'!$H$47</f>
        <v>904668</v>
      </c>
      <c r="F623" s="425">
        <v>163402</v>
      </c>
      <c r="G623" s="745">
        <v>14.46</v>
      </c>
      <c r="H623" s="746">
        <v>12.6</v>
      </c>
    </row>
    <row r="624" spans="1:8" s="418" customFormat="1">
      <c r="A624" s="745">
        <v>14.47</v>
      </c>
      <c r="B624" s="746">
        <v>12.6</v>
      </c>
      <c r="C624" s="428" t="s">
        <v>1738</v>
      </c>
      <c r="D624" s="434" t="s">
        <v>33</v>
      </c>
      <c r="E624" s="425">
        <f>+'[2]21.24.'!$H$47</f>
        <v>542208</v>
      </c>
      <c r="F624" s="425">
        <v>97829</v>
      </c>
      <c r="G624" s="745">
        <v>14.47</v>
      </c>
      <c r="H624" s="746">
        <v>12.6</v>
      </c>
    </row>
    <row r="625" spans="1:8" s="418" customFormat="1">
      <c r="A625" s="745">
        <v>14.48</v>
      </c>
      <c r="B625" s="746">
        <v>12.6</v>
      </c>
      <c r="C625" s="428" t="s">
        <v>1739</v>
      </c>
      <c r="D625" s="434" t="s">
        <v>33</v>
      </c>
      <c r="E625" s="425">
        <f>+'[2]21.25.'!$H$47</f>
        <v>149036</v>
      </c>
      <c r="F625" s="425">
        <v>345977</v>
      </c>
      <c r="G625" s="745">
        <v>14.48</v>
      </c>
      <c r="H625" s="746">
        <v>12.6</v>
      </c>
    </row>
    <row r="626" spans="1:8" s="418" customFormat="1">
      <c r="A626" s="759">
        <v>15</v>
      </c>
      <c r="B626" s="760"/>
      <c r="C626" s="430" t="s">
        <v>937</v>
      </c>
      <c r="D626" s="431"/>
      <c r="E626" s="425">
        <f>+'[2]21.26.'!$H$47</f>
        <v>19325</v>
      </c>
      <c r="F626" s="432"/>
      <c r="G626" s="759">
        <v>15</v>
      </c>
      <c r="H626" s="760"/>
    </row>
    <row r="627" spans="1:8" s="418" customFormat="1">
      <c r="A627" s="761">
        <v>15.1</v>
      </c>
      <c r="B627" s="762">
        <v>8.1</v>
      </c>
      <c r="C627" s="423" t="s">
        <v>938</v>
      </c>
      <c r="D627" s="427" t="s">
        <v>571</v>
      </c>
      <c r="E627" s="425">
        <f>+'[2]21.27.'!$H$47</f>
        <v>39142</v>
      </c>
      <c r="F627" s="425">
        <v>112497</v>
      </c>
      <c r="G627" s="761">
        <v>15.1</v>
      </c>
      <c r="H627" s="762">
        <v>8.1</v>
      </c>
    </row>
    <row r="628" spans="1:8" s="418" customFormat="1">
      <c r="A628" s="761">
        <v>15.2</v>
      </c>
      <c r="B628" s="762">
        <v>8.1999999999999993</v>
      </c>
      <c r="C628" s="423" t="s">
        <v>939</v>
      </c>
      <c r="D628" s="427" t="s">
        <v>33</v>
      </c>
      <c r="E628" s="425">
        <f>+'[2]21.28.'!$H$47</f>
        <v>7642</v>
      </c>
      <c r="F628" s="425">
        <v>58343</v>
      </c>
      <c r="G628" s="761">
        <v>15.2</v>
      </c>
      <c r="H628" s="762">
        <v>8.1999999999999993</v>
      </c>
    </row>
    <row r="629" spans="1:8" s="418" customFormat="1">
      <c r="A629" s="761">
        <v>15.3</v>
      </c>
      <c r="B629" s="762">
        <v>8.3000000000000007</v>
      </c>
      <c r="C629" s="423" t="s">
        <v>940</v>
      </c>
      <c r="D629" s="427" t="s">
        <v>33</v>
      </c>
      <c r="E629" s="425">
        <f>+'[2]21.29.'!$H$47</f>
        <v>55253</v>
      </c>
      <c r="F629" s="425">
        <v>97487</v>
      </c>
      <c r="G629" s="761">
        <v>15.3</v>
      </c>
      <c r="H629" s="762">
        <v>8.3000000000000007</v>
      </c>
    </row>
    <row r="630" spans="1:8" s="418" customFormat="1">
      <c r="A630" s="761">
        <v>15.4</v>
      </c>
      <c r="B630" s="762">
        <v>8.4</v>
      </c>
      <c r="C630" s="423" t="s">
        <v>1740</v>
      </c>
      <c r="D630" s="427" t="s">
        <v>33</v>
      </c>
      <c r="E630" s="425">
        <f>+'[2]21.30.'!$H$47</f>
        <v>57420</v>
      </c>
      <c r="F630" s="425">
        <v>98499</v>
      </c>
      <c r="G630" s="761">
        <v>15.4</v>
      </c>
      <c r="H630" s="762">
        <v>8.4</v>
      </c>
    </row>
    <row r="631" spans="1:8" s="418" customFormat="1">
      <c r="A631" s="761">
        <v>15.5</v>
      </c>
      <c r="B631" s="762">
        <v>8.5</v>
      </c>
      <c r="C631" s="423" t="s">
        <v>941</v>
      </c>
      <c r="D631" s="427" t="s">
        <v>33</v>
      </c>
      <c r="E631" s="425">
        <f>+'[2]21.31.'!$H$47</f>
        <v>58502</v>
      </c>
      <c r="F631" s="425">
        <v>79040</v>
      </c>
      <c r="G631" s="761">
        <v>15.5</v>
      </c>
      <c r="H631" s="762">
        <v>8.5</v>
      </c>
    </row>
    <row r="632" spans="1:8" s="418" customFormat="1">
      <c r="A632" s="761">
        <v>15.6</v>
      </c>
      <c r="B632" s="762">
        <v>8.6</v>
      </c>
      <c r="C632" s="423" t="s">
        <v>942</v>
      </c>
      <c r="D632" s="427" t="s">
        <v>33</v>
      </c>
      <c r="E632" s="425">
        <f>+'[2]21.32.'!$H$47</f>
        <v>38360</v>
      </c>
      <c r="F632" s="425">
        <v>120410</v>
      </c>
      <c r="G632" s="761">
        <v>15.6</v>
      </c>
      <c r="H632" s="762">
        <v>8.6</v>
      </c>
    </row>
    <row r="633" spans="1:8" s="418" customFormat="1">
      <c r="A633" s="761">
        <v>15.7</v>
      </c>
      <c r="B633" s="762">
        <v>8.6999999999999993</v>
      </c>
      <c r="C633" s="423" t="s">
        <v>943</v>
      </c>
      <c r="D633" s="427" t="s">
        <v>571</v>
      </c>
      <c r="E633" s="425">
        <f>+'[2]21.33.'!$H$47</f>
        <v>41923</v>
      </c>
      <c r="F633" s="425">
        <v>74124</v>
      </c>
      <c r="G633" s="761">
        <v>15.7</v>
      </c>
      <c r="H633" s="762">
        <v>8.6999999999999993</v>
      </c>
    </row>
    <row r="634" spans="1:8" s="418" customFormat="1">
      <c r="A634" s="761">
        <v>15.8</v>
      </c>
      <c r="B634" s="762">
        <v>8.8000000000000007</v>
      </c>
      <c r="C634" s="423" t="s">
        <v>944</v>
      </c>
      <c r="D634" s="427" t="s">
        <v>33</v>
      </c>
      <c r="E634" s="425">
        <f>+'[2]21.34.'!$H$47</f>
        <v>43420</v>
      </c>
      <c r="F634" s="425">
        <v>159304</v>
      </c>
      <c r="G634" s="761">
        <v>15.8</v>
      </c>
      <c r="H634" s="762">
        <v>8.8000000000000007</v>
      </c>
    </row>
    <row r="635" spans="1:8" s="418" customFormat="1">
      <c r="A635" s="761">
        <v>15.9</v>
      </c>
      <c r="B635" s="762">
        <v>8.9</v>
      </c>
      <c r="C635" s="423" t="s">
        <v>945</v>
      </c>
      <c r="D635" s="427" t="s">
        <v>33</v>
      </c>
      <c r="E635" s="425">
        <f>+'[2]21.35.'!$H$47</f>
        <v>69737</v>
      </c>
      <c r="F635" s="425">
        <v>27638</v>
      </c>
      <c r="G635" s="761">
        <v>15.9</v>
      </c>
      <c r="H635" s="762">
        <v>8.9</v>
      </c>
    </row>
    <row r="636" spans="1:8" s="418" customFormat="1">
      <c r="A636" s="745">
        <v>15.1</v>
      </c>
      <c r="B636" s="746">
        <v>8.9</v>
      </c>
      <c r="C636" s="423" t="s">
        <v>1741</v>
      </c>
      <c r="D636" s="427" t="s">
        <v>33</v>
      </c>
      <c r="E636" s="425">
        <f>+'[2]21.36.'!$H$47</f>
        <v>880233</v>
      </c>
      <c r="F636" s="425">
        <v>90614</v>
      </c>
      <c r="G636" s="745">
        <v>15.1</v>
      </c>
      <c r="H636" s="746">
        <v>8.9</v>
      </c>
    </row>
    <row r="637" spans="1:8" s="418" customFormat="1">
      <c r="A637" s="759">
        <v>16</v>
      </c>
      <c r="B637" s="760"/>
      <c r="C637" s="430" t="s">
        <v>946</v>
      </c>
      <c r="D637" s="431"/>
      <c r="E637" s="425">
        <f>+'[2]21.37.'!$H$47</f>
        <v>461555</v>
      </c>
      <c r="F637" s="432"/>
      <c r="G637" s="759">
        <v>16</v>
      </c>
      <c r="H637" s="760"/>
    </row>
    <row r="638" spans="1:8" s="418" customFormat="1">
      <c r="A638" s="761">
        <v>16.100000000000001</v>
      </c>
      <c r="B638" s="762">
        <v>8.1</v>
      </c>
      <c r="C638" s="429" t="s">
        <v>947</v>
      </c>
      <c r="D638" s="434" t="s">
        <v>28</v>
      </c>
      <c r="E638" s="425">
        <f>+'[2]21.38.'!$H$47</f>
        <v>141052</v>
      </c>
      <c r="F638" s="425">
        <v>7879</v>
      </c>
      <c r="G638" s="761">
        <v>16.100000000000001</v>
      </c>
      <c r="H638" s="762">
        <v>8.1</v>
      </c>
    </row>
    <row r="639" spans="1:8" s="418" customFormat="1" ht="24">
      <c r="A639" s="761">
        <v>16.2</v>
      </c>
      <c r="B639" s="762">
        <v>8.1999999999999993</v>
      </c>
      <c r="C639" s="429" t="s">
        <v>948</v>
      </c>
      <c r="D639" s="439" t="s">
        <v>28</v>
      </c>
      <c r="E639" s="425">
        <f>+'[2]21.39.'!$H$47</f>
        <v>2854</v>
      </c>
      <c r="F639" s="425">
        <v>21896</v>
      </c>
      <c r="G639" s="761">
        <v>16.2</v>
      </c>
      <c r="H639" s="762">
        <v>8.1999999999999993</v>
      </c>
    </row>
    <row r="640" spans="1:8" s="418" customFormat="1">
      <c r="A640" s="761">
        <v>16.3</v>
      </c>
      <c r="B640" s="762">
        <v>8.3000000000000007</v>
      </c>
      <c r="C640" s="440" t="s">
        <v>949</v>
      </c>
      <c r="D640" s="439" t="s">
        <v>28</v>
      </c>
      <c r="E640" s="425">
        <f>+'[2]21.40.'!$H$47</f>
        <v>13020</v>
      </c>
      <c r="F640" s="425">
        <v>42489</v>
      </c>
      <c r="G640" s="761">
        <v>16.3</v>
      </c>
      <c r="H640" s="762">
        <v>8.3000000000000007</v>
      </c>
    </row>
    <row r="641" spans="1:11" s="418" customFormat="1" ht="24">
      <c r="A641" s="761">
        <v>16.399999999999999</v>
      </c>
      <c r="B641" s="762">
        <v>8.4</v>
      </c>
      <c r="C641" s="429" t="s">
        <v>950</v>
      </c>
      <c r="D641" s="439" t="s">
        <v>28</v>
      </c>
      <c r="E641" s="425">
        <f>+'[2]21.41.'!$H$47</f>
        <v>18797</v>
      </c>
      <c r="F641" s="425">
        <v>63372</v>
      </c>
      <c r="G641" s="761">
        <v>16.399999999999999</v>
      </c>
      <c r="H641" s="762">
        <v>8.4</v>
      </c>
    </row>
    <row r="642" spans="1:11" s="418" customFormat="1" ht="24">
      <c r="A642" s="761">
        <v>16.5</v>
      </c>
      <c r="B642" s="762">
        <v>8.5</v>
      </c>
      <c r="C642" s="429" t="s">
        <v>951</v>
      </c>
      <c r="D642" s="439" t="s">
        <v>28</v>
      </c>
      <c r="E642" s="425">
        <f>+'[2]21.42.'!$H$47</f>
        <v>30870</v>
      </c>
      <c r="F642" s="425">
        <v>81447</v>
      </c>
      <c r="G642" s="761">
        <v>16.5</v>
      </c>
      <c r="H642" s="762">
        <v>8.5</v>
      </c>
    </row>
    <row r="643" spans="1:11" s="418" customFormat="1">
      <c r="A643" s="761">
        <v>16.600000000000001</v>
      </c>
      <c r="B643" s="762">
        <v>8.6</v>
      </c>
      <c r="C643" s="429" t="s">
        <v>952</v>
      </c>
      <c r="D643" s="439" t="s">
        <v>28</v>
      </c>
      <c r="E643" s="425">
        <f>+'[2]21.43.'!$H$47</f>
        <v>5949</v>
      </c>
      <c r="F643" s="425">
        <v>163321</v>
      </c>
      <c r="G643" s="761">
        <v>16.600000000000001</v>
      </c>
      <c r="H643" s="762">
        <v>8.6</v>
      </c>
    </row>
    <row r="644" spans="1:11" s="418" customFormat="1">
      <c r="A644" s="761">
        <v>16.7</v>
      </c>
      <c r="B644" s="762">
        <v>8.6999999999999993</v>
      </c>
      <c r="C644" s="429" t="s">
        <v>953</v>
      </c>
      <c r="D644" s="434" t="s">
        <v>28</v>
      </c>
      <c r="E644" s="425">
        <f>+'[2]21.44.'!$H$47</f>
        <v>38545</v>
      </c>
      <c r="F644" s="425">
        <v>35020</v>
      </c>
      <c r="G644" s="761">
        <v>16.7</v>
      </c>
      <c r="H644" s="762">
        <v>8.6999999999999993</v>
      </c>
    </row>
    <row r="645" spans="1:11" s="418" customFormat="1">
      <c r="A645" s="761">
        <v>16.8</v>
      </c>
      <c r="B645" s="762">
        <v>8.8000000000000007</v>
      </c>
      <c r="C645" s="428" t="s">
        <v>954</v>
      </c>
      <c r="D645" s="434" t="s">
        <v>28</v>
      </c>
      <c r="E645" s="425">
        <f>+'[2]21.45.'!$H$47</f>
        <v>54462</v>
      </c>
      <c r="F645" s="425">
        <v>167341</v>
      </c>
      <c r="G645" s="761">
        <v>16.8</v>
      </c>
      <c r="H645" s="762">
        <v>8.8000000000000007</v>
      </c>
    </row>
    <row r="646" spans="1:11" s="418" customFormat="1">
      <c r="A646" s="761">
        <v>16.899999999999999</v>
      </c>
      <c r="B646" s="762">
        <v>8.9</v>
      </c>
      <c r="C646" s="429" t="s">
        <v>955</v>
      </c>
      <c r="D646" s="439" t="s">
        <v>28</v>
      </c>
      <c r="E646" s="425">
        <f>+'[2]21.46.'!$H$47</f>
        <v>31322</v>
      </c>
      <c r="F646" s="425">
        <v>134697</v>
      </c>
      <c r="G646" s="761">
        <v>16.899999999999999</v>
      </c>
      <c r="H646" s="762">
        <v>8.9</v>
      </c>
    </row>
    <row r="647" spans="1:11" s="418" customFormat="1" ht="21" customHeight="1">
      <c r="A647" s="745">
        <v>16.100000000000001</v>
      </c>
      <c r="B647" s="746">
        <v>9</v>
      </c>
      <c r="C647" s="429" t="s">
        <v>956</v>
      </c>
      <c r="D647" s="434" t="s">
        <v>28</v>
      </c>
      <c r="E647" s="425">
        <f>+'[2]21.47.'!$H$47</f>
        <v>23431</v>
      </c>
      <c r="F647" s="425">
        <v>343899</v>
      </c>
      <c r="G647" s="745">
        <v>16.100000000000001</v>
      </c>
      <c r="H647" s="746">
        <v>9</v>
      </c>
      <c r="I647" s="448"/>
      <c r="J647" s="448"/>
    </row>
    <row r="648" spans="1:11" s="418" customFormat="1">
      <c r="A648" s="745">
        <v>16.11</v>
      </c>
      <c r="B648" s="746">
        <v>9.1</v>
      </c>
      <c r="C648" s="429" t="s">
        <v>957</v>
      </c>
      <c r="D648" s="434" t="s">
        <v>28</v>
      </c>
      <c r="E648" s="425">
        <f>+'[2]21.48.'!$H$47</f>
        <v>865199</v>
      </c>
      <c r="F648" s="425">
        <v>142026</v>
      </c>
      <c r="G648" s="745">
        <v>16.11</v>
      </c>
      <c r="H648" s="746">
        <v>9.1</v>
      </c>
      <c r="I648" s="448"/>
      <c r="J648" s="448"/>
    </row>
    <row r="649" spans="1:11" s="418" customFormat="1" ht="15.75" customHeight="1" thickBot="1">
      <c r="A649" s="745">
        <v>16.12</v>
      </c>
      <c r="B649" s="746">
        <v>9.1999999999999993</v>
      </c>
      <c r="C649" s="429" t="s">
        <v>958</v>
      </c>
      <c r="D649" s="434" t="s">
        <v>28</v>
      </c>
      <c r="E649" s="443"/>
      <c r="F649" s="425">
        <v>295890</v>
      </c>
      <c r="G649" s="745">
        <v>16.12</v>
      </c>
      <c r="H649" s="746">
        <v>9.1999999999999993</v>
      </c>
      <c r="I649" s="448"/>
      <c r="J649" s="448"/>
    </row>
    <row r="650" spans="1:11" s="418" customFormat="1" ht="15.75" customHeight="1" thickBot="1">
      <c r="A650" s="745">
        <v>16.13</v>
      </c>
      <c r="B650" s="746">
        <v>9.3000000000000007</v>
      </c>
      <c r="C650" s="429" t="s">
        <v>959</v>
      </c>
      <c r="D650" s="434" t="s">
        <v>28</v>
      </c>
      <c r="E650" s="447"/>
      <c r="F650" s="425">
        <v>329747</v>
      </c>
      <c r="G650" s="745">
        <v>16.13</v>
      </c>
      <c r="H650" s="746">
        <v>9.3000000000000007</v>
      </c>
      <c r="I650" s="448"/>
      <c r="J650" s="448"/>
      <c r="K650" s="448"/>
    </row>
    <row r="651" spans="1:11" s="418" customFormat="1">
      <c r="A651" s="743"/>
      <c r="B651" s="744"/>
      <c r="C651" s="428"/>
      <c r="D651" s="441"/>
      <c r="E651" s="449"/>
      <c r="F651" s="654"/>
      <c r="G651" s="743"/>
      <c r="H651" s="744"/>
      <c r="I651" s="448"/>
      <c r="J651" s="448"/>
    </row>
    <row r="652" spans="1:11" s="418" customFormat="1">
      <c r="A652" s="759">
        <v>17</v>
      </c>
      <c r="B652" s="760"/>
      <c r="C652" s="430" t="s">
        <v>960</v>
      </c>
      <c r="D652" s="431"/>
      <c r="E652" s="425">
        <f>'[3]1.1.'!$H$45</f>
        <v>39022</v>
      </c>
      <c r="F652" s="432"/>
      <c r="G652" s="759">
        <v>17</v>
      </c>
      <c r="H652" s="760"/>
      <c r="I652" s="448"/>
      <c r="J652" s="448"/>
    </row>
    <row r="653" spans="1:11" s="418" customFormat="1">
      <c r="A653" s="761">
        <v>17.100000000000001</v>
      </c>
      <c r="B653" s="762">
        <v>8.1</v>
      </c>
      <c r="C653" s="423" t="s">
        <v>961</v>
      </c>
      <c r="D653" s="427" t="s">
        <v>116</v>
      </c>
      <c r="E653" s="425">
        <f>'[3]1.2.'!$H$45</f>
        <v>127319</v>
      </c>
      <c r="F653" s="425">
        <v>427115</v>
      </c>
      <c r="G653" s="761">
        <v>17.100000000000001</v>
      </c>
      <c r="H653" s="762">
        <v>8.1</v>
      </c>
      <c r="I653" s="448"/>
      <c r="J653" s="448"/>
    </row>
    <row r="654" spans="1:11" s="418" customFormat="1">
      <c r="A654" s="761">
        <v>17.2</v>
      </c>
      <c r="B654" s="762">
        <v>8.1999999999999993</v>
      </c>
      <c r="C654" s="423" t="s">
        <v>962</v>
      </c>
      <c r="D654" s="427" t="s">
        <v>116</v>
      </c>
      <c r="E654" s="425">
        <f>'[3]1.3.'!$H$45</f>
        <v>705336</v>
      </c>
      <c r="F654" s="425">
        <v>1306215</v>
      </c>
      <c r="G654" s="761">
        <v>17.2</v>
      </c>
      <c r="H654" s="762">
        <v>8.1999999999999993</v>
      </c>
      <c r="I654" s="448"/>
      <c r="J654" s="448"/>
    </row>
    <row r="655" spans="1:11" s="418" customFormat="1">
      <c r="A655" s="761">
        <v>17.3</v>
      </c>
      <c r="B655" s="762">
        <v>8.3000000000000007</v>
      </c>
      <c r="C655" s="423" t="s">
        <v>963</v>
      </c>
      <c r="D655" s="427" t="s">
        <v>116</v>
      </c>
      <c r="E655" s="425">
        <f>'[3]1.4.'!$H$45</f>
        <v>1504599</v>
      </c>
      <c r="F655" s="425">
        <v>685626</v>
      </c>
      <c r="G655" s="761">
        <v>17.3</v>
      </c>
      <c r="H655" s="762">
        <v>8.3000000000000007</v>
      </c>
    </row>
    <row r="656" spans="1:11" s="418" customFormat="1">
      <c r="A656" s="761">
        <v>17.399999999999999</v>
      </c>
      <c r="B656" s="762">
        <v>8.4</v>
      </c>
      <c r="C656" s="423" t="s">
        <v>964</v>
      </c>
      <c r="D656" s="427" t="s">
        <v>116</v>
      </c>
      <c r="E656" s="425">
        <f>'[3]1.5.'!$H$45</f>
        <v>174230</v>
      </c>
      <c r="F656" s="425">
        <v>176967</v>
      </c>
      <c r="G656" s="761">
        <v>17.399999999999999</v>
      </c>
      <c r="H656" s="762">
        <v>8.4</v>
      </c>
    </row>
    <row r="657" spans="1:8" s="418" customFormat="1">
      <c r="A657" s="761">
        <v>17.5</v>
      </c>
      <c r="B657" s="762">
        <v>8.5</v>
      </c>
      <c r="C657" s="423" t="s">
        <v>965</v>
      </c>
      <c r="D657" s="427" t="s">
        <v>116</v>
      </c>
      <c r="E657" s="425">
        <f>'[3]1.6.'!$H$45</f>
        <v>1048113</v>
      </c>
      <c r="F657" s="425">
        <v>268802</v>
      </c>
      <c r="G657" s="761">
        <v>17.5</v>
      </c>
      <c r="H657" s="762">
        <v>8.5</v>
      </c>
    </row>
    <row r="658" spans="1:8" s="418" customFormat="1">
      <c r="A658" s="761">
        <v>17.600000000000001</v>
      </c>
      <c r="B658" s="762">
        <v>8.6</v>
      </c>
      <c r="C658" s="423" t="s">
        <v>966</v>
      </c>
      <c r="D658" s="427" t="s">
        <v>116</v>
      </c>
      <c r="E658" s="425">
        <f>'[3]1.7.'!$H$45</f>
        <v>2248201</v>
      </c>
      <c r="F658" s="425">
        <v>248793</v>
      </c>
      <c r="G658" s="761">
        <v>17.600000000000001</v>
      </c>
      <c r="H658" s="762">
        <v>8.6</v>
      </c>
    </row>
    <row r="659" spans="1:8" s="418" customFormat="1">
      <c r="A659" s="761">
        <v>17.7</v>
      </c>
      <c r="B659" s="762">
        <v>8.6999999999999993</v>
      </c>
      <c r="C659" s="423" t="s">
        <v>967</v>
      </c>
      <c r="D659" s="427" t="s">
        <v>116</v>
      </c>
      <c r="E659" s="425">
        <f>'[3]1.8.'!$H$45</f>
        <v>20462</v>
      </c>
      <c r="F659" s="425">
        <v>568001</v>
      </c>
      <c r="G659" s="761">
        <v>17.7</v>
      </c>
      <c r="H659" s="762">
        <v>8.6999999999999993</v>
      </c>
    </row>
    <row r="660" spans="1:8" s="418" customFormat="1">
      <c r="A660" s="761">
        <v>17.8</v>
      </c>
      <c r="B660" s="762">
        <v>8.8000000000000007</v>
      </c>
      <c r="C660" s="423" t="s">
        <v>968</v>
      </c>
      <c r="D660" s="427" t="s">
        <v>116</v>
      </c>
      <c r="E660" s="425">
        <f>'[3]1.9.'!$H$45</f>
        <v>24638</v>
      </c>
      <c r="F660" s="425">
        <v>1497646</v>
      </c>
      <c r="G660" s="761">
        <v>17.8</v>
      </c>
      <c r="H660" s="762">
        <v>8.8000000000000007</v>
      </c>
    </row>
    <row r="661" spans="1:8" s="418" customFormat="1">
      <c r="A661" s="761">
        <v>17.899999999999999</v>
      </c>
      <c r="B661" s="762">
        <v>8.9</v>
      </c>
      <c r="C661" s="423" t="s">
        <v>969</v>
      </c>
      <c r="D661" s="427" t="s">
        <v>116</v>
      </c>
      <c r="E661" s="425">
        <f>'[3]1.10.'!$H$45</f>
        <v>30280</v>
      </c>
      <c r="F661" s="425">
        <v>411042</v>
      </c>
      <c r="G661" s="761">
        <v>17.899999999999999</v>
      </c>
      <c r="H661" s="762">
        <v>8.9</v>
      </c>
    </row>
    <row r="662" spans="1:8" s="418" customFormat="1">
      <c r="A662" s="745">
        <v>17.100000000000001</v>
      </c>
      <c r="B662" s="746">
        <v>9</v>
      </c>
      <c r="C662" s="423" t="s">
        <v>970</v>
      </c>
      <c r="D662" s="427" t="s">
        <v>116</v>
      </c>
      <c r="E662" s="425">
        <f>'[3]1.11.'!$H$45</f>
        <v>32898</v>
      </c>
      <c r="F662" s="425">
        <v>290626</v>
      </c>
      <c r="G662" s="745">
        <v>17.100000000000001</v>
      </c>
      <c r="H662" s="746">
        <v>9</v>
      </c>
    </row>
    <row r="663" spans="1:8" s="418" customFormat="1">
      <c r="A663" s="745">
        <v>17.11</v>
      </c>
      <c r="B663" s="746">
        <v>9.1</v>
      </c>
      <c r="C663" s="423" t="s">
        <v>971</v>
      </c>
      <c r="D663" s="427" t="s">
        <v>116</v>
      </c>
      <c r="E663" s="425">
        <f>'[3]1.12.'!$H$45</f>
        <v>38928</v>
      </c>
      <c r="F663" s="425">
        <v>119605</v>
      </c>
      <c r="G663" s="745">
        <v>17.11</v>
      </c>
      <c r="H663" s="746">
        <v>9.1</v>
      </c>
    </row>
    <row r="664" spans="1:8" s="418" customFormat="1" ht="24">
      <c r="A664" s="745">
        <v>17.12</v>
      </c>
      <c r="B664" s="746">
        <v>9.1999999999999993</v>
      </c>
      <c r="C664" s="423" t="s">
        <v>972</v>
      </c>
      <c r="D664" s="427" t="s">
        <v>116</v>
      </c>
      <c r="E664" s="425">
        <f>'[3]1.13.'!$H$45</f>
        <v>38928</v>
      </c>
      <c r="F664" s="425">
        <v>359604</v>
      </c>
      <c r="G664" s="745">
        <v>17.12</v>
      </c>
      <c r="H664" s="746">
        <v>9.1999999999999993</v>
      </c>
    </row>
    <row r="665" spans="1:8" s="418" customFormat="1" ht="24">
      <c r="A665" s="745">
        <v>17.13</v>
      </c>
      <c r="B665" s="746">
        <v>9.3000000000000007</v>
      </c>
      <c r="C665" s="423" t="s">
        <v>973</v>
      </c>
      <c r="D665" s="427" t="s">
        <v>116</v>
      </c>
      <c r="E665" s="425">
        <f>'[3]1.14.'!$H$45</f>
        <v>148085</v>
      </c>
      <c r="F665" s="425">
        <v>528725</v>
      </c>
      <c r="G665" s="745">
        <v>17.13</v>
      </c>
      <c r="H665" s="746">
        <v>9.3000000000000007</v>
      </c>
    </row>
    <row r="666" spans="1:8" s="418" customFormat="1">
      <c r="A666" s="745">
        <v>17.14</v>
      </c>
      <c r="B666" s="746">
        <v>8.8000000000000007</v>
      </c>
      <c r="C666" s="423" t="s">
        <v>1742</v>
      </c>
      <c r="D666" s="427" t="s">
        <v>116</v>
      </c>
      <c r="E666" s="425">
        <f>'[3]1.15.'!$H$45</f>
        <v>171866</v>
      </c>
      <c r="F666" s="425">
        <v>345284</v>
      </c>
      <c r="G666" s="745">
        <v>17.14</v>
      </c>
      <c r="H666" s="746">
        <v>8.8000000000000007</v>
      </c>
    </row>
    <row r="667" spans="1:8" s="418" customFormat="1">
      <c r="A667" s="745">
        <v>17.149999999999999</v>
      </c>
      <c r="B667" s="746">
        <v>8.9</v>
      </c>
      <c r="C667" s="423" t="s">
        <v>1743</v>
      </c>
      <c r="D667" s="427" t="s">
        <v>116</v>
      </c>
      <c r="E667" s="425">
        <f>'[3]1.16.'!$H$45</f>
        <v>530341</v>
      </c>
      <c r="F667" s="425">
        <v>167629</v>
      </c>
      <c r="G667" s="745">
        <v>17.149999999999999</v>
      </c>
      <c r="H667" s="746">
        <v>8.9</v>
      </c>
    </row>
    <row r="668" spans="1:8" s="418" customFormat="1">
      <c r="A668" s="745">
        <v>17.16</v>
      </c>
      <c r="B668" s="746">
        <v>9</v>
      </c>
      <c r="C668" s="423" t="s">
        <v>1744</v>
      </c>
      <c r="D668" s="427" t="s">
        <v>116</v>
      </c>
      <c r="E668" s="425">
        <f>'[3]1.17.'!$H$45</f>
        <v>198663</v>
      </c>
      <c r="F668" s="425">
        <v>480845</v>
      </c>
      <c r="G668" s="745">
        <v>17.16</v>
      </c>
      <c r="H668" s="746">
        <v>9</v>
      </c>
    </row>
    <row r="669" spans="1:8" s="418" customFormat="1">
      <c r="A669" s="745">
        <v>17.170000000000002</v>
      </c>
      <c r="B669" s="746">
        <v>9.1</v>
      </c>
      <c r="C669" s="423" t="s">
        <v>1745</v>
      </c>
      <c r="D669" s="427" t="s">
        <v>116</v>
      </c>
      <c r="E669" s="425">
        <f>'[3]1.18.'!$H$45</f>
        <v>327529</v>
      </c>
      <c r="F669" s="425">
        <v>136239</v>
      </c>
      <c r="G669" s="745">
        <v>17.170000000000002</v>
      </c>
      <c r="H669" s="746">
        <v>9.1</v>
      </c>
    </row>
    <row r="670" spans="1:8" s="418" customFormat="1">
      <c r="A670" s="745">
        <v>17.18</v>
      </c>
      <c r="B670" s="746">
        <v>9.1999999999999993</v>
      </c>
      <c r="C670" s="423" t="s">
        <v>1746</v>
      </c>
      <c r="D670" s="427" t="s">
        <v>116</v>
      </c>
      <c r="E670" s="425">
        <f>'[3]1.19.'!$H$45</f>
        <v>1441533</v>
      </c>
      <c r="F670" s="425">
        <v>174622</v>
      </c>
      <c r="G670" s="745">
        <v>17.18</v>
      </c>
      <c r="H670" s="746">
        <v>9.1999999999999993</v>
      </c>
    </row>
    <row r="671" spans="1:8" s="418" customFormat="1">
      <c r="A671" s="745">
        <v>17.190000000000001</v>
      </c>
      <c r="B671" s="746">
        <v>9.3000000000000007</v>
      </c>
      <c r="C671" s="423" t="s">
        <v>1747</v>
      </c>
      <c r="D671" s="427" t="s">
        <v>116</v>
      </c>
      <c r="E671" s="425">
        <f>'[3]1.20.'!$H$45</f>
        <v>1659878</v>
      </c>
      <c r="F671" s="425">
        <v>183033</v>
      </c>
      <c r="G671" s="745">
        <v>17.190000000000001</v>
      </c>
      <c r="H671" s="746">
        <v>9.3000000000000007</v>
      </c>
    </row>
    <row r="672" spans="1:8" s="418" customFormat="1">
      <c r="A672" s="745">
        <v>17.2</v>
      </c>
      <c r="B672" s="746">
        <v>9.3000000000000007</v>
      </c>
      <c r="C672" s="423" t="s">
        <v>1748</v>
      </c>
      <c r="D672" s="427" t="s">
        <v>116</v>
      </c>
      <c r="E672" s="425">
        <f>'[3]1.21.'!$H$45</f>
        <v>21335</v>
      </c>
      <c r="F672" s="425">
        <v>863803</v>
      </c>
      <c r="G672" s="745">
        <v>17.2</v>
      </c>
      <c r="H672" s="746">
        <v>9.3000000000000007</v>
      </c>
    </row>
    <row r="673" spans="1:8" s="418" customFormat="1">
      <c r="A673" s="745">
        <v>17.21</v>
      </c>
      <c r="B673" s="746">
        <v>9.3000000000000007</v>
      </c>
      <c r="C673" s="423" t="s">
        <v>1749</v>
      </c>
      <c r="D673" s="427" t="s">
        <v>116</v>
      </c>
      <c r="E673" s="425">
        <f>'[3]1.22.'!$H$45</f>
        <v>19053</v>
      </c>
      <c r="F673" s="425">
        <v>626710</v>
      </c>
      <c r="G673" s="745">
        <v>17.21</v>
      </c>
      <c r="H673" s="746">
        <v>9.3000000000000007</v>
      </c>
    </row>
    <row r="674" spans="1:8" s="418" customFormat="1">
      <c r="A674" s="743"/>
      <c r="B674" s="744"/>
      <c r="C674" s="423"/>
      <c r="D674" s="427"/>
      <c r="E674" s="425">
        <f>'[3]1.23.'!$H$45</f>
        <v>42527</v>
      </c>
      <c r="F674" s="435"/>
      <c r="G674" s="743"/>
      <c r="H674" s="744"/>
    </row>
    <row r="675" spans="1:8" s="418" customFormat="1">
      <c r="A675" s="759">
        <v>18</v>
      </c>
      <c r="B675" s="760"/>
      <c r="C675" s="430" t="s">
        <v>974</v>
      </c>
      <c r="D675" s="431"/>
      <c r="E675" s="425">
        <f>'[3]1.24.'!$H$45</f>
        <v>174154</v>
      </c>
      <c r="F675" s="432"/>
      <c r="G675" s="759">
        <v>18</v>
      </c>
      <c r="H675" s="760"/>
    </row>
    <row r="676" spans="1:8" s="418" customFormat="1">
      <c r="A676" s="761">
        <v>18.100000000000001</v>
      </c>
      <c r="B676" s="762">
        <v>8.1</v>
      </c>
      <c r="C676" s="423" t="s">
        <v>1750</v>
      </c>
      <c r="D676" s="427" t="s">
        <v>33</v>
      </c>
      <c r="E676" s="425">
        <f>'[3]1.25.'!$H$45</f>
        <v>256180</v>
      </c>
      <c r="F676" s="425">
        <v>17264</v>
      </c>
      <c r="G676" s="761">
        <v>18.100000000000001</v>
      </c>
      <c r="H676" s="762">
        <v>8.1</v>
      </c>
    </row>
    <row r="677" spans="1:8" s="418" customFormat="1">
      <c r="A677" s="761">
        <v>18.2</v>
      </c>
      <c r="B677" s="762">
        <v>8.1999999999999993</v>
      </c>
      <c r="C677" s="423" t="s">
        <v>975</v>
      </c>
      <c r="D677" s="427" t="s">
        <v>571</v>
      </c>
      <c r="E677" s="425">
        <f>'[3]1.26.'!$H$45</f>
        <v>43395</v>
      </c>
      <c r="F677" s="425">
        <v>5429</v>
      </c>
      <c r="G677" s="761">
        <v>18.2</v>
      </c>
      <c r="H677" s="762">
        <v>8.1999999999999993</v>
      </c>
    </row>
    <row r="678" spans="1:8" s="418" customFormat="1">
      <c r="A678" s="761">
        <v>18.3</v>
      </c>
      <c r="B678" s="762">
        <v>8.3000000000000007</v>
      </c>
      <c r="C678" s="423" t="s">
        <v>976</v>
      </c>
      <c r="D678" s="427" t="s">
        <v>33</v>
      </c>
      <c r="E678" s="425">
        <f>'[3]1.27.'!$H$45</f>
        <v>147044</v>
      </c>
      <c r="F678" s="425">
        <v>19977</v>
      </c>
      <c r="G678" s="761">
        <v>18.3</v>
      </c>
      <c r="H678" s="762">
        <v>8.3000000000000007</v>
      </c>
    </row>
    <row r="679" spans="1:8" s="418" customFormat="1">
      <c r="A679" s="761">
        <v>18.399999999999999</v>
      </c>
      <c r="B679" s="762">
        <v>8.4</v>
      </c>
      <c r="C679" s="423" t="s">
        <v>977</v>
      </c>
      <c r="D679" s="427" t="s">
        <v>33</v>
      </c>
      <c r="E679" s="425">
        <f>'[3]1.28.'!$H$45</f>
        <v>214783</v>
      </c>
      <c r="F679" s="425">
        <v>63476</v>
      </c>
      <c r="G679" s="761">
        <v>18.399999999999999</v>
      </c>
      <c r="H679" s="762">
        <v>8.4</v>
      </c>
    </row>
    <row r="680" spans="1:8" s="418" customFormat="1">
      <c r="A680" s="761">
        <v>18.5</v>
      </c>
      <c r="B680" s="762">
        <v>8.5</v>
      </c>
      <c r="C680" s="423" t="s">
        <v>978</v>
      </c>
      <c r="D680" s="427" t="s">
        <v>33</v>
      </c>
      <c r="E680" s="425">
        <f>'[3]1.29.'!$H$50</f>
        <v>43186</v>
      </c>
      <c r="F680" s="425">
        <v>11573</v>
      </c>
      <c r="G680" s="761">
        <v>18.5</v>
      </c>
      <c r="H680" s="762">
        <v>8.5</v>
      </c>
    </row>
    <row r="681" spans="1:8" s="418" customFormat="1">
      <c r="A681" s="761">
        <v>18.600000000000001</v>
      </c>
      <c r="B681" s="762">
        <v>8.6</v>
      </c>
      <c r="C681" s="423" t="s">
        <v>979</v>
      </c>
      <c r="D681" s="427" t="s">
        <v>33</v>
      </c>
      <c r="E681" s="425">
        <f>'[3]1.30.'!$H$45</f>
        <v>88277</v>
      </c>
      <c r="F681" s="425">
        <v>98805</v>
      </c>
      <c r="G681" s="761">
        <v>18.600000000000001</v>
      </c>
      <c r="H681" s="762">
        <v>8.6</v>
      </c>
    </row>
    <row r="682" spans="1:8" s="418" customFormat="1">
      <c r="A682" s="761">
        <v>18.7</v>
      </c>
      <c r="B682" s="762">
        <v>8.6999999999999993</v>
      </c>
      <c r="C682" s="423" t="s">
        <v>980</v>
      </c>
      <c r="D682" s="427" t="s">
        <v>571</v>
      </c>
      <c r="E682" s="425">
        <f>'[3]1.31.'!$H$45</f>
        <v>348993</v>
      </c>
      <c r="F682" s="425">
        <v>6908</v>
      </c>
      <c r="G682" s="761">
        <v>18.7</v>
      </c>
      <c r="H682" s="762">
        <v>8.6999999999999993</v>
      </c>
    </row>
    <row r="683" spans="1:8" s="418" customFormat="1">
      <c r="A683" s="761">
        <v>18.8</v>
      </c>
      <c r="B683" s="762">
        <v>8.8000000000000007</v>
      </c>
      <c r="C683" s="423" t="s">
        <v>981</v>
      </c>
      <c r="D683" s="427" t="s">
        <v>571</v>
      </c>
      <c r="E683" s="425">
        <f>'[3]1.32.'!$H$45</f>
        <v>102458</v>
      </c>
      <c r="F683" s="425">
        <v>4975</v>
      </c>
      <c r="G683" s="761">
        <v>18.8</v>
      </c>
      <c r="H683" s="762">
        <v>8.8000000000000007</v>
      </c>
    </row>
    <row r="684" spans="1:8" s="418" customFormat="1">
      <c r="A684" s="761">
        <v>18.899999999999999</v>
      </c>
      <c r="B684" s="762">
        <v>8.9</v>
      </c>
      <c r="C684" s="423" t="s">
        <v>982</v>
      </c>
      <c r="D684" s="427" t="s">
        <v>33</v>
      </c>
      <c r="E684" s="425">
        <f>'[3]1.33.'!$H$45</f>
        <v>404988</v>
      </c>
      <c r="F684" s="425">
        <v>24663</v>
      </c>
      <c r="G684" s="761">
        <v>18.899999999999999</v>
      </c>
      <c r="H684" s="762">
        <v>8.9</v>
      </c>
    </row>
    <row r="685" spans="1:8" s="418" customFormat="1">
      <c r="A685" s="745">
        <v>18.100000000000001</v>
      </c>
      <c r="B685" s="746">
        <v>9</v>
      </c>
      <c r="C685" s="423" t="s">
        <v>983</v>
      </c>
      <c r="D685" s="427" t="s">
        <v>571</v>
      </c>
      <c r="E685" s="425">
        <f>'[3]1.34.'!$H$45</f>
        <v>250564</v>
      </c>
      <c r="F685" s="425">
        <v>7331</v>
      </c>
      <c r="G685" s="745">
        <v>18.100000000000001</v>
      </c>
      <c r="H685" s="746">
        <v>9</v>
      </c>
    </row>
    <row r="686" spans="1:8" s="418" customFormat="1">
      <c r="A686" s="745">
        <v>18.11</v>
      </c>
      <c r="B686" s="746">
        <v>9.1</v>
      </c>
      <c r="C686" s="423" t="s">
        <v>984</v>
      </c>
      <c r="D686" s="427" t="s">
        <v>33</v>
      </c>
      <c r="E686" s="425">
        <f>'[3]1.35.'!$H$45</f>
        <v>691579</v>
      </c>
      <c r="F686" s="425">
        <v>27250</v>
      </c>
      <c r="G686" s="745">
        <v>18.11</v>
      </c>
      <c r="H686" s="746">
        <v>9.1</v>
      </c>
    </row>
    <row r="687" spans="1:8" s="418" customFormat="1">
      <c r="A687" s="745">
        <v>18.12</v>
      </c>
      <c r="B687" s="746">
        <v>9.1999999999999993</v>
      </c>
      <c r="C687" s="423" t="s">
        <v>985</v>
      </c>
      <c r="D687" s="427" t="s">
        <v>33</v>
      </c>
      <c r="E687" s="425">
        <f>'[3]1.36.'!$H$45</f>
        <v>1825307</v>
      </c>
      <c r="F687" s="425">
        <v>9520</v>
      </c>
      <c r="G687" s="745">
        <v>18.12</v>
      </c>
      <c r="H687" s="746">
        <v>9.1999999999999993</v>
      </c>
    </row>
    <row r="688" spans="1:8" s="418" customFormat="1">
      <c r="A688" s="745">
        <v>18.13</v>
      </c>
      <c r="B688" s="746">
        <v>9.3000000000000007</v>
      </c>
      <c r="C688" s="429" t="s">
        <v>986</v>
      </c>
      <c r="D688" s="427" t="s">
        <v>33</v>
      </c>
      <c r="E688" s="425">
        <f>'[3]1.37.'!$H$45</f>
        <v>2695886</v>
      </c>
      <c r="F688" s="425">
        <v>11087</v>
      </c>
      <c r="G688" s="745">
        <v>18.13</v>
      </c>
      <c r="H688" s="746">
        <v>9.3000000000000007</v>
      </c>
    </row>
    <row r="689" spans="1:8" s="418" customFormat="1">
      <c r="A689" s="745">
        <v>18.14</v>
      </c>
      <c r="B689" s="746">
        <v>9.4</v>
      </c>
      <c r="C689" s="429" t="s">
        <v>987</v>
      </c>
      <c r="D689" s="427" t="s">
        <v>33</v>
      </c>
      <c r="E689" s="452"/>
      <c r="F689" s="425">
        <v>14274</v>
      </c>
      <c r="G689" s="745">
        <v>18.14</v>
      </c>
      <c r="H689" s="746">
        <v>9.4</v>
      </c>
    </row>
    <row r="690" spans="1:8" s="418" customFormat="1">
      <c r="A690" s="745">
        <v>18.149999999999999</v>
      </c>
      <c r="B690" s="746">
        <v>9.5</v>
      </c>
      <c r="C690" s="429" t="s">
        <v>988</v>
      </c>
      <c r="D690" s="427" t="s">
        <v>571</v>
      </c>
      <c r="E690" s="425">
        <f>'[3]2.1.'!$H$45</f>
        <v>17957</v>
      </c>
      <c r="F690" s="425">
        <v>9117</v>
      </c>
      <c r="G690" s="745">
        <v>18.149999999999999</v>
      </c>
      <c r="H690" s="746">
        <v>9.5</v>
      </c>
    </row>
    <row r="691" spans="1:8" s="418" customFormat="1">
      <c r="A691" s="745">
        <v>18.16</v>
      </c>
      <c r="B691" s="746">
        <v>9.6</v>
      </c>
      <c r="C691" s="429" t="s">
        <v>989</v>
      </c>
      <c r="D691" s="427" t="s">
        <v>33</v>
      </c>
      <c r="E691" s="425">
        <f>'[3]2.2.'!$H$45</f>
        <v>41527</v>
      </c>
      <c r="F691" s="425">
        <v>29861</v>
      </c>
      <c r="G691" s="745">
        <v>18.16</v>
      </c>
      <c r="H691" s="746">
        <v>9.6</v>
      </c>
    </row>
    <row r="692" spans="1:8" s="418" customFormat="1">
      <c r="A692" s="745">
        <v>18.170000000000002</v>
      </c>
      <c r="B692" s="746">
        <v>9.6999999999999993</v>
      </c>
      <c r="C692" s="429" t="s">
        <v>990</v>
      </c>
      <c r="D692" s="427" t="s">
        <v>571</v>
      </c>
      <c r="E692" s="425">
        <f>'[3]2.3.'!$H$45</f>
        <v>30937</v>
      </c>
      <c r="F692" s="425">
        <v>19086</v>
      </c>
      <c r="G692" s="745">
        <v>18.170000000000002</v>
      </c>
      <c r="H692" s="746">
        <v>9.6999999999999993</v>
      </c>
    </row>
    <row r="693" spans="1:8" s="418" customFormat="1">
      <c r="A693" s="745">
        <v>18.18</v>
      </c>
      <c r="B693" s="746">
        <v>9.8000000000000007</v>
      </c>
      <c r="C693" s="429" t="s">
        <v>991</v>
      </c>
      <c r="D693" s="427" t="s">
        <v>33</v>
      </c>
      <c r="E693" s="425">
        <f>'[3]2.4.'!$H$45</f>
        <v>77086</v>
      </c>
      <c r="F693" s="425">
        <v>44952</v>
      </c>
      <c r="G693" s="745">
        <v>18.18</v>
      </c>
      <c r="H693" s="746">
        <v>9.8000000000000007</v>
      </c>
    </row>
    <row r="694" spans="1:8" s="418" customFormat="1">
      <c r="A694" s="745">
        <v>18.190000000000001</v>
      </c>
      <c r="B694" s="746">
        <v>9.9</v>
      </c>
      <c r="C694" s="429" t="s">
        <v>992</v>
      </c>
      <c r="D694" s="427" t="s">
        <v>571</v>
      </c>
      <c r="E694" s="425">
        <f>'[3]2.5.'!$H$45</f>
        <v>84558</v>
      </c>
      <c r="F694" s="425">
        <v>5138</v>
      </c>
      <c r="G694" s="745">
        <v>18.190000000000001</v>
      </c>
      <c r="H694" s="746">
        <v>9.9</v>
      </c>
    </row>
    <row r="695" spans="1:8" s="418" customFormat="1">
      <c r="A695" s="745">
        <v>18.2</v>
      </c>
      <c r="B695" s="746">
        <v>10</v>
      </c>
      <c r="C695" s="429" t="s">
        <v>993</v>
      </c>
      <c r="D695" s="427" t="s">
        <v>33</v>
      </c>
      <c r="E695" s="425">
        <f>'[3]2.6.'!$H$45</f>
        <v>90711</v>
      </c>
      <c r="F695" s="425">
        <v>20851</v>
      </c>
      <c r="G695" s="745">
        <v>18.2</v>
      </c>
      <c r="H695" s="746">
        <v>10</v>
      </c>
    </row>
    <row r="696" spans="1:8" s="418" customFormat="1">
      <c r="A696" s="745">
        <v>18.21</v>
      </c>
      <c r="B696" s="746">
        <v>10.1</v>
      </c>
      <c r="C696" s="429" t="s">
        <v>994</v>
      </c>
      <c r="D696" s="427" t="s">
        <v>571</v>
      </c>
      <c r="E696" s="425">
        <f>'[3]2.7.'!$H$45</f>
        <v>100653</v>
      </c>
      <c r="F696" s="425">
        <v>5622</v>
      </c>
      <c r="G696" s="745">
        <v>18.21</v>
      </c>
      <c r="H696" s="746">
        <v>10.1</v>
      </c>
    </row>
    <row r="697" spans="1:8" s="418" customFormat="1">
      <c r="A697" s="745">
        <v>18.22</v>
      </c>
      <c r="B697" s="746">
        <v>10.199999999999999</v>
      </c>
      <c r="C697" s="429" t="s">
        <v>995</v>
      </c>
      <c r="D697" s="427" t="s">
        <v>33</v>
      </c>
      <c r="E697" s="425">
        <f>'[3]2.8.'!$H$45</f>
        <v>74639</v>
      </c>
      <c r="F697" s="425">
        <v>23206</v>
      </c>
      <c r="G697" s="745">
        <v>18.22</v>
      </c>
      <c r="H697" s="746">
        <v>10.199999999999999</v>
      </c>
    </row>
    <row r="698" spans="1:8" s="418" customFormat="1">
      <c r="A698" s="745">
        <v>18.23</v>
      </c>
      <c r="B698" s="746">
        <v>10.3</v>
      </c>
      <c r="C698" s="429" t="s">
        <v>996</v>
      </c>
      <c r="D698" s="427" t="s">
        <v>33</v>
      </c>
      <c r="E698" s="425">
        <f>'[3]2.9.'!$H$45</f>
        <v>107829</v>
      </c>
      <c r="F698" s="425">
        <v>17960</v>
      </c>
      <c r="G698" s="745">
        <v>18.23</v>
      </c>
      <c r="H698" s="746">
        <v>10.3</v>
      </c>
    </row>
    <row r="699" spans="1:8" s="418" customFormat="1">
      <c r="A699" s="745">
        <v>18.239999999999998</v>
      </c>
      <c r="B699" s="746">
        <v>10.4</v>
      </c>
      <c r="C699" s="429" t="s">
        <v>997</v>
      </c>
      <c r="D699" s="427" t="s">
        <v>571</v>
      </c>
      <c r="E699" s="452"/>
      <c r="F699" s="425">
        <v>10959</v>
      </c>
      <c r="G699" s="745">
        <v>18.239999999999998</v>
      </c>
      <c r="H699" s="746">
        <v>10.4</v>
      </c>
    </row>
    <row r="700" spans="1:8" s="418" customFormat="1">
      <c r="A700" s="745">
        <v>18.25</v>
      </c>
      <c r="B700" s="746">
        <v>10.5</v>
      </c>
      <c r="C700" s="429" t="s">
        <v>998</v>
      </c>
      <c r="D700" s="427" t="s">
        <v>33</v>
      </c>
      <c r="E700" s="425">
        <f>'[3]3.1.'!$H$45</f>
        <v>158168</v>
      </c>
      <c r="F700" s="425">
        <v>37437</v>
      </c>
      <c r="G700" s="745">
        <v>18.25</v>
      </c>
      <c r="H700" s="746">
        <v>10.5</v>
      </c>
    </row>
    <row r="701" spans="1:8" s="418" customFormat="1">
      <c r="A701" s="745">
        <v>18.260000000000002</v>
      </c>
      <c r="B701" s="746">
        <v>10.6</v>
      </c>
      <c r="C701" s="429" t="s">
        <v>999</v>
      </c>
      <c r="D701" s="427" t="s">
        <v>33</v>
      </c>
      <c r="E701" s="425">
        <f>'[3]3.2.'!$H$45</f>
        <v>1631560</v>
      </c>
      <c r="F701" s="425">
        <v>24359</v>
      </c>
      <c r="G701" s="745">
        <v>18.260000000000002</v>
      </c>
      <c r="H701" s="746">
        <v>10.6</v>
      </c>
    </row>
    <row r="702" spans="1:8" s="418" customFormat="1">
      <c r="A702" s="745">
        <v>18.27</v>
      </c>
      <c r="B702" s="746">
        <v>10.7</v>
      </c>
      <c r="C702" s="429" t="s">
        <v>1000</v>
      </c>
      <c r="D702" s="427" t="s">
        <v>571</v>
      </c>
      <c r="E702" s="425">
        <f>'[3]3.3.'!$H$45</f>
        <v>206109</v>
      </c>
      <c r="F702" s="425">
        <v>15408</v>
      </c>
      <c r="G702" s="745">
        <v>18.27</v>
      </c>
      <c r="H702" s="746">
        <v>10.7</v>
      </c>
    </row>
    <row r="703" spans="1:8" s="418" customFormat="1" ht="24">
      <c r="A703" s="745">
        <v>18.28</v>
      </c>
      <c r="B703" s="746">
        <v>10.7</v>
      </c>
      <c r="C703" s="429" t="s">
        <v>1751</v>
      </c>
      <c r="D703" s="427" t="s">
        <v>33</v>
      </c>
      <c r="E703" s="425">
        <f>'[3]3.4.'!$H$45</f>
        <v>1889355</v>
      </c>
      <c r="F703" s="425">
        <v>66368</v>
      </c>
      <c r="G703" s="745">
        <v>18.28</v>
      </c>
      <c r="H703" s="746">
        <v>10.7</v>
      </c>
    </row>
    <row r="704" spans="1:8" s="418" customFormat="1">
      <c r="A704" s="745">
        <v>18.29</v>
      </c>
      <c r="B704" s="746">
        <v>10.7</v>
      </c>
      <c r="C704" s="429" t="s">
        <v>1752</v>
      </c>
      <c r="D704" s="427" t="s">
        <v>33</v>
      </c>
      <c r="E704" s="425">
        <f>'[3]3.5.'!$H$45</f>
        <v>1318284</v>
      </c>
      <c r="F704" s="425">
        <v>31633</v>
      </c>
      <c r="G704" s="745">
        <v>18.29</v>
      </c>
      <c r="H704" s="746">
        <v>10.7</v>
      </c>
    </row>
    <row r="705" spans="1:8" s="418" customFormat="1">
      <c r="A705" s="745">
        <v>18.3</v>
      </c>
      <c r="B705" s="746">
        <v>10.7</v>
      </c>
      <c r="C705" s="429" t="s">
        <v>1753</v>
      </c>
      <c r="D705" s="427" t="s">
        <v>33</v>
      </c>
      <c r="E705" s="425">
        <f>'[3]3.6.'!$H$45</f>
        <v>70630</v>
      </c>
      <c r="F705" s="425">
        <v>27572</v>
      </c>
      <c r="G705" s="745">
        <v>18.3</v>
      </c>
      <c r="H705" s="746">
        <v>10.7</v>
      </c>
    </row>
    <row r="706" spans="1:8" s="418" customFormat="1">
      <c r="A706" s="745">
        <v>18.309999999999999</v>
      </c>
      <c r="B706" s="746">
        <v>10.7</v>
      </c>
      <c r="C706" s="429" t="s">
        <v>1754</v>
      </c>
      <c r="D706" s="427" t="s">
        <v>33</v>
      </c>
      <c r="E706" s="425">
        <f>'[3]3.7.'!$H$45</f>
        <v>157025</v>
      </c>
      <c r="F706" s="425">
        <v>19398</v>
      </c>
      <c r="G706" s="745">
        <v>18.309999999999999</v>
      </c>
      <c r="H706" s="746">
        <v>10.7</v>
      </c>
    </row>
    <row r="707" spans="1:8" s="418" customFormat="1">
      <c r="A707" s="745">
        <v>18.32</v>
      </c>
      <c r="B707" s="746">
        <v>10.7</v>
      </c>
      <c r="C707" s="429" t="s">
        <v>1755</v>
      </c>
      <c r="D707" s="427" t="s">
        <v>33</v>
      </c>
      <c r="E707" s="425">
        <f>'[3]3.8.'!$H$45</f>
        <v>368805</v>
      </c>
      <c r="F707" s="425">
        <v>3142</v>
      </c>
      <c r="G707" s="745">
        <v>18.32</v>
      </c>
      <c r="H707" s="746">
        <v>10.7</v>
      </c>
    </row>
    <row r="708" spans="1:8" s="418" customFormat="1">
      <c r="A708" s="759">
        <v>19</v>
      </c>
      <c r="B708" s="760"/>
      <c r="C708" s="430" t="s">
        <v>1001</v>
      </c>
      <c r="D708" s="431"/>
      <c r="E708" s="425">
        <f>'[3]3.9.'!$H$45</f>
        <v>368796</v>
      </c>
      <c r="F708" s="432"/>
      <c r="G708" s="759">
        <v>19</v>
      </c>
      <c r="H708" s="760"/>
    </row>
    <row r="709" spans="1:8" s="418" customFormat="1">
      <c r="A709" s="761">
        <v>19.100000000000001</v>
      </c>
      <c r="B709" s="762">
        <v>8.1</v>
      </c>
      <c r="C709" s="423" t="s">
        <v>1002</v>
      </c>
      <c r="D709" s="427" t="s">
        <v>116</v>
      </c>
      <c r="E709" s="425">
        <f>'[3]3.10.'!$H$45</f>
        <v>591180</v>
      </c>
      <c r="F709" s="425">
        <v>8796424</v>
      </c>
      <c r="G709" s="761">
        <v>19.100000000000001</v>
      </c>
      <c r="H709" s="762">
        <v>8.1</v>
      </c>
    </row>
    <row r="710" spans="1:8" s="418" customFormat="1" ht="24">
      <c r="A710" s="761">
        <v>19.2</v>
      </c>
      <c r="B710" s="762">
        <v>8.1999999999999993</v>
      </c>
      <c r="C710" s="423" t="s">
        <v>1003</v>
      </c>
      <c r="D710" s="427" t="s">
        <v>116</v>
      </c>
      <c r="E710" s="425">
        <f>'[3]3.11.'!$H$45</f>
        <v>157091</v>
      </c>
      <c r="F710" s="425">
        <v>15586964</v>
      </c>
      <c r="G710" s="761">
        <v>19.2</v>
      </c>
      <c r="H710" s="762">
        <v>8.1999999999999993</v>
      </c>
    </row>
    <row r="711" spans="1:8" s="418" customFormat="1">
      <c r="A711" s="761">
        <v>19.3</v>
      </c>
      <c r="B711" s="762">
        <v>8.3000000000000007</v>
      </c>
      <c r="C711" s="423" t="s">
        <v>1004</v>
      </c>
      <c r="D711" s="427" t="s">
        <v>116</v>
      </c>
      <c r="E711" s="425">
        <f>'[3]3.12.'!$H$45</f>
        <v>157091</v>
      </c>
      <c r="F711" s="425">
        <v>4067572</v>
      </c>
      <c r="G711" s="761">
        <v>19.3</v>
      </c>
      <c r="H711" s="762">
        <v>8.3000000000000007</v>
      </c>
    </row>
    <row r="712" spans="1:8" s="418" customFormat="1">
      <c r="A712" s="761">
        <v>19.399999999999999</v>
      </c>
      <c r="B712" s="762">
        <v>8.4</v>
      </c>
      <c r="C712" s="423" t="s">
        <v>1005</v>
      </c>
      <c r="D712" s="427" t="s">
        <v>116</v>
      </c>
      <c r="E712" s="425">
        <f>'[3]3.13.'!$H$45</f>
        <v>368805</v>
      </c>
      <c r="F712" s="425">
        <v>13208104</v>
      </c>
      <c r="G712" s="761">
        <v>19.399999999999999</v>
      </c>
      <c r="H712" s="762">
        <v>8.4</v>
      </c>
    </row>
    <row r="713" spans="1:8" s="418" customFormat="1">
      <c r="A713" s="761">
        <v>19.5</v>
      </c>
      <c r="B713" s="762">
        <v>8.5</v>
      </c>
      <c r="C713" s="423" t="s">
        <v>1006</v>
      </c>
      <c r="D713" s="427" t="s">
        <v>116</v>
      </c>
      <c r="E713" s="425">
        <f>'[3]3.14.'!$H$45</f>
        <v>368805</v>
      </c>
      <c r="F713" s="425">
        <v>12350412</v>
      </c>
      <c r="G713" s="761">
        <v>19.5</v>
      </c>
      <c r="H713" s="762">
        <v>8.5</v>
      </c>
    </row>
    <row r="714" spans="1:8" s="418" customFormat="1">
      <c r="A714" s="761">
        <v>19.600000000000001</v>
      </c>
      <c r="B714" s="762">
        <v>8.6</v>
      </c>
      <c r="C714" s="423" t="s">
        <v>1007</v>
      </c>
      <c r="D714" s="427" t="s">
        <v>571</v>
      </c>
      <c r="E714" s="425">
        <f>'[3]3.15.'!$H$45</f>
        <v>591180</v>
      </c>
      <c r="F714" s="425">
        <v>5138</v>
      </c>
      <c r="G714" s="761">
        <v>19.600000000000001</v>
      </c>
      <c r="H714" s="762">
        <v>8.6</v>
      </c>
    </row>
    <row r="715" spans="1:8" s="418" customFormat="1">
      <c r="A715" s="761">
        <v>19.7</v>
      </c>
      <c r="B715" s="762">
        <v>8.6999999999999993</v>
      </c>
      <c r="C715" s="429" t="s">
        <v>1008</v>
      </c>
      <c r="D715" s="427" t="s">
        <v>116</v>
      </c>
      <c r="E715" s="425">
        <f>'[3]3.16.'!$H$45</f>
        <v>595525</v>
      </c>
      <c r="F715" s="425">
        <v>1260030</v>
      </c>
      <c r="G715" s="761">
        <v>19.7</v>
      </c>
      <c r="H715" s="762">
        <v>8.6999999999999993</v>
      </c>
    </row>
    <row r="716" spans="1:8" s="418" customFormat="1">
      <c r="A716" s="761">
        <v>19.8</v>
      </c>
      <c r="B716" s="762">
        <v>8.8000000000000007</v>
      </c>
      <c r="C716" s="429" t="s">
        <v>1009</v>
      </c>
      <c r="D716" s="427" t="s">
        <v>116</v>
      </c>
      <c r="E716" s="425">
        <f>'[3]3.17.'!$H$45</f>
        <v>963783</v>
      </c>
      <c r="F716" s="425">
        <v>136538</v>
      </c>
      <c r="G716" s="761">
        <v>19.8</v>
      </c>
      <c r="H716" s="762">
        <v>8.8000000000000007</v>
      </c>
    </row>
    <row r="717" spans="1:8" s="418" customFormat="1">
      <c r="A717" s="761">
        <v>19.899999999999999</v>
      </c>
      <c r="B717" s="762">
        <v>8.9</v>
      </c>
      <c r="C717" s="429" t="s">
        <v>1010</v>
      </c>
      <c r="D717" s="427" t="s">
        <v>116</v>
      </c>
      <c r="E717" s="425">
        <f>'[3]3.18.'!$H$45</f>
        <v>1546356</v>
      </c>
      <c r="F717" s="425">
        <v>2275734</v>
      </c>
      <c r="G717" s="761">
        <v>19.899999999999999</v>
      </c>
      <c r="H717" s="762">
        <v>8.9</v>
      </c>
    </row>
    <row r="718" spans="1:8" s="418" customFormat="1" ht="24">
      <c r="A718" s="745">
        <v>19.100000000000001</v>
      </c>
      <c r="B718" s="746">
        <v>9</v>
      </c>
      <c r="C718" s="429" t="s">
        <v>1756</v>
      </c>
      <c r="D718" s="427" t="s">
        <v>571</v>
      </c>
      <c r="E718" s="425">
        <f>'[3]3.19.'!$H$45</f>
        <v>97103</v>
      </c>
      <c r="F718" s="425">
        <v>1275888</v>
      </c>
      <c r="G718" s="745">
        <v>19.100000000000001</v>
      </c>
      <c r="H718" s="746">
        <v>9</v>
      </c>
    </row>
    <row r="719" spans="1:8" s="418" customFormat="1" ht="24">
      <c r="A719" s="745">
        <v>19.11</v>
      </c>
      <c r="B719" s="746">
        <v>9</v>
      </c>
      <c r="C719" s="429" t="s">
        <v>1757</v>
      </c>
      <c r="D719" s="427" t="s">
        <v>116</v>
      </c>
      <c r="E719" s="425">
        <f>'[3]3.20.'!$H$45</f>
        <v>499170</v>
      </c>
      <c r="F719" s="425">
        <v>5323700</v>
      </c>
      <c r="G719" s="745">
        <v>19.11</v>
      </c>
      <c r="H719" s="746">
        <v>9</v>
      </c>
    </row>
    <row r="720" spans="1:8" s="418" customFormat="1">
      <c r="A720" s="759">
        <v>20</v>
      </c>
      <c r="B720" s="760"/>
      <c r="C720" s="430" t="s">
        <v>1011</v>
      </c>
      <c r="D720" s="432"/>
      <c r="E720" s="425">
        <f>'[3]3.21.'!$H$45</f>
        <v>560359</v>
      </c>
      <c r="F720" s="432"/>
      <c r="G720" s="759">
        <v>20</v>
      </c>
      <c r="H720" s="760"/>
    </row>
    <row r="721" spans="1:8" s="418" customFormat="1">
      <c r="A721" s="761">
        <v>20.100000000000001</v>
      </c>
      <c r="B721" s="762">
        <v>8.1</v>
      </c>
      <c r="C721" s="429" t="s">
        <v>1012</v>
      </c>
      <c r="D721" s="427" t="s">
        <v>571</v>
      </c>
      <c r="E721" s="425">
        <f>'[3]3.22.'!$H$45</f>
        <v>1539146</v>
      </c>
      <c r="F721" s="425">
        <v>50820</v>
      </c>
      <c r="G721" s="761">
        <v>20.100000000000001</v>
      </c>
      <c r="H721" s="762">
        <v>8.1</v>
      </c>
    </row>
    <row r="722" spans="1:8" s="418" customFormat="1">
      <c r="A722" s="761">
        <v>20.2</v>
      </c>
      <c r="B722" s="762">
        <v>8.1999999999999993</v>
      </c>
      <c r="C722" s="429" t="s">
        <v>1013</v>
      </c>
      <c r="D722" s="427" t="s">
        <v>571</v>
      </c>
      <c r="E722" s="425">
        <f>'[3]3.23.'!$H$45</f>
        <v>91246</v>
      </c>
      <c r="F722" s="425">
        <v>73396</v>
      </c>
      <c r="G722" s="761">
        <v>20.2</v>
      </c>
      <c r="H722" s="762">
        <v>8.1999999999999993</v>
      </c>
    </row>
    <row r="723" spans="1:8" s="418" customFormat="1">
      <c r="A723" s="761">
        <v>20.3</v>
      </c>
      <c r="B723" s="762">
        <v>8.3000000000000007</v>
      </c>
      <c r="C723" s="429" t="s">
        <v>1014</v>
      </c>
      <c r="D723" s="427" t="s">
        <v>571</v>
      </c>
      <c r="E723" s="425">
        <f>'[3]3.24.'!$H$45</f>
        <v>452996</v>
      </c>
      <c r="F723" s="425">
        <v>87189</v>
      </c>
      <c r="G723" s="761">
        <v>20.3</v>
      </c>
      <c r="H723" s="762">
        <v>8.3000000000000007</v>
      </c>
    </row>
    <row r="724" spans="1:8" s="418" customFormat="1">
      <c r="A724" s="761">
        <v>20.399999999999999</v>
      </c>
      <c r="B724" s="762">
        <v>8.4</v>
      </c>
      <c r="C724" s="429" t="s">
        <v>1015</v>
      </c>
      <c r="D724" s="427" t="s">
        <v>571</v>
      </c>
      <c r="E724" s="425">
        <f>'[3]3.25.'!$H$45</f>
        <v>70030</v>
      </c>
      <c r="F724" s="425">
        <v>23917</v>
      </c>
      <c r="G724" s="761">
        <v>20.399999999999999</v>
      </c>
      <c r="H724" s="762">
        <v>8.4</v>
      </c>
    </row>
    <row r="725" spans="1:8" s="418" customFormat="1">
      <c r="A725" s="761">
        <v>20.5</v>
      </c>
      <c r="B725" s="762">
        <v>8.5</v>
      </c>
      <c r="C725" s="429" t="s">
        <v>1016</v>
      </c>
      <c r="D725" s="427" t="s">
        <v>571</v>
      </c>
      <c r="E725" s="425">
        <f>'[3]3.26.'!$H$45</f>
        <v>98301</v>
      </c>
      <c r="F725" s="425">
        <v>29244</v>
      </c>
      <c r="G725" s="761">
        <v>20.5</v>
      </c>
      <c r="H725" s="762">
        <v>8.5</v>
      </c>
    </row>
    <row r="726" spans="1:8" s="418" customFormat="1">
      <c r="A726" s="761">
        <v>20.6</v>
      </c>
      <c r="B726" s="762">
        <v>8.6</v>
      </c>
      <c r="C726" s="429" t="s">
        <v>1017</v>
      </c>
      <c r="D726" s="427" t="s">
        <v>571</v>
      </c>
      <c r="E726" s="425">
        <f>'[3]3.27.'!$H$45</f>
        <v>141037</v>
      </c>
      <c r="F726" s="425">
        <v>40277</v>
      </c>
      <c r="G726" s="761">
        <v>20.6</v>
      </c>
      <c r="H726" s="762">
        <v>8.6</v>
      </c>
    </row>
    <row r="727" spans="1:8" s="418" customFormat="1">
      <c r="A727" s="761">
        <v>20.7</v>
      </c>
      <c r="B727" s="762">
        <v>8.6999999999999993</v>
      </c>
      <c r="C727" s="429" t="s">
        <v>1018</v>
      </c>
      <c r="D727" s="427" t="s">
        <v>571</v>
      </c>
      <c r="E727" s="425">
        <f>'[3]3.28.'!$H$45</f>
        <v>216104</v>
      </c>
      <c r="F727" s="425">
        <v>35178</v>
      </c>
      <c r="G727" s="761">
        <v>20.7</v>
      </c>
      <c r="H727" s="762">
        <v>8.6999999999999993</v>
      </c>
    </row>
    <row r="728" spans="1:8" s="418" customFormat="1">
      <c r="A728" s="761">
        <v>20.8</v>
      </c>
      <c r="B728" s="762">
        <v>8.8000000000000007</v>
      </c>
      <c r="C728" s="429" t="s">
        <v>1019</v>
      </c>
      <c r="D728" s="427" t="s">
        <v>571</v>
      </c>
      <c r="E728" s="425">
        <f>'[3]3.29.'!$H$45</f>
        <v>345750</v>
      </c>
      <c r="F728" s="425">
        <v>37059</v>
      </c>
      <c r="G728" s="761">
        <v>20.8</v>
      </c>
      <c r="H728" s="762">
        <v>8.8000000000000007</v>
      </c>
    </row>
    <row r="729" spans="1:8" s="418" customFormat="1">
      <c r="A729" s="761">
        <v>20.9</v>
      </c>
      <c r="B729" s="762">
        <v>8.9</v>
      </c>
      <c r="C729" s="429" t="s">
        <v>1020</v>
      </c>
      <c r="D729" s="427" t="s">
        <v>571</v>
      </c>
      <c r="E729" s="425">
        <f>'[3]3.30.'!$H$45</f>
        <v>501002</v>
      </c>
      <c r="F729" s="425">
        <v>46636</v>
      </c>
      <c r="G729" s="761">
        <v>20.9</v>
      </c>
      <c r="H729" s="762">
        <v>8.9</v>
      </c>
    </row>
    <row r="730" spans="1:8" s="418" customFormat="1">
      <c r="A730" s="745">
        <v>20.100000000000001</v>
      </c>
      <c r="B730" s="746">
        <v>9</v>
      </c>
      <c r="C730" s="429" t="s">
        <v>1021</v>
      </c>
      <c r="D730" s="427" t="s">
        <v>116</v>
      </c>
      <c r="E730" s="425">
        <f>'[3]3.31.'!$H$45</f>
        <v>633832</v>
      </c>
      <c r="F730" s="425">
        <v>29198</v>
      </c>
      <c r="G730" s="745">
        <v>20.100000000000001</v>
      </c>
      <c r="H730" s="746">
        <v>9</v>
      </c>
    </row>
    <row r="731" spans="1:8" s="418" customFormat="1">
      <c r="A731" s="745">
        <v>20.11</v>
      </c>
      <c r="B731" s="746">
        <v>9.1</v>
      </c>
      <c r="C731" s="429" t="s">
        <v>1022</v>
      </c>
      <c r="D731" s="427" t="s">
        <v>116</v>
      </c>
      <c r="E731" s="425">
        <f>'[3]3.32.'!$H$45</f>
        <v>833478</v>
      </c>
      <c r="F731" s="425">
        <v>37586</v>
      </c>
      <c r="G731" s="745">
        <v>20.11</v>
      </c>
      <c r="H731" s="746">
        <v>9.1</v>
      </c>
    </row>
    <row r="732" spans="1:8" s="418" customFormat="1">
      <c r="A732" s="745">
        <v>20.12</v>
      </c>
      <c r="B732" s="746">
        <v>9.1999999999999993</v>
      </c>
      <c r="C732" s="429" t="s">
        <v>1023</v>
      </c>
      <c r="D732" s="427" t="s">
        <v>116</v>
      </c>
      <c r="E732" s="425">
        <f>'[3]3.33.'!$H$45</f>
        <v>1510842</v>
      </c>
      <c r="F732" s="425">
        <v>56099</v>
      </c>
      <c r="G732" s="745">
        <v>20.12</v>
      </c>
      <c r="H732" s="746">
        <v>9.1999999999999993</v>
      </c>
    </row>
    <row r="733" spans="1:8" s="418" customFormat="1">
      <c r="A733" s="745">
        <v>20.13</v>
      </c>
      <c r="B733" s="746">
        <v>9.3000000000000007</v>
      </c>
      <c r="C733" s="429" t="s">
        <v>1024</v>
      </c>
      <c r="D733" s="427" t="s">
        <v>116</v>
      </c>
      <c r="E733" s="452"/>
      <c r="F733" s="425">
        <v>58515</v>
      </c>
      <c r="G733" s="745">
        <v>20.13</v>
      </c>
      <c r="H733" s="746">
        <v>9.3000000000000007</v>
      </c>
    </row>
    <row r="734" spans="1:8" s="418" customFormat="1" ht="24" customHeight="1">
      <c r="A734" s="745">
        <v>20.14</v>
      </c>
      <c r="B734" s="746">
        <v>9.4</v>
      </c>
      <c r="C734" s="429" t="s">
        <v>1025</v>
      </c>
      <c r="D734" s="427" t="s">
        <v>116</v>
      </c>
      <c r="E734" s="425">
        <f>'[3]4.1.'!$H$46</f>
        <v>1057869</v>
      </c>
      <c r="F734" s="425">
        <v>94367</v>
      </c>
      <c r="G734" s="745">
        <v>20.14</v>
      </c>
      <c r="H734" s="746">
        <v>9.4</v>
      </c>
    </row>
    <row r="735" spans="1:8" s="418" customFormat="1">
      <c r="A735" s="745">
        <v>20.149999999999999</v>
      </c>
      <c r="B735" s="746">
        <v>9.5</v>
      </c>
      <c r="C735" s="429" t="s">
        <v>1026</v>
      </c>
      <c r="D735" s="427" t="s">
        <v>116</v>
      </c>
      <c r="E735" s="425">
        <f>'[3]4.2.'!$H$46</f>
        <v>921458</v>
      </c>
      <c r="F735" s="425">
        <v>137263</v>
      </c>
      <c r="G735" s="745">
        <v>20.149999999999999</v>
      </c>
      <c r="H735" s="746">
        <v>9.5</v>
      </c>
    </row>
    <row r="736" spans="1:8" s="418" customFormat="1" ht="24">
      <c r="A736" s="745">
        <v>20.16</v>
      </c>
      <c r="B736" s="746">
        <v>9.6</v>
      </c>
      <c r="C736" s="429" t="s">
        <v>1758</v>
      </c>
      <c r="D736" s="427" t="s">
        <v>116</v>
      </c>
      <c r="E736" s="425">
        <f>'[3]4.3.'!$H$46</f>
        <v>1060707</v>
      </c>
      <c r="F736" s="425">
        <v>593594</v>
      </c>
      <c r="G736" s="745">
        <v>20.16</v>
      </c>
      <c r="H736" s="746">
        <v>9.6</v>
      </c>
    </row>
    <row r="737" spans="1:8" s="418" customFormat="1" ht="24" customHeight="1">
      <c r="A737" s="743"/>
      <c r="B737" s="744"/>
      <c r="C737" s="423"/>
      <c r="D737" s="427"/>
      <c r="E737" s="425">
        <f>'[3]4.4.'!$H$46</f>
        <v>1246769</v>
      </c>
      <c r="F737" s="435"/>
      <c r="G737" s="743"/>
      <c r="H737" s="744"/>
    </row>
    <row r="738" spans="1:8" s="418" customFormat="1">
      <c r="A738" s="759">
        <v>21.1</v>
      </c>
      <c r="B738" s="760"/>
      <c r="C738" s="430" t="s">
        <v>1027</v>
      </c>
      <c r="D738" s="432"/>
      <c r="E738" s="425">
        <f>'[3]4.5.'!$H$46</f>
        <v>1280183</v>
      </c>
      <c r="F738" s="432"/>
      <c r="G738" s="759">
        <v>21.1</v>
      </c>
      <c r="H738" s="760"/>
    </row>
    <row r="739" spans="1:8" s="418" customFormat="1">
      <c r="A739" s="761">
        <v>21.1</v>
      </c>
      <c r="B739" s="762">
        <v>8.1</v>
      </c>
      <c r="C739" s="429" t="s">
        <v>1028</v>
      </c>
      <c r="D739" s="427" t="s">
        <v>116</v>
      </c>
      <c r="E739" s="425">
        <f>'[3]4.6.'!$H$46</f>
        <v>1221029</v>
      </c>
      <c r="F739" s="425">
        <v>327183</v>
      </c>
      <c r="G739" s="761">
        <v>21.1</v>
      </c>
      <c r="H739" s="762">
        <v>8.1</v>
      </c>
    </row>
    <row r="740" spans="1:8" s="418" customFormat="1">
      <c r="A740" s="761">
        <v>21.2</v>
      </c>
      <c r="B740" s="762">
        <v>8.1999999999999993</v>
      </c>
      <c r="C740" s="429" t="s">
        <v>1029</v>
      </c>
      <c r="D740" s="427" t="s">
        <v>571</v>
      </c>
      <c r="E740" s="425">
        <f>'[3]4.7.'!$H$45</f>
        <v>1597423</v>
      </c>
      <c r="F740" s="425">
        <v>53012</v>
      </c>
      <c r="G740" s="761">
        <v>21.2</v>
      </c>
      <c r="H740" s="762">
        <v>8.1999999999999993</v>
      </c>
    </row>
    <row r="741" spans="1:8" s="418" customFormat="1">
      <c r="A741" s="761">
        <v>21.3</v>
      </c>
      <c r="B741" s="762">
        <v>8.3000000000000007</v>
      </c>
      <c r="C741" s="429" t="s">
        <v>1759</v>
      </c>
      <c r="D741" s="427" t="s">
        <v>116</v>
      </c>
      <c r="E741" s="425">
        <f>'[3]4.8.'!$H$45</f>
        <v>2237900</v>
      </c>
      <c r="F741" s="425">
        <v>101429</v>
      </c>
      <c r="G741" s="761">
        <v>21.3</v>
      </c>
      <c r="H741" s="762">
        <v>8.3000000000000007</v>
      </c>
    </row>
    <row r="742" spans="1:8" s="418" customFormat="1">
      <c r="A742" s="761">
        <v>21.4</v>
      </c>
      <c r="B742" s="762">
        <v>8.4</v>
      </c>
      <c r="C742" s="429" t="s">
        <v>1030</v>
      </c>
      <c r="D742" s="427" t="s">
        <v>116</v>
      </c>
      <c r="E742" s="425">
        <f>'[3]4.9.'!$H$45</f>
        <v>2968017</v>
      </c>
      <c r="F742" s="425">
        <v>341950</v>
      </c>
      <c r="G742" s="761">
        <v>21.4</v>
      </c>
      <c r="H742" s="762">
        <v>8.4</v>
      </c>
    </row>
    <row r="743" spans="1:8" s="418" customFormat="1">
      <c r="A743" s="761">
        <v>21.5</v>
      </c>
      <c r="B743" s="762">
        <v>8.5</v>
      </c>
      <c r="C743" s="429" t="s">
        <v>1031</v>
      </c>
      <c r="D743" s="427" t="s">
        <v>116</v>
      </c>
      <c r="E743" s="425">
        <f>'[3]4.10.'!$H$45</f>
        <v>3897125</v>
      </c>
      <c r="F743" s="425">
        <v>77886</v>
      </c>
      <c r="G743" s="761">
        <v>21.5</v>
      </c>
      <c r="H743" s="762">
        <v>8.5</v>
      </c>
    </row>
    <row r="744" spans="1:8" s="418" customFormat="1">
      <c r="A744" s="761">
        <v>21.6</v>
      </c>
      <c r="B744" s="762">
        <v>8.6</v>
      </c>
      <c r="C744" s="429" t="s">
        <v>1032</v>
      </c>
      <c r="D744" s="427" t="s">
        <v>116</v>
      </c>
      <c r="E744" s="425">
        <f>'[3]4.11.'!$H$45</f>
        <v>2604799</v>
      </c>
      <c r="F744" s="425">
        <v>873377</v>
      </c>
      <c r="G744" s="761">
        <v>21.6</v>
      </c>
      <c r="H744" s="762">
        <v>8.6</v>
      </c>
    </row>
    <row r="745" spans="1:8" s="418" customFormat="1">
      <c r="A745" s="761">
        <v>21.7</v>
      </c>
      <c r="B745" s="762">
        <v>8.6999999999999993</v>
      </c>
      <c r="C745" s="429" t="s">
        <v>1033</v>
      </c>
      <c r="D745" s="427" t="s">
        <v>116</v>
      </c>
      <c r="E745" s="425">
        <f>'[3]4.12.'!$H$45</f>
        <v>5426390</v>
      </c>
      <c r="F745" s="425">
        <v>2167228</v>
      </c>
      <c r="G745" s="761">
        <v>21.7</v>
      </c>
      <c r="H745" s="762">
        <v>8.6999999999999993</v>
      </c>
    </row>
    <row r="746" spans="1:8" s="418" customFormat="1">
      <c r="A746" s="761">
        <v>21.8</v>
      </c>
      <c r="B746" s="762">
        <v>8.8000000000000007</v>
      </c>
      <c r="C746" s="429" t="s">
        <v>1760</v>
      </c>
      <c r="D746" s="427" t="s">
        <v>571</v>
      </c>
      <c r="E746" s="425">
        <f>'[3]4.13.'!$H$44</f>
        <v>215553</v>
      </c>
      <c r="F746" s="425">
        <v>20245</v>
      </c>
      <c r="G746" s="761">
        <v>21.8</v>
      </c>
      <c r="H746" s="762">
        <v>8.8000000000000007</v>
      </c>
    </row>
    <row r="747" spans="1:8" s="418" customFormat="1">
      <c r="A747" s="761">
        <v>21.9</v>
      </c>
      <c r="B747" s="762">
        <v>8.9</v>
      </c>
      <c r="C747" s="429" t="s">
        <v>1034</v>
      </c>
      <c r="D747" s="427" t="s">
        <v>116</v>
      </c>
      <c r="E747" s="425"/>
      <c r="F747" s="425">
        <v>334062</v>
      </c>
      <c r="G747" s="761">
        <v>21.9</v>
      </c>
      <c r="H747" s="762">
        <v>8.9</v>
      </c>
    </row>
    <row r="748" spans="1:8" s="418" customFormat="1">
      <c r="A748" s="745">
        <v>21.1</v>
      </c>
      <c r="B748" s="746">
        <v>9</v>
      </c>
      <c r="C748" s="429" t="s">
        <v>1035</v>
      </c>
      <c r="D748" s="427" t="s">
        <v>116</v>
      </c>
      <c r="E748" s="452"/>
      <c r="F748" s="425">
        <v>55181</v>
      </c>
      <c r="G748" s="745">
        <v>21.1</v>
      </c>
      <c r="H748" s="746">
        <v>9</v>
      </c>
    </row>
    <row r="749" spans="1:8" s="418" customFormat="1">
      <c r="A749" s="745">
        <v>21.11</v>
      </c>
      <c r="B749" s="746">
        <v>9</v>
      </c>
      <c r="C749" s="429" t="s">
        <v>1036</v>
      </c>
      <c r="D749" s="427" t="s">
        <v>571</v>
      </c>
      <c r="E749" s="425">
        <f>'[3]5.1.'!$H$45</f>
        <v>107865</v>
      </c>
      <c r="F749" s="425">
        <v>5912</v>
      </c>
      <c r="G749" s="745">
        <v>21.11</v>
      </c>
      <c r="H749" s="746">
        <v>9</v>
      </c>
    </row>
    <row r="750" spans="1:8" s="418" customFormat="1">
      <c r="A750" s="745">
        <v>21.12</v>
      </c>
      <c r="B750" s="746">
        <v>9</v>
      </c>
      <c r="C750" s="429" t="s">
        <v>1037</v>
      </c>
      <c r="D750" s="427" t="s">
        <v>116</v>
      </c>
      <c r="E750" s="425">
        <f>'[3]5.2.'!$H$45</f>
        <v>126221</v>
      </c>
      <c r="F750" s="425">
        <v>9622</v>
      </c>
      <c r="G750" s="745">
        <v>21.12</v>
      </c>
      <c r="H750" s="746">
        <v>9</v>
      </c>
    </row>
    <row r="751" spans="1:8" s="418" customFormat="1">
      <c r="A751" s="745">
        <v>21.13</v>
      </c>
      <c r="B751" s="746">
        <v>9</v>
      </c>
      <c r="C751" s="429" t="s">
        <v>1761</v>
      </c>
      <c r="D751" s="427" t="s">
        <v>571</v>
      </c>
      <c r="E751" s="425">
        <f>'[3]5.3.'!$H$45</f>
        <v>73879</v>
      </c>
      <c r="F751" s="425">
        <v>13772</v>
      </c>
      <c r="G751" s="745">
        <v>21.13</v>
      </c>
      <c r="H751" s="746">
        <v>9</v>
      </c>
    </row>
    <row r="752" spans="1:8" s="418" customFormat="1">
      <c r="A752" s="745">
        <v>21.14</v>
      </c>
      <c r="B752" s="746">
        <v>9</v>
      </c>
      <c r="C752" s="429" t="s">
        <v>1762</v>
      </c>
      <c r="D752" s="427" t="s">
        <v>571</v>
      </c>
      <c r="E752" s="425">
        <f>'[3]5.4.'!$H$45</f>
        <v>79529</v>
      </c>
      <c r="F752" s="425">
        <v>19421</v>
      </c>
      <c r="G752" s="745">
        <v>21.14</v>
      </c>
      <c r="H752" s="746">
        <v>9</v>
      </c>
    </row>
    <row r="753" spans="1:8" s="418" customFormat="1">
      <c r="A753" s="745">
        <v>21.15</v>
      </c>
      <c r="B753" s="746">
        <v>9</v>
      </c>
      <c r="C753" s="429" t="s">
        <v>1763</v>
      </c>
      <c r="D753" s="427" t="s">
        <v>571</v>
      </c>
      <c r="E753" s="425">
        <f>'[3]5.5.'!$H$45</f>
        <v>79529</v>
      </c>
      <c r="F753" s="425">
        <v>28008</v>
      </c>
      <c r="G753" s="745">
        <v>21.15</v>
      </c>
      <c r="H753" s="746">
        <v>9</v>
      </c>
    </row>
    <row r="754" spans="1:8" s="418" customFormat="1">
      <c r="A754" s="745">
        <v>21.16</v>
      </c>
      <c r="B754" s="746">
        <v>9</v>
      </c>
      <c r="C754" s="429" t="s">
        <v>1038</v>
      </c>
      <c r="D754" s="427" t="s">
        <v>571</v>
      </c>
      <c r="E754" s="425">
        <f>'[3]5.6.'!$H$45</f>
        <v>349260</v>
      </c>
      <c r="F754" s="425">
        <v>186032</v>
      </c>
      <c r="G754" s="745">
        <v>21.16</v>
      </c>
      <c r="H754" s="746">
        <v>9</v>
      </c>
    </row>
    <row r="755" spans="1:8" s="418" customFormat="1">
      <c r="A755" s="745">
        <v>21.17</v>
      </c>
      <c r="B755" s="746">
        <v>9</v>
      </c>
      <c r="C755" s="429" t="s">
        <v>1039</v>
      </c>
      <c r="D755" s="427" t="s">
        <v>571</v>
      </c>
      <c r="E755" s="425">
        <f>'[3]5.7.'!$H$45</f>
        <v>29699</v>
      </c>
      <c r="F755" s="425">
        <v>48764</v>
      </c>
      <c r="G755" s="745">
        <v>21.17</v>
      </c>
      <c r="H755" s="746">
        <v>9</v>
      </c>
    </row>
    <row r="756" spans="1:8" s="418" customFormat="1">
      <c r="A756" s="745">
        <v>21.18</v>
      </c>
      <c r="B756" s="746">
        <v>9</v>
      </c>
      <c r="C756" s="429" t="s">
        <v>1040</v>
      </c>
      <c r="D756" s="427" t="s">
        <v>116</v>
      </c>
      <c r="E756" s="425">
        <f>'[3]5.8.'!$H$45</f>
        <v>53585</v>
      </c>
      <c r="F756" s="425">
        <v>157501</v>
      </c>
      <c r="G756" s="745">
        <v>21.18</v>
      </c>
      <c r="H756" s="746">
        <v>9</v>
      </c>
    </row>
    <row r="757" spans="1:8" s="418" customFormat="1">
      <c r="A757" s="745">
        <v>21.19</v>
      </c>
      <c r="B757" s="746">
        <v>9</v>
      </c>
      <c r="C757" s="429" t="s">
        <v>1041</v>
      </c>
      <c r="D757" s="427" t="s">
        <v>116</v>
      </c>
      <c r="E757" s="425">
        <f>'[3]5.9.'!$H$45</f>
        <v>121605</v>
      </c>
      <c r="F757" s="425">
        <v>229088</v>
      </c>
      <c r="G757" s="745">
        <v>21.19</v>
      </c>
      <c r="H757" s="746">
        <v>9</v>
      </c>
    </row>
    <row r="758" spans="1:8" s="418" customFormat="1">
      <c r="A758" s="745">
        <v>21.2</v>
      </c>
      <c r="B758" s="746">
        <v>9</v>
      </c>
      <c r="C758" s="429" t="s">
        <v>1042</v>
      </c>
      <c r="D758" s="427" t="s">
        <v>116</v>
      </c>
      <c r="E758" s="425">
        <f>'[3]5.10.'!$H$45</f>
        <v>826445</v>
      </c>
      <c r="F758" s="425">
        <v>465778</v>
      </c>
      <c r="G758" s="745">
        <v>21.2</v>
      </c>
      <c r="H758" s="746">
        <v>9</v>
      </c>
    </row>
    <row r="759" spans="1:8" s="418" customFormat="1">
      <c r="A759" s="745">
        <v>21.21</v>
      </c>
      <c r="B759" s="746">
        <v>9</v>
      </c>
      <c r="C759" s="429" t="s">
        <v>1043</v>
      </c>
      <c r="D759" s="427" t="s">
        <v>116</v>
      </c>
      <c r="E759" s="425">
        <f>'[3]5.11.'!$H$45</f>
        <v>91537</v>
      </c>
      <c r="F759" s="425">
        <v>540310</v>
      </c>
      <c r="G759" s="745">
        <v>21.21</v>
      </c>
      <c r="H759" s="746">
        <v>9</v>
      </c>
    </row>
    <row r="760" spans="1:8" s="418" customFormat="1">
      <c r="A760" s="745">
        <v>21.22</v>
      </c>
      <c r="B760" s="746">
        <v>9</v>
      </c>
      <c r="C760" s="429" t="s">
        <v>1044</v>
      </c>
      <c r="D760" s="427" t="s">
        <v>116</v>
      </c>
      <c r="E760" s="425">
        <f>'[3]5.12.'!$H$45</f>
        <v>127350</v>
      </c>
      <c r="F760" s="425">
        <v>587816</v>
      </c>
      <c r="G760" s="745">
        <v>21.22</v>
      </c>
      <c r="H760" s="746">
        <v>9</v>
      </c>
    </row>
    <row r="761" spans="1:8" s="418" customFormat="1" ht="23.25" customHeight="1">
      <c r="A761" s="745">
        <v>21.23</v>
      </c>
      <c r="B761" s="746">
        <v>9</v>
      </c>
      <c r="C761" s="429" t="s">
        <v>1045</v>
      </c>
      <c r="D761" s="427" t="s">
        <v>116</v>
      </c>
      <c r="E761" s="425">
        <f>'[3]5.13.'!$H$45</f>
        <v>47409</v>
      </c>
      <c r="F761" s="425">
        <v>719758</v>
      </c>
      <c r="G761" s="745">
        <v>21.23</v>
      </c>
      <c r="H761" s="746">
        <v>9</v>
      </c>
    </row>
    <row r="762" spans="1:8" s="418" customFormat="1" ht="13.5" customHeight="1">
      <c r="A762" s="745">
        <v>21.24</v>
      </c>
      <c r="B762" s="746">
        <v>9</v>
      </c>
      <c r="C762" s="429" t="s">
        <v>1046</v>
      </c>
      <c r="D762" s="427" t="s">
        <v>116</v>
      </c>
      <c r="E762" s="425">
        <f>'[3]5.14.'!$H$45</f>
        <v>72406</v>
      </c>
      <c r="F762" s="425">
        <v>416182</v>
      </c>
      <c r="G762" s="745">
        <v>21.24</v>
      </c>
      <c r="H762" s="746">
        <v>9</v>
      </c>
    </row>
    <row r="763" spans="1:8" s="418" customFormat="1">
      <c r="A763" s="745">
        <v>21.25</v>
      </c>
      <c r="B763" s="746">
        <v>9</v>
      </c>
      <c r="C763" s="429" t="s">
        <v>1047</v>
      </c>
      <c r="D763" s="427" t="s">
        <v>116</v>
      </c>
      <c r="E763" s="425">
        <f>'[3]5.15.'!$H$45</f>
        <v>129107</v>
      </c>
      <c r="F763" s="425">
        <v>186214</v>
      </c>
      <c r="G763" s="745">
        <v>21.25</v>
      </c>
      <c r="H763" s="746">
        <v>9</v>
      </c>
    </row>
    <row r="764" spans="1:8" s="418" customFormat="1">
      <c r="A764" s="745">
        <v>21.26</v>
      </c>
      <c r="B764" s="746">
        <v>9</v>
      </c>
      <c r="C764" s="429" t="s">
        <v>1048</v>
      </c>
      <c r="D764" s="427" t="s">
        <v>116</v>
      </c>
      <c r="E764" s="425">
        <f>'[3]5.16.'!$H$45</f>
        <v>87679</v>
      </c>
      <c r="F764" s="425">
        <v>20296</v>
      </c>
      <c r="G764" s="745">
        <v>21.26</v>
      </c>
      <c r="H764" s="746">
        <v>9</v>
      </c>
    </row>
    <row r="765" spans="1:8" s="418" customFormat="1">
      <c r="A765" s="745">
        <v>21.27</v>
      </c>
      <c r="B765" s="746">
        <v>9</v>
      </c>
      <c r="C765" s="429" t="s">
        <v>1049</v>
      </c>
      <c r="D765" s="427" t="s">
        <v>116</v>
      </c>
      <c r="E765" s="425"/>
      <c r="F765" s="425">
        <v>41256</v>
      </c>
      <c r="G765" s="745">
        <v>21.27</v>
      </c>
      <c r="H765" s="746">
        <v>9</v>
      </c>
    </row>
    <row r="766" spans="1:8" s="418" customFormat="1">
      <c r="A766" s="745">
        <v>21.28</v>
      </c>
      <c r="B766" s="746">
        <v>9</v>
      </c>
      <c r="C766" s="429" t="s">
        <v>1050</v>
      </c>
      <c r="D766" s="427" t="s">
        <v>571</v>
      </c>
      <c r="E766" s="452"/>
      <c r="F766" s="425">
        <v>7304</v>
      </c>
      <c r="G766" s="745">
        <v>21.28</v>
      </c>
      <c r="H766" s="746">
        <v>9</v>
      </c>
    </row>
    <row r="767" spans="1:8" s="418" customFormat="1">
      <c r="A767" s="745">
        <v>21.29</v>
      </c>
      <c r="B767" s="746">
        <v>9</v>
      </c>
      <c r="C767" s="429" t="s">
        <v>1051</v>
      </c>
      <c r="D767" s="427" t="s">
        <v>571</v>
      </c>
      <c r="E767" s="425">
        <f>'[3]6.1.'!$H$45</f>
        <v>285533</v>
      </c>
      <c r="F767" s="425">
        <v>46510</v>
      </c>
      <c r="G767" s="745">
        <v>21.29</v>
      </c>
      <c r="H767" s="746">
        <v>9</v>
      </c>
    </row>
    <row r="768" spans="1:8" s="418" customFormat="1">
      <c r="A768" s="745">
        <v>21.3</v>
      </c>
      <c r="B768" s="746">
        <v>9</v>
      </c>
      <c r="C768" s="429" t="s">
        <v>1052</v>
      </c>
      <c r="D768" s="427" t="s">
        <v>571</v>
      </c>
      <c r="E768" s="425">
        <f>'[3]6.2.'!$H$45</f>
        <v>921714</v>
      </c>
      <c r="F768" s="425">
        <v>50012</v>
      </c>
      <c r="G768" s="745">
        <v>21.3</v>
      </c>
      <c r="H768" s="746">
        <v>9</v>
      </c>
    </row>
    <row r="769" spans="1:8" s="418" customFormat="1">
      <c r="A769" s="745">
        <v>21.31</v>
      </c>
      <c r="B769" s="746">
        <v>9</v>
      </c>
      <c r="C769" s="429" t="s">
        <v>1053</v>
      </c>
      <c r="D769" s="427" t="s">
        <v>571</v>
      </c>
      <c r="E769" s="425">
        <f>'[3]6.3.'!$H$45</f>
        <v>308362</v>
      </c>
      <c r="F769" s="425">
        <v>53370</v>
      </c>
      <c r="G769" s="745">
        <v>21.31</v>
      </c>
      <c r="H769" s="746">
        <v>9</v>
      </c>
    </row>
    <row r="770" spans="1:8" s="418" customFormat="1">
      <c r="A770" s="745">
        <v>21.32</v>
      </c>
      <c r="B770" s="746">
        <v>9</v>
      </c>
      <c r="C770" s="429" t="s">
        <v>1054</v>
      </c>
      <c r="D770" s="427" t="s">
        <v>571</v>
      </c>
      <c r="E770" s="425">
        <f>'[3]6.4.'!$H$45</f>
        <v>231711</v>
      </c>
      <c r="F770" s="425">
        <v>33659</v>
      </c>
      <c r="G770" s="745">
        <v>21.32</v>
      </c>
      <c r="H770" s="746">
        <v>9</v>
      </c>
    </row>
    <row r="771" spans="1:8" s="418" customFormat="1">
      <c r="A771" s="745">
        <v>21.33</v>
      </c>
      <c r="B771" s="746">
        <v>9</v>
      </c>
      <c r="C771" s="429" t="s">
        <v>1055</v>
      </c>
      <c r="D771" s="427" t="s">
        <v>571</v>
      </c>
      <c r="E771" s="425">
        <f>'[3]6.5.'!$H$45</f>
        <v>235114</v>
      </c>
      <c r="F771" s="425">
        <v>38067</v>
      </c>
      <c r="G771" s="745">
        <v>21.33</v>
      </c>
      <c r="H771" s="746">
        <v>9</v>
      </c>
    </row>
    <row r="772" spans="1:8" s="418" customFormat="1">
      <c r="A772" s="745">
        <v>21.34</v>
      </c>
      <c r="B772" s="746">
        <v>9</v>
      </c>
      <c r="C772" s="429" t="s">
        <v>1056</v>
      </c>
      <c r="D772" s="427" t="s">
        <v>571</v>
      </c>
      <c r="E772" s="425">
        <f>'[3]6.6.'!$H$45</f>
        <v>273241</v>
      </c>
      <c r="F772" s="425">
        <v>40803</v>
      </c>
      <c r="G772" s="745">
        <v>21.34</v>
      </c>
      <c r="H772" s="746">
        <v>9</v>
      </c>
    </row>
    <row r="773" spans="1:8" s="418" customFormat="1">
      <c r="A773" s="745">
        <v>21.35</v>
      </c>
      <c r="B773" s="746">
        <v>9</v>
      </c>
      <c r="C773" s="429" t="s">
        <v>1057</v>
      </c>
      <c r="D773" s="427" t="s">
        <v>571</v>
      </c>
      <c r="E773" s="425">
        <f>'[3]6.7.'!$H$45</f>
        <v>88934</v>
      </c>
      <c r="F773" s="425">
        <v>77079</v>
      </c>
      <c r="G773" s="745">
        <v>21.35</v>
      </c>
      <c r="H773" s="746">
        <v>9</v>
      </c>
    </row>
    <row r="774" spans="1:8" s="418" customFormat="1">
      <c r="A774" s="745">
        <v>21.3599999999999</v>
      </c>
      <c r="B774" s="746">
        <v>9</v>
      </c>
      <c r="C774" s="429" t="s">
        <v>1058</v>
      </c>
      <c r="D774" s="427" t="s">
        <v>116</v>
      </c>
      <c r="E774" s="425">
        <f>'[3]6.8.'!$H$45</f>
        <v>95413</v>
      </c>
      <c r="F774" s="425">
        <v>965962</v>
      </c>
      <c r="G774" s="745">
        <v>21.3599999999999</v>
      </c>
      <c r="H774" s="746">
        <v>9</v>
      </c>
    </row>
    <row r="775" spans="1:8" s="418" customFormat="1">
      <c r="A775" s="745">
        <v>21.369999999999902</v>
      </c>
      <c r="B775" s="746">
        <v>9</v>
      </c>
      <c r="C775" s="429" t="s">
        <v>1059</v>
      </c>
      <c r="D775" s="427" t="s">
        <v>116</v>
      </c>
      <c r="E775" s="425">
        <f>'[3]6.9.'!$H$45</f>
        <v>432459</v>
      </c>
      <c r="F775" s="425">
        <v>490900</v>
      </c>
      <c r="G775" s="745">
        <v>21.369999999999902</v>
      </c>
      <c r="H775" s="746">
        <v>9</v>
      </c>
    </row>
    <row r="776" spans="1:8" s="418" customFormat="1">
      <c r="A776" s="745">
        <v>21.3799999999999</v>
      </c>
      <c r="B776" s="746">
        <v>9</v>
      </c>
      <c r="C776" s="429" t="s">
        <v>1060</v>
      </c>
      <c r="D776" s="427" t="s">
        <v>116</v>
      </c>
      <c r="E776" s="425">
        <f>'[3]6.10.'!$H$45</f>
        <v>1144668</v>
      </c>
      <c r="F776" s="425">
        <v>153079</v>
      </c>
      <c r="G776" s="745">
        <v>21.3799999999999</v>
      </c>
      <c r="H776" s="746">
        <v>9</v>
      </c>
    </row>
    <row r="777" spans="1:8" s="418" customFormat="1">
      <c r="A777" s="745">
        <v>21.389999999999901</v>
      </c>
      <c r="B777" s="746">
        <v>9</v>
      </c>
      <c r="C777" s="429" t="s">
        <v>1061</v>
      </c>
      <c r="D777" s="427" t="s">
        <v>571</v>
      </c>
      <c r="E777" s="425">
        <f>'[3]6.11.'!$H$45</f>
        <v>4619063</v>
      </c>
      <c r="F777" s="425">
        <v>3080</v>
      </c>
      <c r="G777" s="745">
        <v>21.389999999999901</v>
      </c>
      <c r="H777" s="746">
        <v>9</v>
      </c>
    </row>
    <row r="778" spans="1:8" s="418" customFormat="1">
      <c r="A778" s="745">
        <v>21.399999999999899</v>
      </c>
      <c r="B778" s="746">
        <v>9</v>
      </c>
      <c r="C778" s="429" t="s">
        <v>1062</v>
      </c>
      <c r="D778" s="427" t="s">
        <v>571</v>
      </c>
      <c r="E778" s="425">
        <f>'[3]6.12.'!$H$45</f>
        <v>4750659</v>
      </c>
      <c r="F778" s="425">
        <v>11951</v>
      </c>
      <c r="G778" s="745">
        <v>21.399999999999899</v>
      </c>
      <c r="H778" s="746">
        <v>9</v>
      </c>
    </row>
    <row r="779" spans="1:8" s="418" customFormat="1">
      <c r="A779" s="745">
        <v>21.409999999999901</v>
      </c>
      <c r="B779" s="746">
        <v>9</v>
      </c>
      <c r="C779" s="429" t="s">
        <v>1063</v>
      </c>
      <c r="D779" s="427" t="s">
        <v>571</v>
      </c>
      <c r="E779" s="425">
        <f>'[3]6.13.'!$H$45</f>
        <v>667174</v>
      </c>
      <c r="F779" s="425">
        <v>18772</v>
      </c>
      <c r="G779" s="745">
        <v>21.409999999999901</v>
      </c>
      <c r="H779" s="746">
        <v>9</v>
      </c>
    </row>
    <row r="780" spans="1:8" s="418" customFormat="1">
      <c r="A780" s="745">
        <v>21.419999999999899</v>
      </c>
      <c r="B780" s="746">
        <v>9</v>
      </c>
      <c r="C780" s="429" t="s">
        <v>1064</v>
      </c>
      <c r="D780" s="427" t="s">
        <v>571</v>
      </c>
      <c r="E780" s="425">
        <f>'[3]6.14.'!$H$45</f>
        <v>878938</v>
      </c>
      <c r="F780" s="425">
        <v>30667</v>
      </c>
      <c r="G780" s="745">
        <v>21.419999999999899</v>
      </c>
      <c r="H780" s="746">
        <v>9</v>
      </c>
    </row>
    <row r="781" spans="1:8" s="418" customFormat="1">
      <c r="A781" s="745">
        <v>21.4299999999999</v>
      </c>
      <c r="B781" s="746">
        <v>9</v>
      </c>
      <c r="C781" s="429" t="s">
        <v>1065</v>
      </c>
      <c r="D781" s="427" t="s">
        <v>571</v>
      </c>
      <c r="E781" s="425">
        <f>'[3]6.15.'!$H$45</f>
        <v>740678</v>
      </c>
      <c r="F781" s="425">
        <v>6388</v>
      </c>
      <c r="G781" s="745">
        <v>21.4299999999999</v>
      </c>
      <c r="H781" s="746">
        <v>9</v>
      </c>
    </row>
    <row r="782" spans="1:8" s="418" customFormat="1">
      <c r="A782" s="745">
        <v>21.439999999999898</v>
      </c>
      <c r="B782" s="746">
        <v>9</v>
      </c>
      <c r="C782" s="429" t="s">
        <v>1764</v>
      </c>
      <c r="D782" s="427" t="s">
        <v>571</v>
      </c>
      <c r="E782" s="425">
        <f>'[3]6.16.'!$H$45</f>
        <v>356506</v>
      </c>
      <c r="F782" s="425">
        <v>23180</v>
      </c>
      <c r="G782" s="745">
        <v>21.439999999999898</v>
      </c>
      <c r="H782" s="746">
        <v>9</v>
      </c>
    </row>
    <row r="783" spans="1:8" s="418" customFormat="1">
      <c r="A783" s="745">
        <v>21.4499999999999</v>
      </c>
      <c r="B783" s="746">
        <v>9</v>
      </c>
      <c r="C783" s="429" t="s">
        <v>1765</v>
      </c>
      <c r="D783" s="427" t="s">
        <v>571</v>
      </c>
      <c r="E783" s="425">
        <f>'[3]6.17.'!$H$45</f>
        <v>789030</v>
      </c>
      <c r="F783" s="425">
        <v>30035</v>
      </c>
      <c r="G783" s="745">
        <v>21.4499999999999</v>
      </c>
      <c r="H783" s="746">
        <v>9</v>
      </c>
    </row>
    <row r="784" spans="1:8" s="418" customFormat="1">
      <c r="A784" s="745">
        <v>21.459999999999901</v>
      </c>
      <c r="B784" s="746">
        <v>9</v>
      </c>
      <c r="C784" s="429" t="s">
        <v>1766</v>
      </c>
      <c r="D784" s="427" t="s">
        <v>571</v>
      </c>
      <c r="E784" s="425">
        <f>'[3]6.18.'!$H$45</f>
        <v>8744447</v>
      </c>
      <c r="F784" s="425">
        <v>29153</v>
      </c>
      <c r="G784" s="745">
        <v>21.459999999999901</v>
      </c>
      <c r="H784" s="746">
        <v>9</v>
      </c>
    </row>
    <row r="785" spans="1:10" s="418" customFormat="1">
      <c r="A785" s="745">
        <v>21.469999999999899</v>
      </c>
      <c r="B785" s="746">
        <v>9</v>
      </c>
      <c r="C785" s="429" t="s">
        <v>1066</v>
      </c>
      <c r="D785" s="427" t="s">
        <v>571</v>
      </c>
      <c r="E785" s="425"/>
      <c r="F785" s="425">
        <v>32094</v>
      </c>
      <c r="G785" s="745">
        <v>21.469999999999899</v>
      </c>
      <c r="H785" s="746">
        <v>9</v>
      </c>
    </row>
    <row r="786" spans="1:10" s="418" customFormat="1" ht="24">
      <c r="A786" s="745">
        <v>21.479999999999901</v>
      </c>
      <c r="B786" s="746">
        <v>9</v>
      </c>
      <c r="C786" s="429" t="s">
        <v>1767</v>
      </c>
      <c r="D786" s="427" t="s">
        <v>116</v>
      </c>
      <c r="E786" s="452"/>
      <c r="F786" s="425">
        <v>911392</v>
      </c>
      <c r="G786" s="745">
        <v>21.479999999999901</v>
      </c>
      <c r="H786" s="746">
        <v>9</v>
      </c>
    </row>
    <row r="787" spans="1:10" s="418" customFormat="1" ht="13" thickBot="1">
      <c r="A787" s="755"/>
      <c r="B787" s="756"/>
      <c r="C787" s="442"/>
      <c r="D787" s="443"/>
      <c r="E787" s="425">
        <f>'[3]7.1.'!$H$43</f>
        <v>5493</v>
      </c>
      <c r="F787" s="444"/>
      <c r="G787" s="755"/>
      <c r="H787" s="756"/>
    </row>
    <row r="788" spans="1:10" s="418" customFormat="1" ht="15" customHeight="1" thickBot="1">
      <c r="A788" s="446" t="s">
        <v>1067</v>
      </c>
      <c r="B788" s="446"/>
      <c r="C788" s="639"/>
      <c r="D788" s="639"/>
      <c r="E788" s="425">
        <f>'[3]7.2.'!$H$44</f>
        <v>61142</v>
      </c>
      <c r="F788" s="655"/>
      <c r="G788" s="446" t="s">
        <v>1067</v>
      </c>
      <c r="H788" s="446"/>
    </row>
    <row r="789" spans="1:10" s="418" customFormat="1">
      <c r="A789" s="757">
        <v>1</v>
      </c>
      <c r="B789" s="758"/>
      <c r="C789" s="645" t="s">
        <v>1068</v>
      </c>
      <c r="D789" s="449"/>
      <c r="E789" s="425">
        <f>'[3]7.3.'!$H$45</f>
        <v>437382</v>
      </c>
      <c r="F789" s="450"/>
      <c r="G789" s="757">
        <v>1</v>
      </c>
      <c r="H789" s="758"/>
    </row>
    <row r="790" spans="1:10" s="418" customFormat="1">
      <c r="A790" s="743">
        <v>1.1000000000000001</v>
      </c>
      <c r="B790" s="744"/>
      <c r="C790" s="426" t="s">
        <v>1069</v>
      </c>
      <c r="D790" s="427" t="s">
        <v>116</v>
      </c>
      <c r="E790" s="425">
        <f>'[3]7.4.'!$H$45</f>
        <v>680567</v>
      </c>
      <c r="F790" s="435">
        <v>41325</v>
      </c>
      <c r="G790" s="743">
        <v>1.1000000000000001</v>
      </c>
      <c r="H790" s="744"/>
    </row>
    <row r="791" spans="1:10" s="418" customFormat="1">
      <c r="A791" s="743">
        <v>1.2</v>
      </c>
      <c r="B791" s="744"/>
      <c r="C791" s="426" t="s">
        <v>1070</v>
      </c>
      <c r="D791" s="427" t="s">
        <v>116</v>
      </c>
      <c r="E791" s="425">
        <f>'[3]7.5.'!$H$45</f>
        <v>534160</v>
      </c>
      <c r="F791" s="435">
        <v>133973</v>
      </c>
      <c r="G791" s="743">
        <v>1.2</v>
      </c>
      <c r="H791" s="744"/>
    </row>
    <row r="792" spans="1:10" s="418" customFormat="1">
      <c r="A792" s="743">
        <v>1.3</v>
      </c>
      <c r="B792" s="744"/>
      <c r="C792" s="426" t="s">
        <v>1071</v>
      </c>
      <c r="D792" s="427" t="s">
        <v>116</v>
      </c>
      <c r="E792" s="425">
        <f>'[3]7.6.'!$H$45</f>
        <v>567097</v>
      </c>
      <c r="F792" s="435">
        <v>739024</v>
      </c>
      <c r="G792" s="743">
        <v>1.3</v>
      </c>
      <c r="H792" s="744"/>
    </row>
    <row r="793" spans="1:10" s="418" customFormat="1">
      <c r="A793" s="743">
        <v>1.4</v>
      </c>
      <c r="B793" s="744"/>
      <c r="C793" s="426" t="s">
        <v>1072</v>
      </c>
      <c r="D793" s="427" t="s">
        <v>116</v>
      </c>
      <c r="E793" s="425">
        <f>'[3]7.7.'!$H$45</f>
        <v>579823</v>
      </c>
      <c r="F793" s="435">
        <v>1576220</v>
      </c>
      <c r="G793" s="743">
        <v>1.4</v>
      </c>
      <c r="H793" s="744"/>
    </row>
    <row r="794" spans="1:10" s="418" customFormat="1">
      <c r="A794" s="743">
        <v>1.5</v>
      </c>
      <c r="B794" s="744"/>
      <c r="C794" s="426" t="s">
        <v>1073</v>
      </c>
      <c r="D794" s="427" t="s">
        <v>116</v>
      </c>
      <c r="E794" s="425">
        <f>'[3]7.8.'!$H$45</f>
        <v>18763</v>
      </c>
      <c r="F794" s="435">
        <v>183005</v>
      </c>
      <c r="G794" s="743">
        <v>1.5</v>
      </c>
      <c r="H794" s="744"/>
    </row>
    <row r="795" spans="1:10" s="418" customFormat="1">
      <c r="A795" s="743">
        <v>1.6</v>
      </c>
      <c r="B795" s="744"/>
      <c r="C795" s="426" t="s">
        <v>1074</v>
      </c>
      <c r="D795" s="427" t="s">
        <v>116</v>
      </c>
      <c r="E795" s="425">
        <f>'[3]7.9.'!$H$45</f>
        <v>19995</v>
      </c>
      <c r="F795" s="435">
        <v>1097301</v>
      </c>
      <c r="G795" s="743">
        <v>1.6</v>
      </c>
      <c r="H795" s="744"/>
    </row>
    <row r="796" spans="1:10" s="418" customFormat="1" ht="19.5" customHeight="1">
      <c r="A796" s="743">
        <v>1.7</v>
      </c>
      <c r="B796" s="744"/>
      <c r="C796" s="426" t="s">
        <v>1075</v>
      </c>
      <c r="D796" s="427" t="s">
        <v>116</v>
      </c>
      <c r="E796" s="425">
        <f>'[3]7.10.'!$H$44</f>
        <v>162797</v>
      </c>
      <c r="F796" s="435">
        <v>2351655</v>
      </c>
      <c r="G796" s="743">
        <v>1.7</v>
      </c>
      <c r="H796" s="744"/>
    </row>
    <row r="797" spans="1:10" s="418" customFormat="1" ht="15.75" customHeight="1" thickBot="1">
      <c r="A797" s="743">
        <v>1.8</v>
      </c>
      <c r="B797" s="744"/>
      <c r="C797" s="426" t="s">
        <v>1076</v>
      </c>
      <c r="D797" s="427" t="s">
        <v>116</v>
      </c>
      <c r="E797" s="425"/>
      <c r="F797" s="435">
        <v>22105</v>
      </c>
      <c r="G797" s="743">
        <v>1.8</v>
      </c>
      <c r="H797" s="744"/>
    </row>
    <row r="798" spans="1:10" s="418" customFormat="1" ht="16.5" customHeight="1" thickBot="1">
      <c r="A798" s="743">
        <v>1.9</v>
      </c>
      <c r="B798" s="744"/>
      <c r="C798" s="426" t="s">
        <v>1077</v>
      </c>
      <c r="D798" s="427" t="s">
        <v>116</v>
      </c>
      <c r="E798" s="459"/>
      <c r="F798" s="435">
        <v>26470</v>
      </c>
      <c r="G798" s="743">
        <v>1.9</v>
      </c>
      <c r="H798" s="744"/>
      <c r="I798" s="448"/>
      <c r="J798" s="448"/>
    </row>
    <row r="799" spans="1:10" s="418" customFormat="1">
      <c r="A799" s="745">
        <v>1.1000000000000001</v>
      </c>
      <c r="B799" s="746"/>
      <c r="C799" s="426" t="s">
        <v>1078</v>
      </c>
      <c r="D799" s="427" t="s">
        <v>116</v>
      </c>
      <c r="E799" s="462"/>
      <c r="F799" s="435">
        <v>32366</v>
      </c>
      <c r="G799" s="745">
        <v>1.1000000000000001</v>
      </c>
      <c r="H799" s="746"/>
    </row>
    <row r="800" spans="1:10" s="418" customFormat="1">
      <c r="A800" s="745">
        <v>1.1100000000000001</v>
      </c>
      <c r="B800" s="746"/>
      <c r="C800" s="426" t="s">
        <v>1079</v>
      </c>
      <c r="D800" s="427" t="s">
        <v>116</v>
      </c>
      <c r="E800" s="425">
        <f>'[4]1.1.'!$H$48</f>
        <v>214897</v>
      </c>
      <c r="F800" s="435">
        <v>35103</v>
      </c>
      <c r="G800" s="745">
        <v>1.1100000000000001</v>
      </c>
      <c r="H800" s="746"/>
    </row>
    <row r="801" spans="1:8" s="418" customFormat="1">
      <c r="A801" s="745">
        <v>1.1200000000000001</v>
      </c>
      <c r="B801" s="746"/>
      <c r="C801" s="426" t="s">
        <v>1080</v>
      </c>
      <c r="D801" s="427" t="s">
        <v>116</v>
      </c>
      <c r="E801" s="425">
        <f>'[4]1.2.'!$H$48</f>
        <v>75202</v>
      </c>
      <c r="F801" s="435">
        <v>41406</v>
      </c>
      <c r="G801" s="745">
        <v>1.1200000000000001</v>
      </c>
      <c r="H801" s="746"/>
    </row>
    <row r="802" spans="1:8" s="418" customFormat="1">
      <c r="A802" s="745">
        <v>1.1299999999999999</v>
      </c>
      <c r="B802" s="746"/>
      <c r="C802" s="426" t="s">
        <v>1081</v>
      </c>
      <c r="D802" s="427" t="s">
        <v>116</v>
      </c>
      <c r="E802" s="425">
        <f>'[4]1.3.'!$H$48</f>
        <v>3617462</v>
      </c>
      <c r="F802" s="435">
        <v>41406</v>
      </c>
      <c r="G802" s="745">
        <v>1.1299999999999999</v>
      </c>
      <c r="H802" s="746"/>
    </row>
    <row r="803" spans="1:8" s="418" customFormat="1">
      <c r="A803" s="745">
        <v>1.1399999999999999</v>
      </c>
      <c r="B803" s="746"/>
      <c r="C803" s="426" t="s">
        <v>1082</v>
      </c>
      <c r="D803" s="427" t="s">
        <v>116</v>
      </c>
      <c r="E803" s="425">
        <f>'[4]1.4.'!$H$48</f>
        <v>1392066</v>
      </c>
      <c r="F803" s="435">
        <v>155320</v>
      </c>
      <c r="G803" s="745">
        <v>1.1399999999999999</v>
      </c>
      <c r="H803" s="746"/>
    </row>
    <row r="804" spans="1:8" s="418" customFormat="1">
      <c r="A804" s="745">
        <v>1.1499999999999999</v>
      </c>
      <c r="B804" s="746"/>
      <c r="C804" s="426" t="s">
        <v>1083</v>
      </c>
      <c r="D804" s="427" t="s">
        <v>116</v>
      </c>
      <c r="E804" s="425">
        <f>'[4]1.5.'!$H$48</f>
        <v>125165</v>
      </c>
      <c r="F804" s="435">
        <v>180355</v>
      </c>
      <c r="G804" s="745">
        <v>1.1499999999999999</v>
      </c>
      <c r="H804" s="746"/>
    </row>
    <row r="805" spans="1:8" s="418" customFormat="1">
      <c r="A805" s="745">
        <v>1.1599999999999999</v>
      </c>
      <c r="B805" s="746"/>
      <c r="C805" s="426" t="s">
        <v>1084</v>
      </c>
      <c r="D805" s="427" t="s">
        <v>116</v>
      </c>
      <c r="E805" s="425">
        <f>'[4]1.6.'!$H$48</f>
        <v>1735</v>
      </c>
      <c r="F805" s="435">
        <v>556115</v>
      </c>
      <c r="G805" s="745">
        <v>1.1599999999999999</v>
      </c>
      <c r="H805" s="746"/>
    </row>
    <row r="806" spans="1:8" s="418" customFormat="1">
      <c r="A806" s="745">
        <v>1.17</v>
      </c>
      <c r="B806" s="746"/>
      <c r="C806" s="426" t="s">
        <v>1085</v>
      </c>
      <c r="D806" s="427" t="s">
        <v>116</v>
      </c>
      <c r="E806" s="425"/>
      <c r="F806" s="435">
        <v>208184</v>
      </c>
      <c r="G806" s="745">
        <v>1.17</v>
      </c>
      <c r="H806" s="746"/>
    </row>
    <row r="807" spans="1:8" s="418" customFormat="1">
      <c r="A807" s="745">
        <v>1.18</v>
      </c>
      <c r="B807" s="746"/>
      <c r="C807" s="426" t="s">
        <v>1086</v>
      </c>
      <c r="D807" s="427" t="s">
        <v>116</v>
      </c>
      <c r="E807" s="477"/>
      <c r="F807" s="435">
        <v>343236</v>
      </c>
      <c r="G807" s="745">
        <v>1.18</v>
      </c>
      <c r="H807" s="746"/>
    </row>
    <row r="808" spans="1:8" s="418" customFormat="1" ht="23.25" customHeight="1">
      <c r="A808" s="745">
        <v>1.19</v>
      </c>
      <c r="B808" s="746"/>
      <c r="C808" s="426" t="s">
        <v>1087</v>
      </c>
      <c r="D808" s="427" t="s">
        <v>116</v>
      </c>
      <c r="E808" s="435">
        <f>+'[4]2.1.'!$H$48</f>
        <v>13103</v>
      </c>
      <c r="F808" s="435">
        <v>1508511</v>
      </c>
      <c r="G808" s="745">
        <v>1.19</v>
      </c>
      <c r="H808" s="746"/>
    </row>
    <row r="809" spans="1:8" s="418" customFormat="1">
      <c r="A809" s="745">
        <v>1.2</v>
      </c>
      <c r="B809" s="746"/>
      <c r="C809" s="426" t="s">
        <v>1088</v>
      </c>
      <c r="D809" s="427" t="s">
        <v>116</v>
      </c>
      <c r="E809" s="435">
        <f>+'[4]2.2.'!$H$48</f>
        <v>44780</v>
      </c>
      <c r="F809" s="435">
        <v>1736729</v>
      </c>
      <c r="G809" s="745">
        <v>1.2</v>
      </c>
      <c r="H809" s="746"/>
    </row>
    <row r="810" spans="1:8" s="418" customFormat="1" ht="21.75" customHeight="1">
      <c r="A810" s="745">
        <v>1.21</v>
      </c>
      <c r="B810" s="746"/>
      <c r="C810" s="426" t="s">
        <v>1089</v>
      </c>
      <c r="D810" s="427" t="s">
        <v>571</v>
      </c>
      <c r="E810" s="435">
        <f>+'[4]2.3.'!$H$48</f>
        <v>12038</v>
      </c>
      <c r="F810" s="435">
        <v>22837</v>
      </c>
      <c r="G810" s="745">
        <v>1.21</v>
      </c>
      <c r="H810" s="746"/>
    </row>
    <row r="811" spans="1:8" s="418" customFormat="1">
      <c r="A811" s="745">
        <v>1.22</v>
      </c>
      <c r="B811" s="746"/>
      <c r="C811" s="426" t="s">
        <v>1090</v>
      </c>
      <c r="D811" s="427" t="s">
        <v>571</v>
      </c>
      <c r="E811" s="435">
        <f>+'[4]2.4.'!$H$47</f>
        <v>20032</v>
      </c>
      <c r="F811" s="435">
        <v>20452</v>
      </c>
      <c r="G811" s="745">
        <v>1.22</v>
      </c>
      <c r="H811" s="746"/>
    </row>
    <row r="812" spans="1:8" s="418" customFormat="1">
      <c r="A812" s="745">
        <v>1.23</v>
      </c>
      <c r="B812" s="746"/>
      <c r="C812" s="426" t="s">
        <v>1091</v>
      </c>
      <c r="D812" s="427" t="s">
        <v>571</v>
      </c>
      <c r="E812" s="435">
        <f>+'[4]2.5.'!$H$47</f>
        <v>17639</v>
      </c>
      <c r="F812" s="435">
        <v>44522</v>
      </c>
      <c r="G812" s="745">
        <v>1.23</v>
      </c>
      <c r="H812" s="746"/>
    </row>
    <row r="813" spans="1:8" s="418" customFormat="1">
      <c r="A813" s="745">
        <v>1.24</v>
      </c>
      <c r="B813" s="746"/>
      <c r="C813" s="426" t="s">
        <v>1092</v>
      </c>
      <c r="D813" s="427" t="s">
        <v>571</v>
      </c>
      <c r="E813" s="435">
        <f>+'[4]2.6.'!$H$47</f>
        <v>10219</v>
      </c>
      <c r="F813" s="435">
        <v>183822</v>
      </c>
      <c r="G813" s="745">
        <v>1.24</v>
      </c>
      <c r="H813" s="746"/>
    </row>
    <row r="814" spans="1:8" s="418" customFormat="1">
      <c r="A814" s="745">
        <v>1.25</v>
      </c>
      <c r="B814" s="746"/>
      <c r="C814" s="426" t="s">
        <v>1093</v>
      </c>
      <c r="D814" s="427" t="s">
        <v>571</v>
      </c>
      <c r="E814" s="435">
        <f>+'[4]2.7.'!$H$48</f>
        <v>653</v>
      </c>
      <c r="F814" s="435">
        <v>269556</v>
      </c>
      <c r="G814" s="745">
        <v>1.25</v>
      </c>
      <c r="H814" s="746"/>
    </row>
    <row r="815" spans="1:8" s="418" customFormat="1" ht="25.5" customHeight="1">
      <c r="A815" s="745">
        <v>1.26</v>
      </c>
      <c r="B815" s="746"/>
      <c r="C815" s="426" t="s">
        <v>1094</v>
      </c>
      <c r="D815" s="427" t="s">
        <v>571</v>
      </c>
      <c r="E815" s="435">
        <f>+'[4]2.8.'!$H$48</f>
        <v>17400</v>
      </c>
      <c r="F815" s="435">
        <v>46075</v>
      </c>
      <c r="G815" s="745">
        <v>1.26</v>
      </c>
      <c r="H815" s="746"/>
    </row>
    <row r="816" spans="1:8" s="418" customFormat="1">
      <c r="A816" s="745">
        <v>1.27</v>
      </c>
      <c r="B816" s="746"/>
      <c r="C816" s="426" t="s">
        <v>1095</v>
      </c>
      <c r="D816" s="427" t="s">
        <v>571</v>
      </c>
      <c r="E816" s="435">
        <f>+'[4]2.9.'!$H$47</f>
        <v>28229</v>
      </c>
      <c r="F816" s="435">
        <v>155485</v>
      </c>
      <c r="G816" s="745">
        <v>1.27</v>
      </c>
      <c r="H816" s="746"/>
    </row>
    <row r="817" spans="1:8" s="418" customFormat="1" ht="24" customHeight="1">
      <c r="A817" s="745">
        <v>1.28</v>
      </c>
      <c r="B817" s="746"/>
      <c r="C817" s="426" t="s">
        <v>1096</v>
      </c>
      <c r="D817" s="427" t="s">
        <v>571</v>
      </c>
      <c r="E817" s="435">
        <f>+'[4]2.10.'!$H$47</f>
        <v>84477</v>
      </c>
      <c r="F817" s="435">
        <v>226288</v>
      </c>
      <c r="G817" s="745">
        <v>1.28</v>
      </c>
      <c r="H817" s="746"/>
    </row>
    <row r="818" spans="1:8" s="418" customFormat="1">
      <c r="A818" s="745">
        <v>1.29</v>
      </c>
      <c r="B818" s="746"/>
      <c r="C818" s="426" t="s">
        <v>1097</v>
      </c>
      <c r="D818" s="427" t="s">
        <v>116</v>
      </c>
      <c r="E818" s="435">
        <f>+'[4]2.11.'!$H$47</f>
        <v>104623</v>
      </c>
      <c r="F818" s="435">
        <v>45675</v>
      </c>
      <c r="G818" s="745">
        <v>1.29</v>
      </c>
      <c r="H818" s="746"/>
    </row>
    <row r="819" spans="1:8" s="418" customFormat="1">
      <c r="A819" s="745">
        <v>1.3</v>
      </c>
      <c r="B819" s="746"/>
      <c r="C819" s="426" t="s">
        <v>1098</v>
      </c>
      <c r="D819" s="427" t="s">
        <v>116</v>
      </c>
      <c r="E819" s="435">
        <f>+'[4]2.12.'!$H$48</f>
        <v>25704</v>
      </c>
      <c r="F819" s="435">
        <v>93165</v>
      </c>
      <c r="G819" s="745">
        <v>1.3</v>
      </c>
      <c r="H819" s="746"/>
    </row>
    <row r="820" spans="1:8" s="418" customFormat="1">
      <c r="A820" s="745">
        <v>1.31</v>
      </c>
      <c r="B820" s="746"/>
      <c r="C820" s="426" t="s">
        <v>1099</v>
      </c>
      <c r="D820" s="427" t="s">
        <v>116</v>
      </c>
      <c r="E820" s="435">
        <f>+'[4]2.13.'!$H$48</f>
        <v>65346</v>
      </c>
      <c r="F820" s="435">
        <v>366566</v>
      </c>
      <c r="G820" s="745">
        <v>1.31</v>
      </c>
      <c r="H820" s="746"/>
    </row>
    <row r="821" spans="1:8" s="418" customFormat="1">
      <c r="A821" s="745">
        <v>1.32</v>
      </c>
      <c r="B821" s="746"/>
      <c r="C821" s="426" t="s">
        <v>1100</v>
      </c>
      <c r="D821" s="427" t="s">
        <v>116</v>
      </c>
      <c r="E821" s="435">
        <f>+'[4]2.14.'!$H$47</f>
        <v>42578</v>
      </c>
      <c r="F821" s="435">
        <v>107987</v>
      </c>
      <c r="G821" s="745">
        <v>1.32</v>
      </c>
      <c r="H821" s="746"/>
    </row>
    <row r="822" spans="1:8" s="418" customFormat="1">
      <c r="A822" s="745">
        <v>1.33</v>
      </c>
      <c r="B822" s="746"/>
      <c r="C822" s="426" t="s">
        <v>1101</v>
      </c>
      <c r="D822" s="427" t="s">
        <v>116</v>
      </c>
      <c r="E822" s="435">
        <f>+'[4]2.15.'!$H$48</f>
        <v>89573</v>
      </c>
      <c r="F822" s="435">
        <v>425094</v>
      </c>
      <c r="G822" s="745">
        <v>1.33</v>
      </c>
      <c r="H822" s="746"/>
    </row>
    <row r="823" spans="1:8" s="418" customFormat="1">
      <c r="A823" s="745">
        <v>1.34</v>
      </c>
      <c r="B823" s="746"/>
      <c r="C823" s="426" t="s">
        <v>1102</v>
      </c>
      <c r="D823" s="427" t="s">
        <v>116</v>
      </c>
      <c r="E823" s="474"/>
      <c r="F823" s="435">
        <v>265121</v>
      </c>
      <c r="G823" s="745">
        <v>1.34</v>
      </c>
      <c r="H823" s="746"/>
    </row>
    <row r="824" spans="1:8" s="418" customFormat="1">
      <c r="A824" s="745">
        <v>1.35</v>
      </c>
      <c r="B824" s="746"/>
      <c r="C824" s="426" t="s">
        <v>1103</v>
      </c>
      <c r="D824" s="427" t="s">
        <v>116</v>
      </c>
      <c r="E824" s="477"/>
      <c r="F824" s="435">
        <v>726039</v>
      </c>
      <c r="G824" s="745">
        <v>1.35</v>
      </c>
      <c r="H824" s="746"/>
    </row>
    <row r="825" spans="1:8" s="418" customFormat="1">
      <c r="A825" s="745">
        <v>1.36</v>
      </c>
      <c r="B825" s="746"/>
      <c r="C825" s="426" t="s">
        <v>1104</v>
      </c>
      <c r="D825" s="427" t="s">
        <v>116</v>
      </c>
      <c r="E825" s="435">
        <f>+'[4]3.1.'!$H$47</f>
        <v>7811</v>
      </c>
      <c r="F825" s="435">
        <v>1908850</v>
      </c>
      <c r="G825" s="745">
        <v>1.36</v>
      </c>
      <c r="H825" s="746"/>
    </row>
    <row r="826" spans="1:8" s="418" customFormat="1">
      <c r="A826" s="745">
        <v>1.37</v>
      </c>
      <c r="B826" s="746"/>
      <c r="C826" s="426" t="s">
        <v>1105</v>
      </c>
      <c r="D826" s="427" t="s">
        <v>116</v>
      </c>
      <c r="E826" s="490">
        <f>+'[4]3.2.'!$H$47</f>
        <v>130003</v>
      </c>
      <c r="F826" s="435">
        <v>2818940</v>
      </c>
      <c r="G826" s="745">
        <v>1.37</v>
      </c>
      <c r="H826" s="746"/>
    </row>
    <row r="827" spans="1:8" s="418" customFormat="1">
      <c r="A827" s="753">
        <v>2</v>
      </c>
      <c r="B827" s="754"/>
      <c r="C827" s="451" t="s">
        <v>1106</v>
      </c>
      <c r="D827" s="452"/>
      <c r="E827" s="490">
        <f>+'[4]3.3.'!$H$48</f>
        <v>136730</v>
      </c>
      <c r="F827" s="453"/>
      <c r="G827" s="753">
        <v>2</v>
      </c>
      <c r="H827" s="754"/>
    </row>
    <row r="828" spans="1:8" s="418" customFormat="1">
      <c r="A828" s="743">
        <v>2.1</v>
      </c>
      <c r="B828" s="744"/>
      <c r="C828" s="423" t="s">
        <v>1107</v>
      </c>
      <c r="D828" s="427" t="s">
        <v>33</v>
      </c>
      <c r="E828" s="435">
        <f>+'[4]3.4.'!$H$49</f>
        <v>190964</v>
      </c>
      <c r="F828" s="435">
        <v>19700</v>
      </c>
      <c r="G828" s="743">
        <v>2.1</v>
      </c>
      <c r="H828" s="744"/>
    </row>
    <row r="829" spans="1:8" s="418" customFormat="1">
      <c r="A829" s="743">
        <v>2.2000000000000002</v>
      </c>
      <c r="B829" s="744"/>
      <c r="C829" s="423" t="s">
        <v>1108</v>
      </c>
      <c r="D829" s="427" t="s">
        <v>33</v>
      </c>
      <c r="E829" s="435">
        <f>+'[4]3.5.'!$H$48</f>
        <v>6099</v>
      </c>
      <c r="F829" s="435">
        <v>45671</v>
      </c>
      <c r="G829" s="743">
        <v>2.2000000000000002</v>
      </c>
      <c r="H829" s="744"/>
    </row>
    <row r="830" spans="1:8" s="418" customFormat="1">
      <c r="A830" s="743">
        <v>2.2999999999999998</v>
      </c>
      <c r="B830" s="744"/>
      <c r="C830" s="423" t="s">
        <v>1109</v>
      </c>
      <c r="D830" s="427" t="s">
        <v>28</v>
      </c>
      <c r="E830" s="435">
        <f>+'[4]3.6.'!$H$47</f>
        <v>2968</v>
      </c>
      <c r="F830" s="435">
        <v>33882</v>
      </c>
      <c r="G830" s="743">
        <v>2.2999999999999998</v>
      </c>
      <c r="H830" s="744"/>
    </row>
    <row r="831" spans="1:8" s="418" customFormat="1" ht="20.25" customHeight="1">
      <c r="A831" s="743">
        <v>2.4</v>
      </c>
      <c r="B831" s="744"/>
      <c r="C831" s="423" t="s">
        <v>1110</v>
      </c>
      <c r="D831" s="427" t="s">
        <v>28</v>
      </c>
      <c r="E831" s="435">
        <f>+'[4]3.7.'!$H$47</f>
        <v>370632</v>
      </c>
      <c r="F831" s="435">
        <v>127981</v>
      </c>
      <c r="G831" s="743">
        <v>2.4</v>
      </c>
      <c r="H831" s="744"/>
    </row>
    <row r="832" spans="1:8" s="418" customFormat="1">
      <c r="A832" s="743">
        <v>2.5</v>
      </c>
      <c r="B832" s="744"/>
      <c r="C832" s="423" t="s">
        <v>1111</v>
      </c>
      <c r="D832" s="427" t="s">
        <v>28</v>
      </c>
      <c r="E832" s="435">
        <f>+'[4]3.8.'!$H$48</f>
        <v>92792</v>
      </c>
      <c r="F832" s="435">
        <v>156402</v>
      </c>
      <c r="G832" s="743">
        <v>2.5</v>
      </c>
      <c r="H832" s="744"/>
    </row>
    <row r="833" spans="1:8" s="418" customFormat="1">
      <c r="A833" s="743">
        <v>2.6</v>
      </c>
      <c r="B833" s="744"/>
      <c r="C833" s="423" t="s">
        <v>1112</v>
      </c>
      <c r="D833" s="427" t="s">
        <v>28</v>
      </c>
      <c r="E833" s="490">
        <f>+'[4]3.9.'!$H$48</f>
        <v>1155614</v>
      </c>
      <c r="F833" s="435">
        <v>155836</v>
      </c>
      <c r="G833" s="743">
        <v>2.6</v>
      </c>
      <c r="H833" s="744"/>
    </row>
    <row r="834" spans="1:8" s="418" customFormat="1">
      <c r="A834" s="743">
        <v>2.7</v>
      </c>
      <c r="B834" s="744"/>
      <c r="C834" s="423" t="s">
        <v>1113</v>
      </c>
      <c r="D834" s="427" t="s">
        <v>28</v>
      </c>
      <c r="E834" s="490">
        <f>+'[4]3.10.'!$H$48</f>
        <v>1163769</v>
      </c>
      <c r="F834" s="435">
        <v>153192</v>
      </c>
      <c r="G834" s="743">
        <v>2.7</v>
      </c>
      <c r="H834" s="744"/>
    </row>
    <row r="835" spans="1:8" s="418" customFormat="1">
      <c r="A835" s="743">
        <v>2.8</v>
      </c>
      <c r="B835" s="744"/>
      <c r="C835" s="423" t="s">
        <v>1114</v>
      </c>
      <c r="D835" s="427" t="s">
        <v>28</v>
      </c>
      <c r="E835" s="490">
        <f>+'[4]3.11.'!$H$48</f>
        <v>1272747</v>
      </c>
      <c r="F835" s="435">
        <v>94046</v>
      </c>
      <c r="G835" s="743">
        <v>2.8</v>
      </c>
      <c r="H835" s="744"/>
    </row>
    <row r="836" spans="1:8" s="418" customFormat="1">
      <c r="A836" s="743">
        <v>2.9</v>
      </c>
      <c r="B836" s="744"/>
      <c r="C836" s="423" t="s">
        <v>1115</v>
      </c>
      <c r="D836" s="427" t="s">
        <v>28</v>
      </c>
      <c r="E836" s="490">
        <f>+'[4]3.12.'!$H$48</f>
        <v>1196383</v>
      </c>
      <c r="F836" s="435">
        <v>162401</v>
      </c>
      <c r="G836" s="743">
        <v>2.9</v>
      </c>
      <c r="H836" s="744"/>
    </row>
    <row r="837" spans="1:8" s="418" customFormat="1">
      <c r="A837" s="753">
        <v>3</v>
      </c>
      <c r="B837" s="754"/>
      <c r="C837" s="451" t="s">
        <v>1116</v>
      </c>
      <c r="D837" s="452"/>
      <c r="E837" s="435">
        <f>+'[4]3.13.'!$H$47</f>
        <v>434629</v>
      </c>
      <c r="F837" s="453"/>
      <c r="G837" s="753">
        <v>3</v>
      </c>
      <c r="H837" s="754"/>
    </row>
    <row r="838" spans="1:8" s="418" customFormat="1">
      <c r="A838" s="743">
        <v>3.1</v>
      </c>
      <c r="B838" s="744"/>
      <c r="C838" s="423" t="s">
        <v>1117</v>
      </c>
      <c r="D838" s="424" t="s">
        <v>116</v>
      </c>
      <c r="E838" s="435">
        <f>+'[4]3.14.'!$H$47</f>
        <v>422959</v>
      </c>
      <c r="F838" s="454">
        <v>165858</v>
      </c>
      <c r="G838" s="743">
        <v>3.1</v>
      </c>
      <c r="H838" s="744"/>
    </row>
    <row r="839" spans="1:8" s="418" customFormat="1">
      <c r="A839" s="743">
        <v>3.2</v>
      </c>
      <c r="B839" s="744"/>
      <c r="C839" s="423" t="s">
        <v>1118</v>
      </c>
      <c r="D839" s="424" t="s">
        <v>116</v>
      </c>
      <c r="E839" s="435">
        <f>+'[4]3.15.'!$H$47</f>
        <v>78758</v>
      </c>
      <c r="F839" s="454">
        <v>1706055</v>
      </c>
      <c r="G839" s="743">
        <v>3.2</v>
      </c>
      <c r="H839" s="744"/>
    </row>
    <row r="840" spans="1:8" s="418" customFormat="1">
      <c r="A840" s="743">
        <v>3.3</v>
      </c>
      <c r="B840" s="744"/>
      <c r="C840" s="423" t="s">
        <v>1119</v>
      </c>
      <c r="D840" s="424" t="s">
        <v>116</v>
      </c>
      <c r="E840" s="435">
        <f>+'[4]3.16.'!$H$47</f>
        <v>26860</v>
      </c>
      <c r="F840" s="454">
        <v>215967</v>
      </c>
      <c r="G840" s="743">
        <v>3.3</v>
      </c>
      <c r="H840" s="744"/>
    </row>
    <row r="841" spans="1:8" s="418" customFormat="1">
      <c r="A841" s="743">
        <v>3.4</v>
      </c>
      <c r="B841" s="744"/>
      <c r="C841" s="423" t="s">
        <v>1120</v>
      </c>
      <c r="D841" s="424" t="s">
        <v>116</v>
      </c>
      <c r="E841" s="435">
        <f>+'[4]3.17.'!$H$47</f>
        <v>11058</v>
      </c>
      <c r="F841" s="454">
        <v>1975508</v>
      </c>
      <c r="G841" s="743">
        <v>3.4</v>
      </c>
      <c r="H841" s="744"/>
    </row>
    <row r="842" spans="1:8" s="418" customFormat="1">
      <c r="A842" s="743">
        <v>3.5</v>
      </c>
      <c r="B842" s="744"/>
      <c r="C842" s="423" t="s">
        <v>1121</v>
      </c>
      <c r="D842" s="424" t="s">
        <v>116</v>
      </c>
      <c r="E842" s="435">
        <f>+'[4]3.18.'!$H$47</f>
        <v>832685</v>
      </c>
      <c r="F842" s="454">
        <v>1378792</v>
      </c>
      <c r="G842" s="743">
        <v>3.5</v>
      </c>
      <c r="H842" s="744"/>
    </row>
    <row r="843" spans="1:8" s="418" customFormat="1">
      <c r="A843" s="743">
        <v>3.6</v>
      </c>
      <c r="B843" s="744"/>
      <c r="C843" s="423" t="s">
        <v>1122</v>
      </c>
      <c r="D843" s="424" t="s">
        <v>116</v>
      </c>
      <c r="E843" s="435">
        <f>+'[4]3.19.'!$H$48</f>
        <v>868616</v>
      </c>
      <c r="F843" s="454">
        <v>72292</v>
      </c>
      <c r="G843" s="743">
        <v>3.6</v>
      </c>
      <c r="H843" s="744"/>
    </row>
    <row r="844" spans="1:8" s="418" customFormat="1">
      <c r="A844" s="743">
        <v>3.7</v>
      </c>
      <c r="B844" s="744"/>
      <c r="C844" s="423" t="s">
        <v>1123</v>
      </c>
      <c r="D844" s="424" t="s">
        <v>116</v>
      </c>
      <c r="E844" s="435">
        <f>+'[4]3.20.'!$H$48</f>
        <v>892050</v>
      </c>
      <c r="F844" s="454">
        <v>164663</v>
      </c>
      <c r="G844" s="743">
        <v>3.7</v>
      </c>
      <c r="H844" s="744"/>
    </row>
    <row r="845" spans="1:8" s="418" customFormat="1" ht="22.5" customHeight="1">
      <c r="A845" s="743">
        <v>3.8</v>
      </c>
      <c r="B845" s="744"/>
      <c r="C845" s="423" t="s">
        <v>1124</v>
      </c>
      <c r="D845" s="424" t="s">
        <v>116</v>
      </c>
      <c r="E845" s="435">
        <f>+'[4]3.21.'!$H$49</f>
        <v>11466</v>
      </c>
      <c r="F845" s="454">
        <v>386199</v>
      </c>
      <c r="G845" s="743">
        <v>3.8</v>
      </c>
      <c r="H845" s="744"/>
    </row>
    <row r="846" spans="1:8" s="418" customFormat="1" ht="12" customHeight="1">
      <c r="A846" s="743">
        <v>3.9</v>
      </c>
      <c r="B846" s="744"/>
      <c r="C846" s="423" t="s">
        <v>1125</v>
      </c>
      <c r="D846" s="424" t="s">
        <v>116</v>
      </c>
      <c r="E846" s="435">
        <f>+'[4]3.22.'!$H$48</f>
        <v>120021</v>
      </c>
      <c r="F846" s="454">
        <v>386190</v>
      </c>
      <c r="G846" s="743">
        <v>3.9</v>
      </c>
      <c r="H846" s="744"/>
    </row>
    <row r="847" spans="1:8" s="418" customFormat="1">
      <c r="A847" s="745">
        <v>3.1</v>
      </c>
      <c r="B847" s="746"/>
      <c r="C847" s="423" t="s">
        <v>1126</v>
      </c>
      <c r="D847" s="424" t="s">
        <v>116</v>
      </c>
      <c r="E847" s="490">
        <f>+'[4]3.23.'!$H$46</f>
        <v>452289</v>
      </c>
      <c r="F847" s="454">
        <v>618809</v>
      </c>
      <c r="G847" s="745">
        <v>3.1</v>
      </c>
      <c r="H847" s="746"/>
    </row>
    <row r="848" spans="1:8" s="418" customFormat="1" ht="12" customHeight="1">
      <c r="A848" s="745">
        <v>3.11</v>
      </c>
      <c r="B848" s="746"/>
      <c r="C848" s="423" t="s">
        <v>1127</v>
      </c>
      <c r="D848" s="424" t="s">
        <v>116</v>
      </c>
      <c r="E848" s="435">
        <f>'[4]3.24.'!$H$47</f>
        <v>60137</v>
      </c>
      <c r="F848" s="454">
        <v>164731</v>
      </c>
      <c r="G848" s="745">
        <v>3.11</v>
      </c>
      <c r="H848" s="746"/>
    </row>
    <row r="849" spans="1:8" s="418" customFormat="1">
      <c r="A849" s="745">
        <v>3.12</v>
      </c>
      <c r="B849" s="746"/>
      <c r="C849" s="423" t="s">
        <v>1128</v>
      </c>
      <c r="D849" s="424" t="s">
        <v>116</v>
      </c>
      <c r="E849" s="435">
        <f>'[4]3.25.'!$H$47</f>
        <v>235438</v>
      </c>
      <c r="F849" s="454">
        <v>164731</v>
      </c>
      <c r="G849" s="745">
        <v>3.12</v>
      </c>
      <c r="H849" s="746"/>
    </row>
    <row r="850" spans="1:8" s="418" customFormat="1">
      <c r="A850" s="745">
        <v>3.13</v>
      </c>
      <c r="B850" s="746"/>
      <c r="C850" s="423" t="s">
        <v>1129</v>
      </c>
      <c r="D850" s="424" t="s">
        <v>116</v>
      </c>
      <c r="E850" s="477"/>
      <c r="F850" s="454">
        <v>386199</v>
      </c>
      <c r="G850" s="745">
        <v>3.13</v>
      </c>
      <c r="H850" s="746"/>
    </row>
    <row r="851" spans="1:8" s="418" customFormat="1">
      <c r="A851" s="745">
        <v>3.14</v>
      </c>
      <c r="B851" s="746"/>
      <c r="C851" s="423" t="s">
        <v>1130</v>
      </c>
      <c r="D851" s="424" t="s">
        <v>116</v>
      </c>
      <c r="E851" s="435">
        <f>+'[4]4.1.'!$H$47</f>
        <v>1250287</v>
      </c>
      <c r="F851" s="454">
        <v>386199</v>
      </c>
      <c r="G851" s="745">
        <v>3.14</v>
      </c>
      <c r="H851" s="746"/>
    </row>
    <row r="852" spans="1:8" s="418" customFormat="1">
      <c r="A852" s="745">
        <v>3.15</v>
      </c>
      <c r="B852" s="746"/>
      <c r="C852" s="423" t="s">
        <v>1131</v>
      </c>
      <c r="D852" s="424" t="s">
        <v>116</v>
      </c>
      <c r="E852" s="435">
        <f>+'[4]4.2.'!$H$47</f>
        <v>1038898</v>
      </c>
      <c r="F852" s="454">
        <v>618809</v>
      </c>
      <c r="G852" s="745">
        <v>3.15</v>
      </c>
      <c r="H852" s="746"/>
    </row>
    <row r="853" spans="1:8" s="418" customFormat="1">
      <c r="A853" s="745">
        <v>3.16</v>
      </c>
      <c r="B853" s="746"/>
      <c r="C853" s="423" t="s">
        <v>1132</v>
      </c>
      <c r="D853" s="424" t="s">
        <v>571</v>
      </c>
      <c r="E853" s="435">
        <f>+'[4]4.3.'!$H$47</f>
        <v>1112590</v>
      </c>
      <c r="F853" s="454">
        <v>624183</v>
      </c>
      <c r="G853" s="745">
        <v>3.16</v>
      </c>
      <c r="H853" s="746"/>
    </row>
    <row r="854" spans="1:8" s="418" customFormat="1">
      <c r="A854" s="745">
        <v>3.17</v>
      </c>
      <c r="B854" s="746"/>
      <c r="C854" s="423" t="s">
        <v>1133</v>
      </c>
      <c r="D854" s="424" t="s">
        <v>571</v>
      </c>
      <c r="E854" s="435">
        <f>+'[4]4.4.'!$H$47</f>
        <v>729415</v>
      </c>
      <c r="F854" s="454">
        <v>1009093</v>
      </c>
      <c r="G854" s="745">
        <v>3.17</v>
      </c>
      <c r="H854" s="746"/>
    </row>
    <row r="855" spans="1:8" s="418" customFormat="1">
      <c r="A855" s="745">
        <v>3.18</v>
      </c>
      <c r="B855" s="746"/>
      <c r="C855" s="423" t="s">
        <v>1134</v>
      </c>
      <c r="D855" s="424" t="s">
        <v>571</v>
      </c>
      <c r="E855" s="435">
        <f>+'[4]4.5.'!$H$47</f>
        <v>885799</v>
      </c>
      <c r="F855" s="454">
        <v>1610893</v>
      </c>
      <c r="G855" s="745">
        <v>3.18</v>
      </c>
      <c r="H855" s="746"/>
    </row>
    <row r="856" spans="1:8" s="418" customFormat="1">
      <c r="A856" s="745">
        <v>3.19</v>
      </c>
      <c r="B856" s="746"/>
      <c r="C856" s="423" t="s">
        <v>1135</v>
      </c>
      <c r="D856" s="424" t="s">
        <v>571</v>
      </c>
      <c r="E856" s="435">
        <f>+'[4]4.6.'!$H$47</f>
        <v>729415</v>
      </c>
      <c r="F856" s="454">
        <v>102057</v>
      </c>
      <c r="G856" s="745">
        <v>3.19</v>
      </c>
      <c r="H856" s="746"/>
    </row>
    <row r="857" spans="1:8" s="418" customFormat="1">
      <c r="A857" s="745">
        <v>3.2</v>
      </c>
      <c r="B857" s="746"/>
      <c r="C857" s="423" t="s">
        <v>1136</v>
      </c>
      <c r="D857" s="424" t="s">
        <v>571</v>
      </c>
      <c r="E857" s="435">
        <f>+'[4]4.7.'!$H$47</f>
        <v>885799</v>
      </c>
      <c r="F857" s="454">
        <v>523470</v>
      </c>
      <c r="G857" s="745">
        <v>3.2</v>
      </c>
      <c r="H857" s="746"/>
    </row>
    <row r="858" spans="1:8" s="418" customFormat="1">
      <c r="A858" s="745">
        <v>3.21</v>
      </c>
      <c r="B858" s="746"/>
      <c r="C858" s="423" t="s">
        <v>1137</v>
      </c>
      <c r="D858" s="424" t="s">
        <v>571</v>
      </c>
      <c r="E858" s="435">
        <f>+'[4]4.8.'!$H$47</f>
        <v>975980</v>
      </c>
      <c r="F858" s="454">
        <v>587495</v>
      </c>
      <c r="G858" s="745">
        <v>3.21</v>
      </c>
      <c r="H858" s="746"/>
    </row>
    <row r="859" spans="1:8" s="418" customFormat="1">
      <c r="A859" s="745">
        <v>3.22</v>
      </c>
      <c r="B859" s="746"/>
      <c r="C859" s="423" t="s">
        <v>1138</v>
      </c>
      <c r="D859" s="424" t="s">
        <v>571</v>
      </c>
      <c r="E859" s="435">
        <f>+'[4]4.9.'!$H$47</f>
        <v>753433</v>
      </c>
      <c r="F859" s="454">
        <v>1610843</v>
      </c>
      <c r="G859" s="745">
        <v>3.22</v>
      </c>
      <c r="H859" s="746"/>
    </row>
    <row r="860" spans="1:8" s="418" customFormat="1">
      <c r="A860" s="745">
        <v>3.23</v>
      </c>
      <c r="B860" s="746"/>
      <c r="C860" s="423" t="s">
        <v>1139</v>
      </c>
      <c r="D860" s="424" t="s">
        <v>571</v>
      </c>
      <c r="E860" s="435">
        <f>+'[4]4.10.'!$H$47</f>
        <v>1047181</v>
      </c>
      <c r="F860" s="454">
        <v>95450</v>
      </c>
      <c r="G860" s="745">
        <v>3.23</v>
      </c>
      <c r="H860" s="746"/>
    </row>
    <row r="861" spans="1:8" s="418" customFormat="1" ht="24" customHeight="1">
      <c r="A861" s="745">
        <v>3.24</v>
      </c>
      <c r="B861" s="746"/>
      <c r="C861" s="423" t="s">
        <v>1140</v>
      </c>
      <c r="D861" s="424" t="s">
        <v>571</v>
      </c>
      <c r="E861" s="435">
        <f>+'[4]4.11.'!$H$48</f>
        <v>21546</v>
      </c>
      <c r="F861" s="454">
        <v>475208</v>
      </c>
      <c r="G861" s="745">
        <v>3.24</v>
      </c>
      <c r="H861" s="746"/>
    </row>
    <row r="862" spans="1:8" s="418" customFormat="1">
      <c r="A862" s="745">
        <v>3.25</v>
      </c>
      <c r="B862" s="746"/>
      <c r="C862" s="423" t="s">
        <v>1141</v>
      </c>
      <c r="D862" s="424" t="s">
        <v>571</v>
      </c>
      <c r="E862" s="435">
        <f>+'[4]4.12.'!$H$48</f>
        <v>26598</v>
      </c>
      <c r="F862" s="454">
        <v>73718</v>
      </c>
      <c r="G862" s="745">
        <v>3.25</v>
      </c>
      <c r="H862" s="746"/>
    </row>
    <row r="863" spans="1:8" s="418" customFormat="1">
      <c r="A863" s="745">
        <v>3.26</v>
      </c>
      <c r="B863" s="746"/>
      <c r="C863" s="433" t="s">
        <v>1142</v>
      </c>
      <c r="D863" s="424" t="s">
        <v>571</v>
      </c>
      <c r="E863" s="435">
        <f>+'[4]4.13.'!$H$48</f>
        <v>2803</v>
      </c>
      <c r="F863" s="454">
        <v>103278</v>
      </c>
      <c r="G863" s="745">
        <v>3.26</v>
      </c>
      <c r="H863" s="746"/>
    </row>
    <row r="864" spans="1:8" s="418" customFormat="1">
      <c r="A864" s="745">
        <v>3.27</v>
      </c>
      <c r="B864" s="746"/>
      <c r="C864" s="423" t="s">
        <v>1143</v>
      </c>
      <c r="D864" s="424" t="s">
        <v>571</v>
      </c>
      <c r="E864" s="435">
        <f>+'[4]4.14.'!$H$47</f>
        <v>4078540</v>
      </c>
      <c r="F864" s="454">
        <v>147952</v>
      </c>
      <c r="G864" s="745">
        <v>3.27</v>
      </c>
      <c r="H864" s="746"/>
    </row>
    <row r="865" spans="1:8" s="418" customFormat="1">
      <c r="A865" s="745">
        <v>3.28</v>
      </c>
      <c r="B865" s="746"/>
      <c r="C865" s="423" t="s">
        <v>1144</v>
      </c>
      <c r="D865" s="424" t="s">
        <v>571</v>
      </c>
      <c r="E865" s="435">
        <f>+'[4]4.15.'!$H$47</f>
        <v>6452453</v>
      </c>
      <c r="F865" s="454">
        <v>226593</v>
      </c>
      <c r="G865" s="745">
        <v>3.28</v>
      </c>
      <c r="H865" s="746"/>
    </row>
    <row r="866" spans="1:8" s="418" customFormat="1" ht="24.75" customHeight="1">
      <c r="A866" s="745">
        <v>3.29</v>
      </c>
      <c r="B866" s="746"/>
      <c r="C866" s="423" t="s">
        <v>1145</v>
      </c>
      <c r="D866" s="424" t="s">
        <v>571</v>
      </c>
      <c r="E866" s="435">
        <f>+'[4]4.16.'!$H$47</f>
        <v>2482558</v>
      </c>
      <c r="F866" s="454">
        <v>362101</v>
      </c>
      <c r="G866" s="745">
        <v>3.29</v>
      </c>
      <c r="H866" s="746"/>
    </row>
    <row r="867" spans="1:8" s="418" customFormat="1">
      <c r="A867" s="745">
        <v>3.3</v>
      </c>
      <c r="B867" s="746"/>
      <c r="C867" s="423" t="s">
        <v>1146</v>
      </c>
      <c r="D867" s="424" t="s">
        <v>571</v>
      </c>
      <c r="E867" s="435">
        <f>+'[4]4.17.'!$H$47</f>
        <v>125333</v>
      </c>
      <c r="F867" s="454">
        <v>524704</v>
      </c>
      <c r="G867" s="745">
        <v>3.3</v>
      </c>
      <c r="H867" s="746"/>
    </row>
    <row r="868" spans="1:8" s="418" customFormat="1">
      <c r="A868" s="745">
        <v>3.31</v>
      </c>
      <c r="B868" s="746"/>
      <c r="C868" s="423" t="s">
        <v>1147</v>
      </c>
      <c r="D868" s="424" t="s">
        <v>571</v>
      </c>
      <c r="E868" s="435">
        <f>+'[4]4.18.'!$H$47</f>
        <v>593340</v>
      </c>
      <c r="F868" s="454">
        <v>663720</v>
      </c>
      <c r="G868" s="745">
        <v>3.31</v>
      </c>
      <c r="H868" s="746"/>
    </row>
    <row r="869" spans="1:8" s="418" customFormat="1">
      <c r="A869" s="745">
        <v>3.32</v>
      </c>
      <c r="B869" s="746"/>
      <c r="C869" s="423" t="s">
        <v>1148</v>
      </c>
      <c r="D869" s="424" t="s">
        <v>571</v>
      </c>
      <c r="E869" s="435">
        <f>+'[4]4.19.'!$H$47</f>
        <v>629160</v>
      </c>
      <c r="F869" s="454">
        <v>872782</v>
      </c>
      <c r="G869" s="745">
        <v>3.32</v>
      </c>
      <c r="H869" s="746"/>
    </row>
    <row r="870" spans="1:8" s="418" customFormat="1">
      <c r="A870" s="745">
        <v>3.33</v>
      </c>
      <c r="B870" s="746"/>
      <c r="C870" s="423" t="s">
        <v>1149</v>
      </c>
      <c r="D870" s="424" t="s">
        <v>571</v>
      </c>
      <c r="E870" s="435">
        <f>+'[4]4.20.'!$H$47</f>
        <v>24757</v>
      </c>
      <c r="F870" s="454">
        <v>1580775</v>
      </c>
      <c r="G870" s="745">
        <v>3.33</v>
      </c>
      <c r="H870" s="746"/>
    </row>
    <row r="871" spans="1:8" s="418" customFormat="1">
      <c r="A871" s="751">
        <v>4</v>
      </c>
      <c r="B871" s="752"/>
      <c r="C871" s="451" t="s">
        <v>1150</v>
      </c>
      <c r="D871" s="452"/>
      <c r="E871" s="435">
        <f>+'[4]4.21.'!$H$47</f>
        <v>565225</v>
      </c>
      <c r="F871" s="453"/>
      <c r="G871" s="751">
        <v>4</v>
      </c>
      <c r="H871" s="752"/>
    </row>
    <row r="872" spans="1:8" s="418" customFormat="1">
      <c r="A872" s="743">
        <v>4.0999999999999996</v>
      </c>
      <c r="B872" s="744"/>
      <c r="C872" s="423" t="s">
        <v>1151</v>
      </c>
      <c r="D872" s="427" t="s">
        <v>116</v>
      </c>
      <c r="E872" s="435">
        <f>+'[4]4.22.'!$H$47</f>
        <v>127435</v>
      </c>
      <c r="F872" s="435">
        <v>1165324</v>
      </c>
      <c r="G872" s="743">
        <v>4.0999999999999996</v>
      </c>
      <c r="H872" s="744"/>
    </row>
    <row r="873" spans="1:8" s="418" customFormat="1" ht="24">
      <c r="A873" s="743">
        <v>4.2</v>
      </c>
      <c r="B873" s="744"/>
      <c r="C873" s="423" t="s">
        <v>1152</v>
      </c>
      <c r="D873" s="427" t="s">
        <v>571</v>
      </c>
      <c r="E873" s="435">
        <f>+'[4]4.23.'!$H$48</f>
        <v>89216</v>
      </c>
      <c r="F873" s="435">
        <v>938795</v>
      </c>
      <c r="G873" s="743">
        <v>4.2</v>
      </c>
      <c r="H873" s="744"/>
    </row>
    <row r="874" spans="1:8" s="418" customFormat="1" ht="24">
      <c r="A874" s="743">
        <v>4.3</v>
      </c>
      <c r="B874" s="744"/>
      <c r="C874" s="423" t="s">
        <v>1153</v>
      </c>
      <c r="D874" s="427" t="s">
        <v>116</v>
      </c>
      <c r="E874" s="435">
        <f>+'[4]4.24.'!$H$47</f>
        <v>448650</v>
      </c>
      <c r="F874" s="435">
        <v>1153418</v>
      </c>
      <c r="G874" s="743">
        <v>4.3</v>
      </c>
      <c r="H874" s="744"/>
    </row>
    <row r="875" spans="1:8" s="418" customFormat="1">
      <c r="A875" s="743">
        <v>4.4000000000000004</v>
      </c>
      <c r="B875" s="744"/>
      <c r="C875" s="423" t="s">
        <v>1154</v>
      </c>
      <c r="D875" s="427" t="s">
        <v>116</v>
      </c>
      <c r="E875" s="435">
        <f>+'[4]4.25.'!$H$47</f>
        <v>495817</v>
      </c>
      <c r="F875" s="435">
        <v>1373000</v>
      </c>
      <c r="G875" s="743">
        <v>4.4000000000000004</v>
      </c>
      <c r="H875" s="744"/>
    </row>
    <row r="876" spans="1:8" s="418" customFormat="1" ht="22.5" customHeight="1">
      <c r="A876" s="743">
        <v>4.5</v>
      </c>
      <c r="B876" s="744"/>
      <c r="C876" s="423" t="s">
        <v>1155</v>
      </c>
      <c r="D876" s="427" t="s">
        <v>571</v>
      </c>
      <c r="E876" s="435">
        <f>+'[4]4.26.'!$H$47</f>
        <v>504503</v>
      </c>
      <c r="F876" s="435">
        <v>1296309</v>
      </c>
      <c r="G876" s="743">
        <v>4.5</v>
      </c>
      <c r="H876" s="744"/>
    </row>
    <row r="877" spans="1:8" s="418" customFormat="1" ht="24">
      <c r="A877" s="743">
        <v>4.5999999999999996</v>
      </c>
      <c r="B877" s="744"/>
      <c r="C877" s="423" t="s">
        <v>1156</v>
      </c>
      <c r="D877" s="427" t="s">
        <v>116</v>
      </c>
      <c r="E877" s="435">
        <f>+'[4]4.27.'!$H$47</f>
        <v>512192</v>
      </c>
      <c r="F877" s="435">
        <v>1330938</v>
      </c>
      <c r="G877" s="743">
        <v>4.5999999999999996</v>
      </c>
      <c r="H877" s="744"/>
    </row>
    <row r="878" spans="1:8" s="418" customFormat="1">
      <c r="A878" s="743">
        <v>4.7</v>
      </c>
      <c r="B878" s="744"/>
      <c r="C878" s="423" t="s">
        <v>1157</v>
      </c>
      <c r="D878" s="427" t="s">
        <v>116</v>
      </c>
      <c r="E878" s="435">
        <f>+'[4]4.28.'!$H$47</f>
        <v>520878</v>
      </c>
      <c r="F878" s="435">
        <v>1754234</v>
      </c>
      <c r="G878" s="743">
        <v>4.7</v>
      </c>
      <c r="H878" s="744"/>
    </row>
    <row r="879" spans="1:8" s="418" customFormat="1">
      <c r="A879" s="743">
        <v>4.8</v>
      </c>
      <c r="B879" s="744"/>
      <c r="C879" s="423" t="s">
        <v>1158</v>
      </c>
      <c r="D879" s="427" t="s">
        <v>116</v>
      </c>
      <c r="E879" s="435">
        <f>+'[4]4.29.'!$H$47</f>
        <v>667380</v>
      </c>
      <c r="F879" s="435">
        <v>2474294</v>
      </c>
      <c r="G879" s="743">
        <v>4.8</v>
      </c>
      <c r="H879" s="744"/>
    </row>
    <row r="880" spans="1:8" s="418" customFormat="1">
      <c r="A880" s="743">
        <v>4.9000000000000004</v>
      </c>
      <c r="B880" s="744"/>
      <c r="C880" s="429" t="s">
        <v>1159</v>
      </c>
      <c r="D880" s="427" t="s">
        <v>116</v>
      </c>
      <c r="E880" s="435">
        <f>+'[4]4.30.'!$H$48</f>
        <v>821612</v>
      </c>
      <c r="F880" s="435">
        <v>3344773</v>
      </c>
      <c r="G880" s="743">
        <v>4.9000000000000004</v>
      </c>
      <c r="H880" s="744"/>
    </row>
    <row r="881" spans="1:8" s="418" customFormat="1">
      <c r="A881" s="745">
        <v>4.0999999999999996</v>
      </c>
      <c r="B881" s="746"/>
      <c r="C881" s="429" t="s">
        <v>1160</v>
      </c>
      <c r="D881" s="427" t="s">
        <v>116</v>
      </c>
      <c r="E881" s="435">
        <f>+'[4]4.31.'!$H$48</f>
        <v>261306</v>
      </c>
      <c r="F881" s="435">
        <v>4444428</v>
      </c>
      <c r="G881" s="745">
        <v>4.0999999999999996</v>
      </c>
      <c r="H881" s="746"/>
    </row>
    <row r="882" spans="1:8" s="418" customFormat="1">
      <c r="A882" s="745">
        <v>4.1100000000000003</v>
      </c>
      <c r="B882" s="746"/>
      <c r="C882" s="429" t="s">
        <v>1161</v>
      </c>
      <c r="D882" s="427" t="s">
        <v>116</v>
      </c>
      <c r="E882" s="435">
        <f>+'[4]4.32.'!$H$48</f>
        <v>266942</v>
      </c>
      <c r="F882" s="435">
        <v>2753624</v>
      </c>
      <c r="G882" s="745">
        <v>4.1100000000000003</v>
      </c>
      <c r="H882" s="746"/>
    </row>
    <row r="883" spans="1:8" s="418" customFormat="1" ht="21" customHeight="1">
      <c r="A883" s="745">
        <v>4.12</v>
      </c>
      <c r="B883" s="746"/>
      <c r="C883" s="429" t="s">
        <v>1162</v>
      </c>
      <c r="D883" s="427" t="s">
        <v>116</v>
      </c>
      <c r="E883" s="435">
        <f>+'[4]4.33.'!$H$48</f>
        <v>60260</v>
      </c>
      <c r="F883" s="435">
        <v>5713852</v>
      </c>
      <c r="G883" s="745">
        <v>4.12</v>
      </c>
      <c r="H883" s="746"/>
    </row>
    <row r="884" spans="1:8" s="418" customFormat="1" ht="21" customHeight="1">
      <c r="A884" s="745">
        <v>4.13</v>
      </c>
      <c r="B884" s="746"/>
      <c r="C884" s="429" t="s">
        <v>1163</v>
      </c>
      <c r="D884" s="427" t="s">
        <v>116</v>
      </c>
      <c r="E884" s="435">
        <f>+'[4]4.34.'!$H$48</f>
        <v>20976</v>
      </c>
      <c r="F884" s="435">
        <v>207393</v>
      </c>
      <c r="G884" s="745">
        <v>4.13</v>
      </c>
      <c r="H884" s="746"/>
    </row>
    <row r="885" spans="1:8" s="418" customFormat="1">
      <c r="A885" s="749"/>
      <c r="B885" s="750"/>
      <c r="C885" s="423"/>
      <c r="D885" s="427"/>
      <c r="E885" s="435">
        <f>+'[4]4.35.'!$H$48</f>
        <v>14812</v>
      </c>
      <c r="F885" s="435"/>
      <c r="G885" s="749"/>
      <c r="H885" s="750"/>
    </row>
    <row r="886" spans="1:8" s="418" customFormat="1" ht="22.5" customHeight="1">
      <c r="A886" s="751">
        <v>5</v>
      </c>
      <c r="B886" s="752"/>
      <c r="C886" s="451" t="s">
        <v>1164</v>
      </c>
      <c r="D886" s="452"/>
      <c r="E886" s="435">
        <f>+'[4]4.36.'!$H$49</f>
        <v>20629</v>
      </c>
      <c r="F886" s="453"/>
      <c r="G886" s="751">
        <v>5</v>
      </c>
      <c r="H886" s="752"/>
    </row>
    <row r="887" spans="1:8" s="418" customFormat="1">
      <c r="A887" s="743">
        <v>5.0999999999999996</v>
      </c>
      <c r="B887" s="744"/>
      <c r="C887" s="423" t="s">
        <v>1165</v>
      </c>
      <c r="D887" s="427" t="s">
        <v>33</v>
      </c>
      <c r="E887" s="435">
        <f>+'[4]4.37.'!$H$47</f>
        <v>27366</v>
      </c>
      <c r="F887" s="435">
        <v>118037</v>
      </c>
      <c r="G887" s="743">
        <v>5.0999999999999996</v>
      </c>
      <c r="H887" s="744"/>
    </row>
    <row r="888" spans="1:8" s="418" customFormat="1">
      <c r="A888" s="743">
        <v>5.2</v>
      </c>
      <c r="B888" s="744"/>
      <c r="C888" s="423" t="s">
        <v>1166</v>
      </c>
      <c r="D888" s="427" t="s">
        <v>33</v>
      </c>
      <c r="E888" s="435">
        <f>+'[4]4.38.'!$H$48</f>
        <v>32578</v>
      </c>
      <c r="F888" s="435">
        <v>137277</v>
      </c>
      <c r="G888" s="743">
        <v>5.2</v>
      </c>
      <c r="H888" s="744"/>
    </row>
    <row r="889" spans="1:8" s="418" customFormat="1">
      <c r="A889" s="743">
        <v>5.3</v>
      </c>
      <c r="B889" s="744"/>
      <c r="C889" s="423" t="s">
        <v>1167</v>
      </c>
      <c r="D889" s="427" t="s">
        <v>33</v>
      </c>
      <c r="E889" s="435">
        <f>+'[4]4.39.'!$H$48</f>
        <v>41534</v>
      </c>
      <c r="F889" s="435">
        <v>87370</v>
      </c>
      <c r="G889" s="743">
        <v>5.3</v>
      </c>
      <c r="H889" s="744"/>
    </row>
    <row r="890" spans="1:8" s="418" customFormat="1" ht="23.25" customHeight="1">
      <c r="A890" s="743">
        <v>5.4</v>
      </c>
      <c r="B890" s="744"/>
      <c r="C890" s="423" t="s">
        <v>1168</v>
      </c>
      <c r="D890" s="427" t="s">
        <v>33</v>
      </c>
      <c r="E890" s="435">
        <f>+'[4]4.40.'!$H$48</f>
        <v>10627</v>
      </c>
      <c r="F890" s="435">
        <v>91500</v>
      </c>
      <c r="G890" s="743">
        <v>5.4</v>
      </c>
      <c r="H890" s="744"/>
    </row>
    <row r="891" spans="1:8" s="418" customFormat="1" ht="22.5" customHeight="1">
      <c r="A891" s="743">
        <v>5.5</v>
      </c>
      <c r="B891" s="744"/>
      <c r="C891" s="423" t="s">
        <v>1169</v>
      </c>
      <c r="D891" s="427" t="s">
        <v>33</v>
      </c>
      <c r="E891" s="435">
        <f>+'[4]4.41.'!$H$48</f>
        <v>11994</v>
      </c>
      <c r="F891" s="435">
        <v>95467</v>
      </c>
      <c r="G891" s="743">
        <v>5.5</v>
      </c>
      <c r="H891" s="744"/>
    </row>
    <row r="892" spans="1:8" s="418" customFormat="1" ht="22.5" customHeight="1">
      <c r="A892" s="743">
        <v>5.6</v>
      </c>
      <c r="B892" s="744"/>
      <c r="C892" s="423" t="s">
        <v>1170</v>
      </c>
      <c r="D892" s="427" t="s">
        <v>571</v>
      </c>
      <c r="E892" s="435">
        <f>+'[4]4.42.'!$H$48</f>
        <v>12434</v>
      </c>
      <c r="F892" s="435">
        <v>364861</v>
      </c>
      <c r="G892" s="743">
        <v>5.6</v>
      </c>
      <c r="H892" s="744"/>
    </row>
    <row r="893" spans="1:8" s="418" customFormat="1" ht="21" customHeight="1">
      <c r="A893" s="743">
        <v>5.7</v>
      </c>
      <c r="B893" s="744"/>
      <c r="C893" s="423" t="s">
        <v>1171</v>
      </c>
      <c r="D893" s="427" t="s">
        <v>571</v>
      </c>
      <c r="E893" s="435">
        <f>+'[4]4.43.'!$H$48</f>
        <v>9095</v>
      </c>
      <c r="F893" s="435">
        <v>33667</v>
      </c>
      <c r="G893" s="743">
        <v>5.7</v>
      </c>
      <c r="H893" s="744"/>
    </row>
    <row r="894" spans="1:8" s="418" customFormat="1" ht="21" customHeight="1">
      <c r="A894" s="743">
        <v>5.8</v>
      </c>
      <c r="B894" s="744"/>
      <c r="C894" s="423" t="s">
        <v>1172</v>
      </c>
      <c r="D894" s="427" t="s">
        <v>571</v>
      </c>
      <c r="E894" s="435">
        <f>+'[4]4.44.'!$H$48</f>
        <v>13282</v>
      </c>
      <c r="F894" s="435">
        <v>63358</v>
      </c>
      <c r="G894" s="743">
        <v>5.8</v>
      </c>
      <c r="H894" s="744"/>
    </row>
    <row r="895" spans="1:8" s="418" customFormat="1" ht="21" customHeight="1">
      <c r="A895" s="743">
        <v>5.9</v>
      </c>
      <c r="B895" s="744"/>
      <c r="C895" s="423" t="s">
        <v>1173</v>
      </c>
      <c r="D895" s="427" t="s">
        <v>571</v>
      </c>
      <c r="E895" s="435">
        <f>+'[4]4.45.'!$H$48</f>
        <v>10982</v>
      </c>
      <c r="F895" s="435">
        <v>128722</v>
      </c>
      <c r="G895" s="743">
        <v>5.9</v>
      </c>
      <c r="H895" s="744"/>
    </row>
    <row r="896" spans="1:8" s="418" customFormat="1" ht="21" customHeight="1">
      <c r="A896" s="745">
        <v>5.0999999999999996</v>
      </c>
      <c r="B896" s="746"/>
      <c r="C896" s="423" t="s">
        <v>1174</v>
      </c>
      <c r="D896" s="427" t="s">
        <v>116</v>
      </c>
      <c r="E896" s="435">
        <f>+'[4]4.46.'!$H$48</f>
        <v>13282</v>
      </c>
      <c r="F896" s="435">
        <v>876621</v>
      </c>
      <c r="G896" s="745">
        <v>5.0999999999999996</v>
      </c>
      <c r="H896" s="746"/>
    </row>
    <row r="897" spans="1:8" s="418" customFormat="1" ht="24.75" customHeight="1">
      <c r="A897" s="745">
        <v>5.1100000000000003</v>
      </c>
      <c r="B897" s="746"/>
      <c r="C897" s="423" t="s">
        <v>1175</v>
      </c>
      <c r="D897" s="427" t="s">
        <v>33</v>
      </c>
      <c r="E897" s="435">
        <f>+'[4]4.47.'!$H$48</f>
        <v>24763</v>
      </c>
      <c r="F897" s="435">
        <v>97191</v>
      </c>
      <c r="G897" s="745">
        <v>5.1100000000000003</v>
      </c>
      <c r="H897" s="746"/>
    </row>
    <row r="898" spans="1:8" s="418" customFormat="1">
      <c r="A898" s="745">
        <v>5.12</v>
      </c>
      <c r="B898" s="746"/>
      <c r="C898" s="423" t="s">
        <v>1176</v>
      </c>
      <c r="D898" s="427" t="s">
        <v>33</v>
      </c>
      <c r="E898" s="435">
        <f>+'[4]4.48.'!$H$48</f>
        <v>884485</v>
      </c>
      <c r="F898" s="435">
        <v>133914</v>
      </c>
      <c r="G898" s="745">
        <v>5.12</v>
      </c>
      <c r="H898" s="746"/>
    </row>
    <row r="899" spans="1:8" s="418" customFormat="1" ht="21.75" customHeight="1">
      <c r="A899" s="745">
        <v>5.13</v>
      </c>
      <c r="B899" s="746"/>
      <c r="C899" s="423" t="s">
        <v>1177</v>
      </c>
      <c r="D899" s="427" t="s">
        <v>571</v>
      </c>
      <c r="E899" s="435">
        <f>+'[4]4.49.'!$H$48</f>
        <v>477343</v>
      </c>
      <c r="F899" s="435">
        <v>53812</v>
      </c>
      <c r="G899" s="745">
        <v>5.13</v>
      </c>
      <c r="H899" s="746"/>
    </row>
    <row r="900" spans="1:8" s="418" customFormat="1" ht="21.75" customHeight="1">
      <c r="A900" s="745">
        <v>5.14</v>
      </c>
      <c r="B900" s="746"/>
      <c r="C900" s="423" t="s">
        <v>1178</v>
      </c>
      <c r="D900" s="427" t="s">
        <v>571</v>
      </c>
      <c r="E900" s="435">
        <f>+'[4]4.50.'!$H$49</f>
        <v>1593797</v>
      </c>
      <c r="F900" s="435">
        <v>82957</v>
      </c>
      <c r="G900" s="745">
        <v>5.14</v>
      </c>
      <c r="H900" s="746"/>
    </row>
    <row r="901" spans="1:8" s="418" customFormat="1" ht="12.75" customHeight="1">
      <c r="A901" s="745">
        <v>5.15</v>
      </c>
      <c r="B901" s="746"/>
      <c r="C901" s="423" t="s">
        <v>1179</v>
      </c>
      <c r="D901" s="427" t="s">
        <v>571</v>
      </c>
      <c r="E901" s="435">
        <f>+'[4]4.51.'!$H$46</f>
        <v>175781</v>
      </c>
      <c r="F901" s="435">
        <v>154935</v>
      </c>
      <c r="G901" s="745">
        <v>5.15</v>
      </c>
      <c r="H901" s="746"/>
    </row>
    <row r="902" spans="1:8" s="418" customFormat="1" ht="21.75" customHeight="1">
      <c r="A902" s="745">
        <v>5.16</v>
      </c>
      <c r="B902" s="746"/>
      <c r="C902" s="423" t="s">
        <v>1180</v>
      </c>
      <c r="D902" s="427" t="s">
        <v>33</v>
      </c>
      <c r="E902" s="435">
        <f>+'[4]4.52.'!$H$46</f>
        <v>8165</v>
      </c>
      <c r="F902" s="435">
        <v>92096</v>
      </c>
      <c r="G902" s="745">
        <v>5.16</v>
      </c>
      <c r="H902" s="746"/>
    </row>
    <row r="903" spans="1:8" s="418" customFormat="1" ht="21.75" customHeight="1">
      <c r="A903" s="749"/>
      <c r="B903" s="750"/>
      <c r="C903" s="423"/>
      <c r="D903" s="427"/>
      <c r="E903" s="435">
        <f>+'[4]4.53.'!$H$49</f>
        <v>118611</v>
      </c>
      <c r="F903" s="435"/>
      <c r="G903" s="749"/>
      <c r="H903" s="750"/>
    </row>
    <row r="904" spans="1:8" s="418" customFormat="1" ht="21.75" customHeight="1">
      <c r="A904" s="751">
        <v>6</v>
      </c>
      <c r="B904" s="752"/>
      <c r="C904" s="451" t="s">
        <v>1181</v>
      </c>
      <c r="D904" s="452"/>
      <c r="E904" s="435">
        <f>+'[4]4.54.'!$H$49</f>
        <v>180436</v>
      </c>
      <c r="F904" s="453"/>
      <c r="G904" s="751">
        <v>6</v>
      </c>
      <c r="H904" s="752"/>
    </row>
    <row r="905" spans="1:8" s="418" customFormat="1">
      <c r="A905" s="743">
        <v>6.1</v>
      </c>
      <c r="B905" s="744"/>
      <c r="C905" s="423" t="s">
        <v>1182</v>
      </c>
      <c r="D905" s="427" t="s">
        <v>116</v>
      </c>
      <c r="E905" s="435">
        <f>+'[4]4.55.'!$H$49</f>
        <v>636259</v>
      </c>
      <c r="F905" s="435">
        <v>305585</v>
      </c>
      <c r="G905" s="743">
        <v>6.1</v>
      </c>
      <c r="H905" s="744"/>
    </row>
    <row r="906" spans="1:8" s="418" customFormat="1">
      <c r="A906" s="743">
        <v>6.2</v>
      </c>
      <c r="B906" s="744"/>
      <c r="C906" s="423" t="s">
        <v>1183</v>
      </c>
      <c r="D906" s="427" t="s">
        <v>116</v>
      </c>
      <c r="E906" s="435">
        <f>+'[4]4.56.'!$H$48</f>
        <v>288352</v>
      </c>
      <c r="F906" s="435">
        <v>974114</v>
      </c>
      <c r="G906" s="743">
        <v>6.2</v>
      </c>
      <c r="H906" s="744"/>
    </row>
    <row r="907" spans="1:8" s="418" customFormat="1">
      <c r="A907" s="743">
        <v>6.3</v>
      </c>
      <c r="B907" s="744"/>
      <c r="C907" s="423" t="s">
        <v>1184</v>
      </c>
      <c r="D907" s="427" t="s">
        <v>116</v>
      </c>
      <c r="E907" s="435">
        <f>+'[4]4.57.'!$H$48</f>
        <v>94701</v>
      </c>
      <c r="F907" s="435">
        <v>327957</v>
      </c>
      <c r="G907" s="743">
        <v>6.3</v>
      </c>
      <c r="H907" s="744"/>
    </row>
    <row r="908" spans="1:8" s="418" customFormat="1">
      <c r="A908" s="743">
        <v>6.4</v>
      </c>
      <c r="B908" s="744"/>
      <c r="C908" s="423" t="s">
        <v>1185</v>
      </c>
      <c r="D908" s="427" t="s">
        <v>116</v>
      </c>
      <c r="E908" s="435">
        <f>+'[4]4.58.'!$H$47</f>
        <v>66927</v>
      </c>
      <c r="F908" s="435">
        <v>250757</v>
      </c>
      <c r="G908" s="743">
        <v>6.4</v>
      </c>
      <c r="H908" s="744"/>
    </row>
    <row r="909" spans="1:8" s="418" customFormat="1">
      <c r="A909" s="743">
        <v>6.5</v>
      </c>
      <c r="B909" s="744"/>
      <c r="C909" s="423" t="s">
        <v>1186</v>
      </c>
      <c r="D909" s="427" t="s">
        <v>116</v>
      </c>
      <c r="E909" s="435">
        <f>+'[4]4.59.'!$H$47</f>
        <v>118267</v>
      </c>
      <c r="F909" s="435">
        <v>254563</v>
      </c>
      <c r="G909" s="743">
        <v>6.5</v>
      </c>
      <c r="H909" s="744"/>
    </row>
    <row r="910" spans="1:8" s="418" customFormat="1">
      <c r="A910" s="743">
        <v>6.6</v>
      </c>
      <c r="B910" s="744"/>
      <c r="C910" s="423" t="s">
        <v>1187</v>
      </c>
      <c r="D910" s="427" t="s">
        <v>116</v>
      </c>
      <c r="E910" s="495"/>
      <c r="F910" s="435">
        <v>294673</v>
      </c>
      <c r="G910" s="743">
        <v>6.6</v>
      </c>
      <c r="H910" s="744"/>
    </row>
    <row r="911" spans="1:8" s="418" customFormat="1">
      <c r="A911" s="743">
        <v>6.7</v>
      </c>
      <c r="B911" s="744"/>
      <c r="C911" s="423" t="s">
        <v>1188</v>
      </c>
      <c r="D911" s="427" t="s">
        <v>571</v>
      </c>
      <c r="E911" s="477"/>
      <c r="F911" s="435">
        <v>94117</v>
      </c>
      <c r="G911" s="743">
        <v>6.7</v>
      </c>
      <c r="H911" s="744"/>
    </row>
    <row r="912" spans="1:8" s="418" customFormat="1">
      <c r="A912" s="743">
        <v>6.8</v>
      </c>
      <c r="B912" s="744"/>
      <c r="C912" s="423" t="s">
        <v>1189</v>
      </c>
      <c r="D912" s="427" t="s">
        <v>571</v>
      </c>
      <c r="E912" s="435">
        <f>+'[4]5.1.'!$H$46</f>
        <v>5493</v>
      </c>
      <c r="F912" s="435">
        <v>103440</v>
      </c>
      <c r="G912" s="743">
        <v>6.8</v>
      </c>
      <c r="H912" s="744"/>
    </row>
    <row r="913" spans="1:8" s="418" customFormat="1">
      <c r="A913" s="743">
        <v>6.9</v>
      </c>
      <c r="B913" s="744"/>
      <c r="C913" s="423" t="s">
        <v>1190</v>
      </c>
      <c r="D913" s="427" t="s">
        <v>116</v>
      </c>
      <c r="E913" s="435">
        <f>+'[4]5.2.'!$H$46</f>
        <v>61142</v>
      </c>
      <c r="F913" s="435">
        <v>454198</v>
      </c>
      <c r="G913" s="743">
        <v>6.9</v>
      </c>
      <c r="H913" s="744"/>
    </row>
    <row r="914" spans="1:8" s="418" customFormat="1">
      <c r="A914" s="745">
        <v>6.1</v>
      </c>
      <c r="B914" s="746"/>
      <c r="C914" s="423" t="s">
        <v>1191</v>
      </c>
      <c r="D914" s="427" t="s">
        <v>116</v>
      </c>
      <c r="E914" s="435">
        <f>+'[4]5.3.'!$H$44</f>
        <v>115987</v>
      </c>
      <c r="F914" s="435">
        <v>1206922</v>
      </c>
      <c r="G914" s="745">
        <v>6.1</v>
      </c>
      <c r="H914" s="746"/>
    </row>
    <row r="915" spans="1:8" s="418" customFormat="1">
      <c r="A915" s="745">
        <v>6.11</v>
      </c>
      <c r="B915" s="746"/>
      <c r="C915" s="423" t="s">
        <v>1192</v>
      </c>
      <c r="D915" s="427" t="s">
        <v>116</v>
      </c>
      <c r="E915" s="435">
        <f>+'[4]5.4.'!$H$44</f>
        <v>96934</v>
      </c>
      <c r="F915" s="435">
        <v>4839978</v>
      </c>
      <c r="G915" s="745">
        <v>6.11</v>
      </c>
      <c r="H915" s="746"/>
    </row>
    <row r="916" spans="1:8" s="418" customFormat="1">
      <c r="A916" s="745">
        <v>6.12</v>
      </c>
      <c r="B916" s="746"/>
      <c r="C916" s="423" t="s">
        <v>1193</v>
      </c>
      <c r="D916" s="427" t="s">
        <v>116</v>
      </c>
      <c r="E916" s="435">
        <f>+'[4]5.5.'!$H$46</f>
        <v>200612</v>
      </c>
      <c r="F916" s="435">
        <v>4977524</v>
      </c>
      <c r="G916" s="745">
        <v>6.12</v>
      </c>
      <c r="H916" s="746"/>
    </row>
    <row r="917" spans="1:8" s="418" customFormat="1" ht="21.75" customHeight="1">
      <c r="A917" s="745">
        <v>6.13</v>
      </c>
      <c r="B917" s="746"/>
      <c r="C917" s="423" t="s">
        <v>1194</v>
      </c>
      <c r="D917" s="427" t="s">
        <v>116</v>
      </c>
      <c r="E917" s="435">
        <f>+'[4]5.6.'!$H$48</f>
        <v>18763</v>
      </c>
      <c r="F917" s="435">
        <v>701472</v>
      </c>
      <c r="G917" s="745">
        <v>6.13</v>
      </c>
      <c r="H917" s="746"/>
    </row>
    <row r="918" spans="1:8" s="418" customFormat="1">
      <c r="A918" s="745">
        <v>6.14</v>
      </c>
      <c r="B918" s="746"/>
      <c r="C918" s="423" t="s">
        <v>1195</v>
      </c>
      <c r="D918" s="427" t="s">
        <v>116</v>
      </c>
      <c r="E918" s="435"/>
      <c r="F918" s="435">
        <v>927712</v>
      </c>
      <c r="G918" s="745">
        <v>6.14</v>
      </c>
      <c r="H918" s="746"/>
    </row>
    <row r="919" spans="1:8" s="418" customFormat="1">
      <c r="A919" s="745">
        <v>6.15</v>
      </c>
      <c r="B919" s="746"/>
      <c r="C919" s="423" t="s">
        <v>1196</v>
      </c>
      <c r="D919" s="427" t="s">
        <v>116</v>
      </c>
      <c r="E919" s="477"/>
      <c r="F919" s="435">
        <v>778519</v>
      </c>
      <c r="G919" s="745">
        <v>6.15</v>
      </c>
      <c r="H919" s="746"/>
    </row>
    <row r="920" spans="1:8" s="418" customFormat="1">
      <c r="A920" s="745">
        <v>6.16</v>
      </c>
      <c r="B920" s="746"/>
      <c r="C920" s="423" t="s">
        <v>1197</v>
      </c>
      <c r="D920" s="427" t="s">
        <v>116</v>
      </c>
      <c r="E920" s="435">
        <f>+'[4]6.1.'!$H$47</f>
        <v>1159</v>
      </c>
      <c r="F920" s="435">
        <v>380950</v>
      </c>
      <c r="G920" s="745">
        <v>6.16</v>
      </c>
      <c r="H920" s="746"/>
    </row>
    <row r="921" spans="1:8" s="418" customFormat="1">
      <c r="A921" s="745">
        <v>6.17</v>
      </c>
      <c r="B921" s="746"/>
      <c r="C921" s="423" t="s">
        <v>1198</v>
      </c>
      <c r="D921" s="427" t="s">
        <v>116</v>
      </c>
      <c r="E921" s="435">
        <f>+'[4]6.2.'!$H$48</f>
        <v>239656</v>
      </c>
      <c r="F921" s="435">
        <v>826165</v>
      </c>
      <c r="G921" s="745">
        <v>6.17</v>
      </c>
      <c r="H921" s="746"/>
    </row>
    <row r="922" spans="1:8" s="418" customFormat="1">
      <c r="A922" s="745">
        <v>6.18</v>
      </c>
      <c r="B922" s="746"/>
      <c r="C922" s="423" t="s">
        <v>1199</v>
      </c>
      <c r="D922" s="427" t="s">
        <v>116</v>
      </c>
      <c r="E922" s="435">
        <f>+'[4]6.3.'!$H$48</f>
        <v>46085</v>
      </c>
      <c r="F922" s="435">
        <v>9162848</v>
      </c>
      <c r="G922" s="745">
        <v>6.18</v>
      </c>
      <c r="H922" s="746"/>
    </row>
    <row r="923" spans="1:8" s="418" customFormat="1" ht="12.75" customHeight="1">
      <c r="A923" s="749"/>
      <c r="B923" s="750"/>
      <c r="C923" s="423"/>
      <c r="D923" s="427"/>
      <c r="E923" s="435">
        <f>+'[4]6.4.'!$H$47</f>
        <v>11454</v>
      </c>
      <c r="F923" s="435"/>
      <c r="G923" s="749"/>
      <c r="H923" s="750"/>
    </row>
    <row r="924" spans="1:8" s="418" customFormat="1" ht="23.25" customHeight="1">
      <c r="A924" s="751">
        <v>7</v>
      </c>
      <c r="B924" s="752"/>
      <c r="C924" s="451" t="s">
        <v>1200</v>
      </c>
      <c r="D924" s="452"/>
      <c r="E924" s="435">
        <f>+'[4]6.5.'!$H$47</f>
        <v>783896</v>
      </c>
      <c r="F924" s="453"/>
      <c r="G924" s="751">
        <v>7</v>
      </c>
      <c r="H924" s="752"/>
    </row>
    <row r="925" spans="1:8" s="418" customFormat="1">
      <c r="A925" s="743">
        <v>7.1</v>
      </c>
      <c r="B925" s="744"/>
      <c r="C925" s="423" t="s">
        <v>112</v>
      </c>
      <c r="D925" s="427" t="s">
        <v>571</v>
      </c>
      <c r="E925" s="435">
        <f>+'[4]6.6.'!$H$48</f>
        <v>2454</v>
      </c>
      <c r="F925" s="435">
        <v>5747</v>
      </c>
      <c r="G925" s="743">
        <v>7.1</v>
      </c>
      <c r="H925" s="744"/>
    </row>
    <row r="926" spans="1:8" s="418" customFormat="1">
      <c r="A926" s="743">
        <v>7.2</v>
      </c>
      <c r="B926" s="744"/>
      <c r="C926" s="423" t="s">
        <v>125</v>
      </c>
      <c r="D926" s="427" t="s">
        <v>33</v>
      </c>
      <c r="E926" s="435">
        <f>+'[4]6.7.'!$H$47</f>
        <v>22557</v>
      </c>
      <c r="F926" s="435">
        <v>64630</v>
      </c>
      <c r="G926" s="743">
        <v>7.2</v>
      </c>
      <c r="H926" s="744"/>
    </row>
    <row r="927" spans="1:8" s="418" customFormat="1">
      <c r="A927" s="743">
        <v>7.3</v>
      </c>
      <c r="B927" s="744"/>
      <c r="C927" s="423" t="s">
        <v>1201</v>
      </c>
      <c r="D927" s="427" t="s">
        <v>116</v>
      </c>
      <c r="E927" s="435">
        <f>+'[4]6.8.'!$H$47</f>
        <v>35511</v>
      </c>
      <c r="F927" s="435">
        <v>459871</v>
      </c>
      <c r="G927" s="743">
        <v>7.3</v>
      </c>
      <c r="H927" s="744"/>
    </row>
    <row r="928" spans="1:8" s="418" customFormat="1" ht="13" thickBot="1">
      <c r="A928" s="743">
        <v>7.4</v>
      </c>
      <c r="B928" s="744"/>
      <c r="C928" s="423" t="s">
        <v>1202</v>
      </c>
      <c r="D928" s="427" t="s">
        <v>116</v>
      </c>
      <c r="E928" s="445">
        <f>+'[4]6.9.'!$H$47</f>
        <v>15611</v>
      </c>
      <c r="F928" s="435">
        <v>718396</v>
      </c>
      <c r="G928" s="743">
        <v>7.4</v>
      </c>
      <c r="H928" s="744"/>
    </row>
    <row r="929" spans="1:8">
      <c r="A929" s="743">
        <v>7.5</v>
      </c>
      <c r="B929" s="744"/>
      <c r="C929" s="423" t="s">
        <v>1203</v>
      </c>
      <c r="D929" s="427" t="s">
        <v>116</v>
      </c>
      <c r="F929" s="435">
        <v>561261</v>
      </c>
      <c r="G929" s="743">
        <v>7.5</v>
      </c>
      <c r="H929" s="744"/>
    </row>
    <row r="930" spans="1:8">
      <c r="A930" s="743">
        <v>7.6</v>
      </c>
      <c r="B930" s="744"/>
      <c r="C930" s="423" t="s">
        <v>482</v>
      </c>
      <c r="D930" s="427" t="s">
        <v>116</v>
      </c>
      <c r="E930" s="418"/>
      <c r="F930" s="435">
        <v>595688</v>
      </c>
      <c r="G930" s="743">
        <v>7.6</v>
      </c>
      <c r="H930" s="744"/>
    </row>
    <row r="931" spans="1:8">
      <c r="A931" s="743">
        <v>7.7</v>
      </c>
      <c r="B931" s="744"/>
      <c r="C931" s="423" t="s">
        <v>1204</v>
      </c>
      <c r="D931" s="427" t="s">
        <v>116</v>
      </c>
      <c r="E931" s="418"/>
      <c r="F931" s="435">
        <v>608989</v>
      </c>
      <c r="G931" s="743">
        <v>7.7</v>
      </c>
      <c r="H931" s="744"/>
    </row>
    <row r="932" spans="1:8">
      <c r="A932" s="743">
        <v>7.8</v>
      </c>
      <c r="B932" s="744"/>
      <c r="C932" s="423" t="s">
        <v>1205</v>
      </c>
      <c r="D932" s="427" t="s">
        <v>116</v>
      </c>
      <c r="F932" s="435">
        <v>19736</v>
      </c>
      <c r="G932" s="743">
        <v>7.8</v>
      </c>
      <c r="H932" s="744"/>
    </row>
    <row r="933" spans="1:8">
      <c r="A933" s="743">
        <v>7.9</v>
      </c>
      <c r="B933" s="744"/>
      <c r="C933" s="423" t="s">
        <v>241</v>
      </c>
      <c r="D933" s="427" t="s">
        <v>116</v>
      </c>
      <c r="F933" s="435">
        <v>21019</v>
      </c>
      <c r="G933" s="743">
        <v>7.9</v>
      </c>
      <c r="H933" s="744"/>
    </row>
    <row r="934" spans="1:8" ht="24">
      <c r="A934" s="745">
        <v>7.1</v>
      </c>
      <c r="B934" s="746"/>
      <c r="C934" s="429" t="s">
        <v>1206</v>
      </c>
      <c r="D934" s="427" t="s">
        <v>116</v>
      </c>
      <c r="F934" s="435">
        <v>171042</v>
      </c>
      <c r="G934" s="745">
        <v>7.1</v>
      </c>
      <c r="H934" s="746"/>
    </row>
    <row r="935" spans="1:8" ht="13" thickBot="1">
      <c r="A935" s="747"/>
      <c r="B935" s="748"/>
      <c r="C935" s="455"/>
      <c r="D935" s="456"/>
      <c r="F935" s="457"/>
      <c r="G935" s="747"/>
      <c r="H935" s="748"/>
    </row>
    <row r="936" spans="1:8" ht="63" customHeight="1" thickBot="1">
      <c r="A936" s="458" t="s">
        <v>1207</v>
      </c>
      <c r="B936" s="459"/>
      <c r="C936" s="640"/>
      <c r="D936" s="640"/>
      <c r="F936" s="459"/>
      <c r="G936" s="458" t="s">
        <v>1207</v>
      </c>
      <c r="H936" s="459"/>
    </row>
    <row r="937" spans="1:8">
      <c r="A937" s="460">
        <v>1</v>
      </c>
      <c r="B937" s="461" t="s">
        <v>1208</v>
      </c>
      <c r="C937" s="462" t="s">
        <v>1209</v>
      </c>
      <c r="D937" s="462"/>
      <c r="F937" s="463"/>
      <c r="G937" s="460">
        <v>1</v>
      </c>
      <c r="H937" s="461" t="s">
        <v>1208</v>
      </c>
    </row>
    <row r="938" spans="1:8" ht="24">
      <c r="A938" s="464">
        <v>1.1000000000000001</v>
      </c>
      <c r="B938" s="638" t="s">
        <v>1210</v>
      </c>
      <c r="C938" s="465" t="s">
        <v>1211</v>
      </c>
      <c r="D938" s="466" t="s">
        <v>28</v>
      </c>
      <c r="F938" s="435">
        <v>228726</v>
      </c>
      <c r="G938" s="464">
        <v>1.1000000000000001</v>
      </c>
      <c r="H938" s="638" t="s">
        <v>1210</v>
      </c>
    </row>
    <row r="939" spans="1:8" ht="24">
      <c r="A939" s="464">
        <v>1.2</v>
      </c>
      <c r="B939" s="638" t="s">
        <v>1210</v>
      </c>
      <c r="C939" s="465" t="s">
        <v>1212</v>
      </c>
      <c r="D939" s="466" t="s">
        <v>28</v>
      </c>
      <c r="F939" s="435">
        <v>79992</v>
      </c>
      <c r="G939" s="464">
        <v>1.2</v>
      </c>
      <c r="H939" s="638" t="s">
        <v>1210</v>
      </c>
    </row>
    <row r="940" spans="1:8" ht="24">
      <c r="A940" s="464">
        <v>1.3</v>
      </c>
      <c r="B940" s="638" t="s">
        <v>1213</v>
      </c>
      <c r="C940" s="467" t="s">
        <v>1214</v>
      </c>
      <c r="D940" s="468" t="s">
        <v>1215</v>
      </c>
      <c r="F940" s="435">
        <v>3837581</v>
      </c>
      <c r="G940" s="464">
        <v>1.3</v>
      </c>
      <c r="H940" s="638" t="s">
        <v>1213</v>
      </c>
    </row>
    <row r="941" spans="1:8" ht="24">
      <c r="A941" s="464">
        <v>1.4</v>
      </c>
      <c r="B941" s="638" t="s">
        <v>1216</v>
      </c>
      <c r="C941" s="467" t="s">
        <v>1217</v>
      </c>
      <c r="D941" s="469" t="s">
        <v>1215</v>
      </c>
      <c r="F941" s="435">
        <v>1501242</v>
      </c>
      <c r="G941" s="464">
        <v>1.4</v>
      </c>
      <c r="H941" s="638" t="s">
        <v>1216</v>
      </c>
    </row>
    <row r="942" spans="1:8" ht="24">
      <c r="A942" s="464">
        <v>1.5</v>
      </c>
      <c r="B942" s="638" t="s">
        <v>1218</v>
      </c>
      <c r="C942" s="467" t="s">
        <v>1219</v>
      </c>
      <c r="D942" s="469" t="s">
        <v>28</v>
      </c>
      <c r="F942" s="435">
        <v>133050</v>
      </c>
      <c r="G942" s="464">
        <v>1.5</v>
      </c>
      <c r="H942" s="638" t="s">
        <v>1218</v>
      </c>
    </row>
    <row r="943" spans="1:8" ht="24">
      <c r="A943" s="464">
        <v>1.6</v>
      </c>
      <c r="B943" s="638" t="s">
        <v>48</v>
      </c>
      <c r="C943" s="467" t="s">
        <v>1768</v>
      </c>
      <c r="D943" s="469" t="s">
        <v>96</v>
      </c>
      <c r="F943" s="435">
        <v>1823</v>
      </c>
      <c r="G943" s="464">
        <v>1.6</v>
      </c>
      <c r="H943" s="638" t="s">
        <v>48</v>
      </c>
    </row>
    <row r="944" spans="1:8">
      <c r="A944" s="470"/>
      <c r="B944" s="471"/>
      <c r="C944" s="472"/>
      <c r="D944" s="473"/>
      <c r="F944" s="474"/>
      <c r="G944" s="470"/>
      <c r="H944" s="471"/>
    </row>
    <row r="945" spans="1:8">
      <c r="A945" s="475">
        <v>2</v>
      </c>
      <c r="B945" s="461" t="s">
        <v>1208</v>
      </c>
      <c r="C945" s="476" t="s">
        <v>21</v>
      </c>
      <c r="D945" s="476"/>
      <c r="F945" s="477"/>
      <c r="G945" s="475">
        <v>2</v>
      </c>
      <c r="H945" s="461" t="s">
        <v>1208</v>
      </c>
    </row>
    <row r="946" spans="1:8" ht="13">
      <c r="A946" s="464">
        <v>2.1</v>
      </c>
      <c r="B946" s="638" t="s">
        <v>1220</v>
      </c>
      <c r="C946" s="478" t="s">
        <v>1221</v>
      </c>
      <c r="D946" s="466" t="s">
        <v>28</v>
      </c>
      <c r="F946" s="435">
        <v>13868</v>
      </c>
      <c r="G946" s="464">
        <v>2.1</v>
      </c>
      <c r="H946" s="638" t="s">
        <v>1220</v>
      </c>
    </row>
    <row r="947" spans="1:8" ht="13">
      <c r="A947" s="464">
        <v>2.2000000000000002</v>
      </c>
      <c r="B947" s="638" t="s">
        <v>1222</v>
      </c>
      <c r="C947" s="478" t="s">
        <v>1223</v>
      </c>
      <c r="D947" s="479" t="s">
        <v>28</v>
      </c>
      <c r="F947" s="435">
        <v>46681</v>
      </c>
      <c r="G947" s="464">
        <v>2.2000000000000002</v>
      </c>
      <c r="H947" s="638" t="s">
        <v>1222</v>
      </c>
    </row>
    <row r="948" spans="1:8" ht="24">
      <c r="A948" s="464">
        <v>2.2999999999999998</v>
      </c>
      <c r="B948" s="638" t="s">
        <v>1224</v>
      </c>
      <c r="C948" s="478" t="s">
        <v>1225</v>
      </c>
      <c r="D948" s="479" t="s">
        <v>28</v>
      </c>
      <c r="F948" s="435">
        <v>12749</v>
      </c>
      <c r="G948" s="464">
        <v>2.2999999999999998</v>
      </c>
      <c r="H948" s="638" t="s">
        <v>1224</v>
      </c>
    </row>
    <row r="949" spans="1:8" ht="13">
      <c r="A949" s="464">
        <v>2.4</v>
      </c>
      <c r="B949" s="638" t="s">
        <v>1226</v>
      </c>
      <c r="C949" s="467" t="s">
        <v>1227</v>
      </c>
      <c r="D949" s="480" t="s">
        <v>28</v>
      </c>
      <c r="F949" s="435">
        <v>21076</v>
      </c>
      <c r="G949" s="464">
        <v>2.4</v>
      </c>
      <c r="H949" s="638" t="s">
        <v>1226</v>
      </c>
    </row>
    <row r="950" spans="1:8" ht="13">
      <c r="A950" s="464">
        <v>2.5</v>
      </c>
      <c r="B950" s="638" t="s">
        <v>1228</v>
      </c>
      <c r="C950" s="467" t="s">
        <v>1229</v>
      </c>
      <c r="D950" s="480" t="s">
        <v>28</v>
      </c>
      <c r="F950" s="435">
        <v>18595</v>
      </c>
      <c r="G950" s="464">
        <v>2.5</v>
      </c>
      <c r="H950" s="638" t="s">
        <v>1228</v>
      </c>
    </row>
    <row r="951" spans="1:8" ht="13">
      <c r="A951" s="464">
        <v>2.6</v>
      </c>
      <c r="B951" s="638" t="s">
        <v>1230</v>
      </c>
      <c r="C951" s="481" t="s">
        <v>1231</v>
      </c>
      <c r="D951" s="480" t="s">
        <v>28</v>
      </c>
      <c r="F951" s="435">
        <v>10798</v>
      </c>
      <c r="G951" s="464">
        <v>2.6</v>
      </c>
      <c r="H951" s="638" t="s">
        <v>1230</v>
      </c>
    </row>
    <row r="952" spans="1:8" ht="13">
      <c r="A952" s="464">
        <v>2.7</v>
      </c>
      <c r="B952" s="638" t="s">
        <v>1232</v>
      </c>
      <c r="C952" s="482" t="s">
        <v>1233</v>
      </c>
      <c r="D952" s="483" t="s">
        <v>33</v>
      </c>
      <c r="F952" s="435">
        <v>689</v>
      </c>
      <c r="G952" s="464">
        <v>2.7</v>
      </c>
      <c r="H952" s="638" t="s">
        <v>1232</v>
      </c>
    </row>
    <row r="953" spans="1:8" ht="24">
      <c r="A953" s="464">
        <v>2.8</v>
      </c>
      <c r="B953" s="638" t="s">
        <v>1234</v>
      </c>
      <c r="C953" s="484" t="s">
        <v>1235</v>
      </c>
      <c r="D953" s="483" t="s">
        <v>28</v>
      </c>
      <c r="F953" s="435">
        <v>18364</v>
      </c>
      <c r="G953" s="464">
        <v>2.8</v>
      </c>
      <c r="H953" s="638" t="s">
        <v>1234</v>
      </c>
    </row>
    <row r="954" spans="1:8" ht="24">
      <c r="A954" s="464">
        <v>2.9</v>
      </c>
      <c r="B954" s="638" t="s">
        <v>1236</v>
      </c>
      <c r="C954" s="484" t="s">
        <v>37</v>
      </c>
      <c r="D954" s="483" t="s">
        <v>28</v>
      </c>
      <c r="F954" s="435">
        <v>29781</v>
      </c>
      <c r="G954" s="464">
        <v>2.9</v>
      </c>
      <c r="H954" s="638" t="s">
        <v>1236</v>
      </c>
    </row>
    <row r="955" spans="1:8" ht="24">
      <c r="A955" s="485">
        <v>2.1</v>
      </c>
      <c r="B955" s="637" t="s">
        <v>1237</v>
      </c>
      <c r="C955" s="484" t="s">
        <v>1238</v>
      </c>
      <c r="D955" s="483" t="s">
        <v>28</v>
      </c>
      <c r="F955" s="435">
        <v>88509</v>
      </c>
      <c r="G955" s="485">
        <v>2.1</v>
      </c>
      <c r="H955" s="637" t="s">
        <v>1237</v>
      </c>
    </row>
    <row r="956" spans="1:8" ht="24">
      <c r="A956" s="485">
        <v>2.11</v>
      </c>
      <c r="B956" s="637" t="s">
        <v>1239</v>
      </c>
      <c r="C956" s="484" t="s">
        <v>1240</v>
      </c>
      <c r="D956" s="483" t="s">
        <v>28</v>
      </c>
      <c r="F956" s="435">
        <v>109780</v>
      </c>
      <c r="G956" s="485">
        <v>2.11</v>
      </c>
      <c r="H956" s="637" t="s">
        <v>1239</v>
      </c>
    </row>
    <row r="957" spans="1:8" ht="24">
      <c r="A957" s="485">
        <v>2.12</v>
      </c>
      <c r="B957" s="637" t="s">
        <v>1241</v>
      </c>
      <c r="C957" s="484" t="s">
        <v>1242</v>
      </c>
      <c r="D957" s="483" t="s">
        <v>28</v>
      </c>
      <c r="F957" s="435">
        <v>27132</v>
      </c>
      <c r="G957" s="485">
        <v>2.12</v>
      </c>
      <c r="H957" s="637" t="s">
        <v>1241</v>
      </c>
    </row>
    <row r="958" spans="1:8" ht="24">
      <c r="A958" s="485">
        <v>2.13</v>
      </c>
      <c r="B958" s="637" t="s">
        <v>1243</v>
      </c>
      <c r="C958" s="484" t="s">
        <v>1244</v>
      </c>
      <c r="D958" s="483" t="s">
        <v>28</v>
      </c>
      <c r="F958" s="435">
        <v>71810</v>
      </c>
      <c r="G958" s="485">
        <v>2.13</v>
      </c>
      <c r="H958" s="637" t="s">
        <v>1243</v>
      </c>
    </row>
    <row r="959" spans="1:8" ht="24">
      <c r="A959" s="485">
        <v>2.14</v>
      </c>
      <c r="B959" s="637" t="s">
        <v>1245</v>
      </c>
      <c r="C959" s="484" t="s">
        <v>1246</v>
      </c>
      <c r="D959" s="483" t="s">
        <v>28</v>
      </c>
      <c r="F959" s="435">
        <v>45032</v>
      </c>
      <c r="G959" s="485">
        <v>2.14</v>
      </c>
      <c r="H959" s="637" t="s">
        <v>1245</v>
      </c>
    </row>
    <row r="960" spans="1:8" ht="24">
      <c r="A960" s="485">
        <v>2.15</v>
      </c>
      <c r="B960" s="637" t="s">
        <v>1247</v>
      </c>
      <c r="C960" s="484" t="s">
        <v>1248</v>
      </c>
      <c r="D960" s="483" t="s">
        <v>28</v>
      </c>
      <c r="F960" s="435">
        <v>98697</v>
      </c>
      <c r="G960" s="485">
        <v>2.15</v>
      </c>
      <c r="H960" s="637" t="s">
        <v>1247</v>
      </c>
    </row>
    <row r="961" spans="1:8">
      <c r="A961" s="470"/>
      <c r="B961" s="471"/>
      <c r="C961" s="472"/>
      <c r="D961" s="473"/>
      <c r="F961" s="474"/>
      <c r="G961" s="470"/>
      <c r="H961" s="471"/>
    </row>
    <row r="962" spans="1:8">
      <c r="A962" s="475">
        <v>3</v>
      </c>
      <c r="B962" s="461" t="s">
        <v>1208</v>
      </c>
      <c r="C962" s="476" t="s">
        <v>22</v>
      </c>
      <c r="D962" s="476"/>
      <c r="F962" s="477"/>
      <c r="G962" s="475">
        <v>3</v>
      </c>
      <c r="H962" s="461" t="s">
        <v>1208</v>
      </c>
    </row>
    <row r="963" spans="1:8" ht="13">
      <c r="A963" s="464">
        <v>3.1</v>
      </c>
      <c r="B963" s="638" t="s">
        <v>1249</v>
      </c>
      <c r="C963" s="486" t="s">
        <v>1250</v>
      </c>
      <c r="D963" s="487" t="s">
        <v>33</v>
      </c>
      <c r="F963" s="435">
        <v>8378</v>
      </c>
      <c r="G963" s="464">
        <v>3.1</v>
      </c>
      <c r="H963" s="638" t="s">
        <v>1249</v>
      </c>
    </row>
    <row r="964" spans="1:8" ht="13">
      <c r="A964" s="464">
        <v>3.2</v>
      </c>
      <c r="B964" s="638" t="s">
        <v>1251</v>
      </c>
      <c r="C964" s="488" t="s">
        <v>97</v>
      </c>
      <c r="D964" s="489" t="s">
        <v>28</v>
      </c>
      <c r="F964" s="435">
        <v>295739</v>
      </c>
      <c r="G964" s="464">
        <v>3.2</v>
      </c>
      <c r="H964" s="638" t="s">
        <v>1251</v>
      </c>
    </row>
    <row r="965" spans="1:8" ht="13">
      <c r="A965" s="464">
        <v>3.3</v>
      </c>
      <c r="B965" s="638" t="s">
        <v>1252</v>
      </c>
      <c r="C965" s="488" t="s">
        <v>30</v>
      </c>
      <c r="D965" s="489" t="s">
        <v>28</v>
      </c>
      <c r="F965" s="435">
        <v>329596</v>
      </c>
      <c r="G965" s="464">
        <v>3.3</v>
      </c>
      <c r="H965" s="638" t="s">
        <v>1252</v>
      </c>
    </row>
    <row r="966" spans="1:8" ht="24">
      <c r="A966" s="464">
        <v>3.4</v>
      </c>
      <c r="B966" s="638" t="s">
        <v>1253</v>
      </c>
      <c r="C966" s="488" t="s">
        <v>1254</v>
      </c>
      <c r="D966" s="489" t="s">
        <v>28</v>
      </c>
      <c r="F966" s="435">
        <v>202137</v>
      </c>
      <c r="G966" s="464">
        <v>3.4</v>
      </c>
      <c r="H966" s="638" t="s">
        <v>1253</v>
      </c>
    </row>
    <row r="967" spans="1:8" ht="13">
      <c r="A967" s="464">
        <v>3.5</v>
      </c>
      <c r="B967" s="638" t="s">
        <v>1255</v>
      </c>
      <c r="C967" s="491" t="s">
        <v>32</v>
      </c>
      <c r="D967" s="489" t="s">
        <v>33</v>
      </c>
      <c r="F967" s="435">
        <v>6386</v>
      </c>
      <c r="G967" s="464">
        <v>3.5</v>
      </c>
      <c r="H967" s="638" t="s">
        <v>1255</v>
      </c>
    </row>
    <row r="968" spans="1:8" ht="13">
      <c r="A968" s="464">
        <v>3.6</v>
      </c>
      <c r="B968" s="638" t="s">
        <v>1256</v>
      </c>
      <c r="C968" s="491" t="s">
        <v>46</v>
      </c>
      <c r="D968" s="489" t="s">
        <v>33</v>
      </c>
      <c r="F968" s="435">
        <v>3115</v>
      </c>
      <c r="G968" s="464">
        <v>3.6</v>
      </c>
      <c r="H968" s="638" t="s">
        <v>1256</v>
      </c>
    </row>
    <row r="969" spans="1:8" ht="13">
      <c r="A969" s="464">
        <v>3.7</v>
      </c>
      <c r="B969" s="638" t="s">
        <v>1257</v>
      </c>
      <c r="C969" s="491" t="s">
        <v>1258</v>
      </c>
      <c r="D969" s="489" t="s">
        <v>28</v>
      </c>
      <c r="F969" s="435">
        <v>401170</v>
      </c>
      <c r="G969" s="464">
        <v>3.7</v>
      </c>
      <c r="H969" s="638" t="s">
        <v>1257</v>
      </c>
    </row>
    <row r="970" spans="1:8" ht="13">
      <c r="A970" s="464">
        <v>3.8</v>
      </c>
      <c r="B970" s="638" t="s">
        <v>1259</v>
      </c>
      <c r="C970" s="491" t="s">
        <v>47</v>
      </c>
      <c r="D970" s="489" t="s">
        <v>33</v>
      </c>
      <c r="F970" s="435">
        <v>100019</v>
      </c>
      <c r="G970" s="464">
        <v>3.8</v>
      </c>
      <c r="H970" s="638" t="s">
        <v>1259</v>
      </c>
    </row>
    <row r="971" spans="1:8" ht="13">
      <c r="A971" s="464">
        <v>3.9</v>
      </c>
      <c r="B971" s="638" t="s">
        <v>1260</v>
      </c>
      <c r="C971" s="491" t="s">
        <v>1261</v>
      </c>
      <c r="D971" s="489" t="s">
        <v>28</v>
      </c>
      <c r="F971" s="435">
        <v>1250834</v>
      </c>
      <c r="G971" s="464">
        <v>3.9</v>
      </c>
      <c r="H971" s="638" t="s">
        <v>1260</v>
      </c>
    </row>
    <row r="972" spans="1:8" ht="13">
      <c r="A972" s="485">
        <v>3.1</v>
      </c>
      <c r="B972" s="638" t="s">
        <v>1262</v>
      </c>
      <c r="C972" s="488" t="s">
        <v>35</v>
      </c>
      <c r="D972" s="489" t="s">
        <v>28</v>
      </c>
      <c r="F972" s="435">
        <v>1259404</v>
      </c>
      <c r="G972" s="485">
        <v>3.1</v>
      </c>
      <c r="H972" s="638" t="s">
        <v>1262</v>
      </c>
    </row>
    <row r="973" spans="1:8" ht="13">
      <c r="A973" s="485">
        <v>3.11</v>
      </c>
      <c r="B973" s="638" t="s">
        <v>1263</v>
      </c>
      <c r="C973" s="488" t="s">
        <v>1264</v>
      </c>
      <c r="D973" s="489" t="s">
        <v>28</v>
      </c>
      <c r="F973" s="435">
        <v>1377756</v>
      </c>
      <c r="G973" s="485">
        <v>3.11</v>
      </c>
      <c r="H973" s="638" t="s">
        <v>1263</v>
      </c>
    </row>
    <row r="974" spans="1:8" ht="13">
      <c r="A974" s="485">
        <v>3.12</v>
      </c>
      <c r="B974" s="638" t="s">
        <v>1265</v>
      </c>
      <c r="C974" s="488" t="s">
        <v>1266</v>
      </c>
      <c r="D974" s="489" t="s">
        <v>28</v>
      </c>
      <c r="F974" s="435">
        <v>1293681</v>
      </c>
      <c r="G974" s="485">
        <v>3.12</v>
      </c>
      <c r="H974" s="638" t="s">
        <v>1265</v>
      </c>
    </row>
    <row r="975" spans="1:8" ht="13">
      <c r="A975" s="485">
        <v>3.13</v>
      </c>
      <c r="B975" s="637" t="s">
        <v>1267</v>
      </c>
      <c r="C975" s="488" t="s">
        <v>1268</v>
      </c>
      <c r="D975" s="489" t="s">
        <v>28</v>
      </c>
      <c r="F975" s="435">
        <v>640904</v>
      </c>
      <c r="G975" s="485">
        <v>3.13</v>
      </c>
      <c r="H975" s="637" t="s">
        <v>1267</v>
      </c>
    </row>
    <row r="976" spans="1:8" ht="13">
      <c r="A976" s="485">
        <v>3.14</v>
      </c>
      <c r="B976" s="638" t="s">
        <v>1269</v>
      </c>
      <c r="C976" s="488" t="s">
        <v>1270</v>
      </c>
      <c r="D976" s="489" t="s">
        <v>28</v>
      </c>
      <c r="F976" s="435">
        <v>601941</v>
      </c>
      <c r="G976" s="485">
        <v>3.14</v>
      </c>
      <c r="H976" s="638" t="s">
        <v>1269</v>
      </c>
    </row>
    <row r="977" spans="1:8" ht="13">
      <c r="A977" s="485">
        <v>3.15</v>
      </c>
      <c r="B977" s="638" t="s">
        <v>1271</v>
      </c>
      <c r="C977" s="488" t="s">
        <v>100</v>
      </c>
      <c r="D977" s="489" t="s">
        <v>28</v>
      </c>
      <c r="F977" s="435">
        <v>141971</v>
      </c>
      <c r="G977" s="485">
        <v>3.15</v>
      </c>
      <c r="H977" s="638" t="s">
        <v>1271</v>
      </c>
    </row>
    <row r="978" spans="1:8" ht="13">
      <c r="A978" s="485">
        <v>3.16</v>
      </c>
      <c r="B978" s="638" t="s">
        <v>1272</v>
      </c>
      <c r="C978" s="488" t="s">
        <v>1273</v>
      </c>
      <c r="D978" s="469" t="s">
        <v>33</v>
      </c>
      <c r="F978" s="435">
        <v>29050</v>
      </c>
      <c r="G978" s="485">
        <v>3.16</v>
      </c>
      <c r="H978" s="638" t="s">
        <v>1272</v>
      </c>
    </row>
    <row r="979" spans="1:8" ht="13">
      <c r="A979" s="485">
        <v>3.17</v>
      </c>
      <c r="B979" s="638" t="s">
        <v>1274</v>
      </c>
      <c r="C979" s="488" t="s">
        <v>1275</v>
      </c>
      <c r="D979" s="469" t="s">
        <v>33</v>
      </c>
      <c r="F979" s="435">
        <v>12031</v>
      </c>
      <c r="G979" s="485">
        <v>3.17</v>
      </c>
      <c r="H979" s="638" t="s">
        <v>1274</v>
      </c>
    </row>
    <row r="980" spans="1:8" ht="24">
      <c r="A980" s="485">
        <v>3.18</v>
      </c>
      <c r="B980" s="638" t="s">
        <v>1276</v>
      </c>
      <c r="C980" s="488" t="s">
        <v>1277</v>
      </c>
      <c r="D980" s="469" t="s">
        <v>28</v>
      </c>
      <c r="F980" s="435">
        <v>939652</v>
      </c>
      <c r="G980" s="485">
        <v>3.18</v>
      </c>
      <c r="H980" s="638" t="s">
        <v>1276</v>
      </c>
    </row>
    <row r="981" spans="1:8" ht="24">
      <c r="A981" s="485">
        <v>3.19</v>
      </c>
      <c r="B981" s="638" t="s">
        <v>1276</v>
      </c>
      <c r="C981" s="488" t="s">
        <v>1278</v>
      </c>
      <c r="D981" s="469" t="s">
        <v>28</v>
      </c>
      <c r="F981" s="435">
        <v>979320</v>
      </c>
      <c r="G981" s="485">
        <v>3.19</v>
      </c>
      <c r="H981" s="638" t="s">
        <v>1276</v>
      </c>
    </row>
    <row r="982" spans="1:8" ht="24">
      <c r="A982" s="485">
        <v>3.2</v>
      </c>
      <c r="B982" s="638" t="s">
        <v>1276</v>
      </c>
      <c r="C982" s="488" t="s">
        <v>1279</v>
      </c>
      <c r="D982" s="489" t="s">
        <v>28</v>
      </c>
      <c r="F982" s="435">
        <v>1005397</v>
      </c>
      <c r="G982" s="485">
        <v>3.2</v>
      </c>
      <c r="H982" s="638" t="s">
        <v>1276</v>
      </c>
    </row>
    <row r="983" spans="1:8" ht="24">
      <c r="A983" s="485">
        <v>3.21</v>
      </c>
      <c r="B983" s="638" t="s">
        <v>48</v>
      </c>
      <c r="C983" s="488" t="s">
        <v>1280</v>
      </c>
      <c r="D983" s="489" t="s">
        <v>571</v>
      </c>
      <c r="F983" s="435">
        <v>12531</v>
      </c>
      <c r="G983" s="485">
        <v>3.21</v>
      </c>
      <c r="H983" s="638" t="s">
        <v>48</v>
      </c>
    </row>
    <row r="984" spans="1:8" ht="13">
      <c r="A984" s="485">
        <v>3.22</v>
      </c>
      <c r="B984" s="638" t="s">
        <v>48</v>
      </c>
      <c r="C984" s="488" t="s">
        <v>98</v>
      </c>
      <c r="D984" s="489" t="s">
        <v>28</v>
      </c>
      <c r="F984" s="435">
        <v>163978</v>
      </c>
      <c r="G984" s="485">
        <v>3.22</v>
      </c>
      <c r="H984" s="638" t="s">
        <v>48</v>
      </c>
    </row>
    <row r="985" spans="1:8">
      <c r="A985" s="485">
        <v>3.23</v>
      </c>
      <c r="B985" s="638">
        <v>442</v>
      </c>
      <c r="C985" s="488" t="s">
        <v>1281</v>
      </c>
      <c r="D985" s="489" t="s">
        <v>28</v>
      </c>
      <c r="F985" s="435">
        <v>555581</v>
      </c>
      <c r="G985" s="485">
        <v>3.23</v>
      </c>
      <c r="H985" s="638">
        <v>442</v>
      </c>
    </row>
    <row r="986" spans="1:8" ht="13">
      <c r="A986" s="485">
        <v>3.24</v>
      </c>
      <c r="B986" s="638" t="s">
        <v>48</v>
      </c>
      <c r="C986" s="488" t="s">
        <v>1282</v>
      </c>
      <c r="D986" s="489" t="s">
        <v>28</v>
      </c>
      <c r="F986" s="435">
        <v>63338</v>
      </c>
      <c r="G986" s="485">
        <v>3.24</v>
      </c>
      <c r="H986" s="638" t="s">
        <v>48</v>
      </c>
    </row>
    <row r="987" spans="1:8" ht="13">
      <c r="A987" s="485">
        <v>3.25</v>
      </c>
      <c r="B987" s="638" t="s">
        <v>48</v>
      </c>
      <c r="C987" s="488" t="s">
        <v>1283</v>
      </c>
      <c r="D987" s="489" t="s">
        <v>28</v>
      </c>
      <c r="F987" s="435">
        <v>247360</v>
      </c>
      <c r="G987" s="485">
        <v>3.25</v>
      </c>
      <c r="H987" s="638" t="s">
        <v>48</v>
      </c>
    </row>
    <row r="988" spans="1:8">
      <c r="A988" s="475">
        <v>4</v>
      </c>
      <c r="B988" s="461" t="s">
        <v>1208</v>
      </c>
      <c r="C988" s="476" t="s">
        <v>64</v>
      </c>
      <c r="D988" s="476"/>
      <c r="F988" s="477"/>
      <c r="G988" s="475">
        <v>4</v>
      </c>
      <c r="H988" s="461" t="s">
        <v>1208</v>
      </c>
    </row>
    <row r="989" spans="1:8" ht="13">
      <c r="A989" s="464">
        <v>4.0999999999999996</v>
      </c>
      <c r="B989" s="638" t="s">
        <v>1284</v>
      </c>
      <c r="C989" s="482" t="s">
        <v>1285</v>
      </c>
      <c r="D989" s="473" t="s">
        <v>28</v>
      </c>
      <c r="F989" s="435">
        <v>1405793</v>
      </c>
      <c r="G989" s="464">
        <v>4.0999999999999996</v>
      </c>
      <c r="H989" s="638" t="s">
        <v>1284</v>
      </c>
    </row>
    <row r="990" spans="1:8" ht="13">
      <c r="A990" s="464">
        <v>4.2</v>
      </c>
      <c r="B990" s="638" t="s">
        <v>1286</v>
      </c>
      <c r="C990" s="482" t="s">
        <v>1287</v>
      </c>
      <c r="D990" s="473" t="s">
        <v>28</v>
      </c>
      <c r="F990" s="435">
        <v>1176837</v>
      </c>
      <c r="G990" s="464">
        <v>4.2</v>
      </c>
      <c r="H990" s="638" t="s">
        <v>1286</v>
      </c>
    </row>
    <row r="991" spans="1:8" ht="13">
      <c r="A991" s="464">
        <v>4.3</v>
      </c>
      <c r="B991" s="638" t="s">
        <v>1286</v>
      </c>
      <c r="C991" s="482" t="s">
        <v>1288</v>
      </c>
      <c r="D991" s="473" t="s">
        <v>28</v>
      </c>
      <c r="F991" s="435">
        <v>1260832</v>
      </c>
      <c r="G991" s="464">
        <v>4.3</v>
      </c>
      <c r="H991" s="638" t="s">
        <v>1286</v>
      </c>
    </row>
    <row r="992" spans="1:8" ht="13">
      <c r="A992" s="464">
        <v>4.4000000000000004</v>
      </c>
      <c r="B992" s="637" t="s">
        <v>1289</v>
      </c>
      <c r="C992" s="482" t="s">
        <v>1290</v>
      </c>
      <c r="D992" s="473" t="s">
        <v>28</v>
      </c>
      <c r="F992" s="435">
        <v>878782</v>
      </c>
      <c r="G992" s="464">
        <v>4.4000000000000004</v>
      </c>
      <c r="H992" s="637" t="s">
        <v>1289</v>
      </c>
    </row>
    <row r="993" spans="1:8" ht="13">
      <c r="A993" s="464">
        <v>4.5</v>
      </c>
      <c r="B993" s="637" t="s">
        <v>1289</v>
      </c>
      <c r="C993" s="482" t="s">
        <v>1291</v>
      </c>
      <c r="D993" s="473" t="s">
        <v>28</v>
      </c>
      <c r="F993" s="435">
        <v>1054947</v>
      </c>
      <c r="G993" s="464">
        <v>4.5</v>
      </c>
      <c r="H993" s="637" t="s">
        <v>1289</v>
      </c>
    </row>
    <row r="994" spans="1:8" ht="13">
      <c r="A994" s="464">
        <v>4.5999999999999996</v>
      </c>
      <c r="B994" s="638" t="s">
        <v>1292</v>
      </c>
      <c r="C994" s="482" t="s">
        <v>80</v>
      </c>
      <c r="D994" s="473" t="s">
        <v>28</v>
      </c>
      <c r="F994" s="435">
        <v>840623</v>
      </c>
      <c r="G994" s="464">
        <v>4.5999999999999996</v>
      </c>
      <c r="H994" s="638" t="s">
        <v>1292</v>
      </c>
    </row>
    <row r="995" spans="1:8" ht="13">
      <c r="A995" s="464">
        <v>4.7</v>
      </c>
      <c r="B995" s="638" t="s">
        <v>1292</v>
      </c>
      <c r="C995" s="482" t="s">
        <v>83</v>
      </c>
      <c r="D995" s="473" t="s">
        <v>28</v>
      </c>
      <c r="F995" s="435">
        <v>1015277</v>
      </c>
      <c r="G995" s="464">
        <v>4.7</v>
      </c>
      <c r="H995" s="638" t="s">
        <v>1292</v>
      </c>
    </row>
    <row r="996" spans="1:8" ht="13">
      <c r="A996" s="464">
        <v>4.8</v>
      </c>
      <c r="B996" s="638" t="s">
        <v>1292</v>
      </c>
      <c r="C996" s="472" t="s">
        <v>1293</v>
      </c>
      <c r="D996" s="473" t="s">
        <v>28</v>
      </c>
      <c r="F996" s="435">
        <v>1108438</v>
      </c>
      <c r="G996" s="464">
        <v>4.8</v>
      </c>
      <c r="H996" s="638" t="s">
        <v>1292</v>
      </c>
    </row>
    <row r="997" spans="1:8" ht="13">
      <c r="A997" s="464">
        <v>4.9000000000000004</v>
      </c>
      <c r="B997" s="638" t="s">
        <v>1292</v>
      </c>
      <c r="C997" s="482" t="s">
        <v>1294</v>
      </c>
      <c r="D997" s="473" t="s">
        <v>28</v>
      </c>
      <c r="F997" s="435">
        <v>868676</v>
      </c>
      <c r="G997" s="464">
        <v>4.9000000000000004</v>
      </c>
      <c r="H997" s="638" t="s">
        <v>1292</v>
      </c>
    </row>
    <row r="998" spans="1:8" ht="13">
      <c r="A998" s="485">
        <v>4.0999999999999996</v>
      </c>
      <c r="B998" s="638" t="s">
        <v>1292</v>
      </c>
      <c r="C998" s="482" t="s">
        <v>1295</v>
      </c>
      <c r="D998" s="473" t="s">
        <v>28</v>
      </c>
      <c r="F998" s="435">
        <v>1189724</v>
      </c>
      <c r="G998" s="485">
        <v>4.0999999999999996</v>
      </c>
      <c r="H998" s="638" t="s">
        <v>1292</v>
      </c>
    </row>
    <row r="999" spans="1:8" ht="24">
      <c r="A999" s="485">
        <v>4.1100000000000003</v>
      </c>
      <c r="B999" s="638" t="s">
        <v>1296</v>
      </c>
      <c r="C999" s="491" t="s">
        <v>1297</v>
      </c>
      <c r="D999" s="473" t="s">
        <v>36</v>
      </c>
      <c r="F999" s="435">
        <v>23587</v>
      </c>
      <c r="G999" s="485">
        <v>4.1100000000000003</v>
      </c>
      <c r="H999" s="638" t="s">
        <v>1296</v>
      </c>
    </row>
    <row r="1000" spans="1:8" ht="24">
      <c r="A1000" s="485">
        <v>4.12</v>
      </c>
      <c r="B1000" s="637" t="s">
        <v>1296</v>
      </c>
      <c r="C1000" s="488" t="s">
        <v>1298</v>
      </c>
      <c r="D1000" s="473" t="s">
        <v>36</v>
      </c>
      <c r="F1000" s="435">
        <v>28852</v>
      </c>
      <c r="G1000" s="485">
        <v>4.12</v>
      </c>
      <c r="H1000" s="637" t="s">
        <v>1296</v>
      </c>
    </row>
    <row r="1001" spans="1:8" ht="13">
      <c r="A1001" s="485">
        <v>4.13</v>
      </c>
      <c r="B1001" s="638" t="s">
        <v>1299</v>
      </c>
      <c r="C1001" s="488" t="s">
        <v>1300</v>
      </c>
      <c r="D1001" s="473" t="s">
        <v>1301</v>
      </c>
      <c r="F1001" s="435">
        <v>2785</v>
      </c>
      <c r="G1001" s="485">
        <v>4.13</v>
      </c>
      <c r="H1001" s="638" t="s">
        <v>1299</v>
      </c>
    </row>
    <row r="1002" spans="1:8" ht="24">
      <c r="A1002" s="485">
        <v>4.1399999999999997</v>
      </c>
      <c r="B1002" s="637" t="s">
        <v>1302</v>
      </c>
      <c r="C1002" s="488" t="s">
        <v>1303</v>
      </c>
      <c r="D1002" s="473" t="s">
        <v>571</v>
      </c>
      <c r="F1002" s="435">
        <v>4292318</v>
      </c>
      <c r="G1002" s="485">
        <v>4.1399999999999997</v>
      </c>
      <c r="H1002" s="637" t="s">
        <v>1302</v>
      </c>
    </row>
    <row r="1003" spans="1:8" ht="24">
      <c r="A1003" s="485">
        <v>4.1500000000000004</v>
      </c>
      <c r="B1003" s="638" t="s">
        <v>1304</v>
      </c>
      <c r="C1003" s="488" t="s">
        <v>104</v>
      </c>
      <c r="D1003" s="473" t="s">
        <v>571</v>
      </c>
      <c r="F1003" s="435">
        <v>7537337</v>
      </c>
      <c r="G1003" s="485">
        <v>4.1500000000000004</v>
      </c>
      <c r="H1003" s="638" t="s">
        <v>1304</v>
      </c>
    </row>
    <row r="1004" spans="1:8" ht="13">
      <c r="A1004" s="485">
        <v>4.16</v>
      </c>
      <c r="B1004" s="638" t="s">
        <v>1305</v>
      </c>
      <c r="C1004" s="488" t="s">
        <v>1306</v>
      </c>
      <c r="D1004" s="473" t="s">
        <v>28</v>
      </c>
      <c r="F1004" s="435">
        <v>2714641</v>
      </c>
      <c r="G1004" s="485">
        <v>4.16</v>
      </c>
      <c r="H1004" s="638" t="s">
        <v>1305</v>
      </c>
    </row>
    <row r="1005" spans="1:8" ht="13">
      <c r="A1005" s="485">
        <v>4.17</v>
      </c>
      <c r="B1005" s="638" t="s">
        <v>1307</v>
      </c>
      <c r="C1005" s="488" t="s">
        <v>225</v>
      </c>
      <c r="D1005" s="473" t="s">
        <v>1308</v>
      </c>
      <c r="F1005" s="435">
        <v>133069</v>
      </c>
      <c r="G1005" s="485">
        <v>4.17</v>
      </c>
      <c r="H1005" s="638" t="s">
        <v>1307</v>
      </c>
    </row>
    <row r="1006" spans="1:8" ht="13">
      <c r="A1006" s="485">
        <v>4.1800000000000104</v>
      </c>
      <c r="B1006" s="637" t="s">
        <v>1309</v>
      </c>
      <c r="C1006" s="488" t="s">
        <v>1310</v>
      </c>
      <c r="D1006" s="473" t="s">
        <v>571</v>
      </c>
      <c r="F1006" s="435">
        <v>641412</v>
      </c>
      <c r="G1006" s="485">
        <v>4.1800000000000104</v>
      </c>
      <c r="H1006" s="637" t="s">
        <v>1309</v>
      </c>
    </row>
    <row r="1007" spans="1:8" ht="13">
      <c r="A1007" s="485">
        <v>4.1900000000000102</v>
      </c>
      <c r="B1007" s="638" t="s">
        <v>1311</v>
      </c>
      <c r="C1007" s="488" t="s">
        <v>1312</v>
      </c>
      <c r="D1007" s="473" t="s">
        <v>571</v>
      </c>
      <c r="F1007" s="435">
        <v>674401</v>
      </c>
      <c r="G1007" s="485">
        <v>4.1900000000000102</v>
      </c>
      <c r="H1007" s="638" t="s">
        <v>1311</v>
      </c>
    </row>
    <row r="1008" spans="1:8" ht="13">
      <c r="A1008" s="485">
        <v>4.2000000000000099</v>
      </c>
      <c r="B1008" s="637" t="s">
        <v>48</v>
      </c>
      <c r="C1008" s="488" t="s">
        <v>1313</v>
      </c>
      <c r="D1008" s="473" t="s">
        <v>116</v>
      </c>
      <c r="F1008" s="435">
        <v>26396</v>
      </c>
      <c r="G1008" s="485">
        <v>4.2000000000000099</v>
      </c>
      <c r="H1008" s="637" t="s">
        <v>48</v>
      </c>
    </row>
    <row r="1009" spans="1:8" ht="13">
      <c r="A1009" s="485">
        <v>4.2100000000000097</v>
      </c>
      <c r="B1009" s="638" t="s">
        <v>1314</v>
      </c>
      <c r="C1009" s="467" t="s">
        <v>1315</v>
      </c>
      <c r="D1009" s="480" t="s">
        <v>28</v>
      </c>
      <c r="F1009" s="435">
        <v>712187</v>
      </c>
      <c r="G1009" s="485">
        <v>4.2100000000000097</v>
      </c>
      <c r="H1009" s="638" t="s">
        <v>1314</v>
      </c>
    </row>
    <row r="1010" spans="1:8" ht="13">
      <c r="A1010" s="485">
        <v>4.2200000000000104</v>
      </c>
      <c r="B1010" s="637" t="s">
        <v>1316</v>
      </c>
      <c r="C1010" s="467" t="s">
        <v>73</v>
      </c>
      <c r="D1010" s="480" t="s">
        <v>28</v>
      </c>
      <c r="F1010" s="435">
        <v>205949</v>
      </c>
      <c r="G1010" s="485">
        <v>4.2200000000000104</v>
      </c>
      <c r="H1010" s="637" t="s">
        <v>1316</v>
      </c>
    </row>
    <row r="1011" spans="1:8" ht="13">
      <c r="A1011" s="485">
        <v>4.2300000000000102</v>
      </c>
      <c r="B1011" s="638" t="s">
        <v>1317</v>
      </c>
      <c r="C1011" s="467" t="s">
        <v>86</v>
      </c>
      <c r="D1011" s="480" t="s">
        <v>28</v>
      </c>
      <c r="F1011" s="435">
        <v>155303</v>
      </c>
      <c r="G1011" s="485">
        <v>4.2300000000000102</v>
      </c>
      <c r="H1011" s="638" t="s">
        <v>1317</v>
      </c>
    </row>
    <row r="1012" spans="1:8" ht="13">
      <c r="A1012" s="485">
        <v>4.24000000000001</v>
      </c>
      <c r="B1012" s="638" t="s">
        <v>1318</v>
      </c>
      <c r="C1012" s="467" t="s">
        <v>89</v>
      </c>
      <c r="D1012" s="480" t="s">
        <v>28</v>
      </c>
      <c r="F1012" s="435">
        <v>544218</v>
      </c>
      <c r="G1012" s="485">
        <v>4.24000000000001</v>
      </c>
      <c r="H1012" s="638" t="s">
        <v>1318</v>
      </c>
    </row>
    <row r="1013" spans="1:8" ht="13">
      <c r="A1013" s="485">
        <v>4.2500000000000098</v>
      </c>
      <c r="B1013" s="638" t="s">
        <v>1319</v>
      </c>
      <c r="C1013" s="467" t="s">
        <v>1320</v>
      </c>
      <c r="D1013" s="480" t="s">
        <v>28</v>
      </c>
      <c r="F1013" s="435">
        <v>590152</v>
      </c>
      <c r="G1013" s="485">
        <v>4.2500000000000098</v>
      </c>
      <c r="H1013" s="638" t="s">
        <v>1319</v>
      </c>
    </row>
    <row r="1014" spans="1:8" ht="13">
      <c r="A1014" s="485">
        <v>4.2600000000000096</v>
      </c>
      <c r="B1014" s="638" t="s">
        <v>1319</v>
      </c>
      <c r="C1014" s="467" t="s">
        <v>1321</v>
      </c>
      <c r="D1014" s="480" t="s">
        <v>28</v>
      </c>
      <c r="F1014" s="435">
        <v>598575</v>
      </c>
      <c r="G1014" s="485">
        <v>4.2600000000000096</v>
      </c>
      <c r="H1014" s="638" t="s">
        <v>1319</v>
      </c>
    </row>
    <row r="1015" spans="1:8" ht="13">
      <c r="A1015" s="485">
        <v>4.2700000000000102</v>
      </c>
      <c r="B1015" s="638" t="s">
        <v>1289</v>
      </c>
      <c r="C1015" s="467" t="s">
        <v>1322</v>
      </c>
      <c r="D1015" s="480" t="s">
        <v>28</v>
      </c>
      <c r="F1015" s="435">
        <v>612335</v>
      </c>
      <c r="G1015" s="485">
        <v>4.2700000000000102</v>
      </c>
      <c r="H1015" s="638" t="s">
        <v>1289</v>
      </c>
    </row>
    <row r="1016" spans="1:8" ht="13">
      <c r="A1016" s="485">
        <v>4.28000000000001</v>
      </c>
      <c r="B1016" s="638" t="s">
        <v>1289</v>
      </c>
      <c r="C1016" s="467" t="s">
        <v>1323</v>
      </c>
      <c r="D1016" s="480" t="s">
        <v>28</v>
      </c>
      <c r="F1016" s="435">
        <v>620757</v>
      </c>
      <c r="G1016" s="485">
        <v>4.28000000000001</v>
      </c>
      <c r="H1016" s="638" t="s">
        <v>1289</v>
      </c>
    </row>
    <row r="1017" spans="1:8" ht="13">
      <c r="A1017" s="485">
        <v>4.2900000000000098</v>
      </c>
      <c r="B1017" s="638" t="s">
        <v>1324</v>
      </c>
      <c r="C1017" s="467" t="s">
        <v>1325</v>
      </c>
      <c r="D1017" s="480" t="s">
        <v>28</v>
      </c>
      <c r="F1017" s="435">
        <v>792867</v>
      </c>
      <c r="G1017" s="485">
        <v>4.2900000000000098</v>
      </c>
      <c r="H1017" s="638" t="s">
        <v>1324</v>
      </c>
    </row>
    <row r="1018" spans="1:8" ht="13">
      <c r="A1018" s="485">
        <v>4.3000000000000096</v>
      </c>
      <c r="B1018" s="638" t="s">
        <v>1324</v>
      </c>
      <c r="C1018" s="467" t="s">
        <v>1326</v>
      </c>
      <c r="D1018" s="480" t="s">
        <v>28</v>
      </c>
      <c r="F1018" s="435">
        <v>965948</v>
      </c>
      <c r="G1018" s="485">
        <v>4.3000000000000096</v>
      </c>
      <c r="H1018" s="638" t="s">
        <v>1324</v>
      </c>
    </row>
    <row r="1019" spans="1:8" ht="13">
      <c r="A1019" s="485">
        <v>4.3100000000000103</v>
      </c>
      <c r="B1019" s="492" t="s">
        <v>1327</v>
      </c>
      <c r="C1019" s="467" t="s">
        <v>1328</v>
      </c>
      <c r="D1019" s="480" t="s">
        <v>28</v>
      </c>
      <c r="F1019" s="435">
        <v>316065</v>
      </c>
      <c r="G1019" s="485">
        <v>4.3100000000000103</v>
      </c>
      <c r="H1019" s="492" t="s">
        <v>1327</v>
      </c>
    </row>
    <row r="1020" spans="1:8" ht="13">
      <c r="A1020" s="485">
        <v>4.3200000000000101</v>
      </c>
      <c r="B1020" s="492" t="s">
        <v>1327</v>
      </c>
      <c r="C1020" s="467" t="s">
        <v>108</v>
      </c>
      <c r="D1020" s="480" t="s">
        <v>28</v>
      </c>
      <c r="F1020" s="435">
        <v>321956</v>
      </c>
      <c r="G1020" s="485">
        <v>4.3200000000000101</v>
      </c>
      <c r="H1020" s="492" t="s">
        <v>1327</v>
      </c>
    </row>
    <row r="1021" spans="1:8" ht="13">
      <c r="A1021" s="485">
        <v>4.3300000000000196</v>
      </c>
      <c r="B1021" s="638" t="s">
        <v>1329</v>
      </c>
      <c r="C1021" s="481" t="s">
        <v>1330</v>
      </c>
      <c r="D1021" s="480" t="s">
        <v>571</v>
      </c>
      <c r="F1021" s="435">
        <v>70240</v>
      </c>
      <c r="G1021" s="485">
        <v>4.3300000000000196</v>
      </c>
      <c r="H1021" s="638" t="s">
        <v>1329</v>
      </c>
    </row>
    <row r="1022" spans="1:8" ht="13">
      <c r="A1022" s="485">
        <v>4.3400000000000203</v>
      </c>
      <c r="B1022" s="638" t="s">
        <v>1329</v>
      </c>
      <c r="C1022" s="481" t="s">
        <v>1331</v>
      </c>
      <c r="D1022" s="480" t="s">
        <v>571</v>
      </c>
      <c r="F1022" s="435">
        <v>24806</v>
      </c>
      <c r="G1022" s="485">
        <v>4.3400000000000203</v>
      </c>
      <c r="H1022" s="638" t="s">
        <v>1329</v>
      </c>
    </row>
    <row r="1023" spans="1:8" ht="24">
      <c r="A1023" s="485">
        <v>4.3500000000000201</v>
      </c>
      <c r="B1023" s="638" t="s">
        <v>48</v>
      </c>
      <c r="C1023" s="481" t="s">
        <v>1332</v>
      </c>
      <c r="D1023" s="480" t="s">
        <v>33</v>
      </c>
      <c r="F1023" s="435">
        <v>15800</v>
      </c>
      <c r="G1023" s="485">
        <v>4.3500000000000201</v>
      </c>
      <c r="H1023" s="638" t="s">
        <v>48</v>
      </c>
    </row>
    <row r="1024" spans="1:8" ht="13">
      <c r="A1024" s="485">
        <v>4.3600000000000199</v>
      </c>
      <c r="B1024" s="637" t="s">
        <v>48</v>
      </c>
      <c r="C1024" s="481" t="s">
        <v>1333</v>
      </c>
      <c r="D1024" s="480" t="s">
        <v>33</v>
      </c>
      <c r="F1024" s="435">
        <v>21880</v>
      </c>
      <c r="G1024" s="485">
        <v>4.3600000000000199</v>
      </c>
      <c r="H1024" s="637" t="s">
        <v>48</v>
      </c>
    </row>
    <row r="1025" spans="1:8" ht="13">
      <c r="A1025" s="485">
        <v>4.3700000000000196</v>
      </c>
      <c r="B1025" s="638" t="s">
        <v>48</v>
      </c>
      <c r="C1025" s="481" t="s">
        <v>1334</v>
      </c>
      <c r="D1025" s="480" t="s">
        <v>33</v>
      </c>
      <c r="F1025" s="435">
        <v>28922</v>
      </c>
      <c r="G1025" s="485">
        <v>4.3700000000000196</v>
      </c>
      <c r="H1025" s="638" t="s">
        <v>48</v>
      </c>
    </row>
    <row r="1026" spans="1:8" ht="24">
      <c r="A1026" s="485">
        <v>4.3800000000000203</v>
      </c>
      <c r="B1026" s="637" t="s">
        <v>48</v>
      </c>
      <c r="C1026" s="481" t="s">
        <v>1335</v>
      </c>
      <c r="D1026" s="480" t="s">
        <v>33</v>
      </c>
      <c r="F1026" s="435">
        <v>34369</v>
      </c>
      <c r="G1026" s="485">
        <v>4.3800000000000203</v>
      </c>
      <c r="H1026" s="637" t="s">
        <v>48</v>
      </c>
    </row>
    <row r="1027" spans="1:8" ht="24">
      <c r="A1027" s="485">
        <v>4.3900000000000201</v>
      </c>
      <c r="B1027" s="638" t="s">
        <v>48</v>
      </c>
      <c r="C1027" s="481" t="s">
        <v>1336</v>
      </c>
      <c r="D1027" s="480" t="s">
        <v>33</v>
      </c>
      <c r="F1027" s="435">
        <v>43733</v>
      </c>
      <c r="G1027" s="485">
        <v>4.3900000000000201</v>
      </c>
      <c r="H1027" s="638" t="s">
        <v>48</v>
      </c>
    </row>
    <row r="1028" spans="1:8" ht="24">
      <c r="A1028" s="485">
        <v>4.4000000000000199</v>
      </c>
      <c r="B1028" s="637" t="s">
        <v>48</v>
      </c>
      <c r="C1028" s="467" t="s">
        <v>1337</v>
      </c>
      <c r="D1028" s="480" t="s">
        <v>33</v>
      </c>
      <c r="F1028" s="435">
        <v>11336</v>
      </c>
      <c r="G1028" s="485">
        <v>4.4000000000000199</v>
      </c>
      <c r="H1028" s="637" t="s">
        <v>48</v>
      </c>
    </row>
    <row r="1029" spans="1:8" ht="24">
      <c r="A1029" s="485">
        <v>4.4100000000000197</v>
      </c>
      <c r="B1029" s="638" t="s">
        <v>48</v>
      </c>
      <c r="C1029" s="467" t="s">
        <v>1338</v>
      </c>
      <c r="D1029" s="480" t="s">
        <v>33</v>
      </c>
      <c r="F1029" s="435">
        <v>12765</v>
      </c>
      <c r="G1029" s="485">
        <v>4.4100000000000197</v>
      </c>
      <c r="H1029" s="638" t="s">
        <v>48</v>
      </c>
    </row>
    <row r="1030" spans="1:8" ht="24">
      <c r="A1030" s="485">
        <v>4.4200000000000204</v>
      </c>
      <c r="B1030" s="638" t="s">
        <v>48</v>
      </c>
      <c r="C1030" s="467" t="s">
        <v>75</v>
      </c>
      <c r="D1030" s="480" t="s">
        <v>33</v>
      </c>
      <c r="F1030" s="435">
        <v>13225</v>
      </c>
      <c r="G1030" s="485">
        <v>4.4200000000000204</v>
      </c>
      <c r="H1030" s="638" t="s">
        <v>48</v>
      </c>
    </row>
    <row r="1031" spans="1:8" ht="24">
      <c r="A1031" s="485">
        <v>4.4300000000000201</v>
      </c>
      <c r="B1031" s="637" t="s">
        <v>48</v>
      </c>
      <c r="C1031" s="467" t="s">
        <v>1339</v>
      </c>
      <c r="D1031" s="480" t="s">
        <v>33</v>
      </c>
      <c r="F1031" s="435">
        <v>9734</v>
      </c>
      <c r="G1031" s="485">
        <v>4.4300000000000201</v>
      </c>
      <c r="H1031" s="637" t="s">
        <v>48</v>
      </c>
    </row>
    <row r="1032" spans="1:8" ht="24">
      <c r="A1032" s="485">
        <v>4.4400000000000199</v>
      </c>
      <c r="B1032" s="638" t="s">
        <v>48</v>
      </c>
      <c r="C1032" s="467" t="s">
        <v>1340</v>
      </c>
      <c r="D1032" s="480" t="s">
        <v>33</v>
      </c>
      <c r="F1032" s="435">
        <v>14111</v>
      </c>
      <c r="G1032" s="485">
        <v>4.4400000000000199</v>
      </c>
      <c r="H1032" s="638" t="s">
        <v>48</v>
      </c>
    </row>
    <row r="1033" spans="1:8" ht="24">
      <c r="A1033" s="485">
        <v>4.4500000000000197</v>
      </c>
      <c r="B1033" s="637" t="s">
        <v>48</v>
      </c>
      <c r="C1033" s="467" t="s">
        <v>1341</v>
      </c>
      <c r="D1033" s="480" t="s">
        <v>33</v>
      </c>
      <c r="F1033" s="435">
        <v>11708</v>
      </c>
      <c r="G1033" s="485">
        <v>4.4500000000000197</v>
      </c>
      <c r="H1033" s="637" t="s">
        <v>48</v>
      </c>
    </row>
    <row r="1034" spans="1:8" ht="24">
      <c r="A1034" s="485">
        <v>4.4600000000000204</v>
      </c>
      <c r="B1034" s="638" t="s">
        <v>48</v>
      </c>
      <c r="C1034" s="467" t="s">
        <v>1342</v>
      </c>
      <c r="D1034" s="480" t="s">
        <v>33</v>
      </c>
      <c r="F1034" s="435">
        <v>14111</v>
      </c>
      <c r="G1034" s="485">
        <v>4.4600000000000204</v>
      </c>
      <c r="H1034" s="638" t="s">
        <v>48</v>
      </c>
    </row>
    <row r="1035" spans="1:8" ht="24">
      <c r="A1035" s="485">
        <v>4.4700000000000202</v>
      </c>
      <c r="B1035" s="638" t="s">
        <v>48</v>
      </c>
      <c r="C1035" s="467" t="s">
        <v>1343</v>
      </c>
      <c r="D1035" s="480" t="s">
        <v>33</v>
      </c>
      <c r="F1035" s="435">
        <v>26111</v>
      </c>
      <c r="G1035" s="485">
        <v>4.4700000000000202</v>
      </c>
      <c r="H1035" s="638" t="s">
        <v>48</v>
      </c>
    </row>
    <row r="1036" spans="1:8" ht="24">
      <c r="A1036" s="485">
        <v>4.4800000000000297</v>
      </c>
      <c r="B1036" s="637" t="s">
        <v>1344</v>
      </c>
      <c r="C1036" s="467" t="s">
        <v>92</v>
      </c>
      <c r="D1036" s="480" t="s">
        <v>571</v>
      </c>
      <c r="F1036" s="435">
        <v>934934</v>
      </c>
      <c r="G1036" s="485">
        <v>4.4800000000000297</v>
      </c>
      <c r="H1036" s="637" t="s">
        <v>1344</v>
      </c>
    </row>
    <row r="1037" spans="1:8" ht="13">
      <c r="A1037" s="485">
        <v>4.4900000000000304</v>
      </c>
      <c r="B1037" s="637" t="s">
        <v>1345</v>
      </c>
      <c r="C1037" s="467" t="s">
        <v>1346</v>
      </c>
      <c r="D1037" s="480" t="s">
        <v>571</v>
      </c>
      <c r="F1037" s="435">
        <v>512888</v>
      </c>
      <c r="G1037" s="485">
        <v>4.4900000000000304</v>
      </c>
      <c r="H1037" s="637" t="s">
        <v>1345</v>
      </c>
    </row>
    <row r="1038" spans="1:8" ht="13">
      <c r="A1038" s="485">
        <v>4.5000000000000302</v>
      </c>
      <c r="B1038" s="637" t="s">
        <v>48</v>
      </c>
      <c r="C1038" s="481" t="s">
        <v>1347</v>
      </c>
      <c r="D1038" s="480" t="s">
        <v>571</v>
      </c>
      <c r="F1038" s="435">
        <v>1675428</v>
      </c>
      <c r="G1038" s="485">
        <v>4.5000000000000302</v>
      </c>
      <c r="H1038" s="637" t="s">
        <v>48</v>
      </c>
    </row>
    <row r="1039" spans="1:8" ht="13">
      <c r="A1039" s="485">
        <v>4.51000000000003</v>
      </c>
      <c r="B1039" s="638" t="s">
        <v>1348</v>
      </c>
      <c r="C1039" s="467" t="s">
        <v>1349</v>
      </c>
      <c r="D1039" s="480" t="s">
        <v>28</v>
      </c>
      <c r="F1039" s="435">
        <v>242712</v>
      </c>
      <c r="G1039" s="485">
        <v>4.51000000000003</v>
      </c>
      <c r="H1039" s="638" t="s">
        <v>1348</v>
      </c>
    </row>
    <row r="1040" spans="1:8" ht="13">
      <c r="A1040" s="485">
        <v>4.5200000000000298</v>
      </c>
      <c r="B1040" s="637" t="s">
        <v>1350</v>
      </c>
      <c r="C1040" s="481" t="s">
        <v>78</v>
      </c>
      <c r="D1040" s="480" t="s">
        <v>36</v>
      </c>
      <c r="F1040" s="435">
        <v>8616</v>
      </c>
      <c r="G1040" s="485">
        <v>4.5200000000000298</v>
      </c>
      <c r="H1040" s="637" t="s">
        <v>1350</v>
      </c>
    </row>
    <row r="1041" spans="1:8" ht="13">
      <c r="A1041" s="485">
        <v>4.5300000000000296</v>
      </c>
      <c r="B1041" s="638" t="s">
        <v>48</v>
      </c>
      <c r="C1041" s="481" t="s">
        <v>1351</v>
      </c>
      <c r="D1041" s="480" t="s">
        <v>571</v>
      </c>
      <c r="F1041" s="435">
        <v>124661</v>
      </c>
      <c r="G1041" s="485">
        <v>4.5300000000000296</v>
      </c>
      <c r="H1041" s="638" t="s">
        <v>48</v>
      </c>
    </row>
    <row r="1042" spans="1:8" ht="13">
      <c r="A1042" s="485">
        <v>4.5400000000000302</v>
      </c>
      <c r="B1042" s="637" t="s">
        <v>48</v>
      </c>
      <c r="C1042" s="467" t="s">
        <v>1352</v>
      </c>
      <c r="D1042" s="480" t="s">
        <v>571</v>
      </c>
      <c r="F1042" s="435">
        <v>189550</v>
      </c>
      <c r="G1042" s="485">
        <v>4.5400000000000302</v>
      </c>
      <c r="H1042" s="637" t="s">
        <v>48</v>
      </c>
    </row>
    <row r="1043" spans="1:8" ht="13">
      <c r="A1043" s="485">
        <v>4.55000000000003</v>
      </c>
      <c r="B1043" s="638" t="s">
        <v>48</v>
      </c>
      <c r="C1043" s="467" t="s">
        <v>1353</v>
      </c>
      <c r="D1043" s="480" t="s">
        <v>28</v>
      </c>
      <c r="F1043" s="435">
        <v>752769</v>
      </c>
      <c r="G1043" s="485">
        <v>4.55000000000003</v>
      </c>
      <c r="H1043" s="638" t="s">
        <v>48</v>
      </c>
    </row>
    <row r="1044" spans="1:8" ht="13">
      <c r="A1044" s="485">
        <v>4.5600000000000298</v>
      </c>
      <c r="B1044" s="638" t="s">
        <v>1354</v>
      </c>
      <c r="C1044" s="467" t="s">
        <v>1355</v>
      </c>
      <c r="D1044" s="480" t="s">
        <v>28</v>
      </c>
      <c r="F1044" s="435">
        <v>345897</v>
      </c>
      <c r="G1044" s="485">
        <v>4.5600000000000298</v>
      </c>
      <c r="H1044" s="638" t="s">
        <v>1354</v>
      </c>
    </row>
    <row r="1045" spans="1:8" ht="13">
      <c r="A1045" s="485">
        <v>4.5700000000000296</v>
      </c>
      <c r="B1045" s="637" t="s">
        <v>48</v>
      </c>
      <c r="C1045" s="467" t="s">
        <v>1356</v>
      </c>
      <c r="D1045" s="480" t="s">
        <v>33</v>
      </c>
      <c r="F1045" s="435">
        <v>99760</v>
      </c>
      <c r="G1045" s="485">
        <v>4.5700000000000296</v>
      </c>
      <c r="H1045" s="637" t="s">
        <v>48</v>
      </c>
    </row>
    <row r="1046" spans="1:8" ht="13">
      <c r="A1046" s="485">
        <v>4.5800000000000303</v>
      </c>
      <c r="B1046" s="637" t="s">
        <v>48</v>
      </c>
      <c r="C1046" s="467" t="s">
        <v>1357</v>
      </c>
      <c r="D1046" s="480" t="s">
        <v>571</v>
      </c>
      <c r="F1046" s="435">
        <v>70197</v>
      </c>
      <c r="G1046" s="485">
        <v>4.5800000000000303</v>
      </c>
      <c r="H1046" s="637" t="s">
        <v>48</v>
      </c>
    </row>
    <row r="1047" spans="1:8" ht="13">
      <c r="A1047" s="485">
        <v>4.5900000000000301</v>
      </c>
      <c r="B1047" s="637" t="s">
        <v>48</v>
      </c>
      <c r="C1047" s="467" t="s">
        <v>1358</v>
      </c>
      <c r="D1047" s="480" t="s">
        <v>571</v>
      </c>
      <c r="F1047" s="435">
        <v>123699</v>
      </c>
      <c r="G1047" s="485">
        <v>4.5900000000000301</v>
      </c>
      <c r="H1047" s="637" t="s">
        <v>48</v>
      </c>
    </row>
    <row r="1048" spans="1:8">
      <c r="A1048" s="493"/>
      <c r="B1048" s="494"/>
      <c r="C1048" s="467"/>
      <c r="D1048" s="480"/>
      <c r="F1048" s="495"/>
      <c r="G1048" s="493"/>
      <c r="H1048" s="494"/>
    </row>
    <row r="1049" spans="1:8">
      <c r="A1049" s="475">
        <v>5</v>
      </c>
      <c r="B1049" s="461" t="s">
        <v>1208</v>
      </c>
      <c r="C1049" s="476" t="s">
        <v>1200</v>
      </c>
      <c r="D1049" s="476"/>
      <c r="F1049" s="477"/>
      <c r="G1049" s="475">
        <v>5</v>
      </c>
      <c r="H1049" s="461" t="s">
        <v>1208</v>
      </c>
    </row>
    <row r="1050" spans="1:8" ht="13">
      <c r="A1050" s="464">
        <v>5.0999999999999996</v>
      </c>
      <c r="B1050" s="638" t="s">
        <v>1359</v>
      </c>
      <c r="C1050" s="467" t="s">
        <v>112</v>
      </c>
      <c r="D1050" s="468" t="s">
        <v>571</v>
      </c>
      <c r="F1050" s="435">
        <v>5748</v>
      </c>
      <c r="G1050" s="464">
        <v>5.0999999999999996</v>
      </c>
      <c r="H1050" s="638" t="s">
        <v>1359</v>
      </c>
    </row>
    <row r="1051" spans="1:8" ht="13">
      <c r="A1051" s="464">
        <v>5.2</v>
      </c>
      <c r="B1051" s="638" t="s">
        <v>1360</v>
      </c>
      <c r="C1051" s="467" t="s">
        <v>125</v>
      </c>
      <c r="D1051" s="469" t="s">
        <v>33</v>
      </c>
      <c r="F1051" s="435">
        <v>64630</v>
      </c>
      <c r="G1051" s="464">
        <v>5.2</v>
      </c>
      <c r="H1051" s="638" t="s">
        <v>1360</v>
      </c>
    </row>
    <row r="1052" spans="1:8" ht="13">
      <c r="A1052" s="464">
        <v>5.3</v>
      </c>
      <c r="B1052" s="638" t="s">
        <v>1361</v>
      </c>
      <c r="C1052" s="467" t="s">
        <v>1362</v>
      </c>
      <c r="D1052" s="469" t="s">
        <v>116</v>
      </c>
      <c r="F1052" s="435">
        <v>121974</v>
      </c>
      <c r="G1052" s="464">
        <v>5.3</v>
      </c>
      <c r="H1052" s="638" t="s">
        <v>1361</v>
      </c>
    </row>
    <row r="1053" spans="1:8" ht="13">
      <c r="A1053" s="464">
        <v>5.4</v>
      </c>
      <c r="B1053" s="638" t="s">
        <v>1363</v>
      </c>
      <c r="C1053" s="467" t="s">
        <v>1364</v>
      </c>
      <c r="D1053" s="469" t="s">
        <v>116</v>
      </c>
      <c r="F1053" s="435">
        <v>102060</v>
      </c>
      <c r="G1053" s="464">
        <v>5.4</v>
      </c>
      <c r="H1053" s="638" t="s">
        <v>1363</v>
      </c>
    </row>
    <row r="1054" spans="1:8" ht="13">
      <c r="A1054" s="464">
        <v>5.5</v>
      </c>
      <c r="B1054" s="638" t="s">
        <v>1365</v>
      </c>
      <c r="C1054" s="467" t="s">
        <v>1366</v>
      </c>
      <c r="D1054" s="469" t="s">
        <v>571</v>
      </c>
      <c r="F1054" s="435">
        <v>214372</v>
      </c>
      <c r="G1054" s="464">
        <v>5.5</v>
      </c>
      <c r="H1054" s="638" t="s">
        <v>1365</v>
      </c>
    </row>
    <row r="1055" spans="1:8" ht="13">
      <c r="A1055" s="464">
        <v>5.6</v>
      </c>
      <c r="B1055" s="638" t="s">
        <v>1367</v>
      </c>
      <c r="C1055" s="467" t="s">
        <v>1368</v>
      </c>
      <c r="D1055" s="469" t="s">
        <v>116</v>
      </c>
      <c r="F1055" s="435">
        <v>19736</v>
      </c>
      <c r="G1055" s="464">
        <v>5.6</v>
      </c>
      <c r="H1055" s="638" t="s">
        <v>1367</v>
      </c>
    </row>
    <row r="1056" spans="1:8">
      <c r="A1056" s="464"/>
      <c r="B1056" s="638"/>
      <c r="C1056" s="496"/>
      <c r="D1056" s="466"/>
      <c r="F1056" s="435"/>
      <c r="G1056" s="464"/>
      <c r="H1056" s="638"/>
    </row>
    <row r="1057" spans="1:8">
      <c r="A1057" s="475">
        <v>6</v>
      </c>
      <c r="B1057" s="461" t="s">
        <v>1208</v>
      </c>
      <c r="C1057" s="476" t="s">
        <v>117</v>
      </c>
      <c r="D1057" s="476"/>
      <c r="F1057" s="477"/>
      <c r="G1057" s="475">
        <v>6</v>
      </c>
      <c r="H1057" s="461" t="s">
        <v>1208</v>
      </c>
    </row>
    <row r="1058" spans="1:8" ht="13">
      <c r="A1058" s="464">
        <v>6.1</v>
      </c>
      <c r="B1058" s="638" t="s">
        <v>1369</v>
      </c>
      <c r="C1058" s="481" t="s">
        <v>1370</v>
      </c>
      <c r="D1058" s="469" t="s">
        <v>33</v>
      </c>
      <c r="F1058" s="435">
        <v>1224</v>
      </c>
      <c r="G1058" s="464">
        <v>6.1</v>
      </c>
      <c r="H1058" s="638" t="s">
        <v>1369</v>
      </c>
    </row>
    <row r="1059" spans="1:8" ht="36">
      <c r="A1059" s="464">
        <v>6.2</v>
      </c>
      <c r="B1059" s="638" t="s">
        <v>1371</v>
      </c>
      <c r="C1059" s="467" t="s">
        <v>120</v>
      </c>
      <c r="D1059" s="469" t="s">
        <v>116</v>
      </c>
      <c r="F1059" s="435">
        <v>267833</v>
      </c>
      <c r="G1059" s="464">
        <v>6.2</v>
      </c>
      <c r="H1059" s="638" t="s">
        <v>1371</v>
      </c>
    </row>
    <row r="1060" spans="1:8" ht="24">
      <c r="A1060" s="464">
        <v>6.3</v>
      </c>
      <c r="B1060" s="638" t="s">
        <v>1372</v>
      </c>
      <c r="C1060" s="467" t="s">
        <v>1373</v>
      </c>
      <c r="D1060" s="469" t="s">
        <v>571</v>
      </c>
      <c r="F1060" s="435">
        <v>51443</v>
      </c>
      <c r="G1060" s="464">
        <v>6.3</v>
      </c>
      <c r="H1060" s="638" t="s">
        <v>1372</v>
      </c>
    </row>
    <row r="1061" spans="1:8" ht="13">
      <c r="A1061" s="464">
        <v>6.4</v>
      </c>
      <c r="B1061" s="638" t="s">
        <v>1374</v>
      </c>
      <c r="C1061" s="481" t="s">
        <v>1375</v>
      </c>
      <c r="D1061" s="469" t="s">
        <v>28</v>
      </c>
      <c r="F1061" s="435">
        <v>12135</v>
      </c>
      <c r="G1061" s="464">
        <v>6.4</v>
      </c>
      <c r="H1061" s="638" t="s">
        <v>1374</v>
      </c>
    </row>
    <row r="1062" spans="1:8" ht="13">
      <c r="A1062" s="464">
        <v>6.5</v>
      </c>
      <c r="B1062" s="638" t="s">
        <v>1376</v>
      </c>
      <c r="C1062" s="467" t="s">
        <v>1377</v>
      </c>
      <c r="D1062" s="469" t="s">
        <v>1215</v>
      </c>
      <c r="F1062" s="435">
        <v>870371</v>
      </c>
      <c r="G1062" s="464">
        <v>6.5</v>
      </c>
      <c r="H1062" s="638" t="s">
        <v>1376</v>
      </c>
    </row>
    <row r="1063" spans="1:8" ht="24">
      <c r="A1063" s="464">
        <v>6.6</v>
      </c>
      <c r="B1063" s="638" t="s">
        <v>1378</v>
      </c>
      <c r="C1063" s="467" t="s">
        <v>121</v>
      </c>
      <c r="D1063" s="469" t="s">
        <v>33</v>
      </c>
      <c r="F1063" s="435">
        <v>2597</v>
      </c>
      <c r="G1063" s="464">
        <v>6.6</v>
      </c>
      <c r="H1063" s="638" t="s">
        <v>1378</v>
      </c>
    </row>
    <row r="1064" spans="1:8" ht="13">
      <c r="A1064" s="464">
        <v>6.7</v>
      </c>
      <c r="B1064" s="638" t="s">
        <v>1379</v>
      </c>
      <c r="C1064" s="482" t="s">
        <v>1380</v>
      </c>
      <c r="D1064" s="469" t="s">
        <v>33</v>
      </c>
      <c r="F1064" s="435">
        <v>24041</v>
      </c>
      <c r="G1064" s="464">
        <v>6.7</v>
      </c>
      <c r="H1064" s="638" t="s">
        <v>1379</v>
      </c>
    </row>
    <row r="1065" spans="1:8" ht="13">
      <c r="A1065" s="464">
        <v>6.8</v>
      </c>
      <c r="B1065" s="637" t="s">
        <v>1381</v>
      </c>
      <c r="C1065" s="482" t="s">
        <v>1382</v>
      </c>
      <c r="D1065" s="469" t="s">
        <v>33</v>
      </c>
      <c r="F1065" s="435">
        <v>37586</v>
      </c>
      <c r="G1065" s="464">
        <v>6.8</v>
      </c>
      <c r="H1065" s="637" t="s">
        <v>1381</v>
      </c>
    </row>
    <row r="1066" spans="1:8" ht="14" thickBot="1">
      <c r="A1066" s="497">
        <v>6.9</v>
      </c>
      <c r="B1066" s="635" t="s">
        <v>48</v>
      </c>
      <c r="C1066" s="498" t="s">
        <v>1383</v>
      </c>
      <c r="D1066" s="499" t="s">
        <v>33</v>
      </c>
      <c r="F1066" s="444">
        <v>16924</v>
      </c>
      <c r="G1066" s="497">
        <v>6.9</v>
      </c>
      <c r="H1066" s="635" t="s">
        <v>48</v>
      </c>
    </row>
    <row r="1067" spans="1:8">
      <c r="A1067" s="409"/>
      <c r="B1067" s="646"/>
      <c r="C1067" s="647"/>
      <c r="D1067" s="648"/>
      <c r="F1067" s="656"/>
      <c r="G1067" s="409"/>
      <c r="H1067" s="646"/>
    </row>
    <row r="1068" spans="1:8">
      <c r="A1068" s="409"/>
      <c r="B1068" s="646"/>
      <c r="C1068" s="647"/>
      <c r="D1068" s="648"/>
      <c r="F1068" s="416"/>
      <c r="G1068" s="409"/>
      <c r="H1068" s="646"/>
    </row>
    <row r="1069" spans="1:8">
      <c r="A1069" s="409"/>
      <c r="B1069" s="646"/>
      <c r="C1069" s="647"/>
      <c r="D1069" s="648"/>
      <c r="F1069" s="416"/>
      <c r="G1069" s="409"/>
      <c r="H1069" s="646"/>
    </row>
    <row r="1070" spans="1:8">
      <c r="A1070" s="409"/>
      <c r="B1070" s="646"/>
      <c r="C1070" s="647"/>
      <c r="D1070" s="648"/>
      <c r="F1070" s="416"/>
      <c r="G1070" s="409"/>
      <c r="H1070" s="646"/>
    </row>
    <row r="1071" spans="1:8">
      <c r="A1071" s="409"/>
      <c r="B1071" s="646"/>
      <c r="C1071" s="647"/>
      <c r="D1071" s="648"/>
      <c r="F1071" s="416"/>
      <c r="G1071" s="409"/>
      <c r="H1071" s="646"/>
    </row>
    <row r="1072" spans="1:8">
      <c r="A1072" s="409"/>
      <c r="B1072" s="646"/>
      <c r="C1072" s="647"/>
      <c r="D1072" s="648"/>
      <c r="F1072" s="416"/>
      <c r="G1072" s="409"/>
      <c r="H1072" s="646"/>
    </row>
    <row r="1073" spans="1:8">
      <c r="A1073" s="409"/>
      <c r="B1073" s="646"/>
      <c r="C1073" s="647"/>
      <c r="D1073" s="648"/>
      <c r="F1073" s="416"/>
      <c r="G1073" s="409"/>
      <c r="H1073" s="646"/>
    </row>
    <row r="1074" spans="1:8">
      <c r="A1074" s="409"/>
      <c r="B1074" s="646"/>
      <c r="C1074" s="647"/>
      <c r="D1074" s="648"/>
      <c r="F1074" s="416"/>
      <c r="G1074" s="409"/>
      <c r="H1074" s="646"/>
    </row>
    <row r="1075" spans="1:8">
      <c r="A1075" s="409"/>
      <c r="B1075" s="646"/>
      <c r="C1075" s="647"/>
      <c r="D1075" s="648"/>
      <c r="F1075" s="416"/>
      <c r="G1075" s="409"/>
      <c r="H1075" s="646"/>
    </row>
    <row r="1076" spans="1:8">
      <c r="A1076" s="409"/>
      <c r="B1076" s="646"/>
      <c r="C1076" s="647"/>
      <c r="D1076" s="648"/>
      <c r="F1076" s="416"/>
      <c r="G1076" s="409"/>
      <c r="H1076" s="646"/>
    </row>
    <row r="1077" spans="1:8">
      <c r="A1077" s="409"/>
      <c r="B1077" s="646"/>
      <c r="C1077" s="647"/>
      <c r="D1077" s="648"/>
      <c r="F1077" s="416"/>
      <c r="G1077" s="409"/>
      <c r="H1077" s="646"/>
    </row>
    <row r="1078" spans="1:8">
      <c r="A1078" s="409"/>
      <c r="B1078" s="646"/>
      <c r="C1078" s="647"/>
      <c r="D1078" s="648"/>
      <c r="F1078" s="416"/>
      <c r="G1078" s="409"/>
      <c r="H1078" s="646"/>
    </row>
    <row r="1079" spans="1:8">
      <c r="A1079" s="409"/>
      <c r="B1079" s="646"/>
      <c r="C1079" s="647"/>
      <c r="D1079" s="648"/>
      <c r="F1079" s="416"/>
      <c r="G1079" s="409"/>
      <c r="H1079" s="646"/>
    </row>
    <row r="1080" spans="1:8">
      <c r="A1080" s="409"/>
      <c r="B1080" s="646"/>
      <c r="C1080" s="647"/>
      <c r="D1080" s="648"/>
      <c r="F1080" s="416"/>
      <c r="G1080" s="409"/>
      <c r="H1080" s="646"/>
    </row>
    <row r="1081" spans="1:8">
      <c r="A1081" s="409"/>
      <c r="B1081" s="646"/>
      <c r="C1081" s="647"/>
      <c r="D1081" s="648"/>
      <c r="F1081" s="416"/>
      <c r="G1081" s="409"/>
      <c r="H1081" s="646"/>
    </row>
    <row r="1082" spans="1:8">
      <c r="A1082" s="409"/>
      <c r="B1082" s="646"/>
      <c r="C1082" s="647"/>
      <c r="D1082" s="648"/>
      <c r="F1082" s="416"/>
      <c r="G1082" s="409"/>
      <c r="H1082" s="646"/>
    </row>
    <row r="1083" spans="1:8">
      <c r="A1083" s="409"/>
      <c r="B1083" s="646"/>
      <c r="C1083" s="647"/>
      <c r="D1083" s="648"/>
      <c r="F1083" s="416"/>
      <c r="G1083" s="409"/>
      <c r="H1083" s="646"/>
    </row>
    <row r="1084" spans="1:8">
      <c r="A1084" s="409"/>
      <c r="B1084" s="646"/>
      <c r="C1084" s="647"/>
      <c r="D1084" s="648"/>
      <c r="F1084" s="416"/>
      <c r="G1084" s="409"/>
      <c r="H1084" s="646"/>
    </row>
    <row r="1085" spans="1:8">
      <c r="A1085" s="409"/>
      <c r="B1085" s="646"/>
      <c r="C1085" s="647"/>
      <c r="D1085" s="648"/>
      <c r="F1085" s="416"/>
      <c r="G1085" s="409"/>
      <c r="H1085" s="646"/>
    </row>
    <row r="1086" spans="1:8">
      <c r="A1086" s="409"/>
      <c r="B1086" s="646"/>
      <c r="C1086" s="647"/>
      <c r="D1086" s="648"/>
      <c r="F1086" s="416"/>
      <c r="G1086" s="409"/>
      <c r="H1086" s="646"/>
    </row>
    <row r="1087" spans="1:8">
      <c r="A1087" s="409"/>
      <c r="B1087" s="646"/>
      <c r="C1087" s="647"/>
      <c r="D1087" s="648"/>
      <c r="F1087" s="416"/>
      <c r="G1087" s="409"/>
      <c r="H1087" s="646"/>
    </row>
    <row r="1088" spans="1:8">
      <c r="A1088" s="409"/>
      <c r="B1088" s="646"/>
      <c r="C1088" s="647"/>
      <c r="D1088" s="648"/>
      <c r="F1088" s="416"/>
      <c r="G1088" s="409"/>
      <c r="H1088" s="646"/>
    </row>
    <row r="1089" spans="1:8">
      <c r="A1089" s="409"/>
      <c r="B1089" s="646"/>
      <c r="C1089" s="647"/>
      <c r="D1089" s="648"/>
      <c r="F1089" s="416"/>
      <c r="G1089" s="409"/>
      <c r="H1089" s="646"/>
    </row>
    <row r="1090" spans="1:8">
      <c r="A1090" s="409"/>
      <c r="B1090" s="646"/>
      <c r="C1090" s="647"/>
      <c r="D1090" s="648"/>
      <c r="F1090" s="416"/>
      <c r="G1090" s="409"/>
      <c r="H1090" s="646"/>
    </row>
    <row r="1091" spans="1:8">
      <c r="A1091" s="409"/>
      <c r="B1091" s="646"/>
      <c r="C1091" s="647"/>
      <c r="D1091" s="648"/>
      <c r="F1091" s="416"/>
      <c r="G1091" s="409"/>
      <c r="H1091" s="646"/>
    </row>
    <row r="1092" spans="1:8">
      <c r="A1092" s="409"/>
      <c r="B1092" s="646"/>
      <c r="C1092" s="647"/>
      <c r="D1092" s="648"/>
      <c r="F1092" s="416"/>
      <c r="G1092" s="409"/>
      <c r="H1092" s="646"/>
    </row>
    <row r="1093" spans="1:8">
      <c r="A1093" s="409"/>
      <c r="B1093" s="646"/>
      <c r="C1093" s="647"/>
      <c r="D1093" s="648"/>
      <c r="F1093" s="416"/>
      <c r="G1093" s="409"/>
      <c r="H1093" s="646"/>
    </row>
    <row r="1094" spans="1:8">
      <c r="A1094" s="409"/>
      <c r="B1094" s="646"/>
      <c r="C1094" s="647"/>
      <c r="D1094" s="648"/>
      <c r="F1094" s="416"/>
      <c r="G1094" s="409"/>
      <c r="H1094" s="646"/>
    </row>
    <row r="1095" spans="1:8">
      <c r="A1095" s="409"/>
      <c r="B1095" s="646"/>
      <c r="C1095" s="647"/>
      <c r="D1095" s="648"/>
      <c r="F1095" s="416"/>
      <c r="G1095" s="409"/>
      <c r="H1095" s="646"/>
    </row>
    <row r="1096" spans="1:8">
      <c r="A1096" s="409"/>
      <c r="B1096" s="646"/>
      <c r="C1096" s="647"/>
      <c r="D1096" s="648"/>
      <c r="F1096" s="416"/>
      <c r="G1096" s="409"/>
      <c r="H1096" s="646"/>
    </row>
    <row r="1097" spans="1:8">
      <c r="A1097" s="409"/>
      <c r="B1097" s="646"/>
      <c r="C1097" s="647"/>
      <c r="D1097" s="648"/>
      <c r="F1097" s="416"/>
      <c r="G1097" s="409"/>
      <c r="H1097" s="646"/>
    </row>
    <row r="1098" spans="1:8">
      <c r="A1098" s="409"/>
      <c r="B1098" s="646"/>
      <c r="C1098" s="647"/>
      <c r="D1098" s="648"/>
      <c r="F1098" s="416"/>
      <c r="G1098" s="409"/>
      <c r="H1098" s="646"/>
    </row>
    <row r="1099" spans="1:8">
      <c r="A1099" s="409"/>
      <c r="B1099" s="646"/>
      <c r="C1099" s="647"/>
      <c r="D1099" s="648"/>
      <c r="F1099" s="416"/>
      <c r="G1099" s="409"/>
      <c r="H1099" s="646"/>
    </row>
    <row r="1100" spans="1:8">
      <c r="A1100" s="409"/>
      <c r="B1100" s="646"/>
      <c r="C1100" s="647"/>
      <c r="D1100" s="648"/>
      <c r="F1100" s="416"/>
      <c r="G1100" s="409"/>
      <c r="H1100" s="646"/>
    </row>
    <row r="1101" spans="1:8">
      <c r="A1101" s="409"/>
      <c r="B1101" s="646"/>
      <c r="C1101" s="647"/>
      <c r="D1101" s="648"/>
      <c r="F1101" s="416"/>
      <c r="G1101" s="409"/>
      <c r="H1101" s="646"/>
    </row>
    <row r="1102" spans="1:8">
      <c r="A1102" s="409"/>
      <c r="B1102" s="646"/>
      <c r="C1102" s="647"/>
      <c r="D1102" s="648"/>
      <c r="F1102" s="416"/>
      <c r="G1102" s="409"/>
      <c r="H1102" s="646"/>
    </row>
    <row r="1103" spans="1:8">
      <c r="A1103" s="409"/>
      <c r="B1103" s="646"/>
      <c r="C1103" s="647"/>
      <c r="D1103" s="648"/>
      <c r="F1103" s="416"/>
      <c r="G1103" s="409"/>
      <c r="H1103" s="646"/>
    </row>
    <row r="1104" spans="1:8">
      <c r="A1104" s="409"/>
      <c r="B1104" s="646"/>
      <c r="C1104" s="647"/>
      <c r="D1104" s="648"/>
      <c r="F1104" s="416"/>
      <c r="G1104" s="409"/>
      <c r="H1104" s="646"/>
    </row>
    <row r="1105" spans="1:8">
      <c r="A1105" s="409"/>
      <c r="B1105" s="646"/>
      <c r="C1105" s="647"/>
      <c r="D1105" s="648"/>
      <c r="F1105" s="416"/>
      <c r="G1105" s="409"/>
      <c r="H1105" s="646"/>
    </row>
    <row r="1106" spans="1:8">
      <c r="A1106" s="409"/>
      <c r="B1106" s="646"/>
      <c r="C1106" s="647"/>
      <c r="D1106" s="648"/>
      <c r="F1106" s="416"/>
      <c r="G1106" s="409"/>
      <c r="H1106" s="646"/>
    </row>
    <row r="1107" spans="1:8">
      <c r="A1107" s="409"/>
      <c r="B1107" s="646"/>
      <c r="C1107" s="647"/>
      <c r="D1107" s="648"/>
      <c r="F1107" s="416"/>
      <c r="G1107" s="409"/>
      <c r="H1107" s="646"/>
    </row>
    <row r="1108" spans="1:8">
      <c r="A1108" s="409"/>
      <c r="B1108" s="646"/>
      <c r="C1108" s="647"/>
      <c r="D1108" s="648"/>
      <c r="F1108" s="416"/>
      <c r="G1108" s="409"/>
      <c r="H1108" s="646"/>
    </row>
    <row r="1109" spans="1:8">
      <c r="A1109" s="409"/>
      <c r="B1109" s="646"/>
      <c r="C1109" s="647"/>
      <c r="D1109" s="648"/>
      <c r="F1109" s="416"/>
      <c r="G1109" s="409"/>
      <c r="H1109" s="646"/>
    </row>
    <row r="1110" spans="1:8">
      <c r="A1110" s="409"/>
      <c r="B1110" s="646"/>
      <c r="C1110" s="647"/>
      <c r="D1110" s="648"/>
      <c r="F1110" s="416"/>
      <c r="G1110" s="409"/>
      <c r="H1110" s="646"/>
    </row>
    <row r="1111" spans="1:8">
      <c r="A1111" s="409"/>
      <c r="B1111" s="646"/>
      <c r="C1111" s="647"/>
      <c r="D1111" s="648"/>
      <c r="F1111" s="416"/>
      <c r="G1111" s="409"/>
      <c r="H1111" s="646"/>
    </row>
    <row r="1112" spans="1:8">
      <c r="A1112" s="409"/>
      <c r="B1112" s="646"/>
      <c r="C1112" s="647"/>
      <c r="D1112" s="648"/>
      <c r="F1112" s="416"/>
      <c r="G1112" s="409"/>
      <c r="H1112" s="646"/>
    </row>
    <row r="1113" spans="1:8">
      <c r="A1113" s="409"/>
      <c r="B1113" s="646"/>
      <c r="C1113" s="647"/>
      <c r="D1113" s="648"/>
      <c r="F1113" s="416"/>
      <c r="G1113" s="409"/>
      <c r="H1113" s="646"/>
    </row>
    <row r="1114" spans="1:8">
      <c r="A1114" s="409"/>
      <c r="B1114" s="646"/>
      <c r="C1114" s="647"/>
      <c r="D1114" s="648"/>
      <c r="F1114" s="416"/>
      <c r="G1114" s="409"/>
      <c r="H1114" s="646"/>
    </row>
    <row r="1115" spans="1:8">
      <c r="A1115" s="409"/>
      <c r="B1115" s="646"/>
      <c r="C1115" s="647"/>
      <c r="D1115" s="648"/>
      <c r="F1115" s="416"/>
      <c r="G1115" s="409"/>
      <c r="H1115" s="646"/>
    </row>
    <row r="1116" spans="1:8">
      <c r="A1116" s="409"/>
      <c r="B1116" s="646"/>
      <c r="C1116" s="647"/>
      <c r="D1116" s="648"/>
      <c r="F1116" s="416"/>
      <c r="G1116" s="409"/>
      <c r="H1116" s="646"/>
    </row>
    <row r="1117" spans="1:8">
      <c r="A1117" s="409"/>
      <c r="B1117" s="646"/>
      <c r="C1117" s="647"/>
      <c r="D1117" s="648"/>
      <c r="F1117" s="416"/>
      <c r="G1117" s="409"/>
      <c r="H1117" s="646"/>
    </row>
    <row r="1118" spans="1:8">
      <c r="A1118" s="409"/>
      <c r="B1118" s="646"/>
      <c r="C1118" s="647"/>
      <c r="D1118" s="648"/>
      <c r="F1118" s="416"/>
      <c r="G1118" s="409"/>
      <c r="H1118" s="646"/>
    </row>
    <row r="1119" spans="1:8">
      <c r="A1119" s="409"/>
      <c r="B1119" s="646"/>
      <c r="C1119" s="647"/>
      <c r="D1119" s="648"/>
      <c r="F1119" s="416"/>
      <c r="G1119" s="409"/>
      <c r="H1119" s="646"/>
    </row>
    <row r="1120" spans="1:8">
      <c r="A1120" s="409"/>
      <c r="B1120" s="646"/>
      <c r="C1120" s="647"/>
      <c r="D1120" s="648"/>
      <c r="F1120" s="416"/>
      <c r="G1120" s="409"/>
      <c r="H1120" s="646"/>
    </row>
    <row r="1121" spans="1:8">
      <c r="A1121" s="409"/>
      <c r="B1121" s="646"/>
      <c r="C1121" s="647"/>
      <c r="D1121" s="648"/>
      <c r="F1121" s="416"/>
      <c r="G1121" s="409"/>
      <c r="H1121" s="646"/>
    </row>
    <row r="1122" spans="1:8">
      <c r="A1122" s="409"/>
      <c r="B1122" s="646"/>
      <c r="C1122" s="647"/>
      <c r="D1122" s="648"/>
      <c r="F1122" s="416"/>
      <c r="G1122" s="409"/>
      <c r="H1122" s="646"/>
    </row>
    <row r="1123" spans="1:8">
      <c r="A1123" s="409"/>
      <c r="B1123" s="646"/>
      <c r="C1123" s="647"/>
      <c r="D1123" s="648"/>
      <c r="F1123" s="416"/>
      <c r="G1123" s="409"/>
      <c r="H1123" s="646"/>
    </row>
    <row r="1124" spans="1:8">
      <c r="A1124" s="409"/>
      <c r="B1124" s="646"/>
      <c r="C1124" s="647"/>
      <c r="D1124" s="648"/>
      <c r="F1124" s="416"/>
      <c r="G1124" s="409"/>
      <c r="H1124" s="646"/>
    </row>
    <row r="1125" spans="1:8">
      <c r="A1125" s="409"/>
      <c r="B1125" s="646"/>
      <c r="C1125" s="647"/>
      <c r="D1125" s="648"/>
      <c r="F1125" s="416"/>
      <c r="G1125" s="409"/>
      <c r="H1125" s="646"/>
    </row>
    <row r="1126" spans="1:8">
      <c r="A1126" s="409"/>
      <c r="B1126" s="646"/>
      <c r="C1126" s="647"/>
      <c r="D1126" s="648"/>
      <c r="F1126" s="416"/>
      <c r="G1126" s="409"/>
      <c r="H1126" s="646"/>
    </row>
    <row r="1127" spans="1:8">
      <c r="A1127" s="409"/>
      <c r="B1127" s="646"/>
      <c r="C1127" s="647"/>
      <c r="D1127" s="648"/>
      <c r="F1127" s="416"/>
      <c r="G1127" s="409"/>
      <c r="H1127" s="646"/>
    </row>
    <row r="1128" spans="1:8">
      <c r="A1128" s="409"/>
      <c r="B1128" s="646"/>
      <c r="C1128" s="647"/>
      <c r="D1128" s="648"/>
      <c r="F1128" s="416"/>
      <c r="G1128" s="409"/>
      <c r="H1128" s="646"/>
    </row>
    <row r="1129" spans="1:8">
      <c r="A1129" s="409"/>
      <c r="B1129" s="646"/>
      <c r="C1129" s="647"/>
      <c r="D1129" s="648"/>
      <c r="F1129" s="416"/>
      <c r="G1129" s="409"/>
      <c r="H1129" s="646"/>
    </row>
    <row r="1130" spans="1:8">
      <c r="A1130" s="409"/>
      <c r="B1130" s="646"/>
      <c r="C1130" s="647"/>
      <c r="D1130" s="648"/>
      <c r="F1130" s="416"/>
      <c r="G1130" s="409"/>
      <c r="H1130" s="646"/>
    </row>
    <row r="1131" spans="1:8">
      <c r="A1131" s="409"/>
      <c r="B1131" s="646"/>
      <c r="C1131" s="647"/>
      <c r="D1131" s="648"/>
      <c r="F1131" s="416"/>
      <c r="G1131" s="409"/>
      <c r="H1131" s="646"/>
    </row>
    <row r="1132" spans="1:8">
      <c r="A1132" s="409"/>
      <c r="B1132" s="646"/>
      <c r="C1132" s="647"/>
      <c r="D1132" s="648"/>
      <c r="F1132" s="416"/>
      <c r="G1132" s="409"/>
      <c r="H1132" s="646"/>
    </row>
    <row r="1133" spans="1:8">
      <c r="A1133" s="409"/>
      <c r="B1133" s="646"/>
      <c r="C1133" s="647"/>
      <c r="D1133" s="648"/>
      <c r="F1133" s="416"/>
      <c r="G1133" s="409"/>
      <c r="H1133" s="646"/>
    </row>
    <row r="1134" spans="1:8">
      <c r="A1134" s="409"/>
      <c r="B1134" s="646"/>
      <c r="C1134" s="647"/>
      <c r="D1134" s="648"/>
      <c r="F1134" s="416"/>
      <c r="G1134" s="409"/>
      <c r="H1134" s="646"/>
    </row>
    <row r="1135" spans="1:8">
      <c r="A1135" s="409"/>
      <c r="B1135" s="646"/>
      <c r="C1135" s="647"/>
      <c r="D1135" s="648"/>
      <c r="F1135" s="416"/>
      <c r="G1135" s="409"/>
      <c r="H1135" s="646"/>
    </row>
    <row r="1136" spans="1:8">
      <c r="A1136" s="409"/>
      <c r="B1136" s="646"/>
      <c r="C1136" s="647"/>
      <c r="D1136" s="648"/>
      <c r="F1136" s="416"/>
      <c r="G1136" s="409"/>
      <c r="H1136" s="646"/>
    </row>
    <row r="1137" spans="1:8">
      <c r="A1137" s="409"/>
      <c r="B1137" s="646"/>
      <c r="C1137" s="647"/>
      <c r="D1137" s="648"/>
      <c r="F1137" s="416"/>
      <c r="G1137" s="409"/>
      <c r="H1137" s="646"/>
    </row>
    <row r="1138" spans="1:8">
      <c r="A1138" s="409"/>
      <c r="B1138" s="646"/>
      <c r="C1138" s="647"/>
      <c r="D1138" s="648"/>
      <c r="F1138" s="416"/>
      <c r="G1138" s="409"/>
      <c r="H1138" s="646"/>
    </row>
    <row r="1139" spans="1:8">
      <c r="A1139" s="409"/>
      <c r="B1139" s="646"/>
      <c r="C1139" s="647"/>
      <c r="D1139" s="648"/>
      <c r="F1139" s="416"/>
      <c r="G1139" s="409"/>
      <c r="H1139" s="646"/>
    </row>
    <row r="1140" spans="1:8">
      <c r="A1140" s="409"/>
      <c r="B1140" s="646"/>
      <c r="C1140" s="647"/>
      <c r="D1140" s="648"/>
      <c r="F1140" s="416"/>
      <c r="G1140" s="409"/>
      <c r="H1140" s="646"/>
    </row>
    <row r="1141" spans="1:8">
      <c r="A1141" s="409"/>
      <c r="B1141" s="646"/>
      <c r="C1141" s="647"/>
      <c r="D1141" s="648"/>
      <c r="F1141" s="416"/>
      <c r="G1141" s="409"/>
      <c r="H1141" s="646"/>
    </row>
    <row r="1142" spans="1:8">
      <c r="A1142" s="409"/>
      <c r="B1142" s="646"/>
      <c r="C1142" s="647"/>
      <c r="D1142" s="648"/>
      <c r="F1142" s="416"/>
      <c r="G1142" s="409"/>
      <c r="H1142" s="646"/>
    </row>
    <row r="1143" spans="1:8">
      <c r="A1143" s="409"/>
      <c r="B1143" s="646"/>
      <c r="C1143" s="647"/>
      <c r="D1143" s="648"/>
      <c r="F1143" s="416"/>
      <c r="G1143" s="409"/>
      <c r="H1143" s="646"/>
    </row>
    <row r="1144" spans="1:8">
      <c r="A1144" s="409"/>
      <c r="B1144" s="646"/>
      <c r="C1144" s="647"/>
      <c r="D1144" s="648"/>
      <c r="F1144" s="416"/>
      <c r="G1144" s="409"/>
      <c r="H1144" s="646"/>
    </row>
    <row r="1145" spans="1:8">
      <c r="A1145" s="409"/>
      <c r="B1145" s="646"/>
      <c r="C1145" s="647"/>
      <c r="D1145" s="648"/>
      <c r="F1145" s="416"/>
      <c r="G1145" s="409"/>
      <c r="H1145" s="646"/>
    </row>
    <row r="1146" spans="1:8">
      <c r="A1146" s="409"/>
      <c r="B1146" s="646"/>
      <c r="C1146" s="647"/>
      <c r="D1146" s="648"/>
      <c r="F1146" s="416"/>
      <c r="G1146" s="409"/>
      <c r="H1146" s="646"/>
    </row>
    <row r="1147" spans="1:8">
      <c r="A1147" s="409"/>
      <c r="B1147" s="646"/>
      <c r="C1147" s="647"/>
      <c r="D1147" s="648"/>
      <c r="F1147" s="416"/>
      <c r="G1147" s="409"/>
      <c r="H1147" s="646"/>
    </row>
    <row r="1148" spans="1:8">
      <c r="A1148" s="409"/>
      <c r="B1148" s="646"/>
      <c r="C1148" s="647"/>
      <c r="D1148" s="648"/>
      <c r="F1148" s="416"/>
      <c r="G1148" s="409"/>
      <c r="H1148" s="646"/>
    </row>
    <row r="1149" spans="1:8">
      <c r="A1149" s="409"/>
      <c r="B1149" s="646"/>
      <c r="C1149" s="647"/>
      <c r="D1149" s="648"/>
      <c r="F1149" s="416"/>
      <c r="G1149" s="409"/>
      <c r="H1149" s="646"/>
    </row>
    <row r="1150" spans="1:8">
      <c r="A1150" s="409"/>
      <c r="B1150" s="646"/>
      <c r="C1150" s="647"/>
      <c r="D1150" s="648"/>
      <c r="F1150" s="416"/>
      <c r="G1150" s="409"/>
      <c r="H1150" s="646"/>
    </row>
    <row r="1151" spans="1:8">
      <c r="A1151" s="409"/>
      <c r="B1151" s="646"/>
      <c r="C1151" s="647"/>
      <c r="D1151" s="648"/>
      <c r="F1151" s="416"/>
      <c r="G1151" s="409"/>
      <c r="H1151" s="646"/>
    </row>
    <row r="1152" spans="1:8">
      <c r="A1152" s="409"/>
      <c r="B1152" s="646"/>
      <c r="C1152" s="647"/>
      <c r="D1152" s="648"/>
      <c r="F1152" s="416"/>
      <c r="G1152" s="409"/>
      <c r="H1152" s="646"/>
    </row>
    <row r="1153" spans="1:8">
      <c r="A1153" s="409"/>
      <c r="B1153" s="646"/>
      <c r="C1153" s="647"/>
      <c r="D1153" s="648"/>
      <c r="F1153" s="416"/>
      <c r="G1153" s="409"/>
      <c r="H1153" s="646"/>
    </row>
    <row r="1154" spans="1:8">
      <c r="A1154" s="409"/>
      <c r="B1154" s="646"/>
      <c r="C1154" s="647"/>
      <c r="D1154" s="648"/>
      <c r="F1154" s="416"/>
      <c r="G1154" s="409"/>
      <c r="H1154" s="646"/>
    </row>
    <row r="1155" spans="1:8">
      <c r="A1155" s="409"/>
      <c r="B1155" s="646"/>
      <c r="C1155" s="647"/>
      <c r="D1155" s="648"/>
      <c r="F1155" s="416"/>
      <c r="G1155" s="409"/>
      <c r="H1155" s="646"/>
    </row>
    <row r="1156" spans="1:8">
      <c r="A1156" s="409"/>
      <c r="B1156" s="646"/>
      <c r="C1156" s="647"/>
      <c r="D1156" s="648"/>
      <c r="F1156" s="416"/>
      <c r="G1156" s="409"/>
      <c r="H1156" s="646"/>
    </row>
    <row r="1157" spans="1:8">
      <c r="A1157" s="409"/>
      <c r="B1157" s="646"/>
      <c r="C1157" s="647"/>
      <c r="D1157" s="648"/>
      <c r="F1157" s="416"/>
      <c r="G1157" s="409"/>
      <c r="H1157" s="646"/>
    </row>
    <row r="1158" spans="1:8">
      <c r="A1158" s="409"/>
      <c r="B1158" s="646"/>
      <c r="C1158" s="647"/>
      <c r="D1158" s="648"/>
      <c r="F1158" s="416"/>
      <c r="G1158" s="409"/>
      <c r="H1158" s="646"/>
    </row>
    <row r="1159" spans="1:8">
      <c r="A1159" s="409"/>
      <c r="B1159" s="646"/>
      <c r="C1159" s="647"/>
      <c r="D1159" s="648"/>
      <c r="F1159" s="416"/>
      <c r="G1159" s="409"/>
      <c r="H1159" s="646"/>
    </row>
    <row r="1160" spans="1:8">
      <c r="A1160" s="409"/>
      <c r="B1160" s="646"/>
      <c r="C1160" s="647"/>
      <c r="D1160" s="648"/>
      <c r="F1160" s="416"/>
      <c r="G1160" s="409"/>
      <c r="H1160" s="646"/>
    </row>
    <row r="1161" spans="1:8">
      <c r="A1161" s="409"/>
      <c r="B1161" s="646"/>
      <c r="C1161" s="647"/>
      <c r="D1161" s="648"/>
      <c r="F1161" s="416"/>
      <c r="G1161" s="409"/>
      <c r="H1161" s="646"/>
    </row>
    <row r="1162" spans="1:8">
      <c r="A1162" s="409"/>
      <c r="B1162" s="646"/>
      <c r="C1162" s="647"/>
      <c r="D1162" s="648"/>
      <c r="F1162" s="416"/>
      <c r="G1162" s="409"/>
      <c r="H1162" s="646"/>
    </row>
    <row r="1163" spans="1:8">
      <c r="A1163" s="409"/>
      <c r="B1163" s="646"/>
      <c r="C1163" s="647"/>
      <c r="D1163" s="648"/>
      <c r="F1163" s="416"/>
      <c r="G1163" s="409"/>
      <c r="H1163" s="646"/>
    </row>
    <row r="1164" spans="1:8">
      <c r="A1164" s="409"/>
      <c r="B1164" s="646"/>
      <c r="C1164" s="647"/>
      <c r="D1164" s="648"/>
      <c r="F1164" s="416"/>
      <c r="G1164" s="409"/>
      <c r="H1164" s="646"/>
    </row>
    <row r="1165" spans="1:8">
      <c r="A1165" s="409"/>
      <c r="B1165" s="646"/>
      <c r="C1165" s="647"/>
      <c r="D1165" s="648"/>
      <c r="F1165" s="416"/>
      <c r="G1165" s="409"/>
      <c r="H1165" s="646"/>
    </row>
    <row r="1166" spans="1:8">
      <c r="A1166" s="409"/>
      <c r="B1166" s="646"/>
      <c r="C1166" s="647"/>
      <c r="D1166" s="648"/>
      <c r="F1166" s="416"/>
      <c r="G1166" s="409"/>
      <c r="H1166" s="646"/>
    </row>
    <row r="1167" spans="1:8">
      <c r="A1167" s="409"/>
      <c r="B1167" s="646"/>
      <c r="C1167" s="647"/>
      <c r="D1167" s="648"/>
      <c r="F1167" s="416"/>
      <c r="G1167" s="409"/>
      <c r="H1167" s="646"/>
    </row>
    <row r="1168" spans="1:8">
      <c r="A1168" s="409"/>
      <c r="B1168" s="646"/>
      <c r="C1168" s="647"/>
      <c r="D1168" s="648"/>
      <c r="F1168" s="416"/>
      <c r="G1168" s="409"/>
      <c r="H1168" s="646"/>
    </row>
    <row r="1169" spans="1:8">
      <c r="A1169" s="409"/>
      <c r="B1169" s="646"/>
      <c r="C1169" s="647"/>
      <c r="D1169" s="648"/>
      <c r="F1169" s="416"/>
      <c r="G1169" s="409"/>
      <c r="H1169" s="646"/>
    </row>
    <row r="1170" spans="1:8">
      <c r="A1170" s="409"/>
      <c r="B1170" s="646"/>
      <c r="C1170" s="647"/>
      <c r="D1170" s="648"/>
      <c r="F1170" s="416"/>
      <c r="G1170" s="409"/>
      <c r="H1170" s="646"/>
    </row>
    <row r="1171" spans="1:8">
      <c r="A1171" s="409"/>
      <c r="B1171" s="646"/>
      <c r="C1171" s="647"/>
      <c r="D1171" s="648"/>
      <c r="F1171" s="416"/>
      <c r="G1171" s="409"/>
      <c r="H1171" s="646"/>
    </row>
    <row r="1172" spans="1:8">
      <c r="A1172" s="409"/>
      <c r="B1172" s="646"/>
      <c r="C1172" s="647"/>
      <c r="D1172" s="648"/>
      <c r="F1172" s="416"/>
      <c r="G1172" s="409"/>
      <c r="H1172" s="646"/>
    </row>
    <row r="1173" spans="1:8">
      <c r="A1173" s="409"/>
      <c r="B1173" s="646"/>
      <c r="C1173" s="647"/>
      <c r="D1173" s="648"/>
      <c r="F1173" s="416"/>
      <c r="G1173" s="409"/>
      <c r="H1173" s="646"/>
    </row>
    <row r="1174" spans="1:8">
      <c r="A1174" s="409"/>
      <c r="B1174" s="646"/>
      <c r="C1174" s="647"/>
      <c r="D1174" s="648"/>
      <c r="F1174" s="416"/>
      <c r="G1174" s="409"/>
      <c r="H1174" s="646"/>
    </row>
    <row r="1175" spans="1:8">
      <c r="A1175" s="409"/>
      <c r="B1175" s="646"/>
      <c r="C1175" s="647"/>
      <c r="D1175" s="648"/>
      <c r="F1175" s="416"/>
      <c r="G1175" s="409"/>
      <c r="H1175" s="646"/>
    </row>
    <row r="1176" spans="1:8">
      <c r="A1176" s="409"/>
      <c r="B1176" s="646"/>
      <c r="C1176" s="647"/>
      <c r="D1176" s="648"/>
      <c r="F1176" s="416"/>
      <c r="G1176" s="409"/>
      <c r="H1176" s="646"/>
    </row>
    <row r="1177" spans="1:8">
      <c r="A1177" s="409"/>
      <c r="B1177" s="646"/>
      <c r="C1177" s="647"/>
      <c r="D1177" s="648"/>
      <c r="F1177" s="416"/>
      <c r="G1177" s="409"/>
      <c r="H1177" s="646"/>
    </row>
    <row r="1178" spans="1:8">
      <c r="A1178" s="409"/>
      <c r="B1178" s="646"/>
      <c r="C1178" s="647"/>
      <c r="D1178" s="648"/>
      <c r="F1178" s="416"/>
      <c r="G1178" s="409"/>
      <c r="H1178" s="646"/>
    </row>
    <row r="1179" spans="1:8">
      <c r="A1179" s="409"/>
      <c r="B1179" s="646"/>
      <c r="C1179" s="647"/>
      <c r="D1179" s="648"/>
      <c r="F1179" s="416"/>
      <c r="G1179" s="409"/>
      <c r="H1179" s="646"/>
    </row>
    <row r="1180" spans="1:8">
      <c r="A1180" s="409"/>
      <c r="B1180" s="646"/>
      <c r="C1180" s="647"/>
      <c r="D1180" s="648"/>
      <c r="F1180" s="416"/>
      <c r="G1180" s="409"/>
      <c r="H1180" s="646"/>
    </row>
    <row r="1181" spans="1:8">
      <c r="A1181" s="409"/>
      <c r="B1181" s="646"/>
      <c r="C1181" s="647"/>
      <c r="D1181" s="648"/>
      <c r="F1181" s="416"/>
      <c r="G1181" s="409"/>
      <c r="H1181" s="646"/>
    </row>
    <row r="1182" spans="1:8">
      <c r="A1182" s="409"/>
      <c r="B1182" s="646"/>
      <c r="C1182" s="647"/>
      <c r="D1182" s="648"/>
      <c r="F1182" s="416"/>
      <c r="G1182" s="409"/>
      <c r="H1182" s="646"/>
    </row>
    <row r="1183" spans="1:8">
      <c r="A1183" s="409"/>
      <c r="B1183" s="646"/>
      <c r="C1183" s="647"/>
      <c r="D1183" s="648"/>
      <c r="F1183" s="416"/>
      <c r="G1183" s="409"/>
      <c r="H1183" s="646"/>
    </row>
    <row r="1184" spans="1:8">
      <c r="A1184" s="409"/>
      <c r="B1184" s="646"/>
      <c r="C1184" s="647"/>
      <c r="D1184" s="648"/>
      <c r="F1184" s="416"/>
      <c r="G1184" s="409"/>
      <c r="H1184" s="646"/>
    </row>
    <row r="1185" spans="1:8">
      <c r="A1185" s="409"/>
      <c r="B1185" s="646"/>
      <c r="C1185" s="647"/>
      <c r="D1185" s="648"/>
      <c r="F1185" s="416"/>
      <c r="G1185" s="409"/>
      <c r="H1185" s="646"/>
    </row>
    <row r="1186" spans="1:8">
      <c r="A1186" s="409"/>
      <c r="B1186" s="646"/>
      <c r="C1186" s="647"/>
      <c r="D1186" s="648"/>
      <c r="F1186" s="416"/>
      <c r="G1186" s="409"/>
      <c r="H1186" s="646"/>
    </row>
    <row r="1187" spans="1:8">
      <c r="A1187" s="409"/>
      <c r="B1187" s="646"/>
      <c r="C1187" s="647"/>
      <c r="D1187" s="648"/>
      <c r="F1187" s="416"/>
      <c r="G1187" s="409"/>
      <c r="H1187" s="646"/>
    </row>
    <row r="1188" spans="1:8">
      <c r="A1188" s="409"/>
      <c r="B1188" s="646"/>
      <c r="C1188" s="647"/>
      <c r="D1188" s="648"/>
      <c r="F1188" s="416"/>
      <c r="G1188" s="409"/>
      <c r="H1188" s="646"/>
    </row>
    <row r="1189" spans="1:8">
      <c r="A1189" s="409"/>
      <c r="B1189" s="646"/>
      <c r="C1189" s="647"/>
      <c r="D1189" s="648"/>
      <c r="F1189" s="416"/>
      <c r="G1189" s="409"/>
      <c r="H1189" s="646"/>
    </row>
    <row r="1190" spans="1:8">
      <c r="A1190" s="409"/>
      <c r="B1190" s="646"/>
      <c r="C1190" s="647"/>
      <c r="D1190" s="648"/>
      <c r="F1190" s="416"/>
      <c r="G1190" s="409"/>
      <c r="H1190" s="646"/>
    </row>
    <row r="1191" spans="1:8">
      <c r="A1191" s="409"/>
      <c r="B1191" s="646"/>
      <c r="C1191" s="647"/>
      <c r="D1191" s="648"/>
      <c r="F1191" s="416"/>
      <c r="G1191" s="409"/>
      <c r="H1191" s="646"/>
    </row>
    <row r="1192" spans="1:8">
      <c r="A1192" s="409"/>
      <c r="B1192" s="646"/>
      <c r="C1192" s="647"/>
      <c r="D1192" s="648"/>
      <c r="F1192" s="416"/>
      <c r="G1192" s="409"/>
      <c r="H1192" s="646"/>
    </row>
    <row r="1193" spans="1:8">
      <c r="A1193" s="409"/>
      <c r="B1193" s="646"/>
      <c r="C1193" s="647"/>
      <c r="D1193" s="648"/>
      <c r="F1193" s="416"/>
      <c r="G1193" s="409"/>
      <c r="H1193" s="646"/>
    </row>
    <row r="1194" spans="1:8">
      <c r="A1194" s="409"/>
      <c r="B1194" s="646"/>
      <c r="C1194" s="647"/>
      <c r="D1194" s="648"/>
      <c r="F1194" s="416"/>
      <c r="G1194" s="409"/>
      <c r="H1194" s="646"/>
    </row>
    <row r="1195" spans="1:8">
      <c r="A1195" s="409"/>
      <c r="B1195" s="646"/>
      <c r="C1195" s="647"/>
      <c r="D1195" s="648"/>
      <c r="F1195" s="416"/>
      <c r="G1195" s="409"/>
      <c r="H1195" s="646"/>
    </row>
    <row r="1196" spans="1:8">
      <c r="A1196" s="409"/>
      <c r="B1196" s="646"/>
      <c r="C1196" s="647"/>
      <c r="D1196" s="648"/>
      <c r="F1196" s="416"/>
      <c r="G1196" s="409"/>
      <c r="H1196" s="646"/>
    </row>
    <row r="1197" spans="1:8">
      <c r="A1197" s="409"/>
      <c r="B1197" s="646"/>
      <c r="C1197" s="647"/>
      <c r="D1197" s="648"/>
      <c r="F1197" s="416"/>
      <c r="G1197" s="409"/>
      <c r="H1197" s="646"/>
    </row>
    <row r="1198" spans="1:8">
      <c r="A1198" s="409"/>
      <c r="B1198" s="646"/>
      <c r="C1198" s="647"/>
      <c r="D1198" s="648"/>
      <c r="F1198" s="416"/>
      <c r="G1198" s="409"/>
      <c r="H1198" s="646"/>
    </row>
    <row r="1199" spans="1:8">
      <c r="A1199" s="409"/>
      <c r="B1199" s="646"/>
      <c r="C1199" s="647"/>
      <c r="D1199" s="648"/>
      <c r="F1199" s="416"/>
      <c r="G1199" s="409"/>
      <c r="H1199" s="646"/>
    </row>
    <row r="1200" spans="1:8">
      <c r="A1200" s="409"/>
      <c r="B1200" s="646"/>
      <c r="C1200" s="647"/>
      <c r="D1200" s="648"/>
      <c r="F1200" s="416"/>
      <c r="G1200" s="409"/>
      <c r="H1200" s="646"/>
    </row>
    <row r="1201" spans="1:8">
      <c r="A1201" s="409"/>
      <c r="B1201" s="646"/>
      <c r="C1201" s="647"/>
      <c r="D1201" s="648"/>
      <c r="F1201" s="416"/>
      <c r="G1201" s="409"/>
      <c r="H1201" s="646"/>
    </row>
    <row r="1202" spans="1:8">
      <c r="A1202" s="409"/>
      <c r="B1202" s="646"/>
      <c r="C1202" s="647"/>
      <c r="D1202" s="648"/>
      <c r="F1202" s="416"/>
      <c r="G1202" s="409"/>
      <c r="H1202" s="646"/>
    </row>
    <row r="1203" spans="1:8">
      <c r="A1203" s="409"/>
      <c r="B1203" s="646"/>
      <c r="C1203" s="647"/>
      <c r="D1203" s="648"/>
      <c r="F1203" s="416"/>
      <c r="G1203" s="409"/>
      <c r="H1203" s="646"/>
    </row>
    <row r="1204" spans="1:8">
      <c r="A1204" s="409"/>
      <c r="B1204" s="646"/>
      <c r="C1204" s="647"/>
      <c r="D1204" s="648"/>
      <c r="F1204" s="416"/>
      <c r="G1204" s="409"/>
      <c r="H1204" s="646"/>
    </row>
    <row r="1205" spans="1:8">
      <c r="A1205" s="409"/>
      <c r="B1205" s="646"/>
      <c r="C1205" s="647"/>
      <c r="D1205" s="648"/>
      <c r="F1205" s="416"/>
      <c r="G1205" s="409"/>
      <c r="H1205" s="646"/>
    </row>
    <row r="1206" spans="1:8">
      <c r="A1206" s="409"/>
      <c r="B1206" s="646"/>
      <c r="C1206" s="647"/>
      <c r="D1206" s="648"/>
      <c r="F1206" s="416"/>
      <c r="G1206" s="409"/>
      <c r="H1206" s="646"/>
    </row>
    <row r="1207" spans="1:8">
      <c r="A1207" s="409"/>
      <c r="B1207" s="646"/>
      <c r="C1207" s="647"/>
      <c r="D1207" s="648"/>
      <c r="F1207" s="416"/>
      <c r="G1207" s="409"/>
      <c r="H1207" s="646"/>
    </row>
    <row r="1208" spans="1:8">
      <c r="A1208" s="409"/>
      <c r="B1208" s="646"/>
      <c r="C1208" s="647"/>
      <c r="D1208" s="648"/>
      <c r="F1208" s="416"/>
      <c r="G1208" s="409"/>
      <c r="H1208" s="646"/>
    </row>
    <row r="1209" spans="1:8">
      <c r="A1209" s="409"/>
      <c r="B1209" s="646"/>
      <c r="C1209" s="647"/>
      <c r="D1209" s="648"/>
      <c r="F1209" s="416"/>
      <c r="G1209" s="409"/>
      <c r="H1209" s="646"/>
    </row>
    <row r="1210" spans="1:8">
      <c r="A1210" s="409"/>
      <c r="B1210" s="646"/>
      <c r="C1210" s="647"/>
      <c r="D1210" s="648"/>
      <c r="F1210" s="416"/>
      <c r="G1210" s="409"/>
      <c r="H1210" s="646"/>
    </row>
    <row r="1211" spans="1:8">
      <c r="A1211" s="409"/>
      <c r="B1211" s="646"/>
      <c r="C1211" s="647"/>
      <c r="D1211" s="648"/>
      <c r="F1211" s="416"/>
      <c r="G1211" s="409"/>
      <c r="H1211" s="646"/>
    </row>
    <row r="1212" spans="1:8">
      <c r="A1212" s="409"/>
      <c r="B1212" s="646"/>
      <c r="C1212" s="647"/>
      <c r="D1212" s="648"/>
      <c r="F1212" s="416"/>
      <c r="G1212" s="409"/>
      <c r="H1212" s="646"/>
    </row>
    <row r="1213" spans="1:8">
      <c r="A1213" s="409"/>
      <c r="B1213" s="646"/>
      <c r="C1213" s="647"/>
      <c r="D1213" s="648"/>
      <c r="F1213" s="416"/>
      <c r="G1213" s="409"/>
      <c r="H1213" s="646"/>
    </row>
    <row r="1214" spans="1:8">
      <c r="A1214" s="409"/>
      <c r="B1214" s="646"/>
      <c r="C1214" s="647"/>
      <c r="D1214" s="648"/>
      <c r="F1214" s="416"/>
      <c r="G1214" s="409"/>
      <c r="H1214" s="646"/>
    </row>
    <row r="1215" spans="1:8">
      <c r="A1215" s="409"/>
      <c r="B1215" s="646"/>
      <c r="C1215" s="647"/>
      <c r="D1215" s="648"/>
      <c r="F1215" s="416"/>
      <c r="G1215" s="409"/>
      <c r="H1215" s="646"/>
    </row>
    <row r="1216" spans="1:8">
      <c r="A1216" s="409"/>
      <c r="B1216" s="646"/>
      <c r="C1216" s="647"/>
      <c r="D1216" s="648"/>
      <c r="F1216" s="416"/>
      <c r="G1216" s="409"/>
      <c r="H1216" s="646"/>
    </row>
    <row r="1217" spans="1:8">
      <c r="A1217" s="409"/>
      <c r="B1217" s="646"/>
      <c r="C1217" s="647"/>
      <c r="D1217" s="648"/>
      <c r="F1217" s="416"/>
      <c r="G1217" s="409"/>
      <c r="H1217" s="646"/>
    </row>
    <row r="1218" spans="1:8">
      <c r="A1218" s="409"/>
      <c r="B1218" s="646"/>
      <c r="C1218" s="647"/>
      <c r="D1218" s="648"/>
      <c r="F1218" s="416"/>
      <c r="G1218" s="409"/>
      <c r="H1218" s="646"/>
    </row>
    <row r="1219" spans="1:8">
      <c r="A1219" s="409"/>
      <c r="B1219" s="646"/>
      <c r="C1219" s="647"/>
      <c r="D1219" s="648"/>
      <c r="F1219" s="416"/>
      <c r="G1219" s="409"/>
      <c r="H1219" s="646"/>
    </row>
    <row r="1220" spans="1:8">
      <c r="A1220" s="409"/>
      <c r="B1220" s="646"/>
      <c r="C1220" s="647"/>
      <c r="D1220" s="648"/>
      <c r="F1220" s="416"/>
      <c r="G1220" s="409"/>
      <c r="H1220" s="646"/>
    </row>
    <row r="1221" spans="1:8">
      <c r="A1221" s="409"/>
      <c r="B1221" s="646"/>
      <c r="C1221" s="647"/>
      <c r="D1221" s="648"/>
      <c r="F1221" s="416"/>
      <c r="G1221" s="409"/>
      <c r="H1221" s="646"/>
    </row>
    <row r="1222" spans="1:8">
      <c r="A1222" s="409"/>
      <c r="B1222" s="646"/>
      <c r="C1222" s="647"/>
      <c r="D1222" s="648"/>
      <c r="F1222" s="416"/>
      <c r="G1222" s="409"/>
      <c r="H1222" s="646"/>
    </row>
    <row r="1223" spans="1:8">
      <c r="A1223" s="409"/>
      <c r="B1223" s="646"/>
      <c r="C1223" s="647"/>
      <c r="D1223" s="648"/>
      <c r="F1223" s="416"/>
      <c r="G1223" s="409"/>
      <c r="H1223" s="646"/>
    </row>
    <row r="1224" spans="1:8">
      <c r="A1224" s="409"/>
      <c r="B1224" s="646"/>
      <c r="C1224" s="647"/>
      <c r="D1224" s="648"/>
      <c r="F1224" s="416"/>
      <c r="G1224" s="409"/>
      <c r="H1224" s="646"/>
    </row>
    <row r="1225" spans="1:8">
      <c r="A1225" s="409"/>
      <c r="B1225" s="646"/>
      <c r="C1225" s="647"/>
      <c r="D1225" s="648"/>
      <c r="F1225" s="416"/>
      <c r="G1225" s="409"/>
      <c r="H1225" s="646"/>
    </row>
    <row r="1226" spans="1:8">
      <c r="A1226" s="409"/>
      <c r="B1226" s="646"/>
      <c r="C1226" s="647"/>
      <c r="D1226" s="648"/>
      <c r="F1226" s="416"/>
      <c r="G1226" s="409"/>
      <c r="H1226" s="646"/>
    </row>
    <row r="1227" spans="1:8">
      <c r="A1227" s="409"/>
      <c r="B1227" s="646"/>
      <c r="C1227" s="647"/>
      <c r="D1227" s="648"/>
      <c r="F1227" s="416"/>
      <c r="G1227" s="409"/>
      <c r="H1227" s="646"/>
    </row>
    <row r="1228" spans="1:8">
      <c r="A1228" s="409"/>
      <c r="B1228" s="646"/>
      <c r="C1228" s="647"/>
      <c r="D1228" s="648"/>
      <c r="F1228" s="416"/>
      <c r="G1228" s="409"/>
      <c r="H1228" s="646"/>
    </row>
    <row r="1229" spans="1:8">
      <c r="A1229" s="409"/>
      <c r="B1229" s="646"/>
      <c r="C1229" s="647"/>
      <c r="D1229" s="648"/>
      <c r="F1229" s="416"/>
      <c r="G1229" s="409"/>
      <c r="H1229" s="646"/>
    </row>
    <row r="1230" spans="1:8">
      <c r="A1230" s="409"/>
      <c r="B1230" s="646"/>
      <c r="C1230" s="647"/>
      <c r="D1230" s="648"/>
      <c r="F1230" s="416"/>
      <c r="G1230" s="409"/>
      <c r="H1230" s="646"/>
    </row>
    <row r="1231" spans="1:8">
      <c r="A1231" s="409"/>
      <c r="B1231" s="646"/>
      <c r="C1231" s="647"/>
      <c r="D1231" s="648"/>
      <c r="F1231" s="416"/>
      <c r="G1231" s="409"/>
      <c r="H1231" s="646"/>
    </row>
    <row r="1232" spans="1:8">
      <c r="A1232" s="409"/>
      <c r="B1232" s="646"/>
      <c r="C1232" s="647"/>
      <c r="D1232" s="648"/>
      <c r="F1232" s="416"/>
      <c r="G1232" s="409"/>
      <c r="H1232" s="646"/>
    </row>
    <row r="1233" spans="1:8">
      <c r="A1233" s="409"/>
      <c r="B1233" s="646"/>
      <c r="C1233" s="647"/>
      <c r="D1233" s="648"/>
      <c r="F1233" s="416"/>
      <c r="G1233" s="409"/>
      <c r="H1233" s="646"/>
    </row>
    <row r="1234" spans="1:8">
      <c r="A1234" s="409"/>
      <c r="B1234" s="646"/>
      <c r="C1234" s="647"/>
      <c r="D1234" s="648"/>
      <c r="F1234" s="416"/>
      <c r="G1234" s="409"/>
      <c r="H1234" s="646"/>
    </row>
    <row r="1235" spans="1:8">
      <c r="A1235" s="409"/>
      <c r="B1235" s="646"/>
      <c r="C1235" s="647"/>
      <c r="D1235" s="648"/>
      <c r="F1235" s="416"/>
      <c r="G1235" s="409"/>
      <c r="H1235" s="646"/>
    </row>
    <row r="1236" spans="1:8">
      <c r="A1236" s="409"/>
      <c r="B1236" s="646"/>
      <c r="C1236" s="647"/>
      <c r="D1236" s="648"/>
      <c r="F1236" s="416"/>
      <c r="G1236" s="409"/>
      <c r="H1236" s="646"/>
    </row>
    <row r="1237" spans="1:8">
      <c r="A1237" s="409"/>
      <c r="B1237" s="646"/>
      <c r="C1237" s="647"/>
      <c r="D1237" s="648"/>
      <c r="F1237" s="416"/>
      <c r="G1237" s="409"/>
      <c r="H1237" s="646"/>
    </row>
    <row r="1238" spans="1:8">
      <c r="A1238" s="409"/>
      <c r="B1238" s="646"/>
      <c r="C1238" s="647"/>
      <c r="D1238" s="648"/>
      <c r="F1238" s="416"/>
      <c r="G1238" s="409"/>
      <c r="H1238" s="646"/>
    </row>
    <row r="1239" spans="1:8">
      <c r="A1239" s="409"/>
      <c r="B1239" s="646"/>
      <c r="C1239" s="647"/>
      <c r="D1239" s="648"/>
      <c r="F1239" s="416"/>
      <c r="G1239" s="409"/>
      <c r="H1239" s="646"/>
    </row>
    <row r="1240" spans="1:8">
      <c r="A1240" s="409"/>
      <c r="B1240" s="646"/>
      <c r="C1240" s="647"/>
      <c r="D1240" s="648"/>
      <c r="F1240" s="416"/>
      <c r="G1240" s="409"/>
      <c r="H1240" s="646"/>
    </row>
    <row r="1241" spans="1:8">
      <c r="A1241" s="409"/>
      <c r="B1241" s="646"/>
      <c r="C1241" s="647"/>
      <c r="D1241" s="648"/>
      <c r="F1241" s="416"/>
      <c r="G1241" s="409"/>
      <c r="H1241" s="646"/>
    </row>
    <row r="1242" spans="1:8">
      <c r="A1242" s="409"/>
      <c r="B1242" s="646"/>
      <c r="C1242" s="647"/>
      <c r="D1242" s="648"/>
      <c r="F1242" s="416"/>
      <c r="G1242" s="409"/>
      <c r="H1242" s="646"/>
    </row>
    <row r="1243" spans="1:8">
      <c r="A1243" s="409"/>
      <c r="B1243" s="646"/>
      <c r="C1243" s="647"/>
      <c r="D1243" s="648"/>
      <c r="F1243" s="416"/>
      <c r="G1243" s="409"/>
      <c r="H1243" s="646"/>
    </row>
    <row r="1244" spans="1:8">
      <c r="A1244" s="409"/>
      <c r="B1244" s="646"/>
      <c r="C1244" s="647"/>
      <c r="D1244" s="648"/>
      <c r="F1244" s="416"/>
      <c r="G1244" s="409"/>
      <c r="H1244" s="646"/>
    </row>
    <row r="1245" spans="1:8">
      <c r="A1245" s="409"/>
      <c r="B1245" s="646"/>
      <c r="C1245" s="647"/>
      <c r="D1245" s="648"/>
      <c r="F1245" s="416"/>
      <c r="G1245" s="409"/>
      <c r="H1245" s="646"/>
    </row>
    <row r="1246" spans="1:8">
      <c r="A1246" s="409"/>
      <c r="B1246" s="646"/>
      <c r="C1246" s="647"/>
      <c r="D1246" s="648"/>
      <c r="F1246" s="416"/>
      <c r="G1246" s="409"/>
      <c r="H1246" s="646"/>
    </row>
    <row r="1247" spans="1:8">
      <c r="A1247" s="409"/>
      <c r="B1247" s="646"/>
      <c r="C1247" s="647"/>
      <c r="D1247" s="648"/>
      <c r="F1247" s="416"/>
      <c r="G1247" s="409"/>
      <c r="H1247" s="646"/>
    </row>
    <row r="1248" spans="1:8">
      <c r="A1248" s="409"/>
      <c r="B1248" s="646"/>
      <c r="C1248" s="647"/>
      <c r="D1248" s="648"/>
      <c r="F1248" s="416"/>
      <c r="G1248" s="409"/>
      <c r="H1248" s="646"/>
    </row>
    <row r="1249" spans="1:8">
      <c r="A1249" s="409"/>
      <c r="B1249" s="646"/>
      <c r="C1249" s="647"/>
      <c r="D1249" s="648"/>
      <c r="F1249" s="416"/>
      <c r="G1249" s="409"/>
      <c r="H1249" s="646"/>
    </row>
    <row r="1250" spans="1:8">
      <c r="A1250" s="409"/>
      <c r="B1250" s="646"/>
      <c r="C1250" s="647"/>
      <c r="D1250" s="648"/>
      <c r="F1250" s="416"/>
      <c r="G1250" s="409"/>
      <c r="H1250" s="646"/>
    </row>
    <row r="1251" spans="1:8">
      <c r="A1251" s="409"/>
      <c r="B1251" s="646"/>
      <c r="C1251" s="647"/>
      <c r="D1251" s="648"/>
      <c r="F1251" s="416"/>
      <c r="G1251" s="409"/>
      <c r="H1251" s="646"/>
    </row>
    <row r="1252" spans="1:8">
      <c r="A1252" s="409"/>
      <c r="B1252" s="646"/>
      <c r="C1252" s="647"/>
      <c r="D1252" s="648"/>
      <c r="F1252" s="416"/>
      <c r="G1252" s="409"/>
      <c r="H1252" s="646"/>
    </row>
    <row r="1253" spans="1:8">
      <c r="A1253" s="409"/>
      <c r="B1253" s="646"/>
      <c r="C1253" s="647"/>
      <c r="D1253" s="648"/>
      <c r="F1253" s="416"/>
      <c r="G1253" s="409"/>
      <c r="H1253" s="646"/>
    </row>
    <row r="1254" spans="1:8">
      <c r="A1254" s="409"/>
      <c r="B1254" s="646"/>
      <c r="C1254" s="647"/>
      <c r="D1254" s="648"/>
      <c r="F1254" s="416"/>
      <c r="G1254" s="409"/>
      <c r="H1254" s="646"/>
    </row>
    <row r="1255" spans="1:8">
      <c r="A1255" s="409"/>
      <c r="B1255" s="646"/>
      <c r="C1255" s="647"/>
      <c r="D1255" s="648"/>
      <c r="F1255" s="416"/>
      <c r="G1255" s="409"/>
      <c r="H1255" s="646"/>
    </row>
    <row r="1256" spans="1:8">
      <c r="A1256" s="409"/>
      <c r="B1256" s="646"/>
      <c r="C1256" s="647"/>
      <c r="D1256" s="648"/>
      <c r="F1256" s="416"/>
      <c r="G1256" s="409"/>
      <c r="H1256" s="646"/>
    </row>
    <row r="1257" spans="1:8">
      <c r="A1257" s="409"/>
      <c r="B1257" s="646"/>
      <c r="C1257" s="647"/>
      <c r="D1257" s="648"/>
      <c r="F1257" s="416"/>
      <c r="G1257" s="409"/>
      <c r="H1257" s="646"/>
    </row>
    <row r="1258" spans="1:8">
      <c r="A1258" s="409"/>
      <c r="B1258" s="646"/>
      <c r="C1258" s="647"/>
      <c r="D1258" s="648"/>
      <c r="F1258" s="416"/>
      <c r="G1258" s="409"/>
      <c r="H1258" s="646"/>
    </row>
    <row r="1259" spans="1:8">
      <c r="A1259" s="409"/>
      <c r="B1259" s="646"/>
      <c r="C1259" s="647"/>
      <c r="D1259" s="648"/>
      <c r="F1259" s="416"/>
      <c r="G1259" s="409"/>
      <c r="H1259" s="646"/>
    </row>
    <row r="1260" spans="1:8">
      <c r="A1260" s="409"/>
      <c r="B1260" s="646"/>
      <c r="C1260" s="647"/>
      <c r="D1260" s="648"/>
      <c r="F1260" s="416"/>
      <c r="G1260" s="409"/>
      <c r="H1260" s="646"/>
    </row>
    <row r="1261" spans="1:8">
      <c r="A1261" s="409"/>
      <c r="B1261" s="646"/>
      <c r="C1261" s="647"/>
      <c r="D1261" s="648"/>
      <c r="F1261" s="416"/>
      <c r="G1261" s="409"/>
      <c r="H1261" s="646"/>
    </row>
    <row r="1262" spans="1:8">
      <c r="A1262" s="409"/>
      <c r="B1262" s="646"/>
      <c r="C1262" s="647"/>
      <c r="D1262" s="648"/>
      <c r="F1262" s="416"/>
      <c r="G1262" s="409"/>
      <c r="H1262" s="646"/>
    </row>
    <row r="1263" spans="1:8">
      <c r="A1263" s="409"/>
      <c r="B1263" s="646"/>
      <c r="C1263" s="647"/>
      <c r="D1263" s="648"/>
      <c r="F1263" s="416"/>
      <c r="G1263" s="409"/>
      <c r="H1263" s="646"/>
    </row>
    <row r="1264" spans="1:8">
      <c r="A1264" s="409"/>
      <c r="B1264" s="646"/>
      <c r="C1264" s="647"/>
      <c r="D1264" s="648"/>
      <c r="F1264" s="416"/>
      <c r="G1264" s="409"/>
      <c r="H1264" s="646"/>
    </row>
    <row r="1265" spans="1:8">
      <c r="A1265" s="409"/>
      <c r="B1265" s="646"/>
      <c r="C1265" s="647"/>
      <c r="D1265" s="648"/>
      <c r="F1265" s="416"/>
      <c r="G1265" s="409"/>
      <c r="H1265" s="646"/>
    </row>
    <row r="1266" spans="1:8">
      <c r="A1266" s="409"/>
      <c r="B1266" s="646"/>
      <c r="C1266" s="647"/>
      <c r="D1266" s="648"/>
      <c r="F1266" s="416"/>
      <c r="G1266" s="409"/>
      <c r="H1266" s="646"/>
    </row>
    <row r="1267" spans="1:8">
      <c r="A1267" s="409"/>
      <c r="B1267" s="646"/>
      <c r="C1267" s="647"/>
      <c r="D1267" s="648"/>
      <c r="F1267" s="416"/>
      <c r="G1267" s="409"/>
      <c r="H1267" s="646"/>
    </row>
    <row r="1268" spans="1:8">
      <c r="A1268" s="409"/>
      <c r="B1268" s="646"/>
      <c r="C1268" s="647"/>
      <c r="D1268" s="648"/>
      <c r="F1268" s="416"/>
      <c r="G1268" s="409"/>
      <c r="H1268" s="646"/>
    </row>
    <row r="1269" spans="1:8">
      <c r="A1269" s="409"/>
      <c r="B1269" s="646"/>
      <c r="C1269" s="647"/>
      <c r="D1269" s="648"/>
      <c r="F1269" s="416"/>
      <c r="G1269" s="409"/>
      <c r="H1269" s="646"/>
    </row>
    <row r="1270" spans="1:8">
      <c r="A1270" s="409"/>
      <c r="B1270" s="646"/>
      <c r="C1270" s="647"/>
      <c r="D1270" s="648"/>
      <c r="F1270" s="416"/>
      <c r="G1270" s="409"/>
      <c r="H1270" s="646"/>
    </row>
    <row r="1271" spans="1:8">
      <c r="A1271" s="409"/>
      <c r="B1271" s="646"/>
      <c r="C1271" s="647"/>
      <c r="D1271" s="648"/>
      <c r="F1271" s="416"/>
      <c r="G1271" s="409"/>
      <c r="H1271" s="646"/>
    </row>
    <row r="1272" spans="1:8">
      <c r="A1272" s="409"/>
      <c r="B1272" s="646"/>
      <c r="C1272" s="647"/>
      <c r="D1272" s="648"/>
      <c r="F1272" s="416"/>
      <c r="G1272" s="409"/>
      <c r="H1272" s="646"/>
    </row>
    <row r="1273" spans="1:8">
      <c r="A1273" s="409"/>
      <c r="B1273" s="646"/>
      <c r="C1273" s="647"/>
      <c r="D1273" s="648"/>
      <c r="F1273" s="416"/>
      <c r="G1273" s="409"/>
      <c r="H1273" s="646"/>
    </row>
    <row r="1274" spans="1:8">
      <c r="A1274" s="409"/>
      <c r="B1274" s="646"/>
      <c r="C1274" s="647"/>
      <c r="D1274" s="648"/>
      <c r="F1274" s="416"/>
      <c r="G1274" s="409"/>
      <c r="H1274" s="646"/>
    </row>
    <row r="1275" spans="1:8">
      <c r="A1275" s="409"/>
      <c r="B1275" s="646"/>
      <c r="C1275" s="647"/>
      <c r="D1275" s="648"/>
      <c r="F1275" s="416"/>
      <c r="G1275" s="409"/>
      <c r="H1275" s="646"/>
    </row>
    <row r="1276" spans="1:8">
      <c r="A1276" s="409"/>
      <c r="B1276" s="646"/>
      <c r="C1276" s="647"/>
      <c r="D1276" s="648"/>
      <c r="F1276" s="416"/>
      <c r="G1276" s="409"/>
      <c r="H1276" s="646"/>
    </row>
    <row r="1277" spans="1:8">
      <c r="A1277" s="409"/>
      <c r="B1277" s="646"/>
      <c r="C1277" s="647"/>
      <c r="D1277" s="648"/>
      <c r="F1277" s="416"/>
      <c r="G1277" s="409"/>
      <c r="H1277" s="646"/>
    </row>
    <row r="1278" spans="1:8">
      <c r="A1278" s="409"/>
      <c r="B1278" s="646"/>
      <c r="C1278" s="647"/>
      <c r="D1278" s="648"/>
      <c r="F1278" s="416"/>
      <c r="G1278" s="409"/>
      <c r="H1278" s="646"/>
    </row>
    <row r="1279" spans="1:8">
      <c r="A1279" s="409"/>
      <c r="B1279" s="646"/>
      <c r="C1279" s="647"/>
      <c r="D1279" s="648"/>
      <c r="F1279" s="416"/>
      <c r="G1279" s="409"/>
      <c r="H1279" s="646"/>
    </row>
    <row r="1280" spans="1:8">
      <c r="A1280" s="409"/>
      <c r="B1280" s="646"/>
      <c r="C1280" s="647"/>
      <c r="D1280" s="648"/>
      <c r="F1280" s="416"/>
      <c r="G1280" s="409"/>
      <c r="H1280" s="646"/>
    </row>
    <row r="1281" spans="1:8">
      <c r="A1281" s="409"/>
      <c r="B1281" s="646"/>
      <c r="C1281" s="647"/>
      <c r="D1281" s="648"/>
      <c r="F1281" s="416"/>
      <c r="G1281" s="409"/>
      <c r="H1281" s="646"/>
    </row>
    <row r="1282" spans="1:8">
      <c r="A1282" s="409"/>
      <c r="B1282" s="646"/>
      <c r="C1282" s="647"/>
      <c r="D1282" s="648"/>
      <c r="F1282" s="416"/>
      <c r="G1282" s="409"/>
      <c r="H1282" s="646"/>
    </row>
    <row r="1283" spans="1:8">
      <c r="A1283" s="409"/>
      <c r="B1283" s="646"/>
      <c r="C1283" s="647"/>
      <c r="D1283" s="648"/>
      <c r="F1283" s="416"/>
      <c r="G1283" s="409"/>
      <c r="H1283" s="646"/>
    </row>
    <row r="1284" spans="1:8">
      <c r="A1284" s="409"/>
      <c r="B1284" s="646"/>
      <c r="C1284" s="647"/>
      <c r="D1284" s="648"/>
      <c r="F1284" s="416"/>
      <c r="G1284" s="409"/>
      <c r="H1284" s="646"/>
    </row>
    <row r="1285" spans="1:8">
      <c r="A1285" s="409"/>
      <c r="B1285" s="646"/>
      <c r="C1285" s="647"/>
      <c r="D1285" s="648"/>
      <c r="F1285" s="416"/>
      <c r="G1285" s="409"/>
      <c r="H1285" s="646"/>
    </row>
    <row r="1286" spans="1:8">
      <c r="A1286" s="409"/>
      <c r="B1286" s="646"/>
      <c r="C1286" s="647"/>
      <c r="D1286" s="648"/>
      <c r="F1286" s="416"/>
      <c r="G1286" s="409"/>
      <c r="H1286" s="646"/>
    </row>
    <row r="1287" spans="1:8">
      <c r="A1287" s="409"/>
      <c r="B1287" s="646"/>
      <c r="C1287" s="647"/>
      <c r="D1287" s="648"/>
      <c r="F1287" s="416"/>
      <c r="G1287" s="409"/>
      <c r="H1287" s="646"/>
    </row>
    <row r="1288" spans="1:8">
      <c r="A1288" s="409"/>
      <c r="B1288" s="646"/>
      <c r="C1288" s="647"/>
      <c r="D1288" s="648"/>
      <c r="F1288" s="416"/>
      <c r="G1288" s="409"/>
      <c r="H1288" s="646"/>
    </row>
    <row r="1289" spans="1:8">
      <c r="A1289" s="409"/>
      <c r="B1289" s="646"/>
      <c r="C1289" s="647"/>
      <c r="D1289" s="648"/>
      <c r="F1289" s="416"/>
      <c r="G1289" s="409"/>
      <c r="H1289" s="646"/>
    </row>
    <row r="1290" spans="1:8">
      <c r="A1290" s="409"/>
      <c r="B1290" s="646"/>
      <c r="C1290" s="647"/>
      <c r="D1290" s="648"/>
      <c r="F1290" s="416"/>
      <c r="G1290" s="409"/>
      <c r="H1290" s="646"/>
    </row>
    <row r="1291" spans="1:8">
      <c r="A1291" s="409"/>
      <c r="B1291" s="646"/>
      <c r="C1291" s="647"/>
      <c r="D1291" s="648"/>
      <c r="F1291" s="416"/>
      <c r="G1291" s="409"/>
      <c r="H1291" s="646"/>
    </row>
    <row r="1292" spans="1:8">
      <c r="A1292" s="409"/>
      <c r="B1292" s="646"/>
      <c r="C1292" s="647"/>
      <c r="D1292" s="648"/>
      <c r="F1292" s="416"/>
      <c r="G1292" s="409"/>
      <c r="H1292" s="646"/>
    </row>
    <row r="1293" spans="1:8">
      <c r="A1293" s="409"/>
      <c r="B1293" s="646"/>
      <c r="C1293" s="647"/>
      <c r="D1293" s="648"/>
      <c r="F1293" s="416"/>
      <c r="G1293" s="409"/>
      <c r="H1293" s="646"/>
    </row>
    <row r="1294" spans="1:8">
      <c r="A1294" s="409"/>
      <c r="B1294" s="646"/>
      <c r="C1294" s="647"/>
      <c r="D1294" s="648"/>
      <c r="F1294" s="416"/>
      <c r="G1294" s="409"/>
      <c r="H1294" s="646"/>
    </row>
    <row r="1295" spans="1:8">
      <c r="A1295" s="409"/>
      <c r="B1295" s="646"/>
      <c r="C1295" s="647"/>
      <c r="D1295" s="648"/>
      <c r="F1295" s="416"/>
      <c r="G1295" s="409"/>
      <c r="H1295" s="646"/>
    </row>
    <row r="1296" spans="1:8">
      <c r="A1296" s="409"/>
      <c r="B1296" s="646"/>
      <c r="C1296" s="647"/>
      <c r="D1296" s="648"/>
      <c r="F1296" s="416"/>
      <c r="G1296" s="409"/>
      <c r="H1296" s="646"/>
    </row>
    <row r="1297" spans="1:8">
      <c r="A1297" s="409"/>
      <c r="B1297" s="646"/>
      <c r="C1297" s="647"/>
      <c r="D1297" s="648"/>
      <c r="F1297" s="416"/>
      <c r="G1297" s="409"/>
      <c r="H1297" s="646"/>
    </row>
    <row r="1298" spans="1:8">
      <c r="A1298" s="409"/>
      <c r="B1298" s="646"/>
      <c r="C1298" s="647"/>
      <c r="D1298" s="648"/>
      <c r="F1298" s="416"/>
      <c r="G1298" s="409"/>
      <c r="H1298" s="646"/>
    </row>
    <row r="1299" spans="1:8">
      <c r="A1299" s="409"/>
      <c r="B1299" s="646"/>
      <c r="C1299" s="647"/>
      <c r="D1299" s="648"/>
      <c r="F1299" s="416"/>
      <c r="G1299" s="409"/>
      <c r="H1299" s="646"/>
    </row>
    <row r="1300" spans="1:8">
      <c r="A1300" s="409"/>
      <c r="B1300" s="646"/>
      <c r="C1300" s="647"/>
      <c r="D1300" s="648"/>
      <c r="F1300" s="416"/>
      <c r="G1300" s="409"/>
      <c r="H1300" s="646"/>
    </row>
    <row r="1301" spans="1:8">
      <c r="A1301" s="409"/>
      <c r="B1301" s="646"/>
      <c r="C1301" s="647"/>
      <c r="D1301" s="648"/>
      <c r="F1301" s="416"/>
      <c r="G1301" s="409"/>
      <c r="H1301" s="646"/>
    </row>
    <row r="1302" spans="1:8">
      <c r="A1302" s="409"/>
      <c r="B1302" s="646"/>
      <c r="C1302" s="647"/>
      <c r="D1302" s="648"/>
      <c r="F1302" s="416"/>
      <c r="G1302" s="409"/>
      <c r="H1302" s="646"/>
    </row>
    <row r="1303" spans="1:8">
      <c r="A1303" s="409"/>
      <c r="B1303" s="646"/>
      <c r="C1303" s="647"/>
      <c r="D1303" s="648"/>
      <c r="F1303" s="416"/>
      <c r="G1303" s="409"/>
      <c r="H1303" s="646"/>
    </row>
    <row r="1304" spans="1:8">
      <c r="A1304" s="409"/>
      <c r="B1304" s="646"/>
      <c r="C1304" s="647"/>
      <c r="D1304" s="648"/>
      <c r="F1304" s="416"/>
      <c r="G1304" s="409"/>
      <c r="H1304" s="646"/>
    </row>
    <row r="1305" spans="1:8">
      <c r="A1305" s="409"/>
      <c r="B1305" s="646"/>
      <c r="C1305" s="647"/>
      <c r="D1305" s="648"/>
      <c r="F1305" s="416"/>
      <c r="G1305" s="409"/>
      <c r="H1305" s="646"/>
    </row>
    <row r="1306" spans="1:8">
      <c r="A1306" s="409"/>
      <c r="B1306" s="646"/>
      <c r="C1306" s="647"/>
      <c r="D1306" s="648"/>
      <c r="F1306" s="416"/>
      <c r="G1306" s="409"/>
      <c r="H1306" s="646"/>
    </row>
    <row r="1307" spans="1:8">
      <c r="A1307" s="409"/>
      <c r="B1307" s="646"/>
      <c r="C1307" s="647"/>
      <c r="D1307" s="648"/>
      <c r="F1307" s="416"/>
      <c r="G1307" s="409"/>
      <c r="H1307" s="646"/>
    </row>
    <row r="1308" spans="1:8">
      <c r="A1308" s="409"/>
      <c r="B1308" s="646"/>
      <c r="C1308" s="647"/>
      <c r="D1308" s="648"/>
      <c r="F1308" s="416"/>
      <c r="G1308" s="409"/>
      <c r="H1308" s="646"/>
    </row>
    <row r="1309" spans="1:8">
      <c r="A1309" s="409"/>
      <c r="B1309" s="646"/>
      <c r="C1309" s="647"/>
      <c r="D1309" s="648"/>
      <c r="F1309" s="416"/>
      <c r="G1309" s="409"/>
      <c r="H1309" s="646"/>
    </row>
    <row r="1310" spans="1:8">
      <c r="A1310" s="409"/>
      <c r="B1310" s="646"/>
      <c r="C1310" s="647"/>
      <c r="D1310" s="648"/>
      <c r="F1310" s="416"/>
      <c r="G1310" s="409"/>
      <c r="H1310" s="646"/>
    </row>
    <row r="1311" spans="1:8">
      <c r="A1311" s="409"/>
      <c r="B1311" s="646"/>
      <c r="C1311" s="647"/>
      <c r="D1311" s="648"/>
      <c r="F1311" s="416"/>
      <c r="G1311" s="409"/>
      <c r="H1311" s="646"/>
    </row>
    <row r="1312" spans="1:8">
      <c r="A1312" s="409"/>
      <c r="B1312" s="646"/>
      <c r="C1312" s="647"/>
      <c r="D1312" s="648"/>
      <c r="F1312" s="416"/>
      <c r="G1312" s="409"/>
      <c r="H1312" s="646"/>
    </row>
    <row r="1313" spans="1:8">
      <c r="A1313" s="409"/>
      <c r="B1313" s="646"/>
      <c r="C1313" s="647"/>
      <c r="D1313" s="648"/>
      <c r="F1313" s="416"/>
      <c r="G1313" s="409"/>
      <c r="H1313" s="646"/>
    </row>
    <row r="1314" spans="1:8">
      <c r="A1314" s="409"/>
      <c r="B1314" s="646"/>
      <c r="C1314" s="647"/>
      <c r="D1314" s="648"/>
      <c r="F1314" s="416"/>
      <c r="G1314" s="409"/>
      <c r="H1314" s="646"/>
    </row>
    <row r="1315" spans="1:8">
      <c r="A1315" s="409"/>
      <c r="B1315" s="646"/>
      <c r="C1315" s="647"/>
      <c r="D1315" s="648"/>
      <c r="F1315" s="416"/>
      <c r="G1315" s="409"/>
      <c r="H1315" s="646"/>
    </row>
    <row r="1316" spans="1:8">
      <c r="A1316" s="409"/>
      <c r="B1316" s="646"/>
      <c r="C1316" s="647"/>
      <c r="D1316" s="648"/>
      <c r="F1316" s="416"/>
      <c r="G1316" s="409"/>
      <c r="H1316" s="646"/>
    </row>
    <row r="1317" spans="1:8">
      <c r="A1317" s="409"/>
      <c r="B1317" s="646"/>
      <c r="C1317" s="647"/>
      <c r="D1317" s="648"/>
      <c r="F1317" s="416"/>
      <c r="G1317" s="409"/>
      <c r="H1317" s="646"/>
    </row>
    <row r="1318" spans="1:8">
      <c r="A1318" s="409"/>
      <c r="B1318" s="646"/>
      <c r="C1318" s="647"/>
      <c r="D1318" s="648"/>
      <c r="F1318" s="416"/>
      <c r="G1318" s="409"/>
      <c r="H1318" s="646"/>
    </row>
    <row r="1319" spans="1:8">
      <c r="A1319" s="409"/>
      <c r="B1319" s="646"/>
      <c r="C1319" s="647"/>
      <c r="D1319" s="648"/>
      <c r="F1319" s="416"/>
      <c r="G1319" s="409"/>
      <c r="H1319" s="646"/>
    </row>
    <row r="1320" spans="1:8">
      <c r="A1320" s="409"/>
      <c r="B1320" s="646"/>
      <c r="C1320" s="647"/>
      <c r="D1320" s="648"/>
      <c r="F1320" s="416"/>
      <c r="G1320" s="409"/>
      <c r="H1320" s="646"/>
    </row>
    <row r="1321" spans="1:8">
      <c r="A1321" s="409"/>
      <c r="B1321" s="646"/>
      <c r="C1321" s="647"/>
      <c r="D1321" s="648"/>
      <c r="F1321" s="416"/>
      <c r="G1321" s="409"/>
      <c r="H1321" s="646"/>
    </row>
    <row r="1322" spans="1:8">
      <c r="A1322" s="409"/>
      <c r="B1322" s="646"/>
      <c r="C1322" s="647"/>
      <c r="D1322" s="648"/>
      <c r="F1322" s="416"/>
      <c r="G1322" s="409"/>
      <c r="H1322" s="646"/>
    </row>
    <row r="1323" spans="1:8">
      <c r="A1323" s="409"/>
      <c r="B1323" s="646"/>
      <c r="C1323" s="647"/>
      <c r="D1323" s="648"/>
      <c r="F1323" s="416"/>
      <c r="G1323" s="409"/>
      <c r="H1323" s="646"/>
    </row>
    <row r="1324" spans="1:8">
      <c r="A1324" s="409"/>
      <c r="B1324" s="646"/>
      <c r="C1324" s="647"/>
      <c r="D1324" s="648"/>
      <c r="F1324" s="416"/>
      <c r="G1324" s="409"/>
      <c r="H1324" s="646"/>
    </row>
    <row r="1325" spans="1:8">
      <c r="A1325" s="409"/>
      <c r="B1325" s="646"/>
      <c r="C1325" s="647"/>
      <c r="D1325" s="648"/>
      <c r="F1325" s="416"/>
      <c r="G1325" s="409"/>
      <c r="H1325" s="646"/>
    </row>
    <row r="1326" spans="1:8">
      <c r="A1326" s="409"/>
      <c r="B1326" s="646"/>
      <c r="C1326" s="647"/>
      <c r="D1326" s="648"/>
      <c r="F1326" s="416"/>
      <c r="G1326" s="409"/>
      <c r="H1326" s="646"/>
    </row>
    <row r="1327" spans="1:8">
      <c r="A1327" s="409"/>
      <c r="B1327" s="646"/>
      <c r="C1327" s="647"/>
      <c r="D1327" s="648"/>
      <c r="F1327" s="416"/>
      <c r="G1327" s="409"/>
      <c r="H1327" s="646"/>
    </row>
    <row r="1328" spans="1:8">
      <c r="A1328" s="409"/>
      <c r="B1328" s="646"/>
      <c r="C1328" s="647"/>
      <c r="D1328" s="648"/>
      <c r="F1328" s="416"/>
      <c r="G1328" s="409"/>
      <c r="H1328" s="646"/>
    </row>
    <row r="1329" spans="1:8">
      <c r="A1329" s="409"/>
      <c r="B1329" s="646"/>
      <c r="C1329" s="647"/>
      <c r="D1329" s="648"/>
      <c r="F1329" s="416"/>
      <c r="G1329" s="409"/>
      <c r="H1329" s="646"/>
    </row>
    <row r="1330" spans="1:8">
      <c r="A1330" s="409"/>
      <c r="B1330" s="646"/>
      <c r="C1330" s="647"/>
      <c r="D1330" s="648"/>
      <c r="F1330" s="416"/>
      <c r="G1330" s="409"/>
      <c r="H1330" s="646"/>
    </row>
    <row r="1331" spans="1:8">
      <c r="A1331" s="409"/>
      <c r="B1331" s="646"/>
      <c r="C1331" s="647"/>
      <c r="D1331" s="648"/>
      <c r="F1331" s="416"/>
      <c r="G1331" s="409"/>
      <c r="H1331" s="646"/>
    </row>
    <row r="1332" spans="1:8">
      <c r="A1332" s="409"/>
      <c r="B1332" s="646"/>
      <c r="C1332" s="647"/>
      <c r="D1332" s="648"/>
      <c r="F1332" s="416"/>
      <c r="G1332" s="409"/>
      <c r="H1332" s="646"/>
    </row>
    <row r="1333" spans="1:8">
      <c r="A1333" s="409"/>
      <c r="B1333" s="646"/>
      <c r="C1333" s="647"/>
      <c r="D1333" s="648"/>
      <c r="F1333" s="416"/>
      <c r="G1333" s="409"/>
      <c r="H1333" s="646"/>
    </row>
    <row r="1334" spans="1:8">
      <c r="A1334" s="409"/>
      <c r="B1334" s="646"/>
      <c r="C1334" s="647"/>
      <c r="D1334" s="648"/>
      <c r="F1334" s="416"/>
      <c r="G1334" s="409"/>
      <c r="H1334" s="646"/>
    </row>
    <row r="1335" spans="1:8">
      <c r="A1335" s="409"/>
      <c r="B1335" s="646"/>
      <c r="C1335" s="647"/>
      <c r="D1335" s="648"/>
      <c r="F1335" s="416"/>
      <c r="G1335" s="409"/>
      <c r="H1335" s="646"/>
    </row>
    <row r="1336" spans="1:8">
      <c r="A1336" s="409"/>
      <c r="B1336" s="646"/>
      <c r="C1336" s="647"/>
      <c r="D1336" s="648"/>
      <c r="F1336" s="416"/>
      <c r="G1336" s="409"/>
      <c r="H1336" s="646"/>
    </row>
    <row r="1337" spans="1:8">
      <c r="A1337" s="409"/>
      <c r="B1337" s="646"/>
      <c r="C1337" s="647"/>
      <c r="D1337" s="648"/>
      <c r="F1337" s="416"/>
      <c r="G1337" s="409"/>
      <c r="H1337" s="646"/>
    </row>
    <row r="1338" spans="1:8">
      <c r="A1338" s="409"/>
      <c r="B1338" s="646"/>
      <c r="C1338" s="647"/>
      <c r="D1338" s="648"/>
      <c r="F1338" s="416"/>
      <c r="G1338" s="409"/>
      <c r="H1338" s="646"/>
    </row>
    <row r="1339" spans="1:8">
      <c r="A1339" s="409"/>
      <c r="B1339" s="646"/>
      <c r="C1339" s="647"/>
      <c r="D1339" s="648"/>
      <c r="F1339" s="416"/>
      <c r="G1339" s="409"/>
      <c r="H1339" s="646"/>
    </row>
    <row r="1340" spans="1:8">
      <c r="A1340" s="409"/>
      <c r="B1340" s="646"/>
      <c r="C1340" s="647"/>
      <c r="D1340" s="648"/>
      <c r="F1340" s="416"/>
      <c r="G1340" s="409"/>
      <c r="H1340" s="646"/>
    </row>
    <row r="1341" spans="1:8">
      <c r="A1341" s="409"/>
      <c r="B1341" s="646"/>
      <c r="C1341" s="647"/>
      <c r="D1341" s="648"/>
      <c r="F1341" s="416"/>
      <c r="G1341" s="409"/>
      <c r="H1341" s="646"/>
    </row>
    <row r="1342" spans="1:8">
      <c r="A1342" s="409"/>
      <c r="B1342" s="646"/>
      <c r="C1342" s="647"/>
      <c r="D1342" s="648"/>
      <c r="F1342" s="416"/>
      <c r="G1342" s="409"/>
      <c r="H1342" s="646"/>
    </row>
    <row r="1343" spans="1:8">
      <c r="A1343" s="409"/>
      <c r="B1343" s="646"/>
      <c r="C1343" s="647"/>
      <c r="D1343" s="648"/>
      <c r="F1343" s="416"/>
      <c r="G1343" s="409"/>
      <c r="H1343" s="646"/>
    </row>
    <row r="1344" spans="1:8">
      <c r="A1344" s="409"/>
      <c r="B1344" s="646"/>
      <c r="C1344" s="647"/>
      <c r="D1344" s="648"/>
      <c r="F1344" s="416"/>
      <c r="G1344" s="409"/>
      <c r="H1344" s="646"/>
    </row>
    <row r="1345" spans="1:8">
      <c r="A1345" s="409"/>
      <c r="B1345" s="646"/>
      <c r="C1345" s="647"/>
      <c r="D1345" s="648"/>
      <c r="F1345" s="416"/>
      <c r="G1345" s="409"/>
      <c r="H1345" s="646"/>
    </row>
    <row r="1346" spans="1:8">
      <c r="A1346" s="409"/>
      <c r="B1346" s="646"/>
      <c r="C1346" s="647"/>
      <c r="D1346" s="648"/>
      <c r="F1346" s="416"/>
      <c r="G1346" s="409"/>
      <c r="H1346" s="646"/>
    </row>
    <row r="1347" spans="1:8">
      <c r="A1347" s="409"/>
      <c r="B1347" s="646"/>
      <c r="C1347" s="647"/>
      <c r="D1347" s="648"/>
      <c r="F1347" s="416"/>
      <c r="G1347" s="409"/>
      <c r="H1347" s="646"/>
    </row>
    <row r="1348" spans="1:8">
      <c r="A1348" s="409"/>
      <c r="B1348" s="646"/>
      <c r="C1348" s="647"/>
      <c r="D1348" s="648"/>
      <c r="F1348" s="416"/>
      <c r="G1348" s="409"/>
      <c r="H1348" s="646"/>
    </row>
    <row r="1349" spans="1:8">
      <c r="A1349" s="409"/>
      <c r="B1349" s="646"/>
      <c r="C1349" s="647"/>
      <c r="D1349" s="648"/>
      <c r="F1349" s="416"/>
      <c r="G1349" s="409"/>
      <c r="H1349" s="646"/>
    </row>
    <row r="1350" spans="1:8">
      <c r="A1350" s="409"/>
      <c r="B1350" s="646"/>
      <c r="C1350" s="647"/>
      <c r="D1350" s="648"/>
      <c r="F1350" s="416"/>
      <c r="G1350" s="409"/>
      <c r="H1350" s="646"/>
    </row>
    <row r="1351" spans="1:8">
      <c r="A1351" s="409"/>
      <c r="B1351" s="646"/>
      <c r="C1351" s="647"/>
      <c r="D1351" s="648"/>
      <c r="F1351" s="416"/>
      <c r="G1351" s="409"/>
      <c r="H1351" s="646"/>
    </row>
    <row r="1352" spans="1:8">
      <c r="A1352" s="409"/>
      <c r="B1352" s="646"/>
      <c r="C1352" s="647"/>
      <c r="D1352" s="648"/>
      <c r="F1352" s="416"/>
      <c r="G1352" s="409"/>
      <c r="H1352" s="646"/>
    </row>
    <row r="1353" spans="1:8">
      <c r="A1353" s="409"/>
      <c r="B1353" s="646"/>
      <c r="C1353" s="647"/>
      <c r="D1353" s="648"/>
      <c r="F1353" s="416"/>
      <c r="G1353" s="409"/>
      <c r="H1353" s="646"/>
    </row>
    <row r="1354" spans="1:8">
      <c r="A1354" s="409"/>
      <c r="B1354" s="646"/>
      <c r="C1354" s="647"/>
      <c r="D1354" s="648"/>
      <c r="F1354" s="416"/>
      <c r="G1354" s="409"/>
      <c r="H1354" s="646"/>
    </row>
    <row r="1355" spans="1:8">
      <c r="A1355" s="409"/>
      <c r="B1355" s="646"/>
      <c r="C1355" s="647"/>
      <c r="D1355" s="648"/>
      <c r="F1355" s="416"/>
      <c r="G1355" s="409"/>
      <c r="H1355" s="646"/>
    </row>
    <row r="1356" spans="1:8">
      <c r="A1356" s="409"/>
      <c r="B1356" s="646"/>
      <c r="C1356" s="647"/>
      <c r="D1356" s="648"/>
      <c r="F1356" s="416"/>
      <c r="G1356" s="409"/>
      <c r="H1356" s="646"/>
    </row>
    <row r="1357" spans="1:8">
      <c r="A1357" s="409"/>
      <c r="B1357" s="646"/>
      <c r="C1357" s="647"/>
      <c r="D1357" s="648"/>
      <c r="F1357" s="416"/>
      <c r="G1357" s="409"/>
      <c r="H1357" s="646"/>
    </row>
    <row r="1358" spans="1:8">
      <c r="A1358" s="409"/>
      <c r="B1358" s="646"/>
      <c r="C1358" s="647"/>
      <c r="D1358" s="648"/>
      <c r="F1358" s="416"/>
      <c r="G1358" s="409"/>
      <c r="H1358" s="646"/>
    </row>
    <row r="1359" spans="1:8">
      <c r="A1359" s="409"/>
      <c r="B1359" s="646"/>
      <c r="C1359" s="647"/>
      <c r="D1359" s="648"/>
      <c r="F1359" s="416"/>
      <c r="G1359" s="409"/>
      <c r="H1359" s="646"/>
    </row>
    <row r="1360" spans="1:8">
      <c r="A1360" s="409"/>
      <c r="B1360" s="646"/>
      <c r="C1360" s="647"/>
      <c r="D1360" s="648"/>
      <c r="F1360" s="416"/>
      <c r="G1360" s="409"/>
      <c r="H1360" s="646"/>
    </row>
    <row r="1361" spans="1:8">
      <c r="A1361" s="409"/>
      <c r="B1361" s="646"/>
      <c r="C1361" s="647"/>
      <c r="D1361" s="648"/>
      <c r="F1361" s="416"/>
      <c r="G1361" s="409"/>
      <c r="H1361" s="646"/>
    </row>
    <row r="1362" spans="1:8">
      <c r="A1362" s="409"/>
      <c r="B1362" s="646"/>
      <c r="C1362" s="647"/>
      <c r="D1362" s="648"/>
      <c r="F1362" s="416"/>
      <c r="G1362" s="409"/>
      <c r="H1362" s="646"/>
    </row>
    <row r="1363" spans="1:8">
      <c r="A1363" s="409"/>
      <c r="B1363" s="646"/>
      <c r="C1363" s="647"/>
      <c r="D1363" s="648"/>
      <c r="F1363" s="416"/>
      <c r="G1363" s="409"/>
      <c r="H1363" s="646"/>
    </row>
    <row r="1364" spans="1:8">
      <c r="A1364" s="409"/>
      <c r="B1364" s="646"/>
      <c r="C1364" s="647"/>
      <c r="D1364" s="648"/>
      <c r="F1364" s="416"/>
      <c r="G1364" s="409"/>
      <c r="H1364" s="646"/>
    </row>
    <row r="1365" spans="1:8">
      <c r="A1365" s="409"/>
      <c r="B1365" s="646"/>
      <c r="C1365" s="647"/>
      <c r="D1365" s="648"/>
      <c r="F1365" s="416"/>
      <c r="G1365" s="409"/>
      <c r="H1365" s="646"/>
    </row>
    <row r="1366" spans="1:8">
      <c r="A1366" s="409"/>
      <c r="B1366" s="646"/>
      <c r="C1366" s="647"/>
      <c r="D1366" s="648"/>
      <c r="F1366" s="416"/>
      <c r="G1366" s="409"/>
      <c r="H1366" s="646"/>
    </row>
    <row r="1367" spans="1:8">
      <c r="A1367" s="409"/>
      <c r="B1367" s="646"/>
      <c r="C1367" s="647"/>
      <c r="D1367" s="648"/>
      <c r="F1367" s="416"/>
      <c r="G1367" s="409"/>
      <c r="H1367" s="646"/>
    </row>
    <row r="1368" spans="1:8">
      <c r="A1368" s="409"/>
      <c r="B1368" s="646"/>
      <c r="C1368" s="647"/>
      <c r="D1368" s="648"/>
      <c r="F1368" s="416"/>
      <c r="G1368" s="409"/>
      <c r="H1368" s="646"/>
    </row>
    <row r="1369" spans="1:8">
      <c r="A1369" s="409"/>
      <c r="B1369" s="646"/>
      <c r="C1369" s="647"/>
      <c r="D1369" s="648"/>
      <c r="F1369" s="416"/>
      <c r="G1369" s="409"/>
      <c r="H1369" s="646"/>
    </row>
    <row r="1370" spans="1:8">
      <c r="A1370" s="409"/>
      <c r="B1370" s="646"/>
      <c r="C1370" s="647"/>
      <c r="D1370" s="648"/>
      <c r="F1370" s="416"/>
      <c r="G1370" s="409"/>
      <c r="H1370" s="646"/>
    </row>
    <row r="1371" spans="1:8">
      <c r="A1371" s="409"/>
      <c r="B1371" s="646"/>
      <c r="C1371" s="647"/>
      <c r="D1371" s="648"/>
      <c r="F1371" s="416"/>
      <c r="G1371" s="409"/>
      <c r="H1371" s="646"/>
    </row>
    <row r="1372" spans="1:8">
      <c r="A1372" s="409"/>
      <c r="B1372" s="646"/>
      <c r="C1372" s="647"/>
      <c r="D1372" s="648"/>
      <c r="F1372" s="416"/>
      <c r="G1372" s="409"/>
      <c r="H1372" s="646"/>
    </row>
    <row r="1373" spans="1:8">
      <c r="A1373" s="409"/>
      <c r="B1373" s="646"/>
      <c r="C1373" s="647"/>
      <c r="D1373" s="648"/>
      <c r="F1373" s="416"/>
      <c r="G1373" s="409"/>
      <c r="H1373" s="646"/>
    </row>
    <row r="1374" spans="1:8">
      <c r="A1374" s="409"/>
      <c r="B1374" s="646"/>
      <c r="C1374" s="647"/>
      <c r="D1374" s="648"/>
      <c r="F1374" s="416"/>
      <c r="G1374" s="409"/>
      <c r="H1374" s="646"/>
    </row>
    <row r="1375" spans="1:8">
      <c r="A1375" s="409"/>
      <c r="B1375" s="646"/>
      <c r="C1375" s="647"/>
      <c r="D1375" s="648"/>
      <c r="F1375" s="416"/>
      <c r="G1375" s="409"/>
      <c r="H1375" s="646"/>
    </row>
    <row r="1376" spans="1:8">
      <c r="A1376" s="409"/>
      <c r="B1376" s="646"/>
      <c r="C1376" s="647"/>
      <c r="D1376" s="648"/>
      <c r="F1376" s="416"/>
      <c r="G1376" s="409"/>
      <c r="H1376" s="646"/>
    </row>
    <row r="1377" spans="1:8">
      <c r="A1377" s="409"/>
      <c r="B1377" s="646"/>
      <c r="C1377" s="647"/>
      <c r="D1377" s="648"/>
      <c r="F1377" s="416"/>
      <c r="G1377" s="409"/>
      <c r="H1377" s="646"/>
    </row>
    <row r="1378" spans="1:8">
      <c r="A1378" s="409"/>
      <c r="B1378" s="646"/>
      <c r="C1378" s="647"/>
      <c r="D1378" s="648"/>
      <c r="F1378" s="416"/>
      <c r="G1378" s="409"/>
      <c r="H1378" s="646"/>
    </row>
    <row r="1379" spans="1:8">
      <c r="A1379" s="409"/>
      <c r="B1379" s="646"/>
      <c r="C1379" s="647"/>
      <c r="D1379" s="648"/>
      <c r="F1379" s="416"/>
      <c r="G1379" s="409"/>
      <c r="H1379" s="646"/>
    </row>
    <row r="1380" spans="1:8">
      <c r="A1380" s="409"/>
      <c r="B1380" s="646"/>
      <c r="C1380" s="647"/>
      <c r="D1380" s="648"/>
      <c r="F1380" s="416"/>
      <c r="G1380" s="409"/>
      <c r="H1380" s="646"/>
    </row>
    <row r="1381" spans="1:8">
      <c r="A1381" s="409"/>
      <c r="B1381" s="646"/>
      <c r="C1381" s="647"/>
      <c r="D1381" s="648"/>
      <c r="F1381" s="416"/>
      <c r="G1381" s="409"/>
      <c r="H1381" s="646"/>
    </row>
    <row r="1382" spans="1:8">
      <c r="A1382" s="409"/>
      <c r="B1382" s="646"/>
      <c r="C1382" s="647"/>
      <c r="D1382" s="648"/>
      <c r="F1382" s="416"/>
      <c r="G1382" s="409"/>
      <c r="H1382" s="646"/>
    </row>
    <row r="1383" spans="1:8">
      <c r="A1383" s="409"/>
      <c r="B1383" s="646"/>
      <c r="C1383" s="647"/>
      <c r="D1383" s="648"/>
      <c r="F1383" s="416"/>
      <c r="G1383" s="409"/>
      <c r="H1383" s="646"/>
    </row>
    <row r="1384" spans="1:8">
      <c r="A1384" s="409"/>
      <c r="B1384" s="646"/>
      <c r="C1384" s="647"/>
      <c r="D1384" s="648"/>
      <c r="F1384" s="416"/>
      <c r="G1384" s="409"/>
      <c r="H1384" s="646"/>
    </row>
    <row r="1385" spans="1:8">
      <c r="A1385" s="409"/>
      <c r="B1385" s="646"/>
      <c r="C1385" s="647"/>
      <c r="D1385" s="648"/>
      <c r="F1385" s="416"/>
      <c r="G1385" s="409"/>
      <c r="H1385" s="646"/>
    </row>
    <row r="1386" spans="1:8">
      <c r="A1386" s="409"/>
      <c r="B1386" s="646"/>
      <c r="C1386" s="647"/>
      <c r="D1386" s="648"/>
      <c r="F1386" s="416"/>
      <c r="G1386" s="409"/>
      <c r="H1386" s="646"/>
    </row>
    <row r="1387" spans="1:8">
      <c r="A1387" s="409"/>
      <c r="B1387" s="646"/>
      <c r="C1387" s="647"/>
      <c r="D1387" s="648"/>
      <c r="F1387" s="416"/>
      <c r="G1387" s="409"/>
      <c r="H1387" s="646"/>
    </row>
    <row r="1388" spans="1:8">
      <c r="A1388" s="409"/>
      <c r="B1388" s="646"/>
      <c r="C1388" s="647"/>
      <c r="D1388" s="648"/>
      <c r="F1388" s="416"/>
      <c r="G1388" s="409"/>
      <c r="H1388" s="646"/>
    </row>
    <row r="1389" spans="1:8">
      <c r="A1389" s="409"/>
      <c r="B1389" s="646"/>
      <c r="C1389" s="647"/>
      <c r="D1389" s="648"/>
      <c r="F1389" s="416"/>
      <c r="G1389" s="409"/>
      <c r="H1389" s="646"/>
    </row>
    <row r="1390" spans="1:8">
      <c r="A1390" s="409"/>
      <c r="B1390" s="646"/>
      <c r="C1390" s="647"/>
      <c r="D1390" s="648"/>
      <c r="F1390" s="416"/>
      <c r="G1390" s="409"/>
      <c r="H1390" s="646"/>
    </row>
    <row r="1391" spans="1:8">
      <c r="A1391" s="409"/>
      <c r="B1391" s="646"/>
      <c r="C1391" s="647"/>
      <c r="D1391" s="648"/>
      <c r="F1391" s="416"/>
      <c r="G1391" s="409"/>
      <c r="H1391" s="646"/>
    </row>
    <row r="1392" spans="1:8">
      <c r="A1392" s="409"/>
      <c r="B1392" s="646"/>
      <c r="C1392" s="647"/>
      <c r="D1392" s="648"/>
      <c r="F1392" s="416"/>
      <c r="G1392" s="409"/>
      <c r="H1392" s="646"/>
    </row>
    <row r="1393" spans="1:8">
      <c r="A1393" s="409"/>
      <c r="B1393" s="646"/>
      <c r="C1393" s="647"/>
      <c r="D1393" s="648"/>
      <c r="F1393" s="416"/>
      <c r="G1393" s="409"/>
      <c r="H1393" s="646"/>
    </row>
    <row r="1394" spans="1:8">
      <c r="A1394" s="409"/>
      <c r="B1394" s="646"/>
      <c r="C1394" s="647"/>
      <c r="D1394" s="648"/>
      <c r="F1394" s="416"/>
      <c r="G1394" s="409"/>
      <c r="H1394" s="646"/>
    </row>
    <row r="1395" spans="1:8">
      <c r="A1395" s="409"/>
      <c r="B1395" s="646"/>
      <c r="C1395" s="647"/>
      <c r="D1395" s="648"/>
      <c r="F1395" s="416"/>
      <c r="G1395" s="409"/>
      <c r="H1395" s="646"/>
    </row>
    <row r="1396" spans="1:8">
      <c r="A1396" s="409"/>
      <c r="B1396" s="646"/>
      <c r="C1396" s="647"/>
      <c r="D1396" s="648"/>
      <c r="F1396" s="416"/>
      <c r="G1396" s="409"/>
      <c r="H1396" s="646"/>
    </row>
    <row r="1397" spans="1:8">
      <c r="A1397" s="409"/>
      <c r="B1397" s="646"/>
      <c r="C1397" s="647"/>
      <c r="D1397" s="648"/>
      <c r="F1397" s="416"/>
      <c r="G1397" s="409"/>
      <c r="H1397" s="646"/>
    </row>
    <row r="1398" spans="1:8">
      <c r="A1398" s="409"/>
      <c r="B1398" s="646"/>
      <c r="C1398" s="647"/>
      <c r="D1398" s="648"/>
      <c r="F1398" s="416"/>
      <c r="G1398" s="409"/>
      <c r="H1398" s="646"/>
    </row>
    <row r="1399" spans="1:8">
      <c r="A1399" s="409"/>
      <c r="B1399" s="646"/>
      <c r="C1399" s="647"/>
      <c r="D1399" s="648"/>
      <c r="F1399" s="416"/>
      <c r="G1399" s="409"/>
      <c r="H1399" s="646"/>
    </row>
    <row r="1400" spans="1:8">
      <c r="A1400" s="409"/>
      <c r="B1400" s="646"/>
      <c r="C1400" s="647"/>
      <c r="D1400" s="648"/>
      <c r="F1400" s="416"/>
      <c r="G1400" s="409"/>
      <c r="H1400" s="646"/>
    </row>
    <row r="1401" spans="1:8">
      <c r="A1401" s="409"/>
      <c r="B1401" s="646"/>
      <c r="C1401" s="647"/>
      <c r="D1401" s="648"/>
      <c r="F1401" s="416"/>
      <c r="G1401" s="409"/>
      <c r="H1401" s="646"/>
    </row>
    <row r="1402" spans="1:8">
      <c r="A1402" s="409"/>
      <c r="B1402" s="646"/>
      <c r="C1402" s="647"/>
      <c r="D1402" s="648"/>
      <c r="F1402" s="416"/>
      <c r="G1402" s="409"/>
      <c r="H1402" s="646"/>
    </row>
    <row r="1403" spans="1:8">
      <c r="A1403" s="409"/>
      <c r="B1403" s="646"/>
      <c r="C1403" s="647"/>
      <c r="D1403" s="648"/>
      <c r="F1403" s="416"/>
      <c r="G1403" s="409"/>
      <c r="H1403" s="646"/>
    </row>
    <row r="1404" spans="1:8">
      <c r="A1404" s="409"/>
      <c r="B1404" s="646"/>
      <c r="C1404" s="647"/>
      <c r="D1404" s="648"/>
      <c r="F1404" s="416"/>
      <c r="G1404" s="409"/>
      <c r="H1404" s="646"/>
    </row>
    <row r="1405" spans="1:8">
      <c r="A1405" s="409"/>
      <c r="B1405" s="646"/>
      <c r="C1405" s="647"/>
      <c r="D1405" s="648"/>
      <c r="F1405" s="416"/>
      <c r="G1405" s="409"/>
      <c r="H1405" s="646"/>
    </row>
    <row r="1406" spans="1:8">
      <c r="A1406" s="409"/>
      <c r="B1406" s="646"/>
      <c r="C1406" s="647"/>
      <c r="D1406" s="648"/>
      <c r="F1406" s="416"/>
      <c r="G1406" s="409"/>
      <c r="H1406" s="646"/>
    </row>
    <row r="1407" spans="1:8">
      <c r="A1407" s="409"/>
      <c r="B1407" s="646"/>
      <c r="C1407" s="647"/>
      <c r="D1407" s="648"/>
      <c r="F1407" s="416"/>
      <c r="G1407" s="409"/>
      <c r="H1407" s="646"/>
    </row>
    <row r="1408" spans="1:8">
      <c r="A1408" s="409"/>
      <c r="B1408" s="646"/>
      <c r="C1408" s="647"/>
      <c r="D1408" s="648"/>
      <c r="F1408" s="416"/>
      <c r="G1408" s="409"/>
      <c r="H1408" s="646"/>
    </row>
    <row r="1409" spans="1:8">
      <c r="A1409" s="409"/>
      <c r="B1409" s="646"/>
      <c r="C1409" s="647"/>
      <c r="D1409" s="648"/>
      <c r="F1409" s="416"/>
      <c r="G1409" s="409"/>
      <c r="H1409" s="646"/>
    </row>
    <row r="1410" spans="1:8">
      <c r="A1410" s="409"/>
      <c r="B1410" s="646"/>
      <c r="C1410" s="647"/>
      <c r="D1410" s="648"/>
      <c r="F1410" s="416"/>
      <c r="G1410" s="409"/>
      <c r="H1410" s="646"/>
    </row>
    <row r="1411" spans="1:8">
      <c r="A1411" s="409"/>
      <c r="B1411" s="646"/>
      <c r="C1411" s="647"/>
      <c r="D1411" s="648"/>
      <c r="F1411" s="416"/>
      <c r="G1411" s="409"/>
      <c r="H1411" s="646"/>
    </row>
    <row r="1412" spans="1:8">
      <c r="A1412" s="409"/>
      <c r="B1412" s="646"/>
      <c r="C1412" s="647"/>
      <c r="D1412" s="648"/>
      <c r="F1412" s="416"/>
      <c r="G1412" s="409"/>
      <c r="H1412" s="646"/>
    </row>
    <row r="1413" spans="1:8">
      <c r="A1413" s="409"/>
      <c r="B1413" s="646"/>
      <c r="C1413" s="647"/>
      <c r="D1413" s="648"/>
      <c r="F1413" s="416"/>
      <c r="G1413" s="409"/>
      <c r="H1413" s="646"/>
    </row>
    <row r="1414" spans="1:8">
      <c r="A1414" s="409"/>
      <c r="B1414" s="646"/>
      <c r="C1414" s="647"/>
      <c r="D1414" s="648"/>
      <c r="F1414" s="416"/>
      <c r="G1414" s="409"/>
      <c r="H1414" s="646"/>
    </row>
    <row r="1415" spans="1:8">
      <c r="A1415" s="409"/>
      <c r="B1415" s="646"/>
      <c r="C1415" s="647"/>
      <c r="D1415" s="648"/>
      <c r="F1415" s="416"/>
      <c r="G1415" s="409"/>
      <c r="H1415" s="646"/>
    </row>
    <row r="1416" spans="1:8">
      <c r="A1416" s="409"/>
      <c r="B1416" s="646"/>
      <c r="C1416" s="647"/>
      <c r="D1416" s="648"/>
      <c r="F1416" s="416"/>
      <c r="G1416" s="409"/>
      <c r="H1416" s="646"/>
    </row>
    <row r="1417" spans="1:8">
      <c r="A1417" s="409"/>
      <c r="B1417" s="646"/>
      <c r="C1417" s="647"/>
      <c r="D1417" s="648"/>
      <c r="F1417" s="416"/>
      <c r="G1417" s="409"/>
      <c r="H1417" s="646"/>
    </row>
    <row r="1418" spans="1:8">
      <c r="A1418" s="409"/>
      <c r="B1418" s="646"/>
      <c r="C1418" s="647"/>
      <c r="D1418" s="648"/>
      <c r="F1418" s="416"/>
      <c r="G1418" s="409"/>
      <c r="H1418" s="646"/>
    </row>
    <row r="1419" spans="1:8">
      <c r="A1419" s="409"/>
      <c r="B1419" s="646"/>
      <c r="C1419" s="647"/>
      <c r="D1419" s="648"/>
      <c r="F1419" s="416"/>
      <c r="G1419" s="409"/>
      <c r="H1419" s="646"/>
    </row>
    <row r="1420" spans="1:8">
      <c r="A1420" s="409"/>
      <c r="B1420" s="646"/>
      <c r="C1420" s="647"/>
      <c r="D1420" s="648"/>
      <c r="F1420" s="416"/>
      <c r="G1420" s="409"/>
      <c r="H1420" s="646"/>
    </row>
    <row r="1421" spans="1:8">
      <c r="A1421" s="409"/>
      <c r="B1421" s="646"/>
      <c r="C1421" s="647"/>
      <c r="D1421" s="648"/>
      <c r="F1421" s="416"/>
      <c r="G1421" s="409"/>
      <c r="H1421" s="646"/>
    </row>
    <row r="1422" spans="1:8">
      <c r="A1422" s="409"/>
      <c r="B1422" s="646"/>
      <c r="C1422" s="647"/>
      <c r="D1422" s="648"/>
      <c r="F1422" s="416"/>
      <c r="G1422" s="409"/>
      <c r="H1422" s="646"/>
    </row>
    <row r="1423" spans="1:8">
      <c r="A1423" s="409"/>
      <c r="B1423" s="646"/>
      <c r="C1423" s="647"/>
      <c r="D1423" s="648"/>
      <c r="F1423" s="416"/>
      <c r="G1423" s="409"/>
      <c r="H1423" s="646"/>
    </row>
    <row r="1424" spans="1:8">
      <c r="A1424" s="409"/>
      <c r="B1424" s="646"/>
      <c r="C1424" s="647"/>
      <c r="D1424" s="648"/>
      <c r="F1424" s="416"/>
      <c r="G1424" s="409"/>
      <c r="H1424" s="646"/>
    </row>
    <row r="1425" spans="1:8">
      <c r="A1425" s="409"/>
      <c r="B1425" s="646"/>
      <c r="C1425" s="647"/>
      <c r="D1425" s="648"/>
      <c r="F1425" s="416"/>
      <c r="G1425" s="409"/>
      <c r="H1425" s="646"/>
    </row>
    <row r="1426" spans="1:8">
      <c r="A1426" s="409"/>
      <c r="B1426" s="646"/>
      <c r="C1426" s="647"/>
      <c r="D1426" s="648"/>
      <c r="F1426" s="416"/>
      <c r="G1426" s="409"/>
      <c r="H1426" s="646"/>
    </row>
    <row r="1427" spans="1:8">
      <c r="A1427" s="409"/>
      <c r="B1427" s="646"/>
      <c r="C1427" s="647"/>
      <c r="D1427" s="648"/>
      <c r="F1427" s="416"/>
      <c r="G1427" s="409"/>
      <c r="H1427" s="646"/>
    </row>
    <row r="1428" spans="1:8">
      <c r="A1428" s="409"/>
      <c r="B1428" s="646"/>
      <c r="C1428" s="647"/>
      <c r="D1428" s="648"/>
      <c r="F1428" s="416"/>
      <c r="G1428" s="409"/>
      <c r="H1428" s="646"/>
    </row>
    <row r="1429" spans="1:8">
      <c r="A1429" s="409"/>
      <c r="B1429" s="646"/>
      <c r="C1429" s="647"/>
      <c r="D1429" s="648"/>
      <c r="F1429" s="416"/>
      <c r="G1429" s="409"/>
      <c r="H1429" s="646"/>
    </row>
    <row r="1430" spans="1:8">
      <c r="A1430" s="409"/>
      <c r="B1430" s="646"/>
      <c r="C1430" s="647"/>
      <c r="D1430" s="648"/>
      <c r="F1430" s="416"/>
      <c r="G1430" s="409"/>
      <c r="H1430" s="646"/>
    </row>
    <row r="1431" spans="1:8">
      <c r="A1431" s="409"/>
      <c r="B1431" s="646"/>
      <c r="C1431" s="647"/>
      <c r="D1431" s="648"/>
      <c r="F1431" s="416"/>
      <c r="G1431" s="409"/>
      <c r="H1431" s="646"/>
    </row>
    <row r="1432" spans="1:8">
      <c r="A1432" s="409"/>
      <c r="B1432" s="646"/>
      <c r="C1432" s="647"/>
      <c r="D1432" s="648"/>
      <c r="F1432" s="416"/>
      <c r="G1432" s="409"/>
      <c r="H1432" s="646"/>
    </row>
    <row r="1433" spans="1:8">
      <c r="A1433" s="409"/>
      <c r="B1433" s="646"/>
      <c r="C1433" s="647"/>
      <c r="D1433" s="648"/>
      <c r="F1433" s="416"/>
      <c r="G1433" s="409"/>
      <c r="H1433" s="646"/>
    </row>
    <row r="1434" spans="1:8">
      <c r="A1434" s="409"/>
      <c r="B1434" s="646"/>
      <c r="C1434" s="647"/>
      <c r="D1434" s="648"/>
      <c r="F1434" s="416"/>
      <c r="G1434" s="409"/>
      <c r="H1434" s="646"/>
    </row>
    <row r="1435" spans="1:8">
      <c r="A1435" s="409"/>
      <c r="B1435" s="646"/>
      <c r="C1435" s="647"/>
      <c r="D1435" s="648"/>
      <c r="F1435" s="416"/>
      <c r="G1435" s="409"/>
      <c r="H1435" s="646"/>
    </row>
    <row r="1436" spans="1:8">
      <c r="A1436" s="409"/>
      <c r="B1436" s="646"/>
      <c r="C1436" s="647"/>
      <c r="D1436" s="648"/>
      <c r="F1436" s="416"/>
      <c r="G1436" s="409"/>
      <c r="H1436" s="646"/>
    </row>
    <row r="1437" spans="1:8">
      <c r="A1437" s="409"/>
      <c r="B1437" s="646"/>
      <c r="C1437" s="647"/>
      <c r="D1437" s="648"/>
      <c r="F1437" s="416"/>
      <c r="G1437" s="409"/>
      <c r="H1437" s="646"/>
    </row>
    <row r="1438" spans="1:8">
      <c r="A1438" s="409"/>
      <c r="B1438" s="646"/>
      <c r="C1438" s="647"/>
      <c r="D1438" s="648"/>
      <c r="F1438" s="416"/>
      <c r="G1438" s="409"/>
      <c r="H1438" s="646"/>
    </row>
    <row r="1439" spans="1:8">
      <c r="A1439" s="409"/>
      <c r="B1439" s="646"/>
      <c r="C1439" s="647"/>
      <c r="D1439" s="648"/>
      <c r="F1439" s="416"/>
      <c r="G1439" s="409"/>
      <c r="H1439" s="646"/>
    </row>
    <row r="1440" spans="1:8">
      <c r="A1440" s="409"/>
      <c r="B1440" s="646"/>
      <c r="C1440" s="647"/>
      <c r="D1440" s="648"/>
      <c r="F1440" s="416"/>
      <c r="G1440" s="409"/>
      <c r="H1440" s="646"/>
    </row>
    <row r="1441" spans="1:8">
      <c r="A1441" s="409"/>
      <c r="B1441" s="646"/>
      <c r="C1441" s="647"/>
      <c r="D1441" s="648"/>
      <c r="F1441" s="416"/>
      <c r="G1441" s="409"/>
      <c r="H1441" s="646"/>
    </row>
    <row r="1442" spans="1:8">
      <c r="A1442" s="409"/>
      <c r="B1442" s="646"/>
      <c r="C1442" s="647"/>
      <c r="D1442" s="648"/>
      <c r="F1442" s="416"/>
      <c r="G1442" s="409"/>
      <c r="H1442" s="646"/>
    </row>
    <row r="1443" spans="1:8">
      <c r="A1443" s="409"/>
      <c r="B1443" s="646"/>
      <c r="C1443" s="647"/>
      <c r="D1443" s="648"/>
      <c r="F1443" s="416"/>
      <c r="G1443" s="409"/>
      <c r="H1443" s="646"/>
    </row>
    <row r="1444" spans="1:8">
      <c r="A1444" s="409"/>
      <c r="B1444" s="646"/>
      <c r="C1444" s="647"/>
      <c r="D1444" s="648"/>
      <c r="F1444" s="416"/>
      <c r="G1444" s="409"/>
      <c r="H1444" s="646"/>
    </row>
    <row r="1445" spans="1:8">
      <c r="A1445" s="409"/>
      <c r="B1445" s="646"/>
      <c r="C1445" s="647"/>
      <c r="D1445" s="648"/>
      <c r="F1445" s="416"/>
      <c r="G1445" s="409"/>
      <c r="H1445" s="646"/>
    </row>
    <row r="1446" spans="1:8">
      <c r="A1446" s="409"/>
      <c r="B1446" s="646"/>
      <c r="C1446" s="647"/>
      <c r="D1446" s="648"/>
      <c r="F1446" s="416"/>
      <c r="G1446" s="409"/>
      <c r="H1446" s="646"/>
    </row>
    <row r="1447" spans="1:8">
      <c r="A1447" s="409"/>
      <c r="B1447" s="646"/>
      <c r="C1447" s="647"/>
      <c r="D1447" s="648"/>
      <c r="F1447" s="416"/>
      <c r="G1447" s="409"/>
      <c r="H1447" s="646"/>
    </row>
    <row r="1448" spans="1:8">
      <c r="A1448" s="409"/>
      <c r="B1448" s="646"/>
      <c r="C1448" s="647"/>
      <c r="D1448" s="648"/>
      <c r="F1448" s="416"/>
      <c r="G1448" s="409"/>
      <c r="H1448" s="646"/>
    </row>
    <row r="1449" spans="1:8">
      <c r="A1449" s="409"/>
      <c r="B1449" s="646"/>
      <c r="C1449" s="647"/>
      <c r="D1449" s="648"/>
      <c r="F1449" s="416"/>
      <c r="G1449" s="409"/>
      <c r="H1449" s="646"/>
    </row>
    <row r="1450" spans="1:8">
      <c r="A1450" s="409"/>
      <c r="B1450" s="646"/>
      <c r="C1450" s="647"/>
      <c r="D1450" s="648"/>
      <c r="F1450" s="416"/>
      <c r="G1450" s="409"/>
      <c r="H1450" s="646"/>
    </row>
    <row r="1451" spans="1:8">
      <c r="A1451" s="409"/>
      <c r="B1451" s="646"/>
      <c r="C1451" s="647"/>
      <c r="D1451" s="648"/>
      <c r="F1451" s="416"/>
      <c r="G1451" s="409"/>
      <c r="H1451" s="646"/>
    </row>
    <row r="1452" spans="1:8">
      <c r="A1452" s="409"/>
      <c r="B1452" s="646"/>
      <c r="C1452" s="647"/>
      <c r="D1452" s="648"/>
      <c r="F1452" s="416"/>
      <c r="G1452" s="409"/>
      <c r="H1452" s="646"/>
    </row>
    <row r="1453" spans="1:8">
      <c r="A1453" s="409"/>
      <c r="B1453" s="646"/>
      <c r="C1453" s="647"/>
      <c r="D1453" s="648"/>
      <c r="F1453" s="416"/>
      <c r="G1453" s="409"/>
      <c r="H1453" s="646"/>
    </row>
    <row r="1454" spans="1:8">
      <c r="A1454" s="409"/>
      <c r="B1454" s="646"/>
      <c r="C1454" s="647"/>
      <c r="D1454" s="648"/>
      <c r="F1454" s="416"/>
      <c r="G1454" s="409"/>
      <c r="H1454" s="646"/>
    </row>
    <row r="1455" spans="1:8">
      <c r="A1455" s="409"/>
      <c r="B1455" s="646"/>
      <c r="C1455" s="647"/>
      <c r="D1455" s="648"/>
      <c r="F1455" s="416"/>
      <c r="G1455" s="409"/>
      <c r="H1455" s="646"/>
    </row>
    <row r="1456" spans="1:8">
      <c r="A1456" s="409"/>
      <c r="B1456" s="646"/>
      <c r="C1456" s="647"/>
      <c r="D1456" s="648"/>
      <c r="F1456" s="416"/>
      <c r="G1456" s="409"/>
      <c r="H1456" s="646"/>
    </row>
    <row r="1457" spans="1:8">
      <c r="A1457" s="409"/>
      <c r="B1457" s="646"/>
      <c r="C1457" s="647"/>
      <c r="D1457" s="648"/>
      <c r="F1457" s="416"/>
      <c r="G1457" s="409"/>
      <c r="H1457" s="646"/>
    </row>
    <row r="1458" spans="1:8">
      <c r="A1458" s="409"/>
      <c r="B1458" s="646"/>
      <c r="C1458" s="647"/>
      <c r="D1458" s="648"/>
      <c r="F1458" s="416"/>
      <c r="G1458" s="409"/>
      <c r="H1458" s="646"/>
    </row>
    <row r="1459" spans="1:8">
      <c r="A1459" s="409"/>
      <c r="B1459" s="646"/>
      <c r="C1459" s="647"/>
      <c r="D1459" s="648"/>
      <c r="F1459" s="416"/>
      <c r="G1459" s="409"/>
      <c r="H1459" s="646"/>
    </row>
    <row r="1460" spans="1:8">
      <c r="A1460" s="409"/>
      <c r="B1460" s="646"/>
      <c r="C1460" s="647"/>
      <c r="D1460" s="648"/>
      <c r="F1460" s="416"/>
      <c r="G1460" s="409"/>
      <c r="H1460" s="646"/>
    </row>
    <row r="1461" spans="1:8">
      <c r="A1461" s="409"/>
      <c r="B1461" s="646"/>
      <c r="C1461" s="647"/>
      <c r="D1461" s="648"/>
      <c r="F1461" s="416"/>
      <c r="G1461" s="409"/>
      <c r="H1461" s="646"/>
    </row>
    <row r="1462" spans="1:8">
      <c r="A1462" s="409"/>
      <c r="B1462" s="646"/>
      <c r="C1462" s="647"/>
      <c r="D1462" s="648"/>
      <c r="F1462" s="416"/>
      <c r="G1462" s="409"/>
      <c r="H1462" s="646"/>
    </row>
    <row r="1463" spans="1:8">
      <c r="A1463" s="409"/>
      <c r="B1463" s="646"/>
      <c r="C1463" s="647"/>
      <c r="D1463" s="648"/>
      <c r="F1463" s="416"/>
      <c r="G1463" s="409"/>
      <c r="H1463" s="646"/>
    </row>
    <row r="1464" spans="1:8">
      <c r="A1464" s="409"/>
      <c r="B1464" s="646"/>
      <c r="C1464" s="647"/>
      <c r="D1464" s="648"/>
      <c r="F1464" s="416"/>
      <c r="G1464" s="409"/>
      <c r="H1464" s="646"/>
    </row>
    <row r="1465" spans="1:8">
      <c r="A1465" s="409"/>
      <c r="B1465" s="646"/>
      <c r="C1465" s="647"/>
      <c r="D1465" s="648"/>
      <c r="F1465" s="416"/>
      <c r="G1465" s="409"/>
      <c r="H1465" s="646"/>
    </row>
    <row r="1466" spans="1:8">
      <c r="A1466" s="409"/>
      <c r="B1466" s="646"/>
      <c r="C1466" s="647"/>
      <c r="D1466" s="648"/>
      <c r="F1466" s="416"/>
      <c r="G1466" s="409"/>
      <c r="H1466" s="646"/>
    </row>
    <row r="1467" spans="1:8">
      <c r="A1467" s="409"/>
      <c r="B1467" s="646"/>
      <c r="C1467" s="647"/>
      <c r="D1467" s="648"/>
      <c r="F1467" s="416"/>
      <c r="G1467" s="409"/>
      <c r="H1467" s="646"/>
    </row>
    <row r="1468" spans="1:8">
      <c r="A1468" s="409"/>
      <c r="B1468" s="646"/>
      <c r="C1468" s="647"/>
      <c r="D1468" s="648"/>
      <c r="F1468" s="416"/>
      <c r="G1468" s="409"/>
      <c r="H1468" s="646"/>
    </row>
    <row r="1469" spans="1:8">
      <c r="A1469" s="409"/>
      <c r="B1469" s="646"/>
      <c r="C1469" s="647"/>
      <c r="D1469" s="648"/>
      <c r="F1469" s="416"/>
      <c r="G1469" s="409"/>
      <c r="H1469" s="646"/>
    </row>
    <row r="1470" spans="1:8">
      <c r="A1470" s="409"/>
      <c r="B1470" s="646"/>
      <c r="C1470" s="647"/>
      <c r="D1470" s="648"/>
      <c r="F1470" s="416"/>
      <c r="G1470" s="409"/>
      <c r="H1470" s="646"/>
    </row>
    <row r="1471" spans="1:8">
      <c r="A1471" s="409"/>
      <c r="B1471" s="646"/>
      <c r="C1471" s="647"/>
      <c r="D1471" s="648"/>
      <c r="F1471" s="416"/>
      <c r="G1471" s="409"/>
      <c r="H1471" s="646"/>
    </row>
    <row r="1472" spans="1:8">
      <c r="A1472" s="409"/>
      <c r="B1472" s="646"/>
      <c r="C1472" s="647"/>
      <c r="D1472" s="648"/>
      <c r="F1472" s="416"/>
      <c r="G1472" s="409"/>
      <c r="H1472" s="646"/>
    </row>
    <row r="1473" spans="1:8">
      <c r="A1473" s="409"/>
      <c r="B1473" s="646"/>
      <c r="C1473" s="647"/>
      <c r="D1473" s="648"/>
      <c r="F1473" s="416"/>
      <c r="G1473" s="409"/>
      <c r="H1473" s="646"/>
    </row>
    <row r="1474" spans="1:8">
      <c r="A1474" s="409"/>
      <c r="B1474" s="646"/>
      <c r="C1474" s="647"/>
      <c r="D1474" s="648"/>
      <c r="F1474" s="416"/>
      <c r="G1474" s="409"/>
      <c r="H1474" s="646"/>
    </row>
    <row r="1475" spans="1:8">
      <c r="A1475" s="409"/>
      <c r="B1475" s="646"/>
      <c r="C1475" s="647"/>
      <c r="D1475" s="648"/>
      <c r="F1475" s="416"/>
      <c r="G1475" s="409"/>
      <c r="H1475" s="646"/>
    </row>
    <row r="1476" spans="1:8">
      <c r="A1476" s="409"/>
      <c r="B1476" s="646"/>
      <c r="C1476" s="647"/>
      <c r="D1476" s="648"/>
      <c r="F1476" s="416"/>
      <c r="G1476" s="409"/>
      <c r="H1476" s="646"/>
    </row>
    <row r="1477" spans="1:8">
      <c r="A1477" s="409"/>
      <c r="B1477" s="646"/>
      <c r="C1477" s="647"/>
      <c r="D1477" s="648"/>
      <c r="F1477" s="416"/>
      <c r="G1477" s="409"/>
      <c r="H1477" s="646"/>
    </row>
    <row r="1478" spans="1:8">
      <c r="A1478" s="409"/>
      <c r="B1478" s="646"/>
      <c r="C1478" s="647"/>
      <c r="D1478" s="648"/>
      <c r="F1478" s="416"/>
      <c r="G1478" s="409"/>
      <c r="H1478" s="646"/>
    </row>
    <row r="1479" spans="1:8">
      <c r="A1479" s="409"/>
      <c r="B1479" s="646"/>
      <c r="C1479" s="647"/>
      <c r="D1479" s="648"/>
      <c r="F1479" s="416"/>
      <c r="G1479" s="409"/>
      <c r="H1479" s="646"/>
    </row>
    <row r="1480" spans="1:8">
      <c r="A1480" s="409"/>
      <c r="B1480" s="646"/>
      <c r="C1480" s="647"/>
      <c r="D1480" s="648"/>
      <c r="F1480" s="416"/>
      <c r="G1480" s="409"/>
      <c r="H1480" s="646"/>
    </row>
    <row r="1481" spans="1:8">
      <c r="A1481" s="409"/>
      <c r="B1481" s="646"/>
      <c r="C1481" s="647"/>
      <c r="D1481" s="648"/>
      <c r="F1481" s="416"/>
      <c r="G1481" s="409"/>
      <c r="H1481" s="646"/>
    </row>
    <row r="1482" spans="1:8">
      <c r="A1482" s="409"/>
      <c r="B1482" s="646"/>
      <c r="C1482" s="647"/>
      <c r="D1482" s="648"/>
      <c r="F1482" s="416"/>
      <c r="G1482" s="409"/>
      <c r="H1482" s="646"/>
    </row>
    <row r="1483" spans="1:8">
      <c r="A1483" s="409"/>
      <c r="B1483" s="646"/>
      <c r="C1483" s="647"/>
      <c r="D1483" s="648"/>
      <c r="F1483" s="416"/>
      <c r="G1483" s="409"/>
      <c r="H1483" s="646"/>
    </row>
    <row r="1484" spans="1:8">
      <c r="A1484" s="409"/>
      <c r="B1484" s="646"/>
      <c r="C1484" s="647"/>
      <c r="D1484" s="648"/>
      <c r="F1484" s="416"/>
      <c r="G1484" s="409"/>
      <c r="H1484" s="646"/>
    </row>
    <row r="1485" spans="1:8">
      <c r="A1485" s="409"/>
      <c r="B1485" s="646"/>
      <c r="C1485" s="647"/>
      <c r="D1485" s="648"/>
      <c r="F1485" s="416"/>
      <c r="G1485" s="409"/>
      <c r="H1485" s="646"/>
    </row>
    <row r="1486" spans="1:8">
      <c r="A1486" s="409"/>
      <c r="B1486" s="646"/>
      <c r="C1486" s="647"/>
      <c r="D1486" s="648"/>
      <c r="F1486" s="416"/>
      <c r="G1486" s="409"/>
      <c r="H1486" s="646"/>
    </row>
    <row r="1487" spans="1:8">
      <c r="A1487" s="409"/>
      <c r="B1487" s="646"/>
      <c r="C1487" s="647"/>
      <c r="D1487" s="648"/>
      <c r="F1487" s="416"/>
      <c r="G1487" s="409"/>
      <c r="H1487" s="646"/>
    </row>
    <row r="1488" spans="1:8">
      <c r="A1488" s="409"/>
      <c r="B1488" s="646"/>
      <c r="C1488" s="647"/>
      <c r="D1488" s="648"/>
      <c r="F1488" s="416"/>
      <c r="G1488" s="409"/>
      <c r="H1488" s="646"/>
    </row>
    <row r="1489" spans="1:8">
      <c r="A1489" s="409"/>
      <c r="B1489" s="646"/>
      <c r="C1489" s="647"/>
      <c r="D1489" s="648"/>
      <c r="F1489" s="416"/>
      <c r="G1489" s="409"/>
      <c r="H1489" s="646"/>
    </row>
    <row r="1490" spans="1:8">
      <c r="A1490" s="409"/>
      <c r="B1490" s="646"/>
      <c r="C1490" s="647"/>
      <c r="D1490" s="648"/>
      <c r="F1490" s="416"/>
      <c r="G1490" s="409"/>
      <c r="H1490" s="646"/>
    </row>
    <row r="1491" spans="1:8">
      <c r="A1491" s="409"/>
      <c r="B1491" s="646"/>
      <c r="C1491" s="647"/>
      <c r="D1491" s="648"/>
      <c r="F1491" s="416"/>
      <c r="G1491" s="409"/>
      <c r="H1491" s="646"/>
    </row>
    <row r="1492" spans="1:8">
      <c r="A1492" s="409"/>
      <c r="B1492" s="646"/>
      <c r="C1492" s="647"/>
      <c r="D1492" s="648"/>
      <c r="F1492" s="416"/>
      <c r="G1492" s="409"/>
      <c r="H1492" s="646"/>
    </row>
    <row r="1493" spans="1:8">
      <c r="A1493" s="409"/>
      <c r="B1493" s="646"/>
      <c r="C1493" s="647"/>
      <c r="D1493" s="648"/>
      <c r="F1493" s="416"/>
      <c r="G1493" s="409"/>
      <c r="H1493" s="646"/>
    </row>
    <row r="1494" spans="1:8">
      <c r="A1494" s="409"/>
      <c r="B1494" s="646"/>
      <c r="C1494" s="647"/>
      <c r="D1494" s="648"/>
      <c r="F1494" s="416"/>
      <c r="G1494" s="409"/>
      <c r="H1494" s="646"/>
    </row>
    <row r="1495" spans="1:8">
      <c r="A1495" s="409"/>
      <c r="B1495" s="646"/>
      <c r="C1495" s="647"/>
      <c r="D1495" s="648"/>
      <c r="F1495" s="416"/>
      <c r="G1495" s="409"/>
      <c r="H1495" s="646"/>
    </row>
    <row r="1496" spans="1:8">
      <c r="A1496" s="409"/>
      <c r="B1496" s="646"/>
      <c r="C1496" s="647"/>
      <c r="D1496" s="648"/>
      <c r="F1496" s="416"/>
      <c r="G1496" s="409"/>
      <c r="H1496" s="646"/>
    </row>
    <row r="1497" spans="1:8">
      <c r="A1497" s="409"/>
      <c r="B1497" s="646"/>
      <c r="C1497" s="647"/>
      <c r="D1497" s="648"/>
      <c r="F1497" s="416"/>
      <c r="G1497" s="409"/>
      <c r="H1497" s="646"/>
    </row>
    <row r="1498" spans="1:8">
      <c r="A1498" s="409"/>
      <c r="B1498" s="646"/>
      <c r="C1498" s="647"/>
      <c r="D1498" s="648"/>
      <c r="F1498" s="416"/>
      <c r="G1498" s="409"/>
      <c r="H1498" s="646"/>
    </row>
    <row r="1499" spans="1:8">
      <c r="A1499" s="409"/>
      <c r="B1499" s="646"/>
      <c r="C1499" s="647"/>
      <c r="D1499" s="648"/>
      <c r="F1499" s="416"/>
      <c r="G1499" s="409"/>
      <c r="H1499" s="646"/>
    </row>
    <row r="1500" spans="1:8">
      <c r="A1500" s="409"/>
      <c r="B1500" s="646"/>
      <c r="C1500" s="647"/>
      <c r="D1500" s="648"/>
      <c r="F1500" s="416"/>
      <c r="G1500" s="409"/>
      <c r="H1500" s="646"/>
    </row>
    <row r="1501" spans="1:8">
      <c r="A1501" s="409"/>
      <c r="B1501" s="646"/>
      <c r="C1501" s="647"/>
      <c r="D1501" s="648"/>
      <c r="F1501" s="416"/>
      <c r="G1501" s="409"/>
      <c r="H1501" s="646"/>
    </row>
    <row r="1502" spans="1:8">
      <c r="A1502" s="409"/>
      <c r="B1502" s="646"/>
      <c r="C1502" s="647"/>
      <c r="D1502" s="648"/>
      <c r="F1502" s="416"/>
      <c r="G1502" s="409"/>
      <c r="H1502" s="646"/>
    </row>
    <row r="1503" spans="1:8">
      <c r="A1503" s="409"/>
      <c r="B1503" s="646"/>
      <c r="C1503" s="647"/>
      <c r="D1503" s="648"/>
      <c r="F1503" s="416"/>
      <c r="G1503" s="409"/>
      <c r="H1503" s="646"/>
    </row>
    <row r="1504" spans="1:8">
      <c r="A1504" s="409"/>
      <c r="B1504" s="646"/>
      <c r="C1504" s="647"/>
      <c r="D1504" s="648"/>
      <c r="F1504" s="416"/>
      <c r="G1504" s="409"/>
      <c r="H1504" s="646"/>
    </row>
    <row r="1505" spans="1:8">
      <c r="A1505" s="409"/>
      <c r="B1505" s="646"/>
      <c r="C1505" s="647"/>
      <c r="D1505" s="648"/>
      <c r="F1505" s="416"/>
      <c r="G1505" s="409"/>
      <c r="H1505" s="646"/>
    </row>
    <row r="1506" spans="1:8">
      <c r="A1506" s="409"/>
      <c r="B1506" s="646"/>
      <c r="C1506" s="647"/>
      <c r="D1506" s="648"/>
      <c r="F1506" s="416"/>
      <c r="G1506" s="409"/>
      <c r="H1506" s="646"/>
    </row>
    <row r="1507" spans="1:8">
      <c r="A1507" s="409"/>
      <c r="B1507" s="646"/>
      <c r="C1507" s="647"/>
      <c r="D1507" s="648"/>
      <c r="F1507" s="416"/>
      <c r="G1507" s="409"/>
      <c r="H1507" s="646"/>
    </row>
    <row r="1508" spans="1:8">
      <c r="A1508" s="409"/>
      <c r="B1508" s="646"/>
      <c r="C1508" s="647"/>
      <c r="D1508" s="648"/>
      <c r="F1508" s="416"/>
      <c r="G1508" s="409"/>
      <c r="H1508" s="646"/>
    </row>
    <row r="1509" spans="1:8">
      <c r="A1509" s="409"/>
      <c r="B1509" s="646"/>
      <c r="C1509" s="647"/>
      <c r="D1509" s="648"/>
      <c r="F1509" s="416"/>
      <c r="G1509" s="409"/>
      <c r="H1509" s="646"/>
    </row>
    <row r="1510" spans="1:8">
      <c r="A1510" s="409"/>
      <c r="B1510" s="646"/>
      <c r="C1510" s="647"/>
      <c r="D1510" s="648"/>
      <c r="F1510" s="416"/>
      <c r="G1510" s="409"/>
      <c r="H1510" s="646"/>
    </row>
    <row r="1511" spans="1:8">
      <c r="A1511" s="409"/>
      <c r="B1511" s="646"/>
      <c r="C1511" s="647"/>
      <c r="D1511" s="648"/>
      <c r="F1511" s="416"/>
      <c r="G1511" s="409"/>
      <c r="H1511" s="646"/>
    </row>
    <row r="1512" spans="1:8">
      <c r="A1512" s="409"/>
      <c r="B1512" s="646"/>
      <c r="C1512" s="647"/>
      <c r="D1512" s="648"/>
      <c r="F1512" s="416"/>
      <c r="G1512" s="409"/>
      <c r="H1512" s="646"/>
    </row>
    <row r="1513" spans="1:8">
      <c r="A1513" s="409"/>
      <c r="B1513" s="646"/>
      <c r="C1513" s="647"/>
      <c r="D1513" s="648"/>
      <c r="F1513" s="416"/>
      <c r="G1513" s="409"/>
      <c r="H1513" s="646"/>
    </row>
    <row r="1514" spans="1:8">
      <c r="A1514" s="409"/>
      <c r="B1514" s="646"/>
      <c r="C1514" s="647"/>
      <c r="D1514" s="648"/>
      <c r="F1514" s="416"/>
      <c r="G1514" s="409"/>
      <c r="H1514" s="646"/>
    </row>
    <row r="1515" spans="1:8">
      <c r="A1515" s="409"/>
      <c r="B1515" s="646"/>
      <c r="C1515" s="647"/>
      <c r="D1515" s="648"/>
      <c r="F1515" s="416"/>
      <c r="G1515" s="409"/>
      <c r="H1515" s="646"/>
    </row>
    <row r="1516" spans="1:8">
      <c r="A1516" s="409"/>
      <c r="B1516" s="646"/>
      <c r="C1516" s="647"/>
      <c r="D1516" s="648"/>
      <c r="F1516" s="416"/>
      <c r="G1516" s="409"/>
      <c r="H1516" s="646"/>
    </row>
    <row r="1517" spans="1:8">
      <c r="A1517" s="409"/>
      <c r="B1517" s="646"/>
      <c r="C1517" s="647"/>
      <c r="D1517" s="648"/>
      <c r="F1517" s="416"/>
      <c r="G1517" s="409"/>
      <c r="H1517" s="646"/>
    </row>
    <row r="1518" spans="1:8">
      <c r="A1518" s="409"/>
      <c r="B1518" s="646"/>
      <c r="C1518" s="647"/>
      <c r="D1518" s="648"/>
      <c r="F1518" s="416"/>
      <c r="G1518" s="409"/>
      <c r="H1518" s="646"/>
    </row>
    <row r="1519" spans="1:8">
      <c r="A1519" s="409"/>
      <c r="B1519" s="646"/>
      <c r="C1519" s="647"/>
      <c r="D1519" s="648"/>
      <c r="F1519" s="416"/>
      <c r="G1519" s="409"/>
      <c r="H1519" s="646"/>
    </row>
    <row r="1520" spans="1:8">
      <c r="A1520" s="409"/>
      <c r="B1520" s="646"/>
      <c r="C1520" s="647"/>
      <c r="D1520" s="648"/>
      <c r="F1520" s="416"/>
      <c r="G1520" s="409"/>
      <c r="H1520" s="646"/>
    </row>
    <row r="1521" spans="1:8">
      <c r="A1521" s="409"/>
      <c r="B1521" s="646"/>
      <c r="C1521" s="647"/>
      <c r="D1521" s="648"/>
      <c r="F1521" s="416"/>
      <c r="G1521" s="409"/>
      <c r="H1521" s="646"/>
    </row>
    <row r="1522" spans="1:8">
      <c r="A1522" s="409"/>
      <c r="B1522" s="646"/>
      <c r="C1522" s="647"/>
      <c r="D1522" s="648"/>
      <c r="F1522" s="416"/>
      <c r="G1522" s="409"/>
      <c r="H1522" s="646"/>
    </row>
    <row r="1523" spans="1:8">
      <c r="A1523" s="409"/>
      <c r="B1523" s="646"/>
      <c r="C1523" s="647"/>
      <c r="D1523" s="648"/>
      <c r="F1523" s="416"/>
      <c r="G1523" s="409"/>
      <c r="H1523" s="646"/>
    </row>
    <row r="1524" spans="1:8">
      <c r="A1524" s="409"/>
      <c r="B1524" s="646"/>
      <c r="C1524" s="647"/>
      <c r="D1524" s="648"/>
      <c r="F1524" s="416"/>
      <c r="G1524" s="409"/>
      <c r="H1524" s="646"/>
    </row>
    <row r="1525" spans="1:8">
      <c r="A1525" s="409"/>
      <c r="B1525" s="646"/>
      <c r="C1525" s="647"/>
      <c r="D1525" s="648"/>
      <c r="F1525" s="416"/>
      <c r="G1525" s="409"/>
      <c r="H1525" s="646"/>
    </row>
    <row r="1526" spans="1:8">
      <c r="A1526" s="409"/>
      <c r="B1526" s="646"/>
      <c r="C1526" s="647"/>
      <c r="D1526" s="648"/>
      <c r="F1526" s="416"/>
      <c r="G1526" s="409"/>
      <c r="H1526" s="646"/>
    </row>
    <row r="1527" spans="1:8">
      <c r="A1527" s="409"/>
      <c r="B1527" s="646"/>
      <c r="C1527" s="647"/>
      <c r="D1527" s="648"/>
      <c r="F1527" s="416"/>
      <c r="G1527" s="409"/>
      <c r="H1527" s="646"/>
    </row>
    <row r="1528" spans="1:8">
      <c r="A1528" s="409"/>
      <c r="B1528" s="646"/>
      <c r="C1528" s="647"/>
      <c r="D1528" s="648"/>
      <c r="F1528" s="416"/>
      <c r="G1528" s="409"/>
      <c r="H1528" s="646"/>
    </row>
    <row r="1529" spans="1:8">
      <c r="A1529" s="409"/>
      <c r="B1529" s="646"/>
      <c r="C1529" s="647"/>
      <c r="D1529" s="648"/>
      <c r="F1529" s="416"/>
      <c r="G1529" s="409"/>
      <c r="H1529" s="646"/>
    </row>
    <row r="1530" spans="1:8">
      <c r="A1530" s="409"/>
      <c r="B1530" s="646"/>
      <c r="C1530" s="647"/>
      <c r="D1530" s="648"/>
      <c r="F1530" s="416"/>
      <c r="G1530" s="409"/>
      <c r="H1530" s="646"/>
    </row>
    <row r="1531" spans="1:8">
      <c r="A1531" s="409"/>
      <c r="B1531" s="646"/>
      <c r="C1531" s="647"/>
      <c r="D1531" s="648"/>
      <c r="F1531" s="416"/>
      <c r="G1531" s="409"/>
      <c r="H1531" s="646"/>
    </row>
    <row r="1532" spans="1:8">
      <c r="A1532" s="409"/>
      <c r="B1532" s="646"/>
      <c r="C1532" s="647"/>
      <c r="D1532" s="648"/>
      <c r="F1532" s="416"/>
      <c r="G1532" s="409"/>
      <c r="H1532" s="646"/>
    </row>
    <row r="1533" spans="1:8">
      <c r="A1533" s="409"/>
      <c r="B1533" s="646"/>
      <c r="C1533" s="647"/>
      <c r="D1533" s="648"/>
      <c r="F1533" s="416"/>
      <c r="G1533" s="409"/>
      <c r="H1533" s="646"/>
    </row>
    <row r="1534" spans="1:8">
      <c r="A1534" s="409"/>
      <c r="B1534" s="646"/>
      <c r="C1534" s="647"/>
      <c r="D1534" s="648"/>
      <c r="F1534" s="416"/>
      <c r="G1534" s="409"/>
      <c r="H1534" s="646"/>
    </row>
    <row r="1535" spans="1:8">
      <c r="A1535" s="409"/>
      <c r="B1535" s="646"/>
      <c r="C1535" s="647"/>
      <c r="D1535" s="648"/>
      <c r="F1535" s="416"/>
      <c r="G1535" s="409"/>
      <c r="H1535" s="646"/>
    </row>
    <row r="1536" spans="1:8">
      <c r="A1536" s="409"/>
      <c r="B1536" s="646"/>
      <c r="C1536" s="647"/>
      <c r="D1536" s="648"/>
      <c r="F1536" s="416"/>
      <c r="G1536" s="409"/>
      <c r="H1536" s="646"/>
    </row>
    <row r="1537" spans="1:8">
      <c r="A1537" s="409"/>
      <c r="B1537" s="646"/>
      <c r="C1537" s="647"/>
      <c r="D1537" s="648"/>
      <c r="F1537" s="416"/>
      <c r="G1537" s="409"/>
      <c r="H1537" s="646"/>
    </row>
    <row r="1538" spans="1:8">
      <c r="A1538" s="409"/>
      <c r="B1538" s="646"/>
      <c r="C1538" s="647"/>
      <c r="D1538" s="648"/>
      <c r="F1538" s="416"/>
      <c r="G1538" s="409"/>
      <c r="H1538" s="646"/>
    </row>
    <row r="1539" spans="1:8">
      <c r="A1539" s="409"/>
      <c r="B1539" s="646"/>
      <c r="C1539" s="647"/>
      <c r="D1539" s="648"/>
      <c r="F1539" s="416"/>
      <c r="G1539" s="409"/>
      <c r="H1539" s="646"/>
    </row>
    <row r="1540" spans="1:8">
      <c r="A1540" s="409"/>
      <c r="B1540" s="646"/>
      <c r="C1540" s="647"/>
      <c r="D1540" s="648"/>
      <c r="F1540" s="416"/>
      <c r="G1540" s="409"/>
      <c r="H1540" s="646"/>
    </row>
    <row r="1541" spans="1:8">
      <c r="A1541" s="409"/>
      <c r="B1541" s="646"/>
      <c r="C1541" s="647"/>
      <c r="D1541" s="648"/>
      <c r="F1541" s="416"/>
      <c r="G1541" s="409"/>
      <c r="H1541" s="646"/>
    </row>
    <row r="1542" spans="1:8">
      <c r="A1542" s="409"/>
      <c r="B1542" s="646"/>
      <c r="C1542" s="647"/>
      <c r="D1542" s="648"/>
      <c r="F1542" s="416"/>
      <c r="G1542" s="409"/>
      <c r="H1542" s="646"/>
    </row>
    <row r="1543" spans="1:8">
      <c r="A1543" s="409"/>
      <c r="B1543" s="646"/>
      <c r="C1543" s="647"/>
      <c r="D1543" s="648"/>
      <c r="F1543" s="416"/>
      <c r="G1543" s="409"/>
      <c r="H1543" s="646"/>
    </row>
    <row r="1544" spans="1:8">
      <c r="A1544" s="409"/>
      <c r="B1544" s="646"/>
      <c r="C1544" s="647"/>
      <c r="D1544" s="648"/>
      <c r="F1544" s="416"/>
      <c r="G1544" s="409"/>
      <c r="H1544" s="646"/>
    </row>
    <row r="1545" spans="1:8">
      <c r="A1545" s="409"/>
      <c r="B1545" s="646"/>
      <c r="C1545" s="647"/>
      <c r="D1545" s="648"/>
      <c r="F1545" s="416"/>
      <c r="G1545" s="409"/>
      <c r="H1545" s="646"/>
    </row>
    <row r="1546" spans="1:8">
      <c r="A1546" s="409"/>
      <c r="B1546" s="646"/>
      <c r="C1546" s="647"/>
      <c r="D1546" s="648"/>
      <c r="F1546" s="416"/>
      <c r="G1546" s="409"/>
      <c r="H1546" s="646"/>
    </row>
    <row r="1547" spans="1:8">
      <c r="A1547" s="409"/>
      <c r="B1547" s="646"/>
      <c r="C1547" s="647"/>
      <c r="D1547" s="648"/>
      <c r="F1547" s="416"/>
      <c r="G1547" s="409"/>
      <c r="H1547" s="646"/>
    </row>
    <row r="1548" spans="1:8">
      <c r="A1548" s="409"/>
      <c r="B1548" s="646"/>
      <c r="C1548" s="647"/>
      <c r="D1548" s="648"/>
      <c r="F1548" s="416"/>
      <c r="G1548" s="409"/>
      <c r="H1548" s="646"/>
    </row>
    <row r="1549" spans="1:8">
      <c r="A1549" s="409"/>
      <c r="B1549" s="646"/>
      <c r="C1549" s="647"/>
      <c r="D1549" s="648"/>
      <c r="F1549" s="416"/>
      <c r="G1549" s="409"/>
      <c r="H1549" s="646"/>
    </row>
    <row r="1550" spans="1:8">
      <c r="A1550" s="409"/>
      <c r="B1550" s="646"/>
      <c r="C1550" s="647"/>
      <c r="D1550" s="648"/>
      <c r="F1550" s="416"/>
      <c r="G1550" s="409"/>
      <c r="H1550" s="646"/>
    </row>
    <row r="1551" spans="1:8">
      <c r="A1551" s="409"/>
      <c r="B1551" s="646"/>
      <c r="C1551" s="647"/>
      <c r="D1551" s="648"/>
      <c r="F1551" s="416"/>
      <c r="G1551" s="409"/>
      <c r="H1551" s="646"/>
    </row>
    <row r="1552" spans="1:8">
      <c r="A1552" s="409"/>
      <c r="B1552" s="646"/>
      <c r="C1552" s="647"/>
      <c r="D1552" s="648"/>
      <c r="F1552" s="416"/>
      <c r="G1552" s="409"/>
      <c r="H1552" s="646"/>
    </row>
    <row r="1553" spans="1:8">
      <c r="A1553" s="409"/>
      <c r="B1553" s="646"/>
      <c r="C1553" s="647"/>
      <c r="D1553" s="648"/>
      <c r="F1553" s="416"/>
      <c r="G1553" s="409"/>
      <c r="H1553" s="646"/>
    </row>
    <row r="1554" spans="1:8">
      <c r="A1554" s="409"/>
      <c r="B1554" s="646"/>
      <c r="C1554" s="647"/>
      <c r="D1554" s="648"/>
      <c r="F1554" s="416"/>
      <c r="G1554" s="409"/>
      <c r="H1554" s="646"/>
    </row>
    <row r="1555" spans="1:8">
      <c r="A1555" s="409"/>
      <c r="B1555" s="646"/>
      <c r="C1555" s="647"/>
      <c r="D1555" s="648"/>
      <c r="F1555" s="416"/>
      <c r="G1555" s="409"/>
      <c r="H1555" s="646"/>
    </row>
    <row r="1556" spans="1:8">
      <c r="A1556" s="409"/>
      <c r="B1556" s="646"/>
      <c r="C1556" s="647"/>
      <c r="D1556" s="648"/>
      <c r="F1556" s="416"/>
      <c r="G1556" s="409"/>
      <c r="H1556" s="646"/>
    </row>
    <row r="1557" spans="1:8">
      <c r="A1557" s="409"/>
      <c r="B1557" s="646"/>
      <c r="C1557" s="647"/>
      <c r="D1557" s="648"/>
      <c r="F1557" s="416"/>
      <c r="G1557" s="409"/>
      <c r="H1557" s="646"/>
    </row>
    <row r="1558" spans="1:8">
      <c r="A1558" s="409"/>
      <c r="B1558" s="646"/>
      <c r="C1558" s="647"/>
      <c r="D1558" s="648"/>
      <c r="F1558" s="416"/>
      <c r="G1558" s="409"/>
      <c r="H1558" s="646"/>
    </row>
    <row r="1559" spans="1:8">
      <c r="A1559" s="409"/>
      <c r="B1559" s="646"/>
      <c r="C1559" s="647"/>
      <c r="D1559" s="648"/>
      <c r="F1559" s="416"/>
      <c r="G1559" s="409"/>
      <c r="H1559" s="646"/>
    </row>
    <row r="1560" spans="1:8">
      <c r="A1560" s="409"/>
      <c r="B1560" s="646"/>
      <c r="C1560" s="647"/>
      <c r="D1560" s="648"/>
      <c r="F1560" s="416"/>
      <c r="G1560" s="409"/>
      <c r="H1560" s="646"/>
    </row>
    <row r="1561" spans="1:8">
      <c r="A1561" s="409"/>
      <c r="B1561" s="646"/>
      <c r="C1561" s="647"/>
      <c r="D1561" s="648"/>
      <c r="F1561" s="416"/>
      <c r="G1561" s="409"/>
      <c r="H1561" s="646"/>
    </row>
    <row r="1562" spans="1:8">
      <c r="A1562" s="409"/>
      <c r="B1562" s="646"/>
      <c r="C1562" s="647"/>
      <c r="D1562" s="648"/>
      <c r="F1562" s="416"/>
      <c r="G1562" s="409"/>
      <c r="H1562" s="646"/>
    </row>
    <row r="1563" spans="1:8">
      <c r="A1563" s="409"/>
      <c r="B1563" s="646"/>
      <c r="C1563" s="647"/>
      <c r="D1563" s="648"/>
      <c r="F1563" s="416"/>
      <c r="G1563" s="409"/>
      <c r="H1563" s="646"/>
    </row>
    <row r="1564" spans="1:8">
      <c r="A1564" s="409"/>
      <c r="B1564" s="646"/>
      <c r="C1564" s="647"/>
      <c r="D1564" s="648"/>
      <c r="F1564" s="416"/>
      <c r="G1564" s="409"/>
      <c r="H1564" s="646"/>
    </row>
    <row r="1565" spans="1:8">
      <c r="A1565" s="409"/>
      <c r="B1565" s="646"/>
      <c r="C1565" s="647"/>
      <c r="D1565" s="648"/>
      <c r="F1565" s="416"/>
      <c r="G1565" s="409"/>
      <c r="H1565" s="646"/>
    </row>
    <row r="1566" spans="1:8">
      <c r="A1566" s="409"/>
      <c r="B1566" s="646"/>
      <c r="C1566" s="647"/>
      <c r="D1566" s="648"/>
      <c r="F1566" s="416"/>
      <c r="G1566" s="409"/>
      <c r="H1566" s="646"/>
    </row>
    <row r="1567" spans="1:8">
      <c r="A1567" s="409"/>
      <c r="B1567" s="646"/>
      <c r="C1567" s="647"/>
      <c r="D1567" s="648"/>
      <c r="F1567" s="416"/>
      <c r="G1567" s="409"/>
      <c r="H1567" s="646"/>
    </row>
    <row r="1568" spans="1:8">
      <c r="A1568" s="409"/>
      <c r="B1568" s="646"/>
      <c r="C1568" s="647"/>
      <c r="D1568" s="648"/>
      <c r="F1568" s="416"/>
      <c r="G1568" s="409"/>
      <c r="H1568" s="646"/>
    </row>
    <row r="1569" spans="1:8">
      <c r="A1569" s="409"/>
      <c r="B1569" s="646"/>
      <c r="C1569" s="647"/>
      <c r="D1569" s="648"/>
      <c r="F1569" s="416"/>
      <c r="G1569" s="409"/>
      <c r="H1569" s="646"/>
    </row>
    <row r="1570" spans="1:8">
      <c r="A1570" s="409"/>
      <c r="B1570" s="646"/>
      <c r="C1570" s="647"/>
      <c r="D1570" s="648"/>
      <c r="F1570" s="416"/>
      <c r="G1570" s="409"/>
      <c r="H1570" s="646"/>
    </row>
    <row r="1571" spans="1:8">
      <c r="A1571" s="409"/>
      <c r="B1571" s="646"/>
      <c r="C1571" s="647"/>
      <c r="D1571" s="648"/>
      <c r="F1571" s="416"/>
      <c r="G1571" s="409"/>
      <c r="H1571" s="646"/>
    </row>
    <row r="1572" spans="1:8">
      <c r="A1572" s="409"/>
      <c r="B1572" s="646"/>
      <c r="C1572" s="647"/>
      <c r="D1572" s="648"/>
      <c r="F1572" s="416"/>
      <c r="G1572" s="409"/>
      <c r="H1572" s="646"/>
    </row>
    <row r="1573" spans="1:8">
      <c r="A1573" s="409"/>
      <c r="B1573" s="646"/>
      <c r="C1573" s="647"/>
      <c r="D1573" s="648"/>
      <c r="F1573" s="416"/>
      <c r="G1573" s="409"/>
      <c r="H1573" s="646"/>
    </row>
    <row r="1574" spans="1:8">
      <c r="A1574" s="409"/>
      <c r="B1574" s="646"/>
      <c r="C1574" s="647"/>
      <c r="D1574" s="648"/>
      <c r="F1574" s="416"/>
      <c r="G1574" s="409"/>
      <c r="H1574" s="646"/>
    </row>
    <row r="1575" spans="1:8">
      <c r="A1575" s="409"/>
      <c r="B1575" s="646"/>
      <c r="C1575" s="647"/>
      <c r="D1575" s="648"/>
      <c r="F1575" s="416"/>
      <c r="G1575" s="409"/>
      <c r="H1575" s="646"/>
    </row>
    <row r="1576" spans="1:8">
      <c r="A1576" s="409"/>
      <c r="B1576" s="646"/>
      <c r="C1576" s="647"/>
      <c r="D1576" s="648"/>
      <c r="F1576" s="416"/>
      <c r="G1576" s="409"/>
      <c r="H1576" s="646"/>
    </row>
    <row r="1577" spans="1:8">
      <c r="A1577" s="409"/>
      <c r="B1577" s="646"/>
      <c r="C1577" s="647"/>
      <c r="D1577" s="648"/>
      <c r="F1577" s="416"/>
      <c r="G1577" s="409"/>
      <c r="H1577" s="646"/>
    </row>
    <row r="1578" spans="1:8">
      <c r="A1578" s="409"/>
      <c r="B1578" s="646"/>
      <c r="C1578" s="647"/>
      <c r="D1578" s="648"/>
      <c r="F1578" s="416"/>
      <c r="G1578" s="409"/>
      <c r="H1578" s="646"/>
    </row>
    <row r="1579" spans="1:8">
      <c r="A1579" s="409"/>
      <c r="B1579" s="646"/>
      <c r="C1579" s="647"/>
      <c r="D1579" s="648"/>
      <c r="F1579" s="416"/>
      <c r="G1579" s="409"/>
      <c r="H1579" s="646"/>
    </row>
    <row r="1580" spans="1:8">
      <c r="A1580" s="409"/>
      <c r="B1580" s="646"/>
      <c r="C1580" s="647"/>
      <c r="D1580" s="648"/>
      <c r="F1580" s="416"/>
      <c r="G1580" s="409"/>
      <c r="H1580" s="646"/>
    </row>
    <row r="1581" spans="1:8">
      <c r="A1581" s="409"/>
      <c r="B1581" s="646"/>
      <c r="C1581" s="647"/>
      <c r="D1581" s="648"/>
      <c r="F1581" s="416"/>
      <c r="G1581" s="409"/>
      <c r="H1581" s="646"/>
    </row>
    <row r="1582" spans="1:8">
      <c r="A1582" s="409"/>
      <c r="B1582" s="646"/>
      <c r="C1582" s="647"/>
      <c r="D1582" s="648"/>
      <c r="F1582" s="416"/>
      <c r="G1582" s="409"/>
      <c r="H1582" s="646"/>
    </row>
    <row r="1583" spans="1:8">
      <c r="A1583" s="409"/>
      <c r="B1583" s="646"/>
      <c r="C1583" s="647"/>
      <c r="D1583" s="648"/>
      <c r="F1583" s="416"/>
      <c r="G1583" s="409"/>
      <c r="H1583" s="646"/>
    </row>
    <row r="1584" spans="1:8">
      <c r="A1584" s="409"/>
      <c r="B1584" s="646"/>
      <c r="C1584" s="647"/>
      <c r="D1584" s="648"/>
      <c r="F1584" s="416"/>
      <c r="G1584" s="409"/>
      <c r="H1584" s="646"/>
    </row>
    <row r="1585" spans="1:8">
      <c r="A1585" s="409"/>
      <c r="B1585" s="646"/>
      <c r="C1585" s="647"/>
      <c r="D1585" s="648"/>
      <c r="F1585" s="416"/>
      <c r="G1585" s="409"/>
      <c r="H1585" s="646"/>
    </row>
    <row r="1586" spans="1:8">
      <c r="A1586" s="409"/>
      <c r="B1586" s="646"/>
      <c r="C1586" s="647"/>
      <c r="D1586" s="648"/>
      <c r="F1586" s="416"/>
      <c r="G1586" s="409"/>
      <c r="H1586" s="646"/>
    </row>
    <row r="1587" spans="1:8">
      <c r="A1587" s="409"/>
      <c r="B1587" s="646"/>
      <c r="C1587" s="647"/>
      <c r="D1587" s="648"/>
      <c r="F1587" s="416"/>
      <c r="G1587" s="409"/>
      <c r="H1587" s="646"/>
    </row>
    <row r="1588" spans="1:8">
      <c r="A1588" s="409"/>
      <c r="B1588" s="646"/>
      <c r="C1588" s="647"/>
      <c r="D1588" s="648"/>
      <c r="F1588" s="416"/>
      <c r="G1588" s="409"/>
      <c r="H1588" s="646"/>
    </row>
    <row r="1589" spans="1:8">
      <c r="A1589" s="409"/>
      <c r="B1589" s="646"/>
      <c r="C1589" s="647"/>
      <c r="D1589" s="648"/>
      <c r="F1589" s="416"/>
      <c r="G1589" s="409"/>
      <c r="H1589" s="646"/>
    </row>
    <row r="1590" spans="1:8">
      <c r="A1590" s="409"/>
      <c r="B1590" s="646"/>
      <c r="C1590" s="647"/>
      <c r="D1590" s="648"/>
      <c r="F1590" s="416"/>
      <c r="G1590" s="409"/>
      <c r="H1590" s="646"/>
    </row>
    <row r="1591" spans="1:8">
      <c r="A1591" s="409"/>
      <c r="B1591" s="646"/>
      <c r="C1591" s="647"/>
      <c r="D1591" s="648"/>
      <c r="F1591" s="416"/>
      <c r="G1591" s="409"/>
      <c r="H1591" s="646"/>
    </row>
    <row r="1592" spans="1:8">
      <c r="A1592" s="409"/>
      <c r="B1592" s="646"/>
      <c r="C1592" s="647"/>
      <c r="D1592" s="648"/>
      <c r="F1592" s="416"/>
      <c r="G1592" s="409"/>
      <c r="H1592" s="646"/>
    </row>
    <row r="1593" spans="1:8">
      <c r="A1593" s="409"/>
      <c r="B1593" s="646"/>
      <c r="C1593" s="647"/>
      <c r="D1593" s="648"/>
      <c r="F1593" s="416"/>
      <c r="G1593" s="409"/>
      <c r="H1593" s="646"/>
    </row>
    <row r="1594" spans="1:8">
      <c r="A1594" s="409"/>
      <c r="B1594" s="646"/>
      <c r="C1594" s="647"/>
      <c r="D1594" s="648"/>
      <c r="F1594" s="416"/>
      <c r="G1594" s="409"/>
      <c r="H1594" s="646"/>
    </row>
    <row r="1595" spans="1:8">
      <c r="A1595" s="409"/>
      <c r="B1595" s="646"/>
      <c r="C1595" s="647"/>
      <c r="D1595" s="648"/>
      <c r="F1595" s="416"/>
      <c r="G1595" s="409"/>
      <c r="H1595" s="646"/>
    </row>
    <row r="1596" spans="1:8">
      <c r="A1596" s="409"/>
      <c r="B1596" s="646"/>
      <c r="C1596" s="647"/>
      <c r="D1596" s="648"/>
      <c r="F1596" s="416"/>
      <c r="G1596" s="409"/>
      <c r="H1596" s="646"/>
    </row>
    <row r="1597" spans="1:8">
      <c r="A1597" s="409"/>
      <c r="B1597" s="646"/>
      <c r="C1597" s="647"/>
      <c r="D1597" s="648"/>
      <c r="F1597" s="416"/>
      <c r="G1597" s="409"/>
      <c r="H1597" s="646"/>
    </row>
    <row r="1598" spans="1:8">
      <c r="A1598" s="409"/>
      <c r="B1598" s="646"/>
      <c r="C1598" s="647"/>
      <c r="D1598" s="648"/>
      <c r="F1598" s="416"/>
      <c r="G1598" s="409"/>
      <c r="H1598" s="646"/>
    </row>
    <row r="1599" spans="1:8">
      <c r="A1599" s="409"/>
      <c r="B1599" s="646"/>
      <c r="C1599" s="647"/>
      <c r="D1599" s="648"/>
      <c r="F1599" s="416"/>
      <c r="G1599" s="409"/>
      <c r="H1599" s="646"/>
    </row>
    <row r="1600" spans="1:8">
      <c r="A1600" s="409"/>
      <c r="B1600" s="646"/>
      <c r="C1600" s="647"/>
      <c r="D1600" s="648"/>
      <c r="F1600" s="416"/>
      <c r="G1600" s="409"/>
      <c r="H1600" s="646"/>
    </row>
    <row r="1601" spans="1:8">
      <c r="A1601" s="409"/>
      <c r="B1601" s="646"/>
      <c r="C1601" s="647"/>
      <c r="D1601" s="648"/>
      <c r="F1601" s="416"/>
      <c r="G1601" s="409"/>
      <c r="H1601" s="646"/>
    </row>
    <row r="1602" spans="1:8">
      <c r="A1602" s="409"/>
      <c r="B1602" s="646"/>
      <c r="C1602" s="647"/>
      <c r="D1602" s="648"/>
      <c r="F1602" s="416"/>
      <c r="G1602" s="409"/>
      <c r="H1602" s="646"/>
    </row>
    <row r="1603" spans="1:8">
      <c r="A1603" s="409"/>
      <c r="B1603" s="646"/>
      <c r="C1603" s="647"/>
      <c r="D1603" s="648"/>
      <c r="F1603" s="416"/>
      <c r="G1603" s="409"/>
      <c r="H1603" s="646"/>
    </row>
    <row r="1604" spans="1:8">
      <c r="A1604" s="409"/>
      <c r="B1604" s="646"/>
      <c r="C1604" s="647"/>
      <c r="D1604" s="648"/>
      <c r="F1604" s="416"/>
      <c r="G1604" s="409"/>
      <c r="H1604" s="646"/>
    </row>
    <row r="1605" spans="1:8">
      <c r="A1605" s="409"/>
      <c r="B1605" s="646"/>
      <c r="C1605" s="647"/>
      <c r="D1605" s="648"/>
      <c r="F1605" s="416"/>
      <c r="G1605" s="409"/>
      <c r="H1605" s="646"/>
    </row>
    <row r="1606" spans="1:8">
      <c r="A1606" s="409"/>
      <c r="B1606" s="646"/>
      <c r="C1606" s="647"/>
      <c r="D1606" s="648"/>
      <c r="F1606" s="416"/>
      <c r="G1606" s="409"/>
      <c r="H1606" s="646"/>
    </row>
    <row r="1607" spans="1:8">
      <c r="A1607" s="409"/>
      <c r="B1607" s="646"/>
      <c r="C1607" s="647"/>
      <c r="D1607" s="648"/>
      <c r="F1607" s="416"/>
      <c r="G1607" s="409"/>
      <c r="H1607" s="646"/>
    </row>
    <row r="1608" spans="1:8">
      <c r="A1608" s="409"/>
      <c r="B1608" s="646"/>
      <c r="C1608" s="647"/>
      <c r="D1608" s="648"/>
      <c r="F1608" s="416"/>
      <c r="G1608" s="409"/>
      <c r="H1608" s="646"/>
    </row>
    <row r="1609" spans="1:8">
      <c r="A1609" s="409"/>
      <c r="B1609" s="646"/>
      <c r="C1609" s="647"/>
      <c r="D1609" s="648"/>
      <c r="F1609" s="416"/>
      <c r="G1609" s="409"/>
      <c r="H1609" s="646"/>
    </row>
    <row r="1610" spans="1:8">
      <c r="A1610" s="409"/>
      <c r="B1610" s="646"/>
      <c r="C1610" s="647"/>
      <c r="D1610" s="648"/>
      <c r="F1610" s="416"/>
      <c r="G1610" s="409"/>
      <c r="H1610" s="646"/>
    </row>
    <row r="1611" spans="1:8">
      <c r="A1611" s="409"/>
      <c r="B1611" s="646"/>
      <c r="C1611" s="647"/>
      <c r="D1611" s="648"/>
      <c r="F1611" s="416"/>
      <c r="G1611" s="409"/>
      <c r="H1611" s="646"/>
    </row>
    <row r="1612" spans="1:8">
      <c r="A1612" s="409"/>
      <c r="B1612" s="646"/>
      <c r="C1612" s="647"/>
      <c r="D1612" s="648"/>
      <c r="F1612" s="416"/>
      <c r="G1612" s="409"/>
      <c r="H1612" s="646"/>
    </row>
    <row r="1613" spans="1:8">
      <c r="A1613" s="409"/>
      <c r="B1613" s="646"/>
      <c r="C1613" s="647"/>
      <c r="D1613" s="648"/>
      <c r="F1613" s="416"/>
      <c r="G1613" s="409"/>
      <c r="H1613" s="646"/>
    </row>
    <row r="1614" spans="1:8">
      <c r="A1614" s="409"/>
      <c r="B1614" s="646"/>
      <c r="C1614" s="647"/>
      <c r="D1614" s="648"/>
      <c r="F1614" s="416"/>
      <c r="G1614" s="409"/>
      <c r="H1614" s="646"/>
    </row>
    <row r="1615" spans="1:8">
      <c r="A1615" s="409"/>
      <c r="B1615" s="646"/>
      <c r="C1615" s="647"/>
      <c r="D1615" s="648"/>
      <c r="F1615" s="416"/>
      <c r="G1615" s="409"/>
      <c r="H1615" s="646"/>
    </row>
    <row r="1616" spans="1:8">
      <c r="A1616" s="409"/>
      <c r="B1616" s="646"/>
      <c r="C1616" s="647"/>
      <c r="D1616" s="648"/>
      <c r="F1616" s="416"/>
      <c r="G1616" s="409"/>
      <c r="H1616" s="646"/>
    </row>
    <row r="1617" spans="1:8">
      <c r="A1617" s="409"/>
      <c r="B1617" s="646"/>
      <c r="C1617" s="647"/>
      <c r="D1617" s="648"/>
      <c r="F1617" s="416"/>
      <c r="G1617" s="409"/>
      <c r="H1617" s="646"/>
    </row>
    <row r="1618" spans="1:8">
      <c r="A1618" s="409"/>
      <c r="B1618" s="646"/>
      <c r="C1618" s="647"/>
      <c r="D1618" s="648"/>
      <c r="F1618" s="416"/>
      <c r="G1618" s="409"/>
      <c r="H1618" s="646"/>
    </row>
    <row r="1619" spans="1:8">
      <c r="A1619" s="409"/>
      <c r="B1619" s="646"/>
      <c r="C1619" s="647"/>
      <c r="D1619" s="648"/>
      <c r="F1619" s="416"/>
      <c r="G1619" s="409"/>
      <c r="H1619" s="646"/>
    </row>
    <row r="1620" spans="1:8">
      <c r="A1620" s="409"/>
      <c r="B1620" s="646"/>
      <c r="C1620" s="647"/>
      <c r="D1620" s="648"/>
      <c r="F1620" s="416"/>
      <c r="G1620" s="409"/>
      <c r="H1620" s="646"/>
    </row>
    <row r="1621" spans="1:8">
      <c r="A1621" s="409"/>
      <c r="B1621" s="646"/>
      <c r="C1621" s="647"/>
      <c r="D1621" s="648"/>
      <c r="F1621" s="416"/>
      <c r="G1621" s="409"/>
      <c r="H1621" s="646"/>
    </row>
    <row r="1622" spans="1:8">
      <c r="A1622" s="409"/>
      <c r="B1622" s="646"/>
      <c r="C1622" s="647"/>
      <c r="D1622" s="648"/>
      <c r="F1622" s="416"/>
      <c r="G1622" s="409"/>
      <c r="H1622" s="646"/>
    </row>
    <row r="1623" spans="1:8">
      <c r="A1623" s="409"/>
      <c r="B1623" s="646"/>
      <c r="C1623" s="647"/>
      <c r="D1623" s="648"/>
      <c r="F1623" s="416"/>
      <c r="G1623" s="409"/>
      <c r="H1623" s="646"/>
    </row>
    <row r="1624" spans="1:8">
      <c r="A1624" s="409"/>
      <c r="B1624" s="646"/>
      <c r="C1624" s="647"/>
      <c r="D1624" s="648"/>
      <c r="F1624" s="416"/>
      <c r="G1624" s="409"/>
      <c r="H1624" s="646"/>
    </row>
    <row r="1625" spans="1:8">
      <c r="A1625" s="409"/>
      <c r="B1625" s="646"/>
      <c r="C1625" s="647"/>
      <c r="D1625" s="648"/>
      <c r="F1625" s="416"/>
      <c r="G1625" s="409"/>
      <c r="H1625" s="646"/>
    </row>
    <row r="1626" spans="1:8">
      <c r="A1626" s="409"/>
      <c r="B1626" s="646"/>
      <c r="C1626" s="647"/>
      <c r="D1626" s="648"/>
      <c r="F1626" s="416"/>
      <c r="G1626" s="409"/>
      <c r="H1626" s="646"/>
    </row>
    <row r="1627" spans="1:8">
      <c r="A1627" s="409"/>
      <c r="B1627" s="646"/>
      <c r="C1627" s="647"/>
      <c r="D1627" s="648"/>
      <c r="F1627" s="416"/>
      <c r="G1627" s="409"/>
      <c r="H1627" s="646"/>
    </row>
    <row r="1628" spans="1:8">
      <c r="A1628" s="409"/>
      <c r="B1628" s="646"/>
      <c r="C1628" s="647"/>
      <c r="D1628" s="648"/>
      <c r="F1628" s="416"/>
      <c r="G1628" s="409"/>
      <c r="H1628" s="646"/>
    </row>
    <row r="1629" spans="1:8">
      <c r="A1629" s="409"/>
      <c r="B1629" s="646"/>
      <c r="C1629" s="647"/>
      <c r="D1629" s="648"/>
      <c r="F1629" s="416"/>
      <c r="G1629" s="409"/>
      <c r="H1629" s="646"/>
    </row>
    <row r="1630" spans="1:8">
      <c r="A1630" s="409"/>
      <c r="B1630" s="646"/>
      <c r="C1630" s="647"/>
      <c r="D1630" s="648"/>
      <c r="F1630" s="416"/>
      <c r="G1630" s="409"/>
      <c r="H1630" s="646"/>
    </row>
    <row r="1631" spans="1:8">
      <c r="A1631" s="409"/>
      <c r="B1631" s="646"/>
      <c r="C1631" s="647"/>
      <c r="D1631" s="648"/>
      <c r="F1631" s="416"/>
      <c r="G1631" s="409"/>
      <c r="H1631" s="646"/>
    </row>
    <row r="1632" spans="1:8">
      <c r="A1632" s="409"/>
      <c r="B1632" s="646"/>
      <c r="C1632" s="647"/>
      <c r="D1632" s="648"/>
      <c r="F1632" s="416"/>
      <c r="G1632" s="409"/>
      <c r="H1632" s="646"/>
    </row>
    <row r="1633" spans="1:8">
      <c r="A1633" s="409"/>
      <c r="B1633" s="646"/>
      <c r="C1633" s="647"/>
      <c r="D1633" s="648"/>
      <c r="F1633" s="416"/>
      <c r="G1633" s="409"/>
      <c r="H1633" s="646"/>
    </row>
    <row r="1634" spans="1:8">
      <c r="A1634" s="409"/>
      <c r="B1634" s="646"/>
      <c r="C1634" s="647"/>
      <c r="D1634" s="648"/>
      <c r="F1634" s="416"/>
      <c r="G1634" s="409"/>
      <c r="H1634" s="646"/>
    </row>
    <row r="1635" spans="1:8">
      <c r="A1635" s="409"/>
      <c r="B1635" s="646"/>
      <c r="C1635" s="647"/>
      <c r="D1635" s="648"/>
      <c r="F1635" s="416"/>
      <c r="G1635" s="409"/>
      <c r="H1635" s="646"/>
    </row>
    <row r="1636" spans="1:8">
      <c r="A1636" s="409"/>
      <c r="B1636" s="646"/>
      <c r="C1636" s="647"/>
      <c r="D1636" s="648"/>
      <c r="F1636" s="416"/>
      <c r="G1636" s="409"/>
      <c r="H1636" s="646"/>
    </row>
    <row r="1637" spans="1:8">
      <c r="A1637" s="409"/>
      <c r="B1637" s="646"/>
      <c r="C1637" s="647"/>
      <c r="D1637" s="648"/>
      <c r="F1637" s="416"/>
      <c r="G1637" s="409"/>
      <c r="H1637" s="646"/>
    </row>
    <row r="1638" spans="1:8">
      <c r="A1638" s="409"/>
      <c r="B1638" s="646"/>
      <c r="C1638" s="647"/>
      <c r="D1638" s="648"/>
      <c r="F1638" s="416"/>
      <c r="G1638" s="409"/>
      <c r="H1638" s="646"/>
    </row>
    <row r="1639" spans="1:8">
      <c r="A1639" s="409"/>
      <c r="B1639" s="646"/>
      <c r="C1639" s="647"/>
      <c r="D1639" s="648"/>
      <c r="F1639" s="416"/>
      <c r="G1639" s="409"/>
      <c r="H1639" s="646"/>
    </row>
    <row r="1640" spans="1:8">
      <c r="A1640" s="409"/>
      <c r="B1640" s="646"/>
      <c r="C1640" s="647"/>
      <c r="D1640" s="648"/>
      <c r="F1640" s="416"/>
      <c r="G1640" s="409"/>
      <c r="H1640" s="646"/>
    </row>
    <row r="1641" spans="1:8">
      <c r="A1641" s="409"/>
      <c r="B1641" s="646"/>
      <c r="C1641" s="647"/>
      <c r="D1641" s="648"/>
      <c r="F1641" s="416"/>
      <c r="G1641" s="409"/>
      <c r="H1641" s="646"/>
    </row>
    <row r="1642" spans="1:8">
      <c r="A1642" s="409"/>
      <c r="B1642" s="646"/>
      <c r="C1642" s="647"/>
      <c r="D1642" s="648"/>
      <c r="F1642" s="416"/>
      <c r="G1642" s="409"/>
      <c r="H1642" s="646"/>
    </row>
    <row r="1643" spans="1:8">
      <c r="A1643" s="409"/>
      <c r="B1643" s="646"/>
      <c r="C1643" s="647"/>
      <c r="D1643" s="648"/>
      <c r="F1643" s="416"/>
      <c r="G1643" s="409"/>
      <c r="H1643" s="646"/>
    </row>
    <row r="1644" spans="1:8">
      <c r="A1644" s="409"/>
      <c r="B1644" s="646"/>
      <c r="C1644" s="647"/>
      <c r="D1644" s="648"/>
      <c r="F1644" s="416"/>
      <c r="G1644" s="409"/>
      <c r="H1644" s="646"/>
    </row>
    <row r="1645" spans="1:8">
      <c r="A1645" s="409"/>
      <c r="B1645" s="646"/>
      <c r="C1645" s="647"/>
      <c r="D1645" s="648"/>
      <c r="F1645" s="416"/>
      <c r="G1645" s="409"/>
      <c r="H1645" s="646"/>
    </row>
    <row r="1646" spans="1:8">
      <c r="A1646" s="409"/>
      <c r="B1646" s="646"/>
      <c r="C1646" s="647"/>
      <c r="D1646" s="648"/>
      <c r="F1646" s="416"/>
      <c r="G1646" s="409"/>
      <c r="H1646" s="646"/>
    </row>
    <row r="1647" spans="1:8">
      <c r="A1647" s="409"/>
      <c r="B1647" s="646"/>
      <c r="C1647" s="647"/>
      <c r="D1647" s="648"/>
      <c r="F1647" s="416"/>
      <c r="G1647" s="409"/>
      <c r="H1647" s="646"/>
    </row>
    <row r="1648" spans="1:8">
      <c r="A1648" s="409"/>
      <c r="B1648" s="646"/>
      <c r="C1648" s="647"/>
      <c r="D1648" s="648"/>
      <c r="F1648" s="416"/>
      <c r="G1648" s="409"/>
      <c r="H1648" s="646"/>
    </row>
    <row r="1649" spans="1:8">
      <c r="A1649" s="409"/>
      <c r="B1649" s="646"/>
      <c r="C1649" s="647"/>
      <c r="D1649" s="648"/>
      <c r="F1649" s="416"/>
      <c r="G1649" s="409"/>
      <c r="H1649" s="646"/>
    </row>
    <row r="1650" spans="1:8">
      <c r="A1650" s="409"/>
      <c r="B1650" s="646"/>
      <c r="C1650" s="647"/>
      <c r="D1650" s="648"/>
      <c r="F1650" s="416"/>
      <c r="G1650" s="409"/>
      <c r="H1650" s="646"/>
    </row>
    <row r="1651" spans="1:8">
      <c r="A1651" s="409"/>
      <c r="B1651" s="646"/>
      <c r="C1651" s="647"/>
      <c r="D1651" s="648"/>
      <c r="F1651" s="416"/>
      <c r="G1651" s="409"/>
      <c r="H1651" s="646"/>
    </row>
    <row r="1652" spans="1:8">
      <c r="A1652" s="409"/>
      <c r="B1652" s="646"/>
      <c r="C1652" s="647"/>
      <c r="D1652" s="648"/>
      <c r="F1652" s="416"/>
      <c r="G1652" s="409"/>
      <c r="H1652" s="646"/>
    </row>
    <row r="1653" spans="1:8">
      <c r="A1653" s="409"/>
      <c r="B1653" s="646"/>
      <c r="C1653" s="647"/>
      <c r="D1653" s="648"/>
      <c r="F1653" s="416"/>
      <c r="G1653" s="409"/>
      <c r="H1653" s="646"/>
    </row>
    <row r="1654" spans="1:8">
      <c r="A1654" s="409"/>
      <c r="B1654" s="646"/>
      <c r="C1654" s="647"/>
      <c r="D1654" s="648"/>
      <c r="F1654" s="416"/>
      <c r="G1654" s="409"/>
      <c r="H1654" s="646"/>
    </row>
    <row r="1655" spans="1:8">
      <c r="A1655" s="409"/>
      <c r="B1655" s="646"/>
      <c r="C1655" s="647"/>
      <c r="D1655" s="648"/>
      <c r="F1655" s="416"/>
      <c r="G1655" s="409"/>
      <c r="H1655" s="646"/>
    </row>
    <row r="1656" spans="1:8">
      <c r="A1656" s="409"/>
      <c r="B1656" s="646"/>
      <c r="C1656" s="647"/>
      <c r="D1656" s="648"/>
      <c r="F1656" s="416"/>
      <c r="G1656" s="409"/>
      <c r="H1656" s="646"/>
    </row>
    <row r="1657" spans="1:8">
      <c r="A1657" s="409"/>
      <c r="B1657" s="646"/>
      <c r="C1657" s="647"/>
      <c r="D1657" s="648"/>
      <c r="F1657" s="416"/>
      <c r="G1657" s="409"/>
      <c r="H1657" s="646"/>
    </row>
    <row r="1658" spans="1:8">
      <c r="A1658" s="409"/>
      <c r="B1658" s="646"/>
      <c r="C1658" s="647"/>
      <c r="D1658" s="648"/>
      <c r="F1658" s="416"/>
      <c r="G1658" s="409"/>
      <c r="H1658" s="646"/>
    </row>
    <row r="1659" spans="1:8">
      <c r="A1659" s="409"/>
      <c r="B1659" s="646"/>
      <c r="C1659" s="647"/>
      <c r="D1659" s="648"/>
      <c r="F1659" s="416"/>
      <c r="G1659" s="409"/>
      <c r="H1659" s="646"/>
    </row>
    <row r="1660" spans="1:8">
      <c r="A1660" s="409"/>
      <c r="B1660" s="646"/>
      <c r="C1660" s="647"/>
      <c r="D1660" s="648"/>
      <c r="F1660" s="416"/>
      <c r="G1660" s="409"/>
      <c r="H1660" s="646"/>
    </row>
    <row r="1661" spans="1:8">
      <c r="A1661" s="409"/>
      <c r="B1661" s="646"/>
      <c r="C1661" s="647"/>
      <c r="D1661" s="648"/>
      <c r="F1661" s="416"/>
      <c r="G1661" s="409"/>
      <c r="H1661" s="646"/>
    </row>
    <row r="1662" spans="1:8">
      <c r="A1662" s="409"/>
      <c r="B1662" s="646"/>
      <c r="C1662" s="647"/>
      <c r="D1662" s="648"/>
      <c r="F1662" s="416"/>
      <c r="G1662" s="409"/>
      <c r="H1662" s="646"/>
    </row>
    <row r="1663" spans="1:8">
      <c r="A1663" s="409"/>
      <c r="B1663" s="646"/>
      <c r="C1663" s="647"/>
      <c r="D1663" s="648"/>
      <c r="F1663" s="416"/>
      <c r="G1663" s="409"/>
      <c r="H1663" s="646"/>
    </row>
    <row r="1664" spans="1:8">
      <c r="A1664" s="409"/>
      <c r="B1664" s="646"/>
      <c r="C1664" s="647"/>
      <c r="D1664" s="648"/>
      <c r="F1664" s="416"/>
      <c r="G1664" s="409"/>
      <c r="H1664" s="646"/>
    </row>
    <row r="1665" spans="1:8">
      <c r="A1665" s="409"/>
      <c r="B1665" s="646"/>
      <c r="C1665" s="647"/>
      <c r="D1665" s="648"/>
      <c r="F1665" s="416"/>
      <c r="G1665" s="409"/>
      <c r="H1665" s="646"/>
    </row>
    <row r="1666" spans="1:8">
      <c r="A1666" s="409"/>
      <c r="B1666" s="646"/>
      <c r="C1666" s="647"/>
      <c r="D1666" s="648"/>
      <c r="F1666" s="416"/>
      <c r="G1666" s="409"/>
      <c r="H1666" s="646"/>
    </row>
    <row r="1667" spans="1:8">
      <c r="A1667" s="409"/>
      <c r="B1667" s="646"/>
      <c r="C1667" s="647"/>
      <c r="D1667" s="648"/>
      <c r="F1667" s="416"/>
      <c r="G1667" s="409"/>
      <c r="H1667" s="646"/>
    </row>
    <row r="1668" spans="1:8">
      <c r="A1668" s="409"/>
      <c r="B1668" s="646"/>
      <c r="C1668" s="647"/>
      <c r="D1668" s="648"/>
      <c r="F1668" s="416"/>
      <c r="G1668" s="409"/>
      <c r="H1668" s="646"/>
    </row>
    <row r="1669" spans="1:8">
      <c r="A1669" s="409"/>
      <c r="B1669" s="646"/>
      <c r="C1669" s="647"/>
      <c r="D1669" s="648"/>
      <c r="F1669" s="416"/>
      <c r="G1669" s="409"/>
      <c r="H1669" s="646"/>
    </row>
    <row r="1670" spans="1:8">
      <c r="A1670" s="409"/>
      <c r="B1670" s="646"/>
      <c r="C1670" s="647"/>
      <c r="D1670" s="648"/>
      <c r="F1670" s="416"/>
      <c r="G1670" s="409"/>
      <c r="H1670" s="646"/>
    </row>
    <row r="1671" spans="1:8">
      <c r="A1671" s="409"/>
      <c r="B1671" s="646"/>
      <c r="C1671" s="647"/>
      <c r="D1671" s="648"/>
      <c r="F1671" s="416"/>
      <c r="G1671" s="409"/>
      <c r="H1671" s="646"/>
    </row>
    <row r="1672" spans="1:8">
      <c r="A1672" s="409"/>
      <c r="B1672" s="646"/>
      <c r="C1672" s="647"/>
      <c r="D1672" s="648"/>
      <c r="F1672" s="416"/>
      <c r="G1672" s="409"/>
      <c r="H1672" s="646"/>
    </row>
    <row r="1673" spans="1:8">
      <c r="A1673" s="409"/>
      <c r="B1673" s="646"/>
      <c r="C1673" s="647"/>
      <c r="D1673" s="648"/>
      <c r="F1673" s="416"/>
      <c r="G1673" s="409"/>
      <c r="H1673" s="646"/>
    </row>
    <row r="1674" spans="1:8">
      <c r="A1674" s="409"/>
      <c r="B1674" s="646"/>
      <c r="C1674" s="647"/>
      <c r="D1674" s="648"/>
      <c r="F1674" s="416"/>
      <c r="G1674" s="409"/>
      <c r="H1674" s="646"/>
    </row>
    <row r="1675" spans="1:8">
      <c r="A1675" s="409"/>
      <c r="B1675" s="646"/>
      <c r="C1675" s="647"/>
      <c r="D1675" s="648"/>
      <c r="F1675" s="416"/>
      <c r="G1675" s="409"/>
      <c r="H1675" s="646"/>
    </row>
    <row r="1676" spans="1:8">
      <c r="A1676" s="409"/>
      <c r="B1676" s="646"/>
      <c r="C1676" s="647"/>
      <c r="D1676" s="648"/>
      <c r="F1676" s="416"/>
      <c r="G1676" s="409"/>
      <c r="H1676" s="646"/>
    </row>
    <row r="1677" spans="1:8">
      <c r="A1677" s="409"/>
      <c r="B1677" s="646"/>
      <c r="C1677" s="647"/>
      <c r="D1677" s="648"/>
      <c r="F1677" s="416"/>
      <c r="G1677" s="409"/>
      <c r="H1677" s="646"/>
    </row>
    <row r="1678" spans="1:8">
      <c r="A1678" s="409"/>
      <c r="B1678" s="646"/>
      <c r="C1678" s="647"/>
      <c r="D1678" s="648"/>
      <c r="F1678" s="416"/>
      <c r="G1678" s="409"/>
      <c r="H1678" s="646"/>
    </row>
    <row r="1679" spans="1:8">
      <c r="A1679" s="409"/>
      <c r="B1679" s="646"/>
      <c r="C1679" s="647"/>
      <c r="D1679" s="648"/>
      <c r="F1679" s="416"/>
      <c r="G1679" s="409"/>
      <c r="H1679" s="646"/>
    </row>
    <row r="1680" spans="1:8">
      <c r="A1680" s="409"/>
      <c r="B1680" s="646"/>
      <c r="C1680" s="647"/>
      <c r="D1680" s="648"/>
      <c r="F1680" s="416"/>
      <c r="G1680" s="409"/>
      <c r="H1680" s="646"/>
    </row>
    <row r="1681" spans="1:8">
      <c r="A1681" s="409"/>
      <c r="B1681" s="646"/>
      <c r="C1681" s="647"/>
      <c r="D1681" s="648"/>
      <c r="F1681" s="416"/>
      <c r="G1681" s="409"/>
      <c r="H1681" s="646"/>
    </row>
    <row r="1682" spans="1:8">
      <c r="A1682" s="409"/>
      <c r="B1682" s="646"/>
      <c r="C1682" s="647"/>
      <c r="D1682" s="648"/>
      <c r="F1682" s="416"/>
      <c r="G1682" s="409"/>
      <c r="H1682" s="646"/>
    </row>
    <row r="1683" spans="1:8">
      <c r="A1683" s="409"/>
      <c r="B1683" s="646"/>
      <c r="C1683" s="647"/>
      <c r="D1683" s="648"/>
      <c r="F1683" s="416"/>
      <c r="G1683" s="409"/>
      <c r="H1683" s="646"/>
    </row>
    <row r="1684" spans="1:8">
      <c r="A1684" s="409"/>
      <c r="B1684" s="646"/>
      <c r="C1684" s="647"/>
      <c r="D1684" s="648"/>
      <c r="F1684" s="416"/>
      <c r="G1684" s="409"/>
      <c r="H1684" s="646"/>
    </row>
    <row r="1685" spans="1:8">
      <c r="A1685" s="409"/>
      <c r="B1685" s="646"/>
      <c r="C1685" s="647"/>
      <c r="D1685" s="648"/>
      <c r="F1685" s="416"/>
      <c r="G1685" s="409"/>
      <c r="H1685" s="646"/>
    </row>
    <row r="1686" spans="1:8">
      <c r="A1686" s="409"/>
      <c r="B1686" s="646"/>
      <c r="C1686" s="647"/>
      <c r="D1686" s="648"/>
      <c r="F1686" s="416"/>
      <c r="G1686" s="409"/>
      <c r="H1686" s="646"/>
    </row>
    <row r="1687" spans="1:8">
      <c r="A1687" s="409"/>
      <c r="B1687" s="646"/>
      <c r="C1687" s="647"/>
      <c r="D1687" s="648"/>
      <c r="F1687" s="416"/>
      <c r="G1687" s="409"/>
      <c r="H1687" s="646"/>
    </row>
    <row r="1688" spans="1:8">
      <c r="A1688" s="409"/>
      <c r="B1688" s="646"/>
      <c r="C1688" s="647"/>
      <c r="D1688" s="648"/>
      <c r="F1688" s="416"/>
      <c r="G1688" s="409"/>
      <c r="H1688" s="646"/>
    </row>
    <row r="1689" spans="1:8">
      <c r="A1689" s="409"/>
      <c r="B1689" s="646"/>
      <c r="C1689" s="647"/>
      <c r="D1689" s="648"/>
      <c r="F1689" s="416"/>
      <c r="G1689" s="409"/>
      <c r="H1689" s="646"/>
    </row>
    <row r="1690" spans="1:8">
      <c r="A1690" s="409"/>
      <c r="B1690" s="646"/>
      <c r="C1690" s="647"/>
      <c r="D1690" s="648"/>
      <c r="F1690" s="416"/>
      <c r="G1690" s="409"/>
      <c r="H1690" s="646"/>
    </row>
    <row r="1691" spans="1:8">
      <c r="A1691" s="409"/>
      <c r="B1691" s="646"/>
      <c r="C1691" s="647"/>
      <c r="D1691" s="648"/>
      <c r="F1691" s="416"/>
      <c r="G1691" s="409"/>
      <c r="H1691" s="646"/>
    </row>
    <row r="1692" spans="1:8">
      <c r="A1692" s="409"/>
      <c r="B1692" s="646"/>
      <c r="C1692" s="647"/>
      <c r="D1692" s="648"/>
      <c r="F1692" s="416"/>
      <c r="G1692" s="409"/>
      <c r="H1692" s="646"/>
    </row>
    <row r="1693" spans="1:8">
      <c r="A1693" s="409"/>
      <c r="B1693" s="646"/>
      <c r="C1693" s="647"/>
      <c r="D1693" s="648"/>
      <c r="F1693" s="416"/>
      <c r="G1693" s="409"/>
      <c r="H1693" s="646"/>
    </row>
    <row r="1694" spans="1:8">
      <c r="A1694" s="409"/>
      <c r="B1694" s="646"/>
      <c r="C1694" s="647"/>
      <c r="D1694" s="648"/>
      <c r="F1694" s="416"/>
      <c r="G1694" s="409"/>
      <c r="H1694" s="646"/>
    </row>
    <row r="1695" spans="1:8">
      <c r="A1695" s="409"/>
      <c r="B1695" s="646"/>
      <c r="C1695" s="647"/>
      <c r="D1695" s="648"/>
      <c r="F1695" s="416"/>
      <c r="G1695" s="409"/>
      <c r="H1695" s="646"/>
    </row>
    <row r="1696" spans="1:8">
      <c r="A1696" s="409"/>
      <c r="B1696" s="646"/>
      <c r="C1696" s="647"/>
      <c r="D1696" s="648"/>
      <c r="F1696" s="416"/>
      <c r="G1696" s="409"/>
      <c r="H1696" s="646"/>
    </row>
    <row r="1697" spans="1:8">
      <c r="A1697" s="409"/>
      <c r="B1697" s="646"/>
      <c r="C1697" s="647"/>
      <c r="D1697" s="648"/>
      <c r="F1697" s="416"/>
      <c r="G1697" s="409"/>
      <c r="H1697" s="646"/>
    </row>
    <row r="1698" spans="1:8">
      <c r="A1698" s="409"/>
      <c r="B1698" s="646"/>
      <c r="C1698" s="647"/>
      <c r="D1698" s="648"/>
      <c r="F1698" s="416"/>
      <c r="G1698" s="409"/>
      <c r="H1698" s="646"/>
    </row>
    <row r="1699" spans="1:8">
      <c r="A1699" s="409"/>
      <c r="B1699" s="646"/>
      <c r="C1699" s="647"/>
      <c r="D1699" s="648"/>
      <c r="F1699" s="416"/>
      <c r="G1699" s="409"/>
      <c r="H1699" s="646"/>
    </row>
    <row r="1700" spans="1:8">
      <c r="A1700" s="409"/>
      <c r="B1700" s="646"/>
      <c r="C1700" s="647"/>
      <c r="D1700" s="648"/>
      <c r="F1700" s="416"/>
      <c r="G1700" s="409"/>
      <c r="H1700" s="646"/>
    </row>
    <row r="1701" spans="1:8">
      <c r="A1701" s="409"/>
      <c r="B1701" s="646"/>
      <c r="C1701" s="647"/>
      <c r="D1701" s="648"/>
      <c r="F1701" s="416"/>
      <c r="G1701" s="409"/>
      <c r="H1701" s="646"/>
    </row>
    <row r="1702" spans="1:8">
      <c r="A1702" s="409"/>
      <c r="B1702" s="646"/>
      <c r="C1702" s="647"/>
      <c r="D1702" s="648"/>
      <c r="F1702" s="416"/>
      <c r="G1702" s="409"/>
      <c r="H1702" s="646"/>
    </row>
    <row r="1703" spans="1:8">
      <c r="A1703" s="409"/>
      <c r="B1703" s="646"/>
      <c r="C1703" s="647"/>
      <c r="D1703" s="648"/>
      <c r="F1703" s="416"/>
      <c r="G1703" s="409"/>
      <c r="H1703" s="646"/>
    </row>
    <row r="1704" spans="1:8">
      <c r="A1704" s="409"/>
      <c r="B1704" s="646"/>
      <c r="C1704" s="647"/>
      <c r="D1704" s="648"/>
      <c r="F1704" s="416"/>
      <c r="G1704" s="409"/>
      <c r="H1704" s="646"/>
    </row>
    <row r="1705" spans="1:8">
      <c r="A1705" s="409"/>
      <c r="B1705" s="646"/>
      <c r="C1705" s="647"/>
      <c r="D1705" s="648"/>
      <c r="F1705" s="416"/>
      <c r="G1705" s="409"/>
      <c r="H1705" s="646"/>
    </row>
    <row r="1706" spans="1:8">
      <c r="A1706" s="409"/>
      <c r="B1706" s="646"/>
      <c r="C1706" s="647"/>
      <c r="D1706" s="648"/>
      <c r="F1706" s="416"/>
      <c r="G1706" s="409"/>
      <c r="H1706" s="646"/>
    </row>
    <row r="1707" spans="1:8">
      <c r="A1707" s="409"/>
      <c r="B1707" s="646"/>
      <c r="C1707" s="647"/>
      <c r="D1707" s="648"/>
      <c r="F1707" s="416"/>
      <c r="G1707" s="409"/>
      <c r="H1707" s="646"/>
    </row>
    <row r="1708" spans="1:8">
      <c r="A1708" s="409"/>
      <c r="B1708" s="646"/>
      <c r="C1708" s="647"/>
      <c r="D1708" s="648"/>
      <c r="F1708" s="416"/>
      <c r="G1708" s="409"/>
      <c r="H1708" s="646"/>
    </row>
    <row r="1709" spans="1:8">
      <c r="A1709" s="409"/>
      <c r="B1709" s="646"/>
      <c r="C1709" s="647"/>
      <c r="D1709" s="648"/>
      <c r="F1709" s="416"/>
      <c r="G1709" s="409"/>
      <c r="H1709" s="646"/>
    </row>
    <row r="1710" spans="1:8">
      <c r="A1710" s="409"/>
      <c r="B1710" s="646"/>
      <c r="C1710" s="647"/>
      <c r="D1710" s="648"/>
      <c r="F1710" s="416"/>
      <c r="G1710" s="409"/>
      <c r="H1710" s="646"/>
    </row>
    <row r="1711" spans="1:8">
      <c r="A1711" s="409"/>
      <c r="B1711" s="646"/>
      <c r="C1711" s="647"/>
      <c r="D1711" s="648"/>
      <c r="F1711" s="416"/>
      <c r="G1711" s="409"/>
      <c r="H1711" s="646"/>
    </row>
    <row r="1712" spans="1:8">
      <c r="A1712" s="409"/>
      <c r="B1712" s="646"/>
      <c r="C1712" s="647"/>
      <c r="D1712" s="648"/>
      <c r="F1712" s="416"/>
      <c r="G1712" s="409"/>
      <c r="H1712" s="646"/>
    </row>
    <row r="1713" spans="1:8">
      <c r="A1713" s="409"/>
      <c r="B1713" s="646"/>
      <c r="C1713" s="647"/>
      <c r="D1713" s="648"/>
      <c r="F1713" s="416"/>
      <c r="G1713" s="409"/>
      <c r="H1713" s="646"/>
    </row>
    <row r="1714" spans="1:8">
      <c r="A1714" s="409"/>
      <c r="B1714" s="646"/>
      <c r="C1714" s="647"/>
      <c r="D1714" s="648"/>
      <c r="F1714" s="416"/>
      <c r="G1714" s="409"/>
      <c r="H1714" s="646"/>
    </row>
    <row r="1715" spans="1:8">
      <c r="A1715" s="409"/>
      <c r="B1715" s="646"/>
      <c r="C1715" s="647"/>
      <c r="D1715" s="648"/>
      <c r="F1715" s="416"/>
      <c r="G1715" s="409"/>
      <c r="H1715" s="646"/>
    </row>
    <row r="1716" spans="1:8">
      <c r="A1716" s="409"/>
      <c r="B1716" s="646"/>
      <c r="C1716" s="647"/>
      <c r="D1716" s="648"/>
      <c r="F1716" s="416"/>
      <c r="G1716" s="409"/>
      <c r="H1716" s="646"/>
    </row>
    <row r="1717" spans="1:8">
      <c r="A1717" s="409"/>
      <c r="B1717" s="646"/>
      <c r="C1717" s="647"/>
      <c r="D1717" s="648"/>
      <c r="F1717" s="416"/>
      <c r="G1717" s="409"/>
      <c r="H1717" s="646"/>
    </row>
    <row r="1718" spans="1:8">
      <c r="A1718" s="409"/>
      <c r="B1718" s="646"/>
      <c r="C1718" s="647"/>
      <c r="D1718" s="648"/>
      <c r="F1718" s="416"/>
      <c r="G1718" s="409"/>
      <c r="H1718" s="646"/>
    </row>
    <row r="1719" spans="1:8">
      <c r="A1719" s="409"/>
      <c r="B1719" s="646"/>
      <c r="C1719" s="647"/>
      <c r="D1719" s="648"/>
      <c r="F1719" s="416"/>
      <c r="G1719" s="409"/>
      <c r="H1719" s="646"/>
    </row>
    <row r="1720" spans="1:8">
      <c r="A1720" s="409"/>
      <c r="B1720" s="646"/>
      <c r="C1720" s="647"/>
      <c r="D1720" s="648"/>
      <c r="F1720" s="416"/>
      <c r="G1720" s="409"/>
      <c r="H1720" s="646"/>
    </row>
    <row r="1721" spans="1:8">
      <c r="A1721" s="409"/>
      <c r="B1721" s="646"/>
      <c r="C1721" s="647"/>
      <c r="D1721" s="648"/>
      <c r="F1721" s="416"/>
      <c r="G1721" s="409"/>
      <c r="H1721" s="646"/>
    </row>
    <row r="1722" spans="1:8">
      <c r="A1722" s="409"/>
      <c r="B1722" s="646"/>
      <c r="C1722" s="647"/>
      <c r="D1722" s="648"/>
      <c r="F1722" s="416"/>
      <c r="G1722" s="409"/>
      <c r="H1722" s="646"/>
    </row>
    <row r="1723" spans="1:8">
      <c r="A1723" s="409"/>
      <c r="B1723" s="646"/>
      <c r="C1723" s="647"/>
      <c r="D1723" s="648"/>
      <c r="F1723" s="416"/>
      <c r="G1723" s="409"/>
      <c r="H1723" s="646"/>
    </row>
    <row r="1724" spans="1:8">
      <c r="A1724" s="409"/>
      <c r="B1724" s="646"/>
      <c r="C1724" s="647"/>
      <c r="D1724" s="648"/>
      <c r="F1724" s="416"/>
      <c r="G1724" s="409"/>
      <c r="H1724" s="646"/>
    </row>
    <row r="1725" spans="1:8">
      <c r="A1725" s="409"/>
      <c r="B1725" s="646"/>
      <c r="C1725" s="647"/>
      <c r="D1725" s="648"/>
      <c r="F1725" s="416"/>
      <c r="G1725" s="409"/>
      <c r="H1725" s="646"/>
    </row>
    <row r="1726" spans="1:8">
      <c r="A1726" s="409"/>
      <c r="B1726" s="646"/>
      <c r="C1726" s="647"/>
      <c r="D1726" s="648"/>
      <c r="F1726" s="416"/>
      <c r="G1726" s="409"/>
      <c r="H1726" s="646"/>
    </row>
    <row r="1727" spans="1:8">
      <c r="A1727" s="409"/>
      <c r="B1727" s="646"/>
      <c r="C1727" s="647"/>
      <c r="D1727" s="648"/>
      <c r="F1727" s="416"/>
      <c r="G1727" s="409"/>
      <c r="H1727" s="646"/>
    </row>
    <row r="1728" spans="1:8">
      <c r="A1728" s="409"/>
      <c r="B1728" s="646"/>
      <c r="C1728" s="647"/>
      <c r="D1728" s="648"/>
      <c r="F1728" s="416"/>
      <c r="G1728" s="409"/>
      <c r="H1728" s="646"/>
    </row>
    <row r="1729" spans="1:8">
      <c r="A1729" s="409"/>
      <c r="B1729" s="646"/>
      <c r="C1729" s="647"/>
      <c r="D1729" s="648"/>
      <c r="F1729" s="416"/>
      <c r="G1729" s="409"/>
      <c r="H1729" s="646"/>
    </row>
    <row r="1730" spans="1:8">
      <c r="A1730" s="409"/>
      <c r="B1730" s="646"/>
      <c r="C1730" s="647"/>
      <c r="D1730" s="648"/>
      <c r="F1730" s="416"/>
      <c r="G1730" s="409"/>
      <c r="H1730" s="646"/>
    </row>
    <row r="1731" spans="1:8">
      <c r="A1731" s="409"/>
      <c r="B1731" s="646"/>
      <c r="C1731" s="647"/>
      <c r="D1731" s="648"/>
      <c r="F1731" s="416"/>
      <c r="G1731" s="409"/>
      <c r="H1731" s="646"/>
    </row>
    <row r="1732" spans="1:8">
      <c r="A1732" s="409"/>
      <c r="B1732" s="646"/>
      <c r="C1732" s="647"/>
      <c r="D1732" s="648"/>
      <c r="F1732" s="416"/>
      <c r="G1732" s="409"/>
      <c r="H1732" s="646"/>
    </row>
    <row r="1733" spans="1:8">
      <c r="A1733" s="409"/>
      <c r="B1733" s="646"/>
      <c r="C1733" s="647"/>
      <c r="D1733" s="648"/>
      <c r="F1733" s="416"/>
      <c r="G1733" s="409"/>
      <c r="H1733" s="646"/>
    </row>
    <row r="1734" spans="1:8">
      <c r="A1734" s="409"/>
      <c r="B1734" s="646"/>
      <c r="C1734" s="647"/>
      <c r="D1734" s="648"/>
      <c r="F1734" s="416"/>
      <c r="G1734" s="409"/>
      <c r="H1734" s="646"/>
    </row>
    <row r="1735" spans="1:8">
      <c r="A1735" s="409"/>
      <c r="B1735" s="646"/>
      <c r="C1735" s="647"/>
      <c r="D1735" s="648"/>
      <c r="F1735" s="416"/>
      <c r="G1735" s="409"/>
      <c r="H1735" s="646"/>
    </row>
    <row r="1736" spans="1:8">
      <c r="A1736" s="409"/>
      <c r="B1736" s="646"/>
      <c r="C1736" s="647"/>
      <c r="D1736" s="648"/>
      <c r="F1736" s="416"/>
      <c r="G1736" s="409"/>
      <c r="H1736" s="646"/>
    </row>
    <row r="1737" spans="1:8">
      <c r="A1737" s="409"/>
      <c r="B1737" s="646"/>
      <c r="C1737" s="647"/>
      <c r="D1737" s="648"/>
      <c r="F1737" s="416"/>
      <c r="G1737" s="409"/>
      <c r="H1737" s="646"/>
    </row>
    <row r="1738" spans="1:8">
      <c r="A1738" s="409"/>
      <c r="B1738" s="646"/>
      <c r="C1738" s="647"/>
      <c r="D1738" s="648"/>
      <c r="F1738" s="416"/>
      <c r="G1738" s="409"/>
      <c r="H1738" s="646"/>
    </row>
    <row r="1739" spans="1:8">
      <c r="A1739" s="409"/>
      <c r="B1739" s="646"/>
      <c r="C1739" s="647"/>
      <c r="D1739" s="648"/>
      <c r="F1739" s="416"/>
      <c r="G1739" s="409"/>
      <c r="H1739" s="646"/>
    </row>
    <row r="1740" spans="1:8">
      <c r="A1740" s="409"/>
      <c r="B1740" s="646"/>
      <c r="C1740" s="647"/>
      <c r="D1740" s="648"/>
      <c r="F1740" s="416"/>
      <c r="G1740" s="409"/>
      <c r="H1740" s="646"/>
    </row>
    <row r="1741" spans="1:8">
      <c r="A1741" s="409"/>
      <c r="B1741" s="646"/>
      <c r="C1741" s="647"/>
      <c r="D1741" s="648"/>
      <c r="F1741" s="416"/>
      <c r="G1741" s="409"/>
      <c r="H1741" s="646"/>
    </row>
    <row r="1742" spans="1:8">
      <c r="A1742" s="409"/>
      <c r="B1742" s="646"/>
      <c r="C1742" s="647"/>
      <c r="D1742" s="648"/>
      <c r="F1742" s="416"/>
      <c r="G1742" s="409"/>
      <c r="H1742" s="646"/>
    </row>
    <row r="1743" spans="1:8">
      <c r="A1743" s="409"/>
      <c r="B1743" s="646"/>
      <c r="C1743" s="647"/>
      <c r="D1743" s="648"/>
      <c r="F1743" s="416"/>
      <c r="G1743" s="409"/>
      <c r="H1743" s="646"/>
    </row>
    <row r="1744" spans="1:8">
      <c r="A1744" s="409"/>
      <c r="B1744" s="646"/>
      <c r="C1744" s="647"/>
      <c r="D1744" s="648"/>
      <c r="F1744" s="416"/>
      <c r="G1744" s="409"/>
      <c r="H1744" s="646"/>
    </row>
    <row r="1745" spans="1:8">
      <c r="A1745" s="409"/>
      <c r="B1745" s="646"/>
      <c r="C1745" s="647"/>
      <c r="D1745" s="648"/>
      <c r="F1745" s="416"/>
      <c r="G1745" s="409"/>
      <c r="H1745" s="646"/>
    </row>
    <row r="1746" spans="1:8">
      <c r="A1746" s="409"/>
      <c r="B1746" s="646"/>
      <c r="C1746" s="647"/>
      <c r="D1746" s="648"/>
      <c r="F1746" s="416"/>
      <c r="G1746" s="409"/>
      <c r="H1746" s="646"/>
    </row>
    <row r="1747" spans="1:8">
      <c r="A1747" s="409"/>
      <c r="B1747" s="646"/>
      <c r="C1747" s="647"/>
      <c r="D1747" s="648"/>
      <c r="F1747" s="416"/>
      <c r="G1747" s="409"/>
      <c r="H1747" s="646"/>
    </row>
    <row r="1748" spans="1:8">
      <c r="A1748" s="409"/>
      <c r="B1748" s="646"/>
      <c r="C1748" s="647"/>
      <c r="D1748" s="648"/>
      <c r="F1748" s="416"/>
      <c r="G1748" s="409"/>
      <c r="H1748" s="646"/>
    </row>
    <row r="1749" spans="1:8">
      <c r="A1749" s="409"/>
      <c r="B1749" s="646"/>
      <c r="C1749" s="647"/>
      <c r="D1749" s="648"/>
      <c r="F1749" s="416"/>
      <c r="G1749" s="409"/>
      <c r="H1749" s="646"/>
    </row>
    <row r="1750" spans="1:8">
      <c r="A1750" s="409"/>
      <c r="B1750" s="646"/>
      <c r="C1750" s="647"/>
      <c r="D1750" s="648"/>
      <c r="F1750" s="416"/>
      <c r="G1750" s="409"/>
      <c r="H1750" s="646"/>
    </row>
    <row r="1751" spans="1:8">
      <c r="A1751" s="409"/>
      <c r="B1751" s="646"/>
      <c r="C1751" s="647"/>
      <c r="D1751" s="648"/>
      <c r="F1751" s="416"/>
      <c r="G1751" s="409"/>
      <c r="H1751" s="646"/>
    </row>
    <row r="1752" spans="1:8">
      <c r="A1752" s="409"/>
      <c r="B1752" s="646"/>
      <c r="C1752" s="647"/>
      <c r="D1752" s="648"/>
      <c r="F1752" s="416"/>
      <c r="G1752" s="409"/>
      <c r="H1752" s="646"/>
    </row>
    <row r="1753" spans="1:8">
      <c r="A1753" s="409"/>
      <c r="B1753" s="646"/>
      <c r="C1753" s="647"/>
      <c r="D1753" s="648"/>
      <c r="F1753" s="416"/>
      <c r="G1753" s="409"/>
      <c r="H1753" s="646"/>
    </row>
    <row r="1754" spans="1:8">
      <c r="A1754" s="409"/>
      <c r="B1754" s="646"/>
      <c r="C1754" s="647"/>
      <c r="D1754" s="648"/>
      <c r="F1754" s="416"/>
      <c r="G1754" s="409"/>
      <c r="H1754" s="646"/>
    </row>
    <row r="1755" spans="1:8">
      <c r="A1755" s="409"/>
      <c r="B1755" s="646"/>
      <c r="C1755" s="647"/>
      <c r="D1755" s="648"/>
      <c r="F1755" s="416"/>
      <c r="G1755" s="409"/>
      <c r="H1755" s="646"/>
    </row>
    <row r="1756" spans="1:8">
      <c r="A1756" s="409"/>
      <c r="B1756" s="646"/>
      <c r="C1756" s="647"/>
      <c r="D1756" s="648"/>
      <c r="F1756" s="416"/>
      <c r="G1756" s="409"/>
      <c r="H1756" s="646"/>
    </row>
    <row r="1757" spans="1:8">
      <c r="A1757" s="409"/>
      <c r="B1757" s="646"/>
      <c r="C1757" s="647"/>
      <c r="D1757" s="648"/>
      <c r="F1757" s="416"/>
      <c r="G1757" s="409"/>
      <c r="H1757" s="646"/>
    </row>
    <row r="1758" spans="1:8">
      <c r="A1758" s="409"/>
      <c r="B1758" s="646"/>
      <c r="C1758" s="647"/>
      <c r="D1758" s="648"/>
      <c r="F1758" s="416"/>
      <c r="G1758" s="409"/>
      <c r="H1758" s="646"/>
    </row>
    <row r="1759" spans="1:8">
      <c r="A1759" s="409"/>
      <c r="B1759" s="646"/>
      <c r="C1759" s="647"/>
      <c r="D1759" s="648"/>
      <c r="F1759" s="416"/>
      <c r="G1759" s="409"/>
      <c r="H1759" s="646"/>
    </row>
    <row r="1760" spans="1:8">
      <c r="A1760" s="409"/>
      <c r="B1760" s="646"/>
      <c r="C1760" s="647"/>
      <c r="D1760" s="648"/>
      <c r="F1760" s="416"/>
      <c r="G1760" s="409"/>
      <c r="H1760" s="646"/>
    </row>
    <row r="1761" spans="1:8">
      <c r="A1761" s="409"/>
      <c r="B1761" s="646"/>
      <c r="C1761" s="647"/>
      <c r="D1761" s="648"/>
      <c r="F1761" s="416"/>
      <c r="G1761" s="409"/>
      <c r="H1761" s="646"/>
    </row>
    <row r="1762" spans="1:8">
      <c r="A1762" s="409"/>
      <c r="B1762" s="646"/>
      <c r="C1762" s="647"/>
      <c r="D1762" s="648"/>
      <c r="F1762" s="416"/>
      <c r="G1762" s="409"/>
      <c r="H1762" s="646"/>
    </row>
    <row r="1763" spans="1:8">
      <c r="A1763" s="409"/>
      <c r="B1763" s="646"/>
      <c r="C1763" s="647"/>
      <c r="D1763" s="648"/>
      <c r="F1763" s="416"/>
      <c r="G1763" s="409"/>
      <c r="H1763" s="646"/>
    </row>
    <row r="1764" spans="1:8">
      <c r="A1764" s="409"/>
      <c r="B1764" s="646"/>
      <c r="C1764" s="647"/>
      <c r="D1764" s="648"/>
      <c r="F1764" s="416"/>
      <c r="G1764" s="409"/>
      <c r="H1764" s="646"/>
    </row>
    <row r="1765" spans="1:8">
      <c r="A1765" s="409"/>
      <c r="B1765" s="646"/>
      <c r="C1765" s="647"/>
      <c r="D1765" s="648"/>
      <c r="F1765" s="416"/>
      <c r="G1765" s="409"/>
      <c r="H1765" s="646"/>
    </row>
    <row r="1766" spans="1:8">
      <c r="A1766" s="409"/>
      <c r="B1766" s="646"/>
      <c r="C1766" s="647"/>
      <c r="D1766" s="648"/>
      <c r="F1766" s="416"/>
      <c r="G1766" s="409"/>
      <c r="H1766" s="646"/>
    </row>
    <row r="1767" spans="1:8">
      <c r="A1767" s="409"/>
      <c r="B1767" s="646"/>
      <c r="C1767" s="647"/>
      <c r="D1767" s="648"/>
      <c r="F1767" s="416"/>
      <c r="G1767" s="409"/>
      <c r="H1767" s="646"/>
    </row>
    <row r="1768" spans="1:8">
      <c r="A1768" s="409"/>
      <c r="B1768" s="646"/>
      <c r="C1768" s="647"/>
      <c r="D1768" s="648"/>
      <c r="F1768" s="416"/>
      <c r="G1768" s="409"/>
      <c r="H1768" s="646"/>
    </row>
    <row r="1769" spans="1:8">
      <c r="A1769" s="409"/>
      <c r="B1769" s="646"/>
      <c r="C1769" s="647"/>
      <c r="D1769" s="648"/>
      <c r="F1769" s="416"/>
      <c r="G1769" s="409"/>
      <c r="H1769" s="646"/>
    </row>
    <row r="1770" spans="1:8">
      <c r="A1770" s="409"/>
      <c r="B1770" s="646"/>
      <c r="C1770" s="647"/>
      <c r="D1770" s="648"/>
      <c r="F1770" s="416"/>
      <c r="G1770" s="409"/>
      <c r="H1770" s="646"/>
    </row>
    <row r="1771" spans="1:8">
      <c r="A1771" s="409"/>
      <c r="B1771" s="646"/>
      <c r="C1771" s="647"/>
      <c r="D1771" s="648"/>
      <c r="F1771" s="416"/>
      <c r="G1771" s="409"/>
      <c r="H1771" s="646"/>
    </row>
    <row r="1772" spans="1:8">
      <c r="A1772" s="409"/>
      <c r="B1772" s="646"/>
      <c r="C1772" s="647"/>
      <c r="D1772" s="648"/>
      <c r="F1772" s="416"/>
      <c r="G1772" s="409"/>
      <c r="H1772" s="646"/>
    </row>
    <row r="1773" spans="1:8">
      <c r="A1773" s="409"/>
      <c r="B1773" s="646"/>
      <c r="C1773" s="647"/>
      <c r="D1773" s="648"/>
      <c r="F1773" s="416"/>
      <c r="G1773" s="409"/>
      <c r="H1773" s="646"/>
    </row>
    <row r="1774" spans="1:8">
      <c r="A1774" s="409"/>
      <c r="B1774" s="646"/>
      <c r="C1774" s="647"/>
      <c r="D1774" s="648"/>
      <c r="F1774" s="416"/>
      <c r="G1774" s="409"/>
      <c r="H1774" s="646"/>
    </row>
    <row r="1775" spans="1:8">
      <c r="A1775" s="409"/>
      <c r="B1775" s="646"/>
      <c r="C1775" s="647"/>
      <c r="D1775" s="648"/>
      <c r="F1775" s="416"/>
      <c r="G1775" s="409"/>
      <c r="H1775" s="646"/>
    </row>
    <row r="1776" spans="1:8">
      <c r="A1776" s="409"/>
      <c r="B1776" s="646"/>
      <c r="C1776" s="647"/>
      <c r="D1776" s="648"/>
      <c r="F1776" s="416"/>
      <c r="G1776" s="409"/>
      <c r="H1776" s="646"/>
    </row>
    <row r="1777" spans="1:8">
      <c r="A1777" s="409"/>
      <c r="B1777" s="646"/>
      <c r="C1777" s="647"/>
      <c r="D1777" s="648"/>
      <c r="F1777" s="416"/>
      <c r="G1777" s="409"/>
      <c r="H1777" s="646"/>
    </row>
    <row r="1778" spans="1:8">
      <c r="A1778" s="409"/>
      <c r="B1778" s="646"/>
      <c r="C1778" s="647"/>
      <c r="D1778" s="648"/>
      <c r="F1778" s="416"/>
      <c r="G1778" s="409"/>
      <c r="H1778" s="646"/>
    </row>
    <row r="1779" spans="1:8">
      <c r="A1779" s="409"/>
      <c r="B1779" s="646"/>
      <c r="C1779" s="647"/>
      <c r="D1779" s="648"/>
      <c r="F1779" s="416"/>
      <c r="G1779" s="409"/>
      <c r="H1779" s="646"/>
    </row>
    <row r="1780" spans="1:8">
      <c r="A1780" s="409"/>
      <c r="B1780" s="646"/>
      <c r="C1780" s="647"/>
      <c r="D1780" s="648"/>
      <c r="F1780" s="416"/>
      <c r="G1780" s="409"/>
      <c r="H1780" s="646"/>
    </row>
    <row r="1781" spans="1:8">
      <c r="A1781" s="409"/>
      <c r="B1781" s="646"/>
      <c r="C1781" s="647"/>
      <c r="D1781" s="648"/>
      <c r="F1781" s="416"/>
      <c r="G1781" s="409"/>
      <c r="H1781" s="646"/>
    </row>
    <row r="1782" spans="1:8">
      <c r="A1782" s="409"/>
      <c r="B1782" s="646"/>
      <c r="C1782" s="647"/>
      <c r="D1782" s="648"/>
      <c r="F1782" s="416"/>
      <c r="G1782" s="409"/>
      <c r="H1782" s="646"/>
    </row>
    <row r="1783" spans="1:8">
      <c r="A1783" s="409"/>
      <c r="B1783" s="646"/>
      <c r="C1783" s="647"/>
      <c r="D1783" s="648"/>
      <c r="F1783" s="416"/>
      <c r="G1783" s="409"/>
      <c r="H1783" s="646"/>
    </row>
    <row r="1784" spans="1:8">
      <c r="A1784" s="409"/>
      <c r="B1784" s="646"/>
      <c r="C1784" s="647"/>
      <c r="D1784" s="648"/>
      <c r="F1784" s="416"/>
      <c r="G1784" s="409"/>
      <c r="H1784" s="646"/>
    </row>
    <row r="1785" spans="1:8">
      <c r="A1785" s="409"/>
      <c r="B1785" s="646"/>
      <c r="C1785" s="647"/>
      <c r="D1785" s="648"/>
      <c r="F1785" s="416"/>
      <c r="G1785" s="409"/>
      <c r="H1785" s="646"/>
    </row>
    <row r="1786" spans="1:8">
      <c r="A1786" s="409"/>
      <c r="B1786" s="646"/>
      <c r="C1786" s="647"/>
      <c r="D1786" s="648"/>
      <c r="F1786" s="416"/>
      <c r="G1786" s="409"/>
      <c r="H1786" s="646"/>
    </row>
    <row r="1787" spans="1:8">
      <c r="A1787" s="409"/>
      <c r="B1787" s="646"/>
      <c r="C1787" s="647"/>
      <c r="D1787" s="648"/>
      <c r="F1787" s="416"/>
      <c r="G1787" s="409"/>
      <c r="H1787" s="646"/>
    </row>
    <row r="1788" spans="1:8">
      <c r="A1788" s="409"/>
      <c r="B1788" s="646"/>
      <c r="C1788" s="647"/>
      <c r="D1788" s="648"/>
      <c r="F1788" s="416"/>
      <c r="G1788" s="409"/>
      <c r="H1788" s="646"/>
    </row>
    <row r="1789" spans="1:8">
      <c r="A1789" s="409"/>
      <c r="B1789" s="646"/>
      <c r="C1789" s="647"/>
      <c r="D1789" s="648"/>
      <c r="F1789" s="416"/>
      <c r="G1789" s="409"/>
      <c r="H1789" s="646"/>
    </row>
    <row r="1790" spans="1:8">
      <c r="A1790" s="409"/>
      <c r="B1790" s="646"/>
      <c r="C1790" s="647"/>
      <c r="D1790" s="648"/>
      <c r="F1790" s="416"/>
      <c r="G1790" s="409"/>
      <c r="H1790" s="646"/>
    </row>
    <row r="1791" spans="1:8">
      <c r="A1791" s="409"/>
      <c r="B1791" s="646"/>
      <c r="C1791" s="647"/>
      <c r="D1791" s="648"/>
      <c r="F1791" s="416"/>
      <c r="G1791" s="409"/>
      <c r="H1791" s="646"/>
    </row>
    <row r="1792" spans="1:8">
      <c r="A1792" s="409"/>
      <c r="B1792" s="646"/>
      <c r="C1792" s="647"/>
      <c r="D1792" s="648"/>
      <c r="F1792" s="416"/>
      <c r="G1792" s="409"/>
      <c r="H1792" s="646"/>
    </row>
    <row r="1793" spans="1:8">
      <c r="A1793" s="409"/>
      <c r="B1793" s="646"/>
      <c r="C1793" s="647"/>
      <c r="D1793" s="648"/>
      <c r="F1793" s="416"/>
      <c r="G1793" s="409"/>
      <c r="H1793" s="646"/>
    </row>
    <row r="1794" spans="1:8">
      <c r="A1794" s="409"/>
      <c r="B1794" s="646"/>
      <c r="C1794" s="647"/>
      <c r="D1794" s="648"/>
      <c r="F1794" s="416"/>
      <c r="G1794" s="409"/>
      <c r="H1794" s="646"/>
    </row>
    <row r="1795" spans="1:8">
      <c r="A1795" s="409"/>
      <c r="B1795" s="646"/>
      <c r="C1795" s="647"/>
      <c r="D1795" s="648"/>
      <c r="F1795" s="416"/>
      <c r="G1795" s="409"/>
      <c r="H1795" s="646"/>
    </row>
    <row r="1796" spans="1:8">
      <c r="A1796" s="409"/>
      <c r="B1796" s="646"/>
      <c r="C1796" s="647"/>
      <c r="D1796" s="648"/>
      <c r="F1796" s="416"/>
      <c r="G1796" s="409"/>
      <c r="H1796" s="646"/>
    </row>
    <row r="1797" spans="1:8">
      <c r="A1797" s="409"/>
      <c r="B1797" s="646"/>
      <c r="C1797" s="647"/>
      <c r="D1797" s="648"/>
      <c r="F1797" s="416"/>
      <c r="G1797" s="409"/>
      <c r="H1797" s="646"/>
    </row>
    <row r="1798" spans="1:8">
      <c r="A1798" s="409"/>
      <c r="B1798" s="646"/>
      <c r="C1798" s="647"/>
      <c r="D1798" s="648"/>
      <c r="F1798" s="416"/>
      <c r="G1798" s="409"/>
      <c r="H1798" s="646"/>
    </row>
    <row r="1799" spans="1:8">
      <c r="A1799" s="409"/>
      <c r="B1799" s="646"/>
      <c r="C1799" s="647"/>
      <c r="D1799" s="648"/>
      <c r="F1799" s="416"/>
      <c r="G1799" s="409"/>
      <c r="H1799" s="646"/>
    </row>
    <row r="1800" spans="1:8">
      <c r="A1800" s="409"/>
      <c r="B1800" s="646"/>
      <c r="C1800" s="647"/>
      <c r="D1800" s="648"/>
      <c r="F1800" s="416"/>
      <c r="G1800" s="409"/>
      <c r="H1800" s="646"/>
    </row>
    <row r="1801" spans="1:8">
      <c r="A1801" s="409"/>
      <c r="B1801" s="646"/>
      <c r="C1801" s="647"/>
      <c r="D1801" s="648"/>
      <c r="F1801" s="416"/>
      <c r="G1801" s="409"/>
      <c r="H1801" s="646"/>
    </row>
    <row r="1802" spans="1:8">
      <c r="A1802" s="409"/>
      <c r="B1802" s="646"/>
      <c r="C1802" s="647"/>
      <c r="D1802" s="648"/>
      <c r="F1802" s="416"/>
      <c r="G1802" s="409"/>
      <c r="H1802" s="646"/>
    </row>
    <row r="1803" spans="1:8">
      <c r="A1803" s="409"/>
      <c r="B1803" s="646"/>
      <c r="C1803" s="647"/>
      <c r="D1803" s="648"/>
      <c r="F1803" s="416"/>
      <c r="G1803" s="409"/>
      <c r="H1803" s="646"/>
    </row>
    <row r="1804" spans="1:8">
      <c r="A1804" s="409"/>
      <c r="B1804" s="646"/>
      <c r="C1804" s="647"/>
      <c r="D1804" s="648"/>
      <c r="F1804" s="416"/>
      <c r="G1804" s="409"/>
      <c r="H1804" s="646"/>
    </row>
    <row r="1805" spans="1:8">
      <c r="A1805" s="409"/>
      <c r="B1805" s="646"/>
      <c r="C1805" s="647"/>
      <c r="D1805" s="648"/>
      <c r="F1805" s="416"/>
      <c r="G1805" s="409"/>
      <c r="H1805" s="646"/>
    </row>
    <row r="1806" spans="1:8">
      <c r="A1806" s="409"/>
      <c r="B1806" s="646"/>
      <c r="C1806" s="647"/>
      <c r="D1806" s="648"/>
      <c r="F1806" s="416"/>
      <c r="G1806" s="409"/>
      <c r="H1806" s="646"/>
    </row>
    <row r="1807" spans="1:8">
      <c r="A1807" s="409"/>
      <c r="B1807" s="646"/>
      <c r="C1807" s="647"/>
      <c r="D1807" s="648"/>
      <c r="F1807" s="416"/>
      <c r="G1807" s="409"/>
      <c r="H1807" s="646"/>
    </row>
    <row r="1808" spans="1:8">
      <c r="A1808" s="409"/>
      <c r="B1808" s="646"/>
      <c r="C1808" s="647"/>
      <c r="D1808" s="648"/>
      <c r="F1808" s="416"/>
      <c r="G1808" s="409"/>
      <c r="H1808" s="646"/>
    </row>
    <row r="1809" spans="1:8">
      <c r="A1809" s="409"/>
      <c r="B1809" s="646"/>
      <c r="C1809" s="647"/>
      <c r="D1809" s="648"/>
      <c r="F1809" s="416"/>
      <c r="G1809" s="409"/>
      <c r="H1809" s="646"/>
    </row>
    <row r="1810" spans="1:8">
      <c r="A1810" s="409"/>
      <c r="B1810" s="646"/>
      <c r="C1810" s="647"/>
      <c r="D1810" s="648"/>
      <c r="F1810" s="416"/>
      <c r="G1810" s="409"/>
      <c r="H1810" s="646"/>
    </row>
    <row r="1811" spans="1:8">
      <c r="A1811" s="409"/>
      <c r="B1811" s="646"/>
      <c r="C1811" s="647"/>
      <c r="D1811" s="648"/>
      <c r="F1811" s="416"/>
      <c r="G1811" s="409"/>
      <c r="H1811" s="646"/>
    </row>
    <row r="1812" spans="1:8">
      <c r="A1812" s="409"/>
      <c r="B1812" s="646"/>
      <c r="C1812" s="647"/>
      <c r="D1812" s="648"/>
      <c r="F1812" s="416"/>
      <c r="G1812" s="409"/>
      <c r="H1812" s="646"/>
    </row>
    <row r="1813" spans="1:8">
      <c r="A1813" s="409"/>
      <c r="B1813" s="646"/>
      <c r="C1813" s="647"/>
      <c r="D1813" s="648"/>
      <c r="F1813" s="416"/>
      <c r="G1813" s="409"/>
      <c r="H1813" s="646"/>
    </row>
    <row r="1814" spans="1:8">
      <c r="A1814" s="409"/>
      <c r="B1814" s="646"/>
      <c r="C1814" s="647"/>
      <c r="D1814" s="648"/>
      <c r="F1814" s="416"/>
      <c r="G1814" s="409"/>
      <c r="H1814" s="646"/>
    </row>
    <row r="1815" spans="1:8">
      <c r="A1815" s="409"/>
      <c r="B1815" s="646"/>
      <c r="C1815" s="647"/>
      <c r="D1815" s="648"/>
      <c r="F1815" s="416"/>
      <c r="G1815" s="409"/>
      <c r="H1815" s="646"/>
    </row>
    <row r="1816" spans="1:8">
      <c r="A1816" s="409"/>
      <c r="B1816" s="646"/>
      <c r="C1816" s="647"/>
      <c r="D1816" s="648"/>
      <c r="F1816" s="416"/>
      <c r="G1816" s="409"/>
      <c r="H1816" s="646"/>
    </row>
    <row r="1817" spans="1:8">
      <c r="A1817" s="409"/>
      <c r="B1817" s="646"/>
      <c r="C1817" s="647"/>
      <c r="D1817" s="648"/>
      <c r="F1817" s="416"/>
      <c r="G1817" s="409"/>
      <c r="H1817" s="646"/>
    </row>
    <row r="1818" spans="1:8">
      <c r="A1818" s="409"/>
      <c r="B1818" s="646"/>
      <c r="C1818" s="647"/>
      <c r="D1818" s="648"/>
      <c r="F1818" s="416"/>
      <c r="G1818" s="409"/>
      <c r="H1818" s="646"/>
    </row>
    <row r="1819" spans="1:8">
      <c r="A1819" s="409"/>
      <c r="B1819" s="646"/>
      <c r="C1819" s="647"/>
      <c r="D1819" s="648"/>
      <c r="F1819" s="416"/>
      <c r="G1819" s="409"/>
      <c r="H1819" s="646"/>
    </row>
    <row r="1820" spans="1:8">
      <c r="A1820" s="409"/>
      <c r="B1820" s="646"/>
      <c r="C1820" s="647"/>
      <c r="D1820" s="648"/>
      <c r="F1820" s="416"/>
      <c r="G1820" s="409"/>
      <c r="H1820" s="646"/>
    </row>
    <row r="1821" spans="1:8">
      <c r="A1821" s="409"/>
      <c r="B1821" s="646"/>
      <c r="C1821" s="647"/>
      <c r="D1821" s="648"/>
      <c r="F1821" s="416"/>
      <c r="G1821" s="409"/>
      <c r="H1821" s="646"/>
    </row>
    <row r="1822" spans="1:8">
      <c r="A1822" s="409"/>
      <c r="B1822" s="646"/>
      <c r="C1822" s="647"/>
      <c r="D1822" s="648"/>
      <c r="F1822" s="416"/>
      <c r="G1822" s="409"/>
      <c r="H1822" s="646"/>
    </row>
    <row r="1823" spans="1:8">
      <c r="A1823" s="409"/>
      <c r="B1823" s="646"/>
      <c r="C1823" s="647"/>
      <c r="D1823" s="648"/>
      <c r="F1823" s="416"/>
      <c r="G1823" s="409"/>
      <c r="H1823" s="646"/>
    </row>
    <row r="1824" spans="1:8">
      <c r="A1824" s="409"/>
      <c r="B1824" s="646"/>
      <c r="C1824" s="647"/>
      <c r="D1824" s="648"/>
      <c r="F1824" s="416"/>
      <c r="G1824" s="409"/>
      <c r="H1824" s="646"/>
    </row>
    <row r="1825" spans="1:8">
      <c r="A1825" s="409"/>
      <c r="B1825" s="646"/>
      <c r="C1825" s="647"/>
      <c r="D1825" s="648"/>
      <c r="F1825" s="416"/>
      <c r="G1825" s="409"/>
      <c r="H1825" s="646"/>
    </row>
    <row r="1826" spans="1:8">
      <c r="A1826" s="409"/>
      <c r="B1826" s="646"/>
      <c r="C1826" s="647"/>
      <c r="D1826" s="648"/>
      <c r="F1826" s="416"/>
      <c r="G1826" s="409"/>
      <c r="H1826" s="646"/>
    </row>
    <row r="1827" spans="1:8">
      <c r="A1827" s="409"/>
      <c r="B1827" s="646"/>
      <c r="C1827" s="647"/>
      <c r="D1827" s="648"/>
      <c r="F1827" s="416"/>
      <c r="G1827" s="409"/>
      <c r="H1827" s="646"/>
    </row>
    <row r="1828" spans="1:8">
      <c r="A1828" s="409"/>
      <c r="B1828" s="646"/>
      <c r="C1828" s="647"/>
      <c r="D1828" s="648"/>
      <c r="F1828" s="416"/>
      <c r="G1828" s="409"/>
      <c r="H1828" s="646"/>
    </row>
    <row r="1829" spans="1:8">
      <c r="A1829" s="409"/>
      <c r="B1829" s="646"/>
      <c r="C1829" s="647"/>
      <c r="D1829" s="648"/>
      <c r="F1829" s="416"/>
      <c r="G1829" s="409"/>
      <c r="H1829" s="646"/>
    </row>
    <row r="1830" spans="1:8">
      <c r="A1830" s="409"/>
      <c r="B1830" s="646"/>
      <c r="C1830" s="647"/>
      <c r="D1830" s="648"/>
      <c r="F1830" s="416"/>
      <c r="G1830" s="409"/>
      <c r="H1830" s="646"/>
    </row>
    <row r="1831" spans="1:8">
      <c r="A1831" s="409"/>
      <c r="B1831" s="646"/>
      <c r="C1831" s="647"/>
      <c r="D1831" s="648"/>
      <c r="F1831" s="416"/>
      <c r="G1831" s="409"/>
      <c r="H1831" s="646"/>
    </row>
    <row r="1832" spans="1:8">
      <c r="A1832" s="409"/>
      <c r="B1832" s="646"/>
      <c r="C1832" s="647"/>
      <c r="D1832" s="648"/>
      <c r="F1832" s="416"/>
      <c r="G1832" s="409"/>
      <c r="H1832" s="646"/>
    </row>
    <row r="1833" spans="1:8">
      <c r="A1833" s="409"/>
      <c r="B1833" s="646"/>
      <c r="C1833" s="647"/>
      <c r="D1833" s="648"/>
      <c r="F1833" s="416"/>
      <c r="G1833" s="409"/>
      <c r="H1833" s="646"/>
    </row>
    <row r="1834" spans="1:8">
      <c r="A1834" s="409"/>
      <c r="B1834" s="646"/>
      <c r="C1834" s="647"/>
      <c r="D1834" s="648"/>
      <c r="F1834" s="416"/>
      <c r="G1834" s="409"/>
      <c r="H1834" s="646"/>
    </row>
    <row r="1835" spans="1:8">
      <c r="A1835" s="409"/>
      <c r="B1835" s="646"/>
      <c r="C1835" s="647"/>
      <c r="D1835" s="648"/>
      <c r="F1835" s="416"/>
      <c r="G1835" s="409"/>
      <c r="H1835" s="646"/>
    </row>
    <row r="1836" spans="1:8">
      <c r="A1836" s="409"/>
      <c r="B1836" s="646"/>
      <c r="C1836" s="647"/>
      <c r="D1836" s="648"/>
      <c r="F1836" s="416"/>
      <c r="G1836" s="409"/>
      <c r="H1836" s="646"/>
    </row>
    <row r="1837" spans="1:8">
      <c r="A1837" s="409"/>
      <c r="B1837" s="646"/>
      <c r="C1837" s="647"/>
      <c r="D1837" s="648"/>
      <c r="F1837" s="416"/>
      <c r="G1837" s="409"/>
      <c r="H1837" s="646"/>
    </row>
    <row r="1838" spans="1:8">
      <c r="A1838" s="409"/>
      <c r="B1838" s="646"/>
      <c r="C1838" s="647"/>
      <c r="D1838" s="648"/>
      <c r="F1838" s="416"/>
      <c r="G1838" s="409"/>
      <c r="H1838" s="646"/>
    </row>
    <row r="1839" spans="1:8">
      <c r="A1839" s="409"/>
      <c r="B1839" s="646"/>
      <c r="C1839" s="647"/>
      <c r="D1839" s="648"/>
      <c r="F1839" s="416"/>
      <c r="G1839" s="409"/>
      <c r="H1839" s="646"/>
    </row>
    <row r="1840" spans="1:8">
      <c r="A1840" s="409"/>
      <c r="B1840" s="646"/>
      <c r="C1840" s="647"/>
      <c r="D1840" s="648"/>
      <c r="F1840" s="416"/>
      <c r="G1840" s="409"/>
      <c r="H1840" s="646"/>
    </row>
    <row r="1841" spans="1:8">
      <c r="A1841" s="409"/>
      <c r="B1841" s="646"/>
      <c r="C1841" s="647"/>
      <c r="D1841" s="648"/>
      <c r="F1841" s="416"/>
      <c r="G1841" s="409"/>
      <c r="H1841" s="646"/>
    </row>
    <row r="1842" spans="1:8">
      <c r="A1842" s="409"/>
      <c r="B1842" s="646"/>
      <c r="C1842" s="647"/>
      <c r="D1842" s="648"/>
      <c r="F1842" s="416"/>
      <c r="G1842" s="409"/>
      <c r="H1842" s="646"/>
    </row>
    <row r="1843" spans="1:8">
      <c r="A1843" s="409"/>
      <c r="B1843" s="646"/>
      <c r="C1843" s="647"/>
      <c r="D1843" s="648"/>
      <c r="F1843" s="416"/>
      <c r="G1843" s="409"/>
      <c r="H1843" s="646"/>
    </row>
    <row r="1844" spans="1:8">
      <c r="A1844" s="409"/>
      <c r="B1844" s="646"/>
      <c r="C1844" s="647"/>
      <c r="D1844" s="648"/>
      <c r="F1844" s="416"/>
      <c r="G1844" s="409"/>
      <c r="H1844" s="646"/>
    </row>
    <row r="1845" spans="1:8">
      <c r="A1845" s="409"/>
      <c r="B1845" s="646"/>
      <c r="C1845" s="647"/>
      <c r="D1845" s="648"/>
      <c r="F1845" s="416"/>
      <c r="G1845" s="409"/>
      <c r="H1845" s="646"/>
    </row>
    <row r="1846" spans="1:8">
      <c r="A1846" s="409"/>
      <c r="B1846" s="646"/>
      <c r="C1846" s="647"/>
      <c r="D1846" s="648"/>
      <c r="F1846" s="416"/>
      <c r="G1846" s="409"/>
      <c r="H1846" s="646"/>
    </row>
    <row r="1847" spans="1:8">
      <c r="A1847" s="409"/>
      <c r="B1847" s="646"/>
      <c r="C1847" s="647"/>
      <c r="D1847" s="648"/>
      <c r="F1847" s="416"/>
      <c r="G1847" s="409"/>
      <c r="H1847" s="646"/>
    </row>
    <row r="1848" spans="1:8">
      <c r="A1848" s="409"/>
      <c r="B1848" s="646"/>
      <c r="C1848" s="647"/>
      <c r="D1848" s="648"/>
      <c r="F1848" s="416"/>
      <c r="G1848" s="409"/>
      <c r="H1848" s="646"/>
    </row>
    <row r="1849" spans="1:8">
      <c r="A1849" s="409"/>
      <c r="B1849" s="646"/>
      <c r="C1849" s="647"/>
      <c r="D1849" s="648"/>
      <c r="F1849" s="416"/>
      <c r="G1849" s="409"/>
      <c r="H1849" s="646"/>
    </row>
    <row r="1850" spans="1:8">
      <c r="A1850" s="409"/>
      <c r="B1850" s="646"/>
      <c r="C1850" s="647"/>
      <c r="D1850" s="648"/>
      <c r="F1850" s="416"/>
      <c r="G1850" s="409"/>
      <c r="H1850" s="646"/>
    </row>
    <row r="1851" spans="1:8">
      <c r="A1851" s="409"/>
      <c r="B1851" s="646"/>
      <c r="C1851" s="647"/>
      <c r="D1851" s="648"/>
      <c r="F1851" s="416"/>
      <c r="G1851" s="409"/>
      <c r="H1851" s="646"/>
    </row>
    <row r="1852" spans="1:8">
      <c r="A1852" s="409"/>
      <c r="B1852" s="646"/>
      <c r="C1852" s="647"/>
      <c r="D1852" s="648"/>
      <c r="F1852" s="416"/>
      <c r="G1852" s="409"/>
      <c r="H1852" s="646"/>
    </row>
    <row r="1853" spans="1:8">
      <c r="A1853" s="409"/>
      <c r="B1853" s="646"/>
      <c r="C1853" s="647"/>
      <c r="D1853" s="648"/>
      <c r="F1853" s="416"/>
      <c r="G1853" s="409"/>
      <c r="H1853" s="646"/>
    </row>
    <row r="1854" spans="1:8">
      <c r="A1854" s="409"/>
      <c r="B1854" s="646"/>
      <c r="C1854" s="647"/>
      <c r="D1854" s="648"/>
      <c r="F1854" s="416"/>
      <c r="G1854" s="409"/>
      <c r="H1854" s="646"/>
    </row>
    <row r="1855" spans="1:8">
      <c r="A1855" s="409"/>
      <c r="B1855" s="646"/>
      <c r="C1855" s="647"/>
      <c r="D1855" s="648"/>
      <c r="F1855" s="416"/>
      <c r="G1855" s="409"/>
      <c r="H1855" s="646"/>
    </row>
    <row r="1856" spans="1:8">
      <c r="A1856" s="409"/>
      <c r="B1856" s="646"/>
      <c r="C1856" s="647"/>
      <c r="D1856" s="648"/>
      <c r="F1856" s="416"/>
      <c r="G1856" s="409"/>
      <c r="H1856" s="646"/>
    </row>
    <row r="1857" spans="1:8">
      <c r="A1857" s="409"/>
      <c r="B1857" s="646"/>
      <c r="C1857" s="647"/>
      <c r="D1857" s="648"/>
      <c r="F1857" s="416"/>
      <c r="G1857" s="409"/>
      <c r="H1857" s="646"/>
    </row>
    <row r="1858" spans="1:8">
      <c r="A1858" s="409"/>
      <c r="B1858" s="646"/>
      <c r="C1858" s="647"/>
      <c r="D1858" s="648"/>
      <c r="F1858" s="416"/>
      <c r="G1858" s="409"/>
      <c r="H1858" s="646"/>
    </row>
    <row r="1859" spans="1:8">
      <c r="A1859" s="409"/>
      <c r="B1859" s="646"/>
      <c r="C1859" s="647"/>
      <c r="D1859" s="648"/>
      <c r="F1859" s="416"/>
      <c r="G1859" s="409"/>
      <c r="H1859" s="646"/>
    </row>
    <row r="1860" spans="1:8">
      <c r="A1860" s="409"/>
      <c r="B1860" s="646"/>
      <c r="C1860" s="647"/>
      <c r="D1860" s="648"/>
      <c r="F1860" s="416"/>
      <c r="G1860" s="409"/>
      <c r="H1860" s="646"/>
    </row>
    <row r="1861" spans="1:8">
      <c r="A1861" s="409"/>
      <c r="B1861" s="646"/>
      <c r="C1861" s="647"/>
      <c r="D1861" s="648"/>
      <c r="F1861" s="416"/>
      <c r="G1861" s="409"/>
      <c r="H1861" s="646"/>
    </row>
    <row r="1862" spans="1:8">
      <c r="A1862" s="409"/>
      <c r="B1862" s="646"/>
      <c r="C1862" s="647"/>
      <c r="D1862" s="648"/>
      <c r="F1862" s="416"/>
      <c r="G1862" s="409"/>
      <c r="H1862" s="646"/>
    </row>
    <row r="1863" spans="1:8">
      <c r="A1863" s="409"/>
      <c r="B1863" s="646"/>
      <c r="C1863" s="647"/>
      <c r="D1863" s="648"/>
      <c r="F1863" s="416"/>
      <c r="G1863" s="409"/>
      <c r="H1863" s="646"/>
    </row>
    <row r="1864" spans="1:8">
      <c r="A1864" s="409"/>
      <c r="B1864" s="646"/>
      <c r="C1864" s="647"/>
      <c r="D1864" s="648"/>
      <c r="F1864" s="416"/>
      <c r="G1864" s="409"/>
      <c r="H1864" s="646"/>
    </row>
    <row r="1865" spans="1:8">
      <c r="A1865" s="409"/>
      <c r="B1865" s="646"/>
      <c r="C1865" s="647"/>
      <c r="D1865" s="648"/>
      <c r="F1865" s="416"/>
      <c r="G1865" s="409"/>
      <c r="H1865" s="646"/>
    </row>
    <row r="1866" spans="1:8">
      <c r="A1866" s="409"/>
      <c r="B1866" s="646"/>
      <c r="C1866" s="647"/>
      <c r="D1866" s="648"/>
      <c r="F1866" s="416"/>
      <c r="G1866" s="409"/>
      <c r="H1866" s="646"/>
    </row>
    <row r="1867" spans="1:8">
      <c r="A1867" s="409"/>
      <c r="B1867" s="646"/>
      <c r="C1867" s="647"/>
      <c r="D1867" s="648"/>
      <c r="F1867" s="416"/>
      <c r="G1867" s="409"/>
      <c r="H1867" s="646"/>
    </row>
    <row r="1868" spans="1:8">
      <c r="A1868" s="409"/>
      <c r="B1868" s="646"/>
      <c r="C1868" s="647"/>
      <c r="D1868" s="648"/>
      <c r="F1868" s="416"/>
      <c r="G1868" s="409"/>
      <c r="H1868" s="646"/>
    </row>
    <row r="1869" spans="1:8">
      <c r="A1869" s="409"/>
      <c r="B1869" s="646"/>
      <c r="C1869" s="647"/>
      <c r="D1869" s="648"/>
      <c r="F1869" s="416"/>
      <c r="G1869" s="409"/>
      <c r="H1869" s="646"/>
    </row>
    <row r="1870" spans="1:8">
      <c r="A1870" s="409"/>
      <c r="B1870" s="646"/>
      <c r="C1870" s="647"/>
      <c r="D1870" s="648"/>
      <c r="F1870" s="416"/>
      <c r="G1870" s="409"/>
      <c r="H1870" s="646"/>
    </row>
    <row r="1871" spans="1:8">
      <c r="A1871" s="409"/>
      <c r="B1871" s="646"/>
      <c r="C1871" s="647"/>
      <c r="D1871" s="648"/>
      <c r="F1871" s="416"/>
      <c r="G1871" s="409"/>
      <c r="H1871" s="646"/>
    </row>
    <row r="1872" spans="1:8">
      <c r="A1872" s="409"/>
      <c r="B1872" s="646"/>
      <c r="C1872" s="647"/>
      <c r="D1872" s="648"/>
      <c r="F1872" s="416"/>
      <c r="G1872" s="409"/>
      <c r="H1872" s="646"/>
    </row>
    <row r="1873" spans="1:8">
      <c r="A1873" s="409"/>
      <c r="B1873" s="646"/>
      <c r="C1873" s="647"/>
      <c r="D1873" s="648"/>
      <c r="F1873" s="416"/>
      <c r="G1873" s="409"/>
      <c r="H1873" s="646"/>
    </row>
    <row r="1874" spans="1:8">
      <c r="A1874" s="409"/>
      <c r="B1874" s="646"/>
      <c r="C1874" s="647"/>
      <c r="D1874" s="648"/>
      <c r="F1874" s="416"/>
      <c r="G1874" s="409"/>
      <c r="H1874" s="646"/>
    </row>
    <row r="1875" spans="1:8">
      <c r="A1875" s="409"/>
      <c r="B1875" s="646"/>
      <c r="C1875" s="647"/>
      <c r="D1875" s="648"/>
      <c r="F1875" s="416"/>
      <c r="G1875" s="409"/>
      <c r="H1875" s="646"/>
    </row>
    <row r="1876" spans="1:8">
      <c r="A1876" s="409"/>
      <c r="B1876" s="646"/>
      <c r="C1876" s="647"/>
      <c r="D1876" s="648"/>
      <c r="F1876" s="416"/>
      <c r="G1876" s="409"/>
      <c r="H1876" s="646"/>
    </row>
    <row r="1877" spans="1:8">
      <c r="A1877" s="409"/>
      <c r="B1877" s="646"/>
      <c r="C1877" s="647"/>
      <c r="D1877" s="648"/>
      <c r="F1877" s="416"/>
      <c r="G1877" s="409"/>
      <c r="H1877" s="646"/>
    </row>
    <row r="1878" spans="1:8">
      <c r="A1878" s="409"/>
      <c r="B1878" s="646"/>
      <c r="C1878" s="647"/>
      <c r="D1878" s="648"/>
      <c r="F1878" s="416"/>
      <c r="G1878" s="409"/>
      <c r="H1878" s="646"/>
    </row>
    <row r="1879" spans="1:8">
      <c r="A1879" s="409"/>
      <c r="B1879" s="646"/>
      <c r="C1879" s="647"/>
      <c r="D1879" s="648"/>
      <c r="F1879" s="416"/>
      <c r="G1879" s="409"/>
      <c r="H1879" s="646"/>
    </row>
    <row r="1880" spans="1:8">
      <c r="A1880" s="409"/>
      <c r="B1880" s="646"/>
      <c r="C1880" s="647"/>
      <c r="D1880" s="648"/>
      <c r="F1880" s="416"/>
      <c r="G1880" s="409"/>
      <c r="H1880" s="646"/>
    </row>
    <row r="1881" spans="1:8">
      <c r="A1881" s="409"/>
      <c r="B1881" s="646"/>
      <c r="C1881" s="647"/>
      <c r="D1881" s="648"/>
      <c r="F1881" s="416"/>
      <c r="G1881" s="409"/>
      <c r="H1881" s="646"/>
    </row>
    <row r="1882" spans="1:8">
      <c r="A1882" s="409"/>
      <c r="B1882" s="646"/>
      <c r="C1882" s="647"/>
      <c r="D1882" s="648"/>
      <c r="F1882" s="416"/>
      <c r="G1882" s="409"/>
      <c r="H1882" s="646"/>
    </row>
    <row r="1883" spans="1:8">
      <c r="A1883" s="409"/>
      <c r="B1883" s="646"/>
      <c r="C1883" s="647"/>
      <c r="D1883" s="648"/>
      <c r="F1883" s="416"/>
      <c r="G1883" s="409"/>
      <c r="H1883" s="646"/>
    </row>
    <row r="1884" spans="1:8">
      <c r="A1884" s="409"/>
      <c r="B1884" s="646"/>
      <c r="C1884" s="647"/>
      <c r="D1884" s="648"/>
      <c r="F1884" s="416"/>
      <c r="G1884" s="409"/>
      <c r="H1884" s="646"/>
    </row>
    <row r="1885" spans="1:8">
      <c r="A1885" s="409"/>
      <c r="B1885" s="646"/>
      <c r="C1885" s="647"/>
      <c r="D1885" s="648"/>
      <c r="F1885" s="416"/>
      <c r="G1885" s="409"/>
      <c r="H1885" s="646"/>
    </row>
    <row r="1886" spans="1:8">
      <c r="A1886" s="409"/>
      <c r="B1886" s="646"/>
      <c r="C1886" s="647"/>
      <c r="D1886" s="648"/>
      <c r="F1886" s="416"/>
      <c r="G1886" s="409"/>
      <c r="H1886" s="646"/>
    </row>
    <row r="1887" spans="1:8">
      <c r="A1887" s="409"/>
      <c r="B1887" s="646"/>
      <c r="C1887" s="647"/>
      <c r="D1887" s="648"/>
      <c r="F1887" s="416"/>
      <c r="G1887" s="409"/>
      <c r="H1887" s="646"/>
    </row>
    <row r="1888" spans="1:8">
      <c r="A1888" s="409"/>
      <c r="B1888" s="646"/>
      <c r="C1888" s="647"/>
      <c r="D1888" s="648"/>
      <c r="F1888" s="416"/>
      <c r="G1888" s="409"/>
      <c r="H1888" s="646"/>
    </row>
    <row r="1889" spans="1:8">
      <c r="A1889" s="409"/>
      <c r="B1889" s="646"/>
      <c r="C1889" s="647"/>
      <c r="D1889" s="648"/>
      <c r="F1889" s="416"/>
      <c r="G1889" s="409"/>
      <c r="H1889" s="646"/>
    </row>
    <row r="1890" spans="1:8">
      <c r="A1890" s="409"/>
      <c r="B1890" s="646"/>
      <c r="C1890" s="647"/>
      <c r="D1890" s="648"/>
      <c r="F1890" s="416"/>
      <c r="G1890" s="409"/>
      <c r="H1890" s="646"/>
    </row>
    <row r="1891" spans="1:8">
      <c r="A1891" s="409"/>
      <c r="B1891" s="646"/>
      <c r="C1891" s="647"/>
      <c r="D1891" s="648"/>
      <c r="F1891" s="416"/>
      <c r="G1891" s="409"/>
      <c r="H1891" s="646"/>
    </row>
    <row r="1892" spans="1:8">
      <c r="A1892" s="409"/>
      <c r="B1892" s="646"/>
      <c r="C1892" s="647"/>
      <c r="D1892" s="648"/>
      <c r="F1892" s="416"/>
      <c r="G1892" s="409"/>
      <c r="H1892" s="646"/>
    </row>
    <row r="1893" spans="1:8">
      <c r="A1893" s="409"/>
      <c r="B1893" s="646"/>
      <c r="C1893" s="647"/>
      <c r="D1893" s="648"/>
      <c r="F1893" s="416"/>
      <c r="G1893" s="409"/>
      <c r="H1893" s="646"/>
    </row>
    <row r="1894" spans="1:8">
      <c r="A1894" s="409"/>
      <c r="B1894" s="646"/>
      <c r="C1894" s="647"/>
      <c r="D1894" s="648"/>
      <c r="F1894" s="416"/>
      <c r="G1894" s="409"/>
      <c r="H1894" s="646"/>
    </row>
    <row r="1895" spans="1:8">
      <c r="A1895" s="409"/>
      <c r="B1895" s="646"/>
      <c r="C1895" s="647"/>
      <c r="D1895" s="648"/>
      <c r="F1895" s="416"/>
      <c r="G1895" s="409"/>
      <c r="H1895" s="646"/>
    </row>
    <row r="1896" spans="1:8">
      <c r="A1896" s="409"/>
      <c r="B1896" s="646"/>
      <c r="C1896" s="647"/>
      <c r="D1896" s="648"/>
      <c r="F1896" s="416"/>
      <c r="G1896" s="409"/>
      <c r="H1896" s="646"/>
    </row>
    <row r="1897" spans="1:8">
      <c r="A1897" s="409"/>
      <c r="B1897" s="646"/>
      <c r="C1897" s="647"/>
      <c r="D1897" s="648"/>
      <c r="F1897" s="416"/>
      <c r="G1897" s="409"/>
      <c r="H1897" s="646"/>
    </row>
    <row r="1898" spans="1:8">
      <c r="A1898" s="409"/>
      <c r="B1898" s="646"/>
      <c r="C1898" s="647"/>
      <c r="D1898" s="648"/>
      <c r="F1898" s="416"/>
      <c r="G1898" s="409"/>
      <c r="H1898" s="646"/>
    </row>
    <row r="1899" spans="1:8">
      <c r="A1899" s="409"/>
      <c r="B1899" s="646"/>
      <c r="C1899" s="647"/>
      <c r="D1899" s="648"/>
      <c r="F1899" s="416"/>
      <c r="G1899" s="409"/>
      <c r="H1899" s="646"/>
    </row>
    <row r="1900" spans="1:8">
      <c r="A1900" s="409"/>
      <c r="B1900" s="646"/>
      <c r="C1900" s="647"/>
      <c r="D1900" s="648"/>
      <c r="F1900" s="416"/>
      <c r="G1900" s="409"/>
      <c r="H1900" s="646"/>
    </row>
    <row r="1901" spans="1:8">
      <c r="A1901" s="409"/>
      <c r="B1901" s="646"/>
      <c r="C1901" s="647"/>
      <c r="D1901" s="648"/>
      <c r="F1901" s="416"/>
      <c r="G1901" s="409"/>
      <c r="H1901" s="646"/>
    </row>
    <row r="1902" spans="1:8">
      <c r="A1902" s="409"/>
      <c r="B1902" s="646"/>
      <c r="C1902" s="647"/>
      <c r="D1902" s="648"/>
      <c r="F1902" s="416"/>
      <c r="G1902" s="409"/>
      <c r="H1902" s="646"/>
    </row>
    <row r="1903" spans="1:8">
      <c r="A1903" s="409"/>
      <c r="B1903" s="646"/>
      <c r="C1903" s="647"/>
      <c r="D1903" s="648"/>
      <c r="F1903" s="416"/>
      <c r="G1903" s="409"/>
      <c r="H1903" s="646"/>
    </row>
    <row r="1904" spans="1:8">
      <c r="A1904" s="409"/>
      <c r="B1904" s="646"/>
      <c r="C1904" s="647"/>
      <c r="D1904" s="648"/>
      <c r="F1904" s="416"/>
      <c r="G1904" s="409"/>
      <c r="H1904" s="646"/>
    </row>
    <row r="1905" spans="1:8">
      <c r="A1905" s="409"/>
      <c r="B1905" s="646"/>
      <c r="C1905" s="647"/>
      <c r="D1905" s="648"/>
      <c r="F1905" s="416"/>
      <c r="G1905" s="409"/>
      <c r="H1905" s="646"/>
    </row>
    <row r="1906" spans="1:8">
      <c r="A1906" s="409"/>
      <c r="B1906" s="646"/>
      <c r="C1906" s="647"/>
      <c r="D1906" s="648"/>
      <c r="F1906" s="416"/>
      <c r="G1906" s="409"/>
      <c r="H1906" s="646"/>
    </row>
    <row r="1907" spans="1:8">
      <c r="A1907" s="409"/>
      <c r="B1907" s="646"/>
      <c r="C1907" s="647"/>
      <c r="D1907" s="648"/>
      <c r="F1907" s="416"/>
      <c r="G1907" s="409"/>
      <c r="H1907" s="646"/>
    </row>
    <row r="1908" spans="1:8">
      <c r="A1908" s="409"/>
      <c r="B1908" s="646"/>
      <c r="C1908" s="647"/>
      <c r="D1908" s="648"/>
      <c r="F1908" s="416"/>
      <c r="G1908" s="409"/>
      <c r="H1908" s="646"/>
    </row>
    <row r="1909" spans="1:8">
      <c r="A1909" s="409"/>
      <c r="B1909" s="646"/>
      <c r="C1909" s="647"/>
      <c r="D1909" s="648"/>
      <c r="F1909" s="416"/>
      <c r="G1909" s="409"/>
      <c r="H1909" s="646"/>
    </row>
    <row r="1910" spans="1:8">
      <c r="A1910" s="409"/>
      <c r="B1910" s="646"/>
      <c r="C1910" s="647"/>
      <c r="D1910" s="648"/>
      <c r="F1910" s="416"/>
      <c r="G1910" s="409"/>
      <c r="H1910" s="646"/>
    </row>
    <row r="1911" spans="1:8">
      <c r="A1911" s="409"/>
      <c r="B1911" s="646"/>
      <c r="C1911" s="647"/>
      <c r="D1911" s="648"/>
      <c r="F1911" s="416"/>
      <c r="G1911" s="409"/>
      <c r="H1911" s="646"/>
    </row>
    <row r="1912" spans="1:8">
      <c r="A1912" s="409"/>
      <c r="B1912" s="646"/>
      <c r="C1912" s="647"/>
      <c r="D1912" s="648"/>
      <c r="F1912" s="416"/>
      <c r="G1912" s="409"/>
      <c r="H1912" s="646"/>
    </row>
    <row r="1913" spans="1:8">
      <c r="A1913" s="409"/>
      <c r="B1913" s="646"/>
      <c r="C1913" s="647"/>
      <c r="D1913" s="648"/>
      <c r="F1913" s="416"/>
      <c r="G1913" s="409"/>
      <c r="H1913" s="646"/>
    </row>
    <row r="1914" spans="1:8">
      <c r="A1914" s="409"/>
      <c r="B1914" s="646"/>
      <c r="C1914" s="647"/>
      <c r="D1914" s="648"/>
      <c r="F1914" s="416"/>
      <c r="G1914" s="409"/>
      <c r="H1914" s="646"/>
    </row>
    <row r="1915" spans="1:8">
      <c r="A1915" s="409"/>
      <c r="B1915" s="646"/>
      <c r="C1915" s="647"/>
      <c r="D1915" s="648"/>
      <c r="F1915" s="416"/>
      <c r="G1915" s="409"/>
      <c r="H1915" s="646"/>
    </row>
    <row r="1916" spans="1:8">
      <c r="A1916" s="409"/>
      <c r="B1916" s="646"/>
      <c r="C1916" s="647"/>
      <c r="D1916" s="648"/>
      <c r="F1916" s="416"/>
      <c r="G1916" s="409"/>
      <c r="H1916" s="646"/>
    </row>
    <row r="1917" spans="1:8">
      <c r="A1917" s="409"/>
      <c r="B1917" s="646"/>
      <c r="C1917" s="647"/>
      <c r="D1917" s="648"/>
      <c r="F1917" s="416"/>
      <c r="G1917" s="409"/>
      <c r="H1917" s="646"/>
    </row>
    <row r="1918" spans="1:8">
      <c r="A1918" s="409"/>
      <c r="B1918" s="646"/>
      <c r="C1918" s="647"/>
      <c r="D1918" s="648"/>
      <c r="F1918" s="416"/>
      <c r="G1918" s="409"/>
      <c r="H1918" s="646"/>
    </row>
    <row r="1919" spans="1:8">
      <c r="A1919" s="409"/>
      <c r="B1919" s="646"/>
      <c r="C1919" s="647"/>
      <c r="D1919" s="648"/>
      <c r="F1919" s="416"/>
      <c r="G1919" s="409"/>
      <c r="H1919" s="646"/>
    </row>
    <row r="1920" spans="1:8">
      <c r="A1920" s="409"/>
      <c r="B1920" s="646"/>
      <c r="C1920" s="647"/>
      <c r="D1920" s="648"/>
      <c r="F1920" s="416"/>
      <c r="G1920" s="409"/>
      <c r="H1920" s="646"/>
    </row>
    <row r="1921" spans="1:8">
      <c r="A1921" s="409"/>
      <c r="B1921" s="646"/>
      <c r="C1921" s="647"/>
      <c r="D1921" s="648"/>
      <c r="F1921" s="416"/>
      <c r="G1921" s="409"/>
      <c r="H1921" s="646"/>
    </row>
    <row r="1922" spans="1:8">
      <c r="A1922" s="409"/>
      <c r="B1922" s="646"/>
      <c r="C1922" s="647"/>
      <c r="D1922" s="648"/>
      <c r="F1922" s="416"/>
      <c r="G1922" s="409"/>
      <c r="H1922" s="646"/>
    </row>
    <row r="1923" spans="1:8">
      <c r="A1923" s="409"/>
      <c r="B1923" s="646"/>
      <c r="C1923" s="647"/>
      <c r="D1923" s="648"/>
      <c r="F1923" s="416"/>
      <c r="G1923" s="409"/>
      <c r="H1923" s="646"/>
    </row>
    <row r="1924" spans="1:8">
      <c r="A1924" s="409"/>
      <c r="B1924" s="646"/>
      <c r="C1924" s="647"/>
      <c r="D1924" s="648"/>
      <c r="F1924" s="416"/>
      <c r="G1924" s="409"/>
      <c r="H1924" s="646"/>
    </row>
    <row r="1925" spans="1:8">
      <c r="A1925" s="409"/>
      <c r="B1925" s="646"/>
      <c r="C1925" s="647"/>
      <c r="D1925" s="648"/>
      <c r="F1925" s="416"/>
      <c r="G1925" s="409"/>
      <c r="H1925" s="646"/>
    </row>
    <row r="1926" spans="1:8">
      <c r="A1926" s="409"/>
      <c r="B1926" s="646"/>
      <c r="C1926" s="647"/>
      <c r="D1926" s="648"/>
      <c r="F1926" s="416"/>
      <c r="G1926" s="409"/>
      <c r="H1926" s="646"/>
    </row>
    <row r="1927" spans="1:8">
      <c r="A1927" s="409"/>
      <c r="B1927" s="646"/>
      <c r="C1927" s="647"/>
      <c r="D1927" s="648"/>
      <c r="F1927" s="416"/>
      <c r="G1927" s="409"/>
      <c r="H1927" s="646"/>
    </row>
    <row r="1928" spans="1:8">
      <c r="A1928" s="409"/>
      <c r="B1928" s="646"/>
      <c r="C1928" s="647"/>
      <c r="D1928" s="648"/>
      <c r="F1928" s="416"/>
      <c r="G1928" s="409"/>
      <c r="H1928" s="646"/>
    </row>
    <row r="1929" spans="1:8">
      <c r="A1929" s="409"/>
      <c r="B1929" s="646"/>
      <c r="C1929" s="647"/>
      <c r="D1929" s="648"/>
      <c r="F1929" s="416"/>
      <c r="G1929" s="409"/>
      <c r="H1929" s="646"/>
    </row>
    <row r="1930" spans="1:8">
      <c r="A1930" s="409"/>
      <c r="B1930" s="646"/>
      <c r="C1930" s="647"/>
      <c r="D1930" s="648"/>
      <c r="F1930" s="416"/>
      <c r="G1930" s="409"/>
      <c r="H1930" s="646"/>
    </row>
    <row r="1931" spans="1:8">
      <c r="A1931" s="409"/>
      <c r="B1931" s="646"/>
      <c r="C1931" s="647"/>
      <c r="D1931" s="648"/>
      <c r="F1931" s="416"/>
      <c r="G1931" s="409"/>
      <c r="H1931" s="646"/>
    </row>
    <row r="1932" spans="1:8">
      <c r="A1932" s="409"/>
      <c r="B1932" s="646"/>
      <c r="C1932" s="647"/>
      <c r="D1932" s="648"/>
      <c r="F1932" s="416"/>
      <c r="G1932" s="409"/>
      <c r="H1932" s="646"/>
    </row>
    <row r="1933" spans="1:8">
      <c r="A1933" s="409"/>
      <c r="B1933" s="646"/>
      <c r="C1933" s="647"/>
      <c r="D1933" s="648"/>
      <c r="F1933" s="416"/>
      <c r="G1933" s="409"/>
      <c r="H1933" s="646"/>
    </row>
    <row r="1934" spans="1:8">
      <c r="A1934" s="409"/>
      <c r="B1934" s="646"/>
      <c r="C1934" s="647"/>
      <c r="D1934" s="648"/>
      <c r="F1934" s="416"/>
      <c r="G1934" s="409"/>
      <c r="H1934" s="646"/>
    </row>
    <row r="1935" spans="1:8">
      <c r="A1935" s="409"/>
      <c r="B1935" s="646"/>
      <c r="C1935" s="647"/>
      <c r="D1935" s="648"/>
      <c r="F1935" s="416"/>
      <c r="G1935" s="409"/>
      <c r="H1935" s="646"/>
    </row>
    <row r="1936" spans="1:8">
      <c r="A1936" s="409"/>
      <c r="B1936" s="646"/>
      <c r="C1936" s="647"/>
      <c r="D1936" s="648"/>
      <c r="F1936" s="416"/>
      <c r="G1936" s="409"/>
      <c r="H1936" s="646"/>
    </row>
    <row r="1937" spans="1:8">
      <c r="A1937" s="409"/>
      <c r="B1937" s="646"/>
      <c r="C1937" s="647"/>
      <c r="D1937" s="648"/>
      <c r="F1937" s="416"/>
      <c r="G1937" s="409"/>
      <c r="H1937" s="646"/>
    </row>
    <row r="1938" spans="1:8">
      <c r="A1938" s="409"/>
      <c r="B1938" s="646"/>
      <c r="C1938" s="647"/>
      <c r="D1938" s="648"/>
      <c r="F1938" s="416"/>
      <c r="G1938" s="409"/>
      <c r="H1938" s="646"/>
    </row>
    <row r="1939" spans="1:8">
      <c r="A1939" s="409"/>
      <c r="B1939" s="646"/>
      <c r="C1939" s="647"/>
      <c r="D1939" s="648"/>
      <c r="F1939" s="416"/>
      <c r="G1939" s="409"/>
      <c r="H1939" s="646"/>
    </row>
    <row r="1940" spans="1:8">
      <c r="A1940" s="409"/>
      <c r="B1940" s="646"/>
      <c r="C1940" s="647"/>
      <c r="D1940" s="648"/>
      <c r="F1940" s="416"/>
      <c r="G1940" s="409"/>
      <c r="H1940" s="646"/>
    </row>
    <row r="1941" spans="1:8">
      <c r="A1941" s="409"/>
      <c r="B1941" s="646"/>
      <c r="C1941" s="647"/>
      <c r="D1941" s="648"/>
      <c r="F1941" s="416"/>
      <c r="G1941" s="409"/>
      <c r="H1941" s="646"/>
    </row>
    <row r="1942" spans="1:8">
      <c r="A1942" s="409"/>
      <c r="B1942" s="646"/>
      <c r="C1942" s="647"/>
      <c r="D1942" s="648"/>
      <c r="F1942" s="416"/>
      <c r="G1942" s="409"/>
      <c r="H1942" s="646"/>
    </row>
    <row r="1943" spans="1:8">
      <c r="A1943" s="409"/>
      <c r="B1943" s="646"/>
      <c r="C1943" s="647"/>
      <c r="D1943" s="648"/>
      <c r="F1943" s="416"/>
      <c r="G1943" s="409"/>
      <c r="H1943" s="646"/>
    </row>
    <row r="1944" spans="1:8">
      <c r="A1944" s="409"/>
      <c r="B1944" s="646"/>
      <c r="C1944" s="647"/>
      <c r="D1944" s="648"/>
      <c r="F1944" s="416"/>
      <c r="G1944" s="409"/>
      <c r="H1944" s="646"/>
    </row>
    <row r="1945" spans="1:8">
      <c r="A1945" s="409"/>
      <c r="B1945" s="646"/>
      <c r="C1945" s="647"/>
      <c r="D1945" s="648"/>
      <c r="F1945" s="416"/>
      <c r="G1945" s="409"/>
      <c r="H1945" s="646"/>
    </row>
    <row r="1946" spans="1:8">
      <c r="A1946" s="409"/>
      <c r="B1946" s="646"/>
      <c r="C1946" s="647"/>
      <c r="D1946" s="648"/>
      <c r="F1946" s="416"/>
      <c r="G1946" s="409"/>
      <c r="H1946" s="646"/>
    </row>
    <row r="1947" spans="1:8">
      <c r="A1947" s="409"/>
      <c r="B1947" s="646"/>
      <c r="C1947" s="647"/>
      <c r="D1947" s="648"/>
      <c r="F1947" s="416"/>
      <c r="G1947" s="409"/>
      <c r="H1947" s="646"/>
    </row>
    <row r="1948" spans="1:8">
      <c r="A1948" s="409"/>
      <c r="B1948" s="646"/>
      <c r="C1948" s="647"/>
      <c r="D1948" s="648"/>
      <c r="F1948" s="416"/>
      <c r="G1948" s="409"/>
      <c r="H1948" s="646"/>
    </row>
    <row r="1949" spans="1:8">
      <c r="A1949" s="409"/>
      <c r="B1949" s="646"/>
      <c r="C1949" s="647"/>
      <c r="D1949" s="648"/>
      <c r="F1949" s="416"/>
      <c r="G1949" s="409"/>
      <c r="H1949" s="646"/>
    </row>
    <row r="1950" spans="1:8">
      <c r="A1950" s="409"/>
      <c r="B1950" s="646"/>
      <c r="C1950" s="647"/>
      <c r="D1950" s="648"/>
      <c r="F1950" s="416"/>
      <c r="G1950" s="409"/>
      <c r="H1950" s="646"/>
    </row>
    <row r="1951" spans="1:8">
      <c r="A1951" s="409"/>
      <c r="B1951" s="646"/>
      <c r="C1951" s="647"/>
      <c r="D1951" s="648"/>
      <c r="F1951" s="416"/>
      <c r="G1951" s="409"/>
      <c r="H1951" s="646"/>
    </row>
    <row r="1952" spans="1:8">
      <c r="A1952" s="409"/>
      <c r="B1952" s="646"/>
      <c r="C1952" s="647"/>
      <c r="D1952" s="648"/>
      <c r="F1952" s="416"/>
      <c r="G1952" s="409"/>
      <c r="H1952" s="646"/>
    </row>
    <row r="1953" spans="1:8">
      <c r="A1953" s="409"/>
      <c r="B1953" s="646"/>
      <c r="C1953" s="647"/>
      <c r="D1953" s="648"/>
      <c r="F1953" s="416"/>
      <c r="G1953" s="409"/>
      <c r="H1953" s="646"/>
    </row>
    <row r="1954" spans="1:8">
      <c r="A1954" s="409"/>
      <c r="B1954" s="646"/>
      <c r="C1954" s="647"/>
      <c r="D1954" s="648"/>
      <c r="F1954" s="416"/>
      <c r="G1954" s="409"/>
      <c r="H1954" s="646"/>
    </row>
    <row r="1955" spans="1:8">
      <c r="A1955" s="409"/>
      <c r="B1955" s="646"/>
      <c r="C1955" s="647"/>
      <c r="D1955" s="648"/>
      <c r="F1955" s="416"/>
      <c r="G1955" s="409"/>
      <c r="H1955" s="646"/>
    </row>
    <row r="1956" spans="1:8">
      <c r="A1956" s="409"/>
      <c r="B1956" s="646"/>
      <c r="C1956" s="647"/>
      <c r="D1956" s="648"/>
      <c r="F1956" s="416"/>
      <c r="G1956" s="409"/>
      <c r="H1956" s="646"/>
    </row>
    <row r="1957" spans="1:8">
      <c r="A1957" s="409"/>
      <c r="B1957" s="646"/>
      <c r="C1957" s="647"/>
      <c r="D1957" s="648"/>
      <c r="F1957" s="416"/>
      <c r="G1957" s="409"/>
      <c r="H1957" s="646"/>
    </row>
    <row r="1958" spans="1:8">
      <c r="A1958" s="409"/>
      <c r="B1958" s="646"/>
      <c r="C1958" s="647"/>
      <c r="D1958" s="648"/>
      <c r="F1958" s="416"/>
      <c r="G1958" s="409"/>
      <c r="H1958" s="646"/>
    </row>
    <row r="1959" spans="1:8">
      <c r="A1959" s="409"/>
      <c r="B1959" s="646"/>
      <c r="C1959" s="647"/>
      <c r="D1959" s="648"/>
      <c r="F1959" s="416"/>
      <c r="G1959" s="409"/>
      <c r="H1959" s="646"/>
    </row>
    <row r="1960" spans="1:8">
      <c r="A1960" s="409"/>
      <c r="B1960" s="646"/>
      <c r="C1960" s="647"/>
      <c r="D1960" s="648"/>
      <c r="F1960" s="416"/>
      <c r="G1960" s="409"/>
      <c r="H1960" s="646"/>
    </row>
    <row r="1961" spans="1:8">
      <c r="A1961" s="409"/>
      <c r="B1961" s="646"/>
      <c r="C1961" s="647"/>
      <c r="D1961" s="648"/>
      <c r="F1961" s="416"/>
      <c r="G1961" s="409"/>
      <c r="H1961" s="646"/>
    </row>
    <row r="1962" spans="1:8">
      <c r="A1962" s="409"/>
      <c r="B1962" s="646"/>
      <c r="C1962" s="647"/>
      <c r="D1962" s="648"/>
      <c r="F1962" s="416"/>
      <c r="G1962" s="409"/>
      <c r="H1962" s="646"/>
    </row>
    <row r="1963" spans="1:8">
      <c r="A1963" s="409"/>
      <c r="B1963" s="646"/>
      <c r="C1963" s="647"/>
      <c r="D1963" s="648"/>
      <c r="F1963" s="416"/>
      <c r="G1963" s="409"/>
      <c r="H1963" s="646"/>
    </row>
    <row r="1964" spans="1:8">
      <c r="A1964" s="409"/>
      <c r="B1964" s="646"/>
      <c r="C1964" s="647"/>
      <c r="D1964" s="648"/>
      <c r="F1964" s="416"/>
      <c r="G1964" s="409"/>
      <c r="H1964" s="646"/>
    </row>
    <row r="1965" spans="1:8">
      <c r="A1965" s="409"/>
      <c r="B1965" s="646"/>
      <c r="C1965" s="647"/>
      <c r="D1965" s="648"/>
      <c r="F1965" s="416"/>
      <c r="G1965" s="409"/>
      <c r="H1965" s="646"/>
    </row>
    <row r="1966" spans="1:8">
      <c r="A1966" s="409"/>
      <c r="B1966" s="646"/>
      <c r="C1966" s="647"/>
      <c r="D1966" s="648"/>
      <c r="F1966" s="416"/>
      <c r="G1966" s="409"/>
      <c r="H1966" s="646"/>
    </row>
    <row r="1967" spans="1:8">
      <c r="A1967" s="409"/>
      <c r="B1967" s="646"/>
      <c r="C1967" s="647"/>
      <c r="D1967" s="648"/>
      <c r="F1967" s="416"/>
      <c r="G1967" s="409"/>
      <c r="H1967" s="646"/>
    </row>
    <row r="1968" spans="1:8">
      <c r="A1968" s="409"/>
      <c r="B1968" s="646"/>
      <c r="C1968" s="647"/>
      <c r="D1968" s="648"/>
      <c r="F1968" s="416"/>
      <c r="G1968" s="409"/>
      <c r="H1968" s="646"/>
    </row>
    <row r="1969" spans="1:8">
      <c r="A1969" s="409"/>
      <c r="B1969" s="646"/>
      <c r="C1969" s="647"/>
      <c r="D1969" s="648"/>
      <c r="F1969" s="416"/>
      <c r="G1969" s="409"/>
      <c r="H1969" s="646"/>
    </row>
    <row r="1970" spans="1:8">
      <c r="A1970" s="409"/>
      <c r="B1970" s="646"/>
      <c r="C1970" s="647"/>
      <c r="D1970" s="648"/>
      <c r="F1970" s="416"/>
      <c r="G1970" s="409"/>
      <c r="H1970" s="646"/>
    </row>
    <row r="1971" spans="1:8">
      <c r="A1971" s="409"/>
      <c r="B1971" s="646"/>
      <c r="C1971" s="647"/>
      <c r="D1971" s="648"/>
      <c r="F1971" s="416"/>
      <c r="G1971" s="409"/>
      <c r="H1971" s="646"/>
    </row>
    <row r="1972" spans="1:8">
      <c r="A1972" s="409"/>
      <c r="B1972" s="646"/>
      <c r="C1972" s="647"/>
      <c r="D1972" s="648"/>
      <c r="F1972" s="416"/>
      <c r="G1972" s="409"/>
      <c r="H1972" s="646"/>
    </row>
    <row r="1973" spans="1:8">
      <c r="A1973" s="409"/>
      <c r="B1973" s="646"/>
      <c r="C1973" s="647"/>
      <c r="D1973" s="648"/>
      <c r="F1973" s="416"/>
      <c r="G1973" s="409"/>
      <c r="H1973" s="646"/>
    </row>
    <row r="1974" spans="1:8">
      <c r="A1974" s="409"/>
      <c r="B1974" s="646"/>
      <c r="C1974" s="647"/>
      <c r="D1974" s="648"/>
      <c r="F1974" s="416"/>
      <c r="G1974" s="409"/>
      <c r="H1974" s="646"/>
    </row>
    <row r="1975" spans="1:8">
      <c r="A1975" s="409"/>
      <c r="B1975" s="646"/>
      <c r="C1975" s="647"/>
      <c r="D1975" s="648"/>
      <c r="F1975" s="416"/>
      <c r="G1975" s="409"/>
      <c r="H1975" s="646"/>
    </row>
    <row r="1976" spans="1:8">
      <c r="A1976" s="409"/>
      <c r="B1976" s="646"/>
      <c r="C1976" s="647"/>
      <c r="D1976" s="648"/>
      <c r="F1976" s="416"/>
      <c r="G1976" s="409"/>
      <c r="H1976" s="646"/>
    </row>
    <row r="1977" spans="1:8">
      <c r="A1977" s="409"/>
      <c r="B1977" s="646"/>
      <c r="C1977" s="647"/>
      <c r="D1977" s="648"/>
      <c r="F1977" s="416"/>
      <c r="G1977" s="409"/>
      <c r="H1977" s="646"/>
    </row>
    <row r="1978" spans="1:8">
      <c r="A1978" s="409"/>
      <c r="B1978" s="646"/>
      <c r="C1978" s="647"/>
      <c r="D1978" s="648"/>
      <c r="F1978" s="416"/>
      <c r="G1978" s="409"/>
      <c r="H1978" s="646"/>
    </row>
    <row r="1979" spans="1:8">
      <c r="A1979" s="409"/>
      <c r="B1979" s="646"/>
      <c r="C1979" s="647"/>
      <c r="D1979" s="648"/>
      <c r="F1979" s="416"/>
      <c r="G1979" s="409"/>
      <c r="H1979" s="646"/>
    </row>
    <row r="1980" spans="1:8">
      <c r="A1980" s="409"/>
      <c r="B1980" s="646"/>
      <c r="C1980" s="647"/>
      <c r="D1980" s="648"/>
      <c r="F1980" s="416"/>
      <c r="G1980" s="409"/>
      <c r="H1980" s="646"/>
    </row>
    <row r="1981" spans="1:8">
      <c r="A1981" s="409"/>
      <c r="B1981" s="646"/>
      <c r="C1981" s="647"/>
      <c r="D1981" s="648"/>
      <c r="F1981" s="416"/>
      <c r="G1981" s="409"/>
      <c r="H1981" s="646"/>
    </row>
    <row r="1982" spans="1:8">
      <c r="A1982" s="409"/>
      <c r="B1982" s="646"/>
      <c r="C1982" s="647"/>
      <c r="D1982" s="648"/>
      <c r="F1982" s="416"/>
      <c r="G1982" s="409"/>
      <c r="H1982" s="646"/>
    </row>
    <row r="1983" spans="1:8">
      <c r="A1983" s="409"/>
      <c r="B1983" s="646"/>
      <c r="C1983" s="647"/>
      <c r="D1983" s="648"/>
      <c r="F1983" s="416"/>
      <c r="G1983" s="409"/>
      <c r="H1983" s="646"/>
    </row>
    <row r="1984" spans="1:8">
      <c r="A1984" s="409"/>
      <c r="B1984" s="646"/>
      <c r="C1984" s="647"/>
      <c r="D1984" s="648"/>
      <c r="F1984" s="416"/>
      <c r="G1984" s="409"/>
      <c r="H1984" s="646"/>
    </row>
    <row r="1985" spans="1:8">
      <c r="A1985" s="409"/>
      <c r="B1985" s="646"/>
      <c r="C1985" s="647"/>
      <c r="D1985" s="648"/>
      <c r="F1985" s="416"/>
      <c r="G1985" s="409"/>
      <c r="H1985" s="646"/>
    </row>
    <row r="1986" spans="1:8">
      <c r="A1986" s="409"/>
      <c r="B1986" s="646"/>
      <c r="C1986" s="647"/>
      <c r="D1986" s="648"/>
      <c r="F1986" s="416"/>
      <c r="G1986" s="409"/>
      <c r="H1986" s="646"/>
    </row>
    <row r="1987" spans="1:8">
      <c r="A1987" s="409"/>
      <c r="B1987" s="646"/>
      <c r="C1987" s="647"/>
      <c r="D1987" s="648"/>
      <c r="F1987" s="416"/>
      <c r="G1987" s="409"/>
      <c r="H1987" s="646"/>
    </row>
    <row r="1988" spans="1:8">
      <c r="A1988" s="409"/>
      <c r="B1988" s="646"/>
      <c r="C1988" s="647"/>
      <c r="D1988" s="648"/>
      <c r="F1988" s="416"/>
      <c r="G1988" s="409"/>
      <c r="H1988" s="646"/>
    </row>
    <row r="1989" spans="1:8">
      <c r="A1989" s="409"/>
      <c r="B1989" s="646"/>
      <c r="C1989" s="647"/>
      <c r="D1989" s="648"/>
      <c r="F1989" s="416"/>
      <c r="G1989" s="409"/>
      <c r="H1989" s="646"/>
    </row>
    <row r="1990" spans="1:8">
      <c r="A1990" s="409"/>
      <c r="B1990" s="646"/>
      <c r="C1990" s="647"/>
      <c r="D1990" s="648"/>
      <c r="F1990" s="416"/>
      <c r="G1990" s="409"/>
      <c r="H1990" s="646"/>
    </row>
    <row r="1991" spans="1:8">
      <c r="A1991" s="409"/>
      <c r="B1991" s="646"/>
      <c r="C1991" s="647"/>
      <c r="D1991" s="648"/>
      <c r="F1991" s="416"/>
      <c r="G1991" s="409"/>
      <c r="H1991" s="646"/>
    </row>
    <row r="1992" spans="1:8">
      <c r="A1992" s="409"/>
      <c r="B1992" s="646"/>
      <c r="C1992" s="647"/>
      <c r="D1992" s="648"/>
      <c r="F1992" s="416"/>
      <c r="G1992" s="409"/>
      <c r="H1992" s="646"/>
    </row>
    <row r="1993" spans="1:8">
      <c r="A1993" s="409"/>
      <c r="B1993" s="646"/>
      <c r="C1993" s="647"/>
      <c r="D1993" s="648"/>
      <c r="F1993" s="416"/>
      <c r="G1993" s="409"/>
      <c r="H1993" s="646"/>
    </row>
    <row r="1994" spans="1:8">
      <c r="A1994" s="409"/>
      <c r="B1994" s="646"/>
      <c r="C1994" s="647"/>
      <c r="D1994" s="648"/>
      <c r="F1994" s="416"/>
      <c r="G1994" s="409"/>
      <c r="H1994" s="646"/>
    </row>
    <row r="1995" spans="1:8">
      <c r="A1995" s="409"/>
      <c r="B1995" s="646"/>
      <c r="C1995" s="647"/>
      <c r="D1995" s="648"/>
      <c r="F1995" s="416"/>
      <c r="G1995" s="409"/>
      <c r="H1995" s="646"/>
    </row>
    <row r="1996" spans="1:8">
      <c r="A1996" s="409"/>
      <c r="B1996" s="646"/>
      <c r="C1996" s="647"/>
      <c r="D1996" s="648"/>
      <c r="F1996" s="416"/>
      <c r="G1996" s="409"/>
      <c r="H1996" s="646"/>
    </row>
    <row r="1997" spans="1:8">
      <c r="A1997" s="409"/>
      <c r="B1997" s="646"/>
      <c r="C1997" s="647"/>
      <c r="D1997" s="648"/>
      <c r="F1997" s="416"/>
      <c r="G1997" s="409"/>
      <c r="H1997" s="646"/>
    </row>
    <row r="1998" spans="1:8">
      <c r="A1998" s="409"/>
      <c r="B1998" s="646"/>
      <c r="C1998" s="647"/>
      <c r="D1998" s="648"/>
      <c r="F1998" s="416"/>
      <c r="G1998" s="409"/>
      <c r="H1998" s="646"/>
    </row>
    <row r="1999" spans="1:8">
      <c r="A1999" s="409"/>
      <c r="B1999" s="646"/>
      <c r="C1999" s="647"/>
      <c r="D1999" s="648"/>
      <c r="F1999" s="416"/>
      <c r="G1999" s="409"/>
      <c r="H1999" s="646"/>
    </row>
    <row r="2000" spans="1:8">
      <c r="A2000" s="409"/>
      <c r="B2000" s="646"/>
      <c r="C2000" s="647"/>
      <c r="D2000" s="648"/>
      <c r="F2000" s="416"/>
      <c r="G2000" s="409"/>
      <c r="H2000" s="646"/>
    </row>
    <row r="2001" spans="1:8">
      <c r="A2001" s="409"/>
      <c r="B2001" s="646"/>
      <c r="C2001" s="647"/>
      <c r="D2001" s="648"/>
      <c r="F2001" s="416"/>
      <c r="G2001" s="409"/>
      <c r="H2001" s="646"/>
    </row>
    <row r="2002" spans="1:8">
      <c r="A2002" s="409"/>
      <c r="B2002" s="646"/>
      <c r="C2002" s="647"/>
      <c r="D2002" s="648"/>
      <c r="F2002" s="416"/>
      <c r="G2002" s="409"/>
      <c r="H2002" s="646"/>
    </row>
    <row r="2003" spans="1:8">
      <c r="A2003" s="409"/>
      <c r="B2003" s="646"/>
      <c r="C2003" s="647"/>
      <c r="D2003" s="648"/>
      <c r="F2003" s="416"/>
      <c r="G2003" s="409"/>
      <c r="H2003" s="646"/>
    </row>
    <row r="2004" spans="1:8">
      <c r="A2004" s="409"/>
      <c r="B2004" s="646"/>
      <c r="C2004" s="647"/>
      <c r="D2004" s="648"/>
      <c r="F2004" s="416"/>
      <c r="G2004" s="409"/>
      <c r="H2004" s="646"/>
    </row>
    <row r="2005" spans="1:8">
      <c r="A2005" s="409"/>
      <c r="B2005" s="646"/>
      <c r="C2005" s="647"/>
      <c r="D2005" s="648"/>
      <c r="F2005" s="416"/>
      <c r="G2005" s="409"/>
      <c r="H2005" s="646"/>
    </row>
    <row r="2006" spans="1:8">
      <c r="A2006" s="409"/>
      <c r="B2006" s="646"/>
      <c r="C2006" s="647"/>
      <c r="D2006" s="648"/>
      <c r="F2006" s="416"/>
      <c r="G2006" s="409"/>
      <c r="H2006" s="646"/>
    </row>
    <row r="2007" spans="1:8">
      <c r="A2007" s="409"/>
      <c r="B2007" s="646"/>
      <c r="C2007" s="647"/>
      <c r="D2007" s="648"/>
      <c r="F2007" s="416"/>
      <c r="G2007" s="409"/>
      <c r="H2007" s="646"/>
    </row>
    <row r="2008" spans="1:8">
      <c r="A2008" s="409"/>
      <c r="B2008" s="646"/>
      <c r="C2008" s="647"/>
      <c r="D2008" s="648"/>
      <c r="F2008" s="416"/>
      <c r="G2008" s="409"/>
      <c r="H2008" s="646"/>
    </row>
    <row r="2009" spans="1:8">
      <c r="A2009" s="409"/>
      <c r="B2009" s="646"/>
      <c r="C2009" s="647"/>
      <c r="D2009" s="648"/>
      <c r="F2009" s="416"/>
      <c r="G2009" s="409"/>
      <c r="H2009" s="646"/>
    </row>
    <row r="2010" spans="1:8">
      <c r="A2010" s="409"/>
      <c r="B2010" s="646"/>
      <c r="C2010" s="647"/>
      <c r="D2010" s="648"/>
      <c r="F2010" s="416"/>
      <c r="G2010" s="409"/>
      <c r="H2010" s="646"/>
    </row>
    <row r="2011" spans="1:8">
      <c r="A2011" s="409"/>
      <c r="B2011" s="646"/>
      <c r="C2011" s="647"/>
      <c r="D2011" s="648"/>
      <c r="F2011" s="416"/>
      <c r="G2011" s="409"/>
      <c r="H2011" s="646"/>
    </row>
    <row r="2012" spans="1:8">
      <c r="A2012" s="409"/>
      <c r="B2012" s="646"/>
      <c r="C2012" s="647"/>
      <c r="D2012" s="648"/>
      <c r="F2012" s="416"/>
      <c r="G2012" s="409"/>
      <c r="H2012" s="646"/>
    </row>
    <row r="2013" spans="1:8">
      <c r="A2013" s="409"/>
      <c r="B2013" s="646"/>
      <c r="C2013" s="647"/>
      <c r="D2013" s="648"/>
      <c r="F2013" s="416"/>
      <c r="G2013" s="409"/>
      <c r="H2013" s="646"/>
    </row>
    <row r="2014" spans="1:8">
      <c r="A2014" s="409"/>
      <c r="B2014" s="646"/>
      <c r="C2014" s="647"/>
      <c r="D2014" s="648"/>
      <c r="F2014" s="416"/>
      <c r="G2014" s="409"/>
      <c r="H2014" s="646"/>
    </row>
    <row r="2015" spans="1:8">
      <c r="A2015" s="409"/>
      <c r="B2015" s="646"/>
      <c r="C2015" s="647"/>
      <c r="D2015" s="648"/>
      <c r="F2015" s="416"/>
      <c r="G2015" s="409"/>
      <c r="H2015" s="646"/>
    </row>
    <row r="2016" spans="1:8">
      <c r="A2016" s="409"/>
      <c r="B2016" s="646"/>
      <c r="C2016" s="647"/>
      <c r="D2016" s="648"/>
      <c r="F2016" s="416"/>
      <c r="G2016" s="409"/>
      <c r="H2016" s="646"/>
    </row>
    <row r="2017" spans="1:8">
      <c r="A2017" s="409"/>
      <c r="B2017" s="646"/>
      <c r="C2017" s="647"/>
      <c r="D2017" s="648"/>
      <c r="F2017" s="416"/>
      <c r="G2017" s="409"/>
      <c r="H2017" s="646"/>
    </row>
    <row r="2018" spans="1:8">
      <c r="A2018" s="409"/>
      <c r="B2018" s="646"/>
      <c r="C2018" s="647"/>
      <c r="D2018" s="648"/>
      <c r="F2018" s="416"/>
      <c r="G2018" s="409"/>
      <c r="H2018" s="646"/>
    </row>
    <row r="2019" spans="1:8">
      <c r="A2019" s="409"/>
      <c r="B2019" s="646"/>
      <c r="C2019" s="647"/>
      <c r="D2019" s="648"/>
      <c r="F2019" s="416"/>
      <c r="G2019" s="409"/>
      <c r="H2019" s="646"/>
    </row>
    <row r="2020" spans="1:8">
      <c r="A2020" s="409"/>
      <c r="B2020" s="646"/>
      <c r="C2020" s="647"/>
      <c r="D2020" s="648"/>
      <c r="F2020" s="416"/>
      <c r="G2020" s="409"/>
      <c r="H2020" s="646"/>
    </row>
    <row r="2021" spans="1:8">
      <c r="A2021" s="409"/>
      <c r="B2021" s="646"/>
      <c r="C2021" s="647"/>
      <c r="D2021" s="648"/>
      <c r="F2021" s="416"/>
      <c r="G2021" s="409"/>
      <c r="H2021" s="646"/>
    </row>
    <row r="2022" spans="1:8">
      <c r="A2022" s="409"/>
      <c r="B2022" s="646"/>
      <c r="C2022" s="647"/>
      <c r="D2022" s="648"/>
      <c r="F2022" s="416"/>
      <c r="G2022" s="409"/>
      <c r="H2022" s="646"/>
    </row>
    <row r="2023" spans="1:8">
      <c r="A2023" s="409"/>
      <c r="B2023" s="646"/>
      <c r="C2023" s="647"/>
      <c r="D2023" s="648"/>
      <c r="F2023" s="416"/>
      <c r="G2023" s="409"/>
      <c r="H2023" s="646"/>
    </row>
    <row r="2024" spans="1:8">
      <c r="A2024" s="409"/>
      <c r="B2024" s="646"/>
      <c r="C2024" s="647"/>
      <c r="D2024" s="648"/>
      <c r="F2024" s="416"/>
      <c r="G2024" s="409"/>
      <c r="H2024" s="646"/>
    </row>
    <row r="2025" spans="1:8">
      <c r="A2025" s="409"/>
      <c r="B2025" s="646"/>
      <c r="C2025" s="647"/>
      <c r="D2025" s="648"/>
      <c r="F2025" s="416"/>
      <c r="G2025" s="409"/>
      <c r="H2025" s="646"/>
    </row>
    <row r="2026" spans="1:8">
      <c r="A2026" s="409"/>
      <c r="B2026" s="646"/>
      <c r="C2026" s="647"/>
      <c r="D2026" s="648"/>
      <c r="F2026" s="416"/>
      <c r="G2026" s="409"/>
      <c r="H2026" s="646"/>
    </row>
    <row r="2027" spans="1:8">
      <c r="A2027" s="409"/>
      <c r="B2027" s="646"/>
      <c r="C2027" s="647"/>
      <c r="D2027" s="648"/>
      <c r="F2027" s="416"/>
      <c r="G2027" s="409"/>
      <c r="H2027" s="646"/>
    </row>
    <row r="2028" spans="1:8">
      <c r="A2028" s="409"/>
      <c r="B2028" s="646"/>
      <c r="C2028" s="647"/>
      <c r="D2028" s="648"/>
      <c r="F2028" s="416"/>
      <c r="G2028" s="409"/>
      <c r="H2028" s="646"/>
    </row>
    <row r="2029" spans="1:8">
      <c r="A2029" s="409"/>
      <c r="B2029" s="646"/>
      <c r="C2029" s="647"/>
      <c r="D2029" s="648"/>
      <c r="F2029" s="416"/>
      <c r="G2029" s="409"/>
      <c r="H2029" s="646"/>
    </row>
    <row r="2030" spans="1:8">
      <c r="A2030" s="409"/>
      <c r="B2030" s="646"/>
      <c r="C2030" s="647"/>
      <c r="D2030" s="648"/>
      <c r="F2030" s="416"/>
      <c r="G2030" s="409"/>
      <c r="H2030" s="646"/>
    </row>
    <row r="2031" spans="1:8">
      <c r="A2031" s="409"/>
      <c r="B2031" s="646"/>
      <c r="C2031" s="647"/>
      <c r="D2031" s="648"/>
      <c r="F2031" s="416"/>
      <c r="G2031" s="409"/>
      <c r="H2031" s="646"/>
    </row>
    <row r="2032" spans="1:8">
      <c r="A2032" s="409"/>
      <c r="B2032" s="646"/>
      <c r="C2032" s="647"/>
      <c r="D2032" s="648"/>
      <c r="F2032" s="416"/>
      <c r="G2032" s="409"/>
      <c r="H2032" s="646"/>
    </row>
    <row r="2033" spans="1:8">
      <c r="A2033" s="409"/>
      <c r="B2033" s="646"/>
      <c r="C2033" s="647"/>
      <c r="D2033" s="648"/>
      <c r="F2033" s="416"/>
      <c r="G2033" s="409"/>
      <c r="H2033" s="646"/>
    </row>
    <row r="2034" spans="1:8">
      <c r="A2034" s="409"/>
      <c r="B2034" s="646"/>
      <c r="C2034" s="647"/>
      <c r="D2034" s="648"/>
      <c r="F2034" s="416"/>
      <c r="G2034" s="409"/>
      <c r="H2034" s="646"/>
    </row>
    <row r="2035" spans="1:8">
      <c r="A2035" s="409"/>
      <c r="B2035" s="646"/>
      <c r="C2035" s="647"/>
      <c r="D2035" s="648"/>
      <c r="F2035" s="416"/>
      <c r="G2035" s="409"/>
      <c r="H2035" s="646"/>
    </row>
    <row r="2036" spans="1:8">
      <c r="F2036" s="416"/>
    </row>
    <row r="2037" spans="1:8">
      <c r="F2037" s="416"/>
    </row>
    <row r="2038" spans="1:8">
      <c r="F2038" s="416"/>
    </row>
    <row r="2039" spans="1:8">
      <c r="F2039" s="416"/>
    </row>
    <row r="2040" spans="1:8">
      <c r="F2040" s="416"/>
    </row>
    <row r="2041" spans="1:8">
      <c r="F2041" s="416"/>
    </row>
    <row r="2042" spans="1:8">
      <c r="F2042" s="416"/>
    </row>
    <row r="2043" spans="1:8">
      <c r="F2043" s="416"/>
    </row>
    <row r="2044" spans="1:8">
      <c r="F2044" s="416"/>
    </row>
    <row r="2045" spans="1:8">
      <c r="F2045" s="416"/>
    </row>
    <row r="2046" spans="1:8">
      <c r="F2046" s="416"/>
    </row>
    <row r="2047" spans="1:8">
      <c r="F2047" s="416"/>
    </row>
    <row r="2048" spans="1:8">
      <c r="F2048" s="416"/>
    </row>
    <row r="2049" spans="6:6">
      <c r="F2049" s="416"/>
    </row>
    <row r="2050" spans="6:6">
      <c r="F2050" s="416"/>
    </row>
    <row r="2051" spans="6:6">
      <c r="F2051" s="416"/>
    </row>
    <row r="2052" spans="6:6">
      <c r="F2052" s="416"/>
    </row>
    <row r="2053" spans="6:6">
      <c r="F2053" s="416"/>
    </row>
    <row r="2054" spans="6:6">
      <c r="F2054" s="416"/>
    </row>
    <row r="2055" spans="6:6">
      <c r="F2055" s="416"/>
    </row>
    <row r="2056" spans="6:6">
      <c r="F2056" s="416"/>
    </row>
    <row r="2057" spans="6:6">
      <c r="F2057" s="416"/>
    </row>
    <row r="2058" spans="6:6">
      <c r="F2058" s="416"/>
    </row>
    <row r="2059" spans="6:6">
      <c r="F2059" s="416"/>
    </row>
    <row r="2060" spans="6:6">
      <c r="F2060" s="416"/>
    </row>
    <row r="2061" spans="6:6">
      <c r="F2061" s="416"/>
    </row>
    <row r="2062" spans="6:6">
      <c r="F2062" s="416"/>
    </row>
    <row r="2063" spans="6:6">
      <c r="F2063" s="416"/>
    </row>
    <row r="2064" spans="6:6">
      <c r="F2064" s="416"/>
    </row>
    <row r="2065" spans="6:6">
      <c r="F2065" s="416"/>
    </row>
    <row r="2066" spans="6:6">
      <c r="F2066" s="416"/>
    </row>
    <row r="2067" spans="6:6">
      <c r="F2067" s="416"/>
    </row>
    <row r="2068" spans="6:6">
      <c r="F2068" s="416"/>
    </row>
    <row r="2069" spans="6:6">
      <c r="F2069" s="416"/>
    </row>
    <row r="2070" spans="6:6">
      <c r="F2070" s="416"/>
    </row>
    <row r="2071" spans="6:6">
      <c r="F2071" s="416"/>
    </row>
    <row r="2072" spans="6:6">
      <c r="F2072" s="416"/>
    </row>
    <row r="2073" spans="6:6">
      <c r="F2073" s="416"/>
    </row>
    <row r="2074" spans="6:6">
      <c r="F2074" s="416"/>
    </row>
    <row r="2075" spans="6:6">
      <c r="F2075" s="416"/>
    </row>
    <row r="2076" spans="6:6">
      <c r="F2076" s="416"/>
    </row>
    <row r="2077" spans="6:6">
      <c r="F2077" s="416"/>
    </row>
    <row r="2078" spans="6:6">
      <c r="F2078" s="416"/>
    </row>
    <row r="2079" spans="6:6">
      <c r="F2079" s="416"/>
    </row>
    <row r="2080" spans="6:6">
      <c r="F2080" s="416"/>
    </row>
    <row r="2081" spans="6:6">
      <c r="F2081" s="416"/>
    </row>
    <row r="2082" spans="6:6">
      <c r="F2082" s="416"/>
    </row>
    <row r="2083" spans="6:6">
      <c r="F2083" s="416"/>
    </row>
    <row r="2084" spans="6:6">
      <c r="F2084" s="416"/>
    </row>
    <row r="2085" spans="6:6">
      <c r="F2085" s="416"/>
    </row>
    <row r="2086" spans="6:6">
      <c r="F2086" s="416"/>
    </row>
    <row r="2087" spans="6:6">
      <c r="F2087" s="416"/>
    </row>
    <row r="2088" spans="6:6">
      <c r="F2088" s="416"/>
    </row>
    <row r="2089" spans="6:6">
      <c r="F2089" s="416"/>
    </row>
    <row r="2090" spans="6:6">
      <c r="F2090" s="416"/>
    </row>
    <row r="2091" spans="6:6">
      <c r="F2091" s="416"/>
    </row>
    <row r="2092" spans="6:6">
      <c r="F2092" s="416"/>
    </row>
    <row r="2093" spans="6:6">
      <c r="F2093" s="416"/>
    </row>
    <row r="2094" spans="6:6">
      <c r="F2094" s="416"/>
    </row>
    <row r="2095" spans="6:6">
      <c r="F2095" s="416"/>
    </row>
    <row r="2096" spans="6:6">
      <c r="F2096" s="416"/>
    </row>
    <row r="2097" spans="6:6">
      <c r="F2097" s="416"/>
    </row>
    <row r="2098" spans="6:6">
      <c r="F2098" s="416"/>
    </row>
    <row r="2099" spans="6:6">
      <c r="F2099" s="416"/>
    </row>
    <row r="2100" spans="6:6">
      <c r="F2100" s="416"/>
    </row>
    <row r="2101" spans="6:6">
      <c r="F2101" s="416"/>
    </row>
    <row r="2102" spans="6:6">
      <c r="F2102" s="416"/>
    </row>
    <row r="2103" spans="6:6">
      <c r="F2103" s="416"/>
    </row>
    <row r="2104" spans="6:6">
      <c r="F2104" s="416"/>
    </row>
    <row r="2105" spans="6:6">
      <c r="F2105" s="416"/>
    </row>
    <row r="2106" spans="6:6">
      <c r="F2106" s="416"/>
    </row>
    <row r="2107" spans="6:6">
      <c r="F2107" s="416"/>
    </row>
    <row r="2108" spans="6:6">
      <c r="F2108" s="416"/>
    </row>
    <row r="2109" spans="6:6">
      <c r="F2109" s="416"/>
    </row>
    <row r="2110" spans="6:6">
      <c r="F2110" s="416"/>
    </row>
    <row r="2111" spans="6:6">
      <c r="F2111" s="416"/>
    </row>
    <row r="2112" spans="6:6">
      <c r="F2112" s="416"/>
    </row>
    <row r="2113" spans="6:6">
      <c r="F2113" s="416"/>
    </row>
  </sheetData>
  <mergeCells count="1858">
    <mergeCell ref="G927:H927"/>
    <mergeCell ref="G928:H928"/>
    <mergeCell ref="G929:H929"/>
    <mergeCell ref="G930:H930"/>
    <mergeCell ref="G931:H931"/>
    <mergeCell ref="G932:H932"/>
    <mergeCell ref="G933:H933"/>
    <mergeCell ref="G934:H934"/>
    <mergeCell ref="G935:H935"/>
    <mergeCell ref="G918:H918"/>
    <mergeCell ref="G919:H919"/>
    <mergeCell ref="G920:H920"/>
    <mergeCell ref="G921:H921"/>
    <mergeCell ref="G922:H922"/>
    <mergeCell ref="G923:H923"/>
    <mergeCell ref="G924:H924"/>
    <mergeCell ref="G925:H925"/>
    <mergeCell ref="G926:H926"/>
    <mergeCell ref="G909:H909"/>
    <mergeCell ref="G910:H910"/>
    <mergeCell ref="G911:H911"/>
    <mergeCell ref="G912:H912"/>
    <mergeCell ref="G913:H913"/>
    <mergeCell ref="G914:H914"/>
    <mergeCell ref="G915:H915"/>
    <mergeCell ref="G916:H916"/>
    <mergeCell ref="G917:H917"/>
    <mergeCell ref="G900:H900"/>
    <mergeCell ref="G901:H901"/>
    <mergeCell ref="G902:H902"/>
    <mergeCell ref="G903:H903"/>
    <mergeCell ref="G904:H904"/>
    <mergeCell ref="G905:H905"/>
    <mergeCell ref="G906:H906"/>
    <mergeCell ref="G907:H907"/>
    <mergeCell ref="G908:H908"/>
    <mergeCell ref="G891:H891"/>
    <mergeCell ref="G892:H892"/>
    <mergeCell ref="G893:H893"/>
    <mergeCell ref="G894:H894"/>
    <mergeCell ref="G895:H895"/>
    <mergeCell ref="G896:H896"/>
    <mergeCell ref="G897:H897"/>
    <mergeCell ref="G898:H898"/>
    <mergeCell ref="G899:H899"/>
    <mergeCell ref="G882:H882"/>
    <mergeCell ref="G883:H883"/>
    <mergeCell ref="G884:H884"/>
    <mergeCell ref="G885:H885"/>
    <mergeCell ref="G886:H886"/>
    <mergeCell ref="G887:H887"/>
    <mergeCell ref="G888:H888"/>
    <mergeCell ref="G889:H889"/>
    <mergeCell ref="G890:H890"/>
    <mergeCell ref="G873:H873"/>
    <mergeCell ref="G874:H874"/>
    <mergeCell ref="G875:H875"/>
    <mergeCell ref="G876:H876"/>
    <mergeCell ref="G877:H877"/>
    <mergeCell ref="G878:H878"/>
    <mergeCell ref="G879:H879"/>
    <mergeCell ref="G880:H880"/>
    <mergeCell ref="G881:H881"/>
    <mergeCell ref="G864:H864"/>
    <mergeCell ref="G865:H865"/>
    <mergeCell ref="G866:H866"/>
    <mergeCell ref="G867:H867"/>
    <mergeCell ref="G868:H868"/>
    <mergeCell ref="G869:H869"/>
    <mergeCell ref="G870:H870"/>
    <mergeCell ref="G871:H871"/>
    <mergeCell ref="G872:H872"/>
    <mergeCell ref="G855:H855"/>
    <mergeCell ref="G856:H856"/>
    <mergeCell ref="G857:H857"/>
    <mergeCell ref="G858:H858"/>
    <mergeCell ref="G859:H859"/>
    <mergeCell ref="G860:H860"/>
    <mergeCell ref="G861:H861"/>
    <mergeCell ref="G862:H862"/>
    <mergeCell ref="G863:H863"/>
    <mergeCell ref="G846:H846"/>
    <mergeCell ref="G847:H847"/>
    <mergeCell ref="G848:H848"/>
    <mergeCell ref="G849:H849"/>
    <mergeCell ref="G850:H850"/>
    <mergeCell ref="G851:H851"/>
    <mergeCell ref="G852:H852"/>
    <mergeCell ref="G853:H853"/>
    <mergeCell ref="G854:H854"/>
    <mergeCell ref="G837:H837"/>
    <mergeCell ref="G838:H838"/>
    <mergeCell ref="G839:H839"/>
    <mergeCell ref="G840:H840"/>
    <mergeCell ref="G841:H841"/>
    <mergeCell ref="G842:H842"/>
    <mergeCell ref="G843:H843"/>
    <mergeCell ref="G844:H844"/>
    <mergeCell ref="G845:H845"/>
    <mergeCell ref="G828:H828"/>
    <mergeCell ref="G829:H829"/>
    <mergeCell ref="G830:H830"/>
    <mergeCell ref="G831:H831"/>
    <mergeCell ref="G832:H832"/>
    <mergeCell ref="G833:H833"/>
    <mergeCell ref="G834:H834"/>
    <mergeCell ref="G835:H835"/>
    <mergeCell ref="G836:H836"/>
    <mergeCell ref="G819:H819"/>
    <mergeCell ref="G820:H820"/>
    <mergeCell ref="G821:H821"/>
    <mergeCell ref="G822:H822"/>
    <mergeCell ref="G823:H823"/>
    <mergeCell ref="G824:H824"/>
    <mergeCell ref="G825:H825"/>
    <mergeCell ref="G826:H826"/>
    <mergeCell ref="G827:H827"/>
    <mergeCell ref="G810:H810"/>
    <mergeCell ref="G811:H811"/>
    <mergeCell ref="G812:H812"/>
    <mergeCell ref="G813:H813"/>
    <mergeCell ref="G814:H814"/>
    <mergeCell ref="G815:H815"/>
    <mergeCell ref="G816:H816"/>
    <mergeCell ref="G817:H817"/>
    <mergeCell ref="G818:H818"/>
    <mergeCell ref="G801:H801"/>
    <mergeCell ref="G802:H802"/>
    <mergeCell ref="G803:H803"/>
    <mergeCell ref="G804:H804"/>
    <mergeCell ref="G805:H805"/>
    <mergeCell ref="G806:H806"/>
    <mergeCell ref="G807:H807"/>
    <mergeCell ref="G808:H808"/>
    <mergeCell ref="G809:H809"/>
    <mergeCell ref="G792:H792"/>
    <mergeCell ref="G793:H793"/>
    <mergeCell ref="G794:H794"/>
    <mergeCell ref="G795:H795"/>
    <mergeCell ref="G796:H796"/>
    <mergeCell ref="G797:H797"/>
    <mergeCell ref="G798:H798"/>
    <mergeCell ref="G799:H799"/>
    <mergeCell ref="G800:H800"/>
    <mergeCell ref="G782:H782"/>
    <mergeCell ref="G783:H783"/>
    <mergeCell ref="G784:H784"/>
    <mergeCell ref="G785:H785"/>
    <mergeCell ref="G786:H786"/>
    <mergeCell ref="G787:H787"/>
    <mergeCell ref="G789:H789"/>
    <mergeCell ref="G790:H790"/>
    <mergeCell ref="G791:H791"/>
    <mergeCell ref="G773:H773"/>
    <mergeCell ref="G774:H774"/>
    <mergeCell ref="G775:H775"/>
    <mergeCell ref="G776:H776"/>
    <mergeCell ref="G777:H777"/>
    <mergeCell ref="G778:H778"/>
    <mergeCell ref="G779:H779"/>
    <mergeCell ref="G780:H780"/>
    <mergeCell ref="G781:H781"/>
    <mergeCell ref="G764:H764"/>
    <mergeCell ref="G765:H765"/>
    <mergeCell ref="G766:H766"/>
    <mergeCell ref="G767:H767"/>
    <mergeCell ref="G768:H768"/>
    <mergeCell ref="G769:H769"/>
    <mergeCell ref="G770:H770"/>
    <mergeCell ref="G771:H771"/>
    <mergeCell ref="G772:H772"/>
    <mergeCell ref="G755:H755"/>
    <mergeCell ref="G756:H756"/>
    <mergeCell ref="G757:H757"/>
    <mergeCell ref="G758:H758"/>
    <mergeCell ref="G759:H759"/>
    <mergeCell ref="G760:H760"/>
    <mergeCell ref="G761:H761"/>
    <mergeCell ref="G762:H762"/>
    <mergeCell ref="G763:H763"/>
    <mergeCell ref="G746:H746"/>
    <mergeCell ref="G747:H747"/>
    <mergeCell ref="G748:H748"/>
    <mergeCell ref="G749:H749"/>
    <mergeCell ref="G750:H750"/>
    <mergeCell ref="G751:H751"/>
    <mergeCell ref="G752:H752"/>
    <mergeCell ref="G753:H753"/>
    <mergeCell ref="G754:H754"/>
    <mergeCell ref="G737:H737"/>
    <mergeCell ref="G738:H738"/>
    <mergeCell ref="G739:H739"/>
    <mergeCell ref="G740:H740"/>
    <mergeCell ref="G741:H741"/>
    <mergeCell ref="G742:H742"/>
    <mergeCell ref="G743:H743"/>
    <mergeCell ref="G744:H744"/>
    <mergeCell ref="G745:H745"/>
    <mergeCell ref="G728:H728"/>
    <mergeCell ref="G729:H729"/>
    <mergeCell ref="G730:H730"/>
    <mergeCell ref="G731:H731"/>
    <mergeCell ref="G732:H732"/>
    <mergeCell ref="G733:H733"/>
    <mergeCell ref="G734:H734"/>
    <mergeCell ref="G735:H735"/>
    <mergeCell ref="G736:H736"/>
    <mergeCell ref="G719:H719"/>
    <mergeCell ref="G720:H720"/>
    <mergeCell ref="G721:H721"/>
    <mergeCell ref="G722:H722"/>
    <mergeCell ref="G723:H723"/>
    <mergeCell ref="G724:H724"/>
    <mergeCell ref="G725:H725"/>
    <mergeCell ref="G726:H726"/>
    <mergeCell ref="G727:H727"/>
    <mergeCell ref="G710:H710"/>
    <mergeCell ref="G711:H711"/>
    <mergeCell ref="G712:H712"/>
    <mergeCell ref="G713:H713"/>
    <mergeCell ref="G714:H714"/>
    <mergeCell ref="G715:H715"/>
    <mergeCell ref="G716:H716"/>
    <mergeCell ref="G717:H717"/>
    <mergeCell ref="G718:H718"/>
    <mergeCell ref="G701:H701"/>
    <mergeCell ref="G702:H702"/>
    <mergeCell ref="G703:H703"/>
    <mergeCell ref="G704:H704"/>
    <mergeCell ref="G705:H705"/>
    <mergeCell ref="G706:H706"/>
    <mergeCell ref="G707:H707"/>
    <mergeCell ref="G708:H708"/>
    <mergeCell ref="G709:H709"/>
    <mergeCell ref="G692:H692"/>
    <mergeCell ref="G693:H693"/>
    <mergeCell ref="G694:H694"/>
    <mergeCell ref="G695:H695"/>
    <mergeCell ref="G696:H696"/>
    <mergeCell ref="G697:H697"/>
    <mergeCell ref="G698:H698"/>
    <mergeCell ref="G699:H699"/>
    <mergeCell ref="G700:H700"/>
    <mergeCell ref="G683:H683"/>
    <mergeCell ref="G684:H684"/>
    <mergeCell ref="G685:H685"/>
    <mergeCell ref="G686:H686"/>
    <mergeCell ref="G687:H687"/>
    <mergeCell ref="G688:H688"/>
    <mergeCell ref="G689:H689"/>
    <mergeCell ref="G690:H690"/>
    <mergeCell ref="G691:H691"/>
    <mergeCell ref="G674:H674"/>
    <mergeCell ref="G675:H675"/>
    <mergeCell ref="G676:H676"/>
    <mergeCell ref="G677:H677"/>
    <mergeCell ref="G678:H678"/>
    <mergeCell ref="G679:H679"/>
    <mergeCell ref="G680:H680"/>
    <mergeCell ref="G681:H681"/>
    <mergeCell ref="G682:H682"/>
    <mergeCell ref="G665:H665"/>
    <mergeCell ref="G666:H666"/>
    <mergeCell ref="G667:H667"/>
    <mergeCell ref="G668:H668"/>
    <mergeCell ref="G669:H669"/>
    <mergeCell ref="G670:H670"/>
    <mergeCell ref="G671:H671"/>
    <mergeCell ref="G672:H672"/>
    <mergeCell ref="G673:H673"/>
    <mergeCell ref="G656:H656"/>
    <mergeCell ref="G657:H657"/>
    <mergeCell ref="G658:H658"/>
    <mergeCell ref="G659:H659"/>
    <mergeCell ref="G660:H660"/>
    <mergeCell ref="G661:H661"/>
    <mergeCell ref="G662:H662"/>
    <mergeCell ref="G663:H663"/>
    <mergeCell ref="G664:H664"/>
    <mergeCell ref="G647:H647"/>
    <mergeCell ref="G648:H648"/>
    <mergeCell ref="G649:H649"/>
    <mergeCell ref="G650:H650"/>
    <mergeCell ref="G651:H651"/>
    <mergeCell ref="G652:H652"/>
    <mergeCell ref="G653:H653"/>
    <mergeCell ref="G654:H654"/>
    <mergeCell ref="G655:H655"/>
    <mergeCell ref="G638:H638"/>
    <mergeCell ref="G639:H639"/>
    <mergeCell ref="G640:H640"/>
    <mergeCell ref="G641:H641"/>
    <mergeCell ref="G642:H642"/>
    <mergeCell ref="G643:H643"/>
    <mergeCell ref="G644:H644"/>
    <mergeCell ref="G645:H645"/>
    <mergeCell ref="G646:H646"/>
    <mergeCell ref="G629:H629"/>
    <mergeCell ref="G630:H630"/>
    <mergeCell ref="G631:H631"/>
    <mergeCell ref="G632:H632"/>
    <mergeCell ref="G633:H633"/>
    <mergeCell ref="G634:H634"/>
    <mergeCell ref="G635:H635"/>
    <mergeCell ref="G636:H636"/>
    <mergeCell ref="G637:H637"/>
    <mergeCell ref="G620:H620"/>
    <mergeCell ref="G621:H621"/>
    <mergeCell ref="G622:H622"/>
    <mergeCell ref="G623:H623"/>
    <mergeCell ref="G624:H624"/>
    <mergeCell ref="G625:H625"/>
    <mergeCell ref="G626:H626"/>
    <mergeCell ref="G627:H627"/>
    <mergeCell ref="G628:H628"/>
    <mergeCell ref="G611:H611"/>
    <mergeCell ref="G612:H612"/>
    <mergeCell ref="G613:H613"/>
    <mergeCell ref="G614:H614"/>
    <mergeCell ref="G615:H615"/>
    <mergeCell ref="G616:H616"/>
    <mergeCell ref="G617:H617"/>
    <mergeCell ref="G618:H618"/>
    <mergeCell ref="G619:H619"/>
    <mergeCell ref="G602:H602"/>
    <mergeCell ref="G603:H603"/>
    <mergeCell ref="G604:H604"/>
    <mergeCell ref="G605:H605"/>
    <mergeCell ref="G606:H606"/>
    <mergeCell ref="G607:H607"/>
    <mergeCell ref="G608:H608"/>
    <mergeCell ref="G609:H609"/>
    <mergeCell ref="G610:H610"/>
    <mergeCell ref="G593:H593"/>
    <mergeCell ref="G594:H594"/>
    <mergeCell ref="G595:H595"/>
    <mergeCell ref="G596:H596"/>
    <mergeCell ref="G597:H597"/>
    <mergeCell ref="G598:H598"/>
    <mergeCell ref="G599:H599"/>
    <mergeCell ref="G600:H600"/>
    <mergeCell ref="G601:H601"/>
    <mergeCell ref="G584:H584"/>
    <mergeCell ref="G585:H585"/>
    <mergeCell ref="G586:H586"/>
    <mergeCell ref="G587:H587"/>
    <mergeCell ref="G588:H588"/>
    <mergeCell ref="G589:H589"/>
    <mergeCell ref="G590:H590"/>
    <mergeCell ref="G591:H591"/>
    <mergeCell ref="G592:H592"/>
    <mergeCell ref="G575:H575"/>
    <mergeCell ref="G576:H576"/>
    <mergeCell ref="G577:H577"/>
    <mergeCell ref="G578:H578"/>
    <mergeCell ref="G579:H579"/>
    <mergeCell ref="G580:H580"/>
    <mergeCell ref="G581:H581"/>
    <mergeCell ref="G582:H582"/>
    <mergeCell ref="G583:H583"/>
    <mergeCell ref="G566:H566"/>
    <mergeCell ref="G567:H567"/>
    <mergeCell ref="G568:H568"/>
    <mergeCell ref="G569:H569"/>
    <mergeCell ref="G570:H570"/>
    <mergeCell ref="G571:H571"/>
    <mergeCell ref="G572:H572"/>
    <mergeCell ref="G573:H573"/>
    <mergeCell ref="G574:H574"/>
    <mergeCell ref="G557:H557"/>
    <mergeCell ref="G558:H558"/>
    <mergeCell ref="G559:H559"/>
    <mergeCell ref="G560:H560"/>
    <mergeCell ref="G561:H561"/>
    <mergeCell ref="G562:H562"/>
    <mergeCell ref="G563:H563"/>
    <mergeCell ref="G564:H564"/>
    <mergeCell ref="G565:H565"/>
    <mergeCell ref="G548:H548"/>
    <mergeCell ref="G549:H549"/>
    <mergeCell ref="G550:H550"/>
    <mergeCell ref="G551:H551"/>
    <mergeCell ref="G552:H552"/>
    <mergeCell ref="G553:H553"/>
    <mergeCell ref="G554:H554"/>
    <mergeCell ref="G555:H555"/>
    <mergeCell ref="G556:H556"/>
    <mergeCell ref="G539:H539"/>
    <mergeCell ref="G540:H540"/>
    <mergeCell ref="G541:H541"/>
    <mergeCell ref="G542:H542"/>
    <mergeCell ref="G543:H543"/>
    <mergeCell ref="G544:H544"/>
    <mergeCell ref="G545:H545"/>
    <mergeCell ref="G546:H546"/>
    <mergeCell ref="G547:H547"/>
    <mergeCell ref="G530:H530"/>
    <mergeCell ref="G531:H531"/>
    <mergeCell ref="G532:H532"/>
    <mergeCell ref="G533:H533"/>
    <mergeCell ref="G534:H534"/>
    <mergeCell ref="G535:H535"/>
    <mergeCell ref="G536:H536"/>
    <mergeCell ref="G537:H537"/>
    <mergeCell ref="G538:H538"/>
    <mergeCell ref="G521:H521"/>
    <mergeCell ref="G522:H522"/>
    <mergeCell ref="G523:H523"/>
    <mergeCell ref="G524:H524"/>
    <mergeCell ref="G525:H525"/>
    <mergeCell ref="G526:H526"/>
    <mergeCell ref="G527:H527"/>
    <mergeCell ref="G528:H528"/>
    <mergeCell ref="G529:H529"/>
    <mergeCell ref="G512:H512"/>
    <mergeCell ref="G513:H513"/>
    <mergeCell ref="G514:H514"/>
    <mergeCell ref="G515:H515"/>
    <mergeCell ref="G516:H516"/>
    <mergeCell ref="G517:H517"/>
    <mergeCell ref="G518:H518"/>
    <mergeCell ref="G519:H519"/>
    <mergeCell ref="G520:H520"/>
    <mergeCell ref="G503:H503"/>
    <mergeCell ref="G504:H504"/>
    <mergeCell ref="G505:H505"/>
    <mergeCell ref="G506:H506"/>
    <mergeCell ref="G507:H507"/>
    <mergeCell ref="G508:H508"/>
    <mergeCell ref="G509:H509"/>
    <mergeCell ref="G510:H510"/>
    <mergeCell ref="G511:H511"/>
    <mergeCell ref="G494:H494"/>
    <mergeCell ref="G495:H495"/>
    <mergeCell ref="G496:H496"/>
    <mergeCell ref="G497:H497"/>
    <mergeCell ref="G498:H498"/>
    <mergeCell ref="G499:H499"/>
    <mergeCell ref="G500:H500"/>
    <mergeCell ref="G501:H501"/>
    <mergeCell ref="G502:H502"/>
    <mergeCell ref="G485:H485"/>
    <mergeCell ref="G486:H486"/>
    <mergeCell ref="G487:H487"/>
    <mergeCell ref="G488:H488"/>
    <mergeCell ref="G489:H489"/>
    <mergeCell ref="G490:H490"/>
    <mergeCell ref="G491:H491"/>
    <mergeCell ref="G492:H492"/>
    <mergeCell ref="G493:H493"/>
    <mergeCell ref="G476:H476"/>
    <mergeCell ref="G477:H477"/>
    <mergeCell ref="G478:H478"/>
    <mergeCell ref="G479:H479"/>
    <mergeCell ref="G480:H480"/>
    <mergeCell ref="G481:H481"/>
    <mergeCell ref="G482:H482"/>
    <mergeCell ref="G483:H483"/>
    <mergeCell ref="G484:H484"/>
    <mergeCell ref="G467:H467"/>
    <mergeCell ref="G468:H468"/>
    <mergeCell ref="G469:H469"/>
    <mergeCell ref="G470:H470"/>
    <mergeCell ref="G471:H471"/>
    <mergeCell ref="G472:H472"/>
    <mergeCell ref="G473:H473"/>
    <mergeCell ref="G474:H474"/>
    <mergeCell ref="G475:H475"/>
    <mergeCell ref="G458:H458"/>
    <mergeCell ref="G459:H459"/>
    <mergeCell ref="G460:H460"/>
    <mergeCell ref="G461:H461"/>
    <mergeCell ref="G462:H462"/>
    <mergeCell ref="G463:H463"/>
    <mergeCell ref="G464:H464"/>
    <mergeCell ref="G465:H465"/>
    <mergeCell ref="G466:H466"/>
    <mergeCell ref="G449:H449"/>
    <mergeCell ref="G450:H450"/>
    <mergeCell ref="G451:H451"/>
    <mergeCell ref="G452:H452"/>
    <mergeCell ref="G453:H453"/>
    <mergeCell ref="G454:H454"/>
    <mergeCell ref="G455:H455"/>
    <mergeCell ref="G456:H456"/>
    <mergeCell ref="G457:H457"/>
    <mergeCell ref="G440:H440"/>
    <mergeCell ref="G441:H441"/>
    <mergeCell ref="G442:H442"/>
    <mergeCell ref="G443:H443"/>
    <mergeCell ref="G444:H444"/>
    <mergeCell ref="G445:H445"/>
    <mergeCell ref="G446:H446"/>
    <mergeCell ref="G447:H447"/>
    <mergeCell ref="G448:H448"/>
    <mergeCell ref="G431:H431"/>
    <mergeCell ref="G432:H432"/>
    <mergeCell ref="G433:H433"/>
    <mergeCell ref="G434:H434"/>
    <mergeCell ref="G435:H435"/>
    <mergeCell ref="G436:H436"/>
    <mergeCell ref="G437:H437"/>
    <mergeCell ref="G438:H438"/>
    <mergeCell ref="G439:H439"/>
    <mergeCell ref="G422:H422"/>
    <mergeCell ref="G423:H423"/>
    <mergeCell ref="G424:H424"/>
    <mergeCell ref="G425:H425"/>
    <mergeCell ref="G426:H426"/>
    <mergeCell ref="G427:H427"/>
    <mergeCell ref="G428:H428"/>
    <mergeCell ref="G429:H429"/>
    <mergeCell ref="G430:H430"/>
    <mergeCell ref="G413:H413"/>
    <mergeCell ref="G414:H414"/>
    <mergeCell ref="G415:H415"/>
    <mergeCell ref="G416:H416"/>
    <mergeCell ref="G417:H417"/>
    <mergeCell ref="G418:H418"/>
    <mergeCell ref="G419:H419"/>
    <mergeCell ref="G420:H420"/>
    <mergeCell ref="G421:H421"/>
    <mergeCell ref="G404:H404"/>
    <mergeCell ref="G405:H405"/>
    <mergeCell ref="G406:H406"/>
    <mergeCell ref="G407:H407"/>
    <mergeCell ref="G408:H408"/>
    <mergeCell ref="G409:H409"/>
    <mergeCell ref="G410:H410"/>
    <mergeCell ref="G411:H411"/>
    <mergeCell ref="G412:H412"/>
    <mergeCell ref="G395:H395"/>
    <mergeCell ref="G396:H396"/>
    <mergeCell ref="G397:H397"/>
    <mergeCell ref="G398:H398"/>
    <mergeCell ref="G399:H399"/>
    <mergeCell ref="G400:H400"/>
    <mergeCell ref="G401:H401"/>
    <mergeCell ref="G402:H402"/>
    <mergeCell ref="G403:H403"/>
    <mergeCell ref="G386:H386"/>
    <mergeCell ref="G387:H387"/>
    <mergeCell ref="G388:H388"/>
    <mergeCell ref="G389:H389"/>
    <mergeCell ref="G390:H390"/>
    <mergeCell ref="G391:H391"/>
    <mergeCell ref="G392:H392"/>
    <mergeCell ref="G393:H393"/>
    <mergeCell ref="G394:H394"/>
    <mergeCell ref="G377:H377"/>
    <mergeCell ref="G378:H378"/>
    <mergeCell ref="G379:H379"/>
    <mergeCell ref="G380:H380"/>
    <mergeCell ref="G381:H381"/>
    <mergeCell ref="G382:H382"/>
    <mergeCell ref="G383:H383"/>
    <mergeCell ref="G384:H384"/>
    <mergeCell ref="G385:H385"/>
    <mergeCell ref="G368:H368"/>
    <mergeCell ref="G369:H369"/>
    <mergeCell ref="G370:H370"/>
    <mergeCell ref="G371:H371"/>
    <mergeCell ref="G372:H372"/>
    <mergeCell ref="G373:H373"/>
    <mergeCell ref="G374:H374"/>
    <mergeCell ref="G375:H375"/>
    <mergeCell ref="G376:H376"/>
    <mergeCell ref="G359:H359"/>
    <mergeCell ref="G360:H360"/>
    <mergeCell ref="G361:H361"/>
    <mergeCell ref="G362:H362"/>
    <mergeCell ref="G363:H363"/>
    <mergeCell ref="G364:H364"/>
    <mergeCell ref="G365:H365"/>
    <mergeCell ref="G366:H366"/>
    <mergeCell ref="G367:H367"/>
    <mergeCell ref="G350:H350"/>
    <mergeCell ref="G351:H351"/>
    <mergeCell ref="G352:H352"/>
    <mergeCell ref="G353:H353"/>
    <mergeCell ref="G354:H354"/>
    <mergeCell ref="G355:H355"/>
    <mergeCell ref="G356:H356"/>
    <mergeCell ref="G357:H357"/>
    <mergeCell ref="G358:H358"/>
    <mergeCell ref="G341:H341"/>
    <mergeCell ref="G342:H342"/>
    <mergeCell ref="G343:H343"/>
    <mergeCell ref="G344:H344"/>
    <mergeCell ref="G345:H345"/>
    <mergeCell ref="G346:H346"/>
    <mergeCell ref="G347:H347"/>
    <mergeCell ref="G348:H348"/>
    <mergeCell ref="G349:H349"/>
    <mergeCell ref="G332:H332"/>
    <mergeCell ref="G333:H333"/>
    <mergeCell ref="G334:H334"/>
    <mergeCell ref="G335:H335"/>
    <mergeCell ref="G336:H336"/>
    <mergeCell ref="G337:H337"/>
    <mergeCell ref="G338:H338"/>
    <mergeCell ref="G339:H339"/>
    <mergeCell ref="G340:H340"/>
    <mergeCell ref="G323:H323"/>
    <mergeCell ref="G324:H324"/>
    <mergeCell ref="G325:H325"/>
    <mergeCell ref="G326:H326"/>
    <mergeCell ref="G327:H327"/>
    <mergeCell ref="G328:H328"/>
    <mergeCell ref="G329:H329"/>
    <mergeCell ref="G330:H330"/>
    <mergeCell ref="G331:H331"/>
    <mergeCell ref="G314:H314"/>
    <mergeCell ref="G315:H315"/>
    <mergeCell ref="G316:H316"/>
    <mergeCell ref="G317:H317"/>
    <mergeCell ref="G318:H318"/>
    <mergeCell ref="G319:H319"/>
    <mergeCell ref="G320:H320"/>
    <mergeCell ref="G321:H321"/>
    <mergeCell ref="G322:H322"/>
    <mergeCell ref="G305:H305"/>
    <mergeCell ref="G306:H306"/>
    <mergeCell ref="G307:H307"/>
    <mergeCell ref="G308:H308"/>
    <mergeCell ref="G309:H309"/>
    <mergeCell ref="G310:H310"/>
    <mergeCell ref="G311:H311"/>
    <mergeCell ref="G312:H312"/>
    <mergeCell ref="G313:H313"/>
    <mergeCell ref="G296:H296"/>
    <mergeCell ref="G297:H297"/>
    <mergeCell ref="G298:H298"/>
    <mergeCell ref="G299:H299"/>
    <mergeCell ref="G300:H300"/>
    <mergeCell ref="G301:H301"/>
    <mergeCell ref="G302:H302"/>
    <mergeCell ref="G303:H303"/>
    <mergeCell ref="G304:H304"/>
    <mergeCell ref="G287:H287"/>
    <mergeCell ref="G288:H288"/>
    <mergeCell ref="G289:H289"/>
    <mergeCell ref="G290:H290"/>
    <mergeCell ref="G291:H291"/>
    <mergeCell ref="G292:H292"/>
    <mergeCell ref="G293:H293"/>
    <mergeCell ref="G294:H294"/>
    <mergeCell ref="G295:H295"/>
    <mergeCell ref="G278:H278"/>
    <mergeCell ref="G279:H279"/>
    <mergeCell ref="G280:H280"/>
    <mergeCell ref="G281:H281"/>
    <mergeCell ref="G282:H282"/>
    <mergeCell ref="G283:H283"/>
    <mergeCell ref="G284:H284"/>
    <mergeCell ref="G285:H285"/>
    <mergeCell ref="G286:H286"/>
    <mergeCell ref="G269:H269"/>
    <mergeCell ref="G270:H270"/>
    <mergeCell ref="G271:H271"/>
    <mergeCell ref="G272:H272"/>
    <mergeCell ref="G273:H273"/>
    <mergeCell ref="G274:H274"/>
    <mergeCell ref="G275:H275"/>
    <mergeCell ref="G276:H276"/>
    <mergeCell ref="G277:H277"/>
    <mergeCell ref="G260:H260"/>
    <mergeCell ref="G261:H261"/>
    <mergeCell ref="G262:H262"/>
    <mergeCell ref="G263:H263"/>
    <mergeCell ref="G264:H264"/>
    <mergeCell ref="G265:H265"/>
    <mergeCell ref="G266:H266"/>
    <mergeCell ref="G267:H267"/>
    <mergeCell ref="G268:H268"/>
    <mergeCell ref="G251:H251"/>
    <mergeCell ref="G252:H252"/>
    <mergeCell ref="G253:H253"/>
    <mergeCell ref="G254:H254"/>
    <mergeCell ref="G255:H255"/>
    <mergeCell ref="G256:H256"/>
    <mergeCell ref="G257:H257"/>
    <mergeCell ref="G258:H258"/>
    <mergeCell ref="G259:H259"/>
    <mergeCell ref="G242:H242"/>
    <mergeCell ref="G243:H243"/>
    <mergeCell ref="G244:H244"/>
    <mergeCell ref="G245:H245"/>
    <mergeCell ref="G246:H246"/>
    <mergeCell ref="G247:H247"/>
    <mergeCell ref="G248:H248"/>
    <mergeCell ref="G249:H249"/>
    <mergeCell ref="G250:H250"/>
    <mergeCell ref="G233:H233"/>
    <mergeCell ref="G234:H234"/>
    <mergeCell ref="G235:H235"/>
    <mergeCell ref="G236:H236"/>
    <mergeCell ref="G237:H237"/>
    <mergeCell ref="G238:H238"/>
    <mergeCell ref="G239:H239"/>
    <mergeCell ref="G240:H240"/>
    <mergeCell ref="G241:H241"/>
    <mergeCell ref="G224:H224"/>
    <mergeCell ref="G225:H225"/>
    <mergeCell ref="G226:H226"/>
    <mergeCell ref="G227:H227"/>
    <mergeCell ref="G228:H228"/>
    <mergeCell ref="G229:H229"/>
    <mergeCell ref="G230:H230"/>
    <mergeCell ref="G231:H231"/>
    <mergeCell ref="G232:H232"/>
    <mergeCell ref="G215:H215"/>
    <mergeCell ref="G216:H216"/>
    <mergeCell ref="G217:H217"/>
    <mergeCell ref="G218:H218"/>
    <mergeCell ref="G219:H219"/>
    <mergeCell ref="G220:H220"/>
    <mergeCell ref="G221:H221"/>
    <mergeCell ref="G222:H222"/>
    <mergeCell ref="G223:H223"/>
    <mergeCell ref="G206:H206"/>
    <mergeCell ref="G207:H207"/>
    <mergeCell ref="G208:H208"/>
    <mergeCell ref="G209:H209"/>
    <mergeCell ref="G210:H210"/>
    <mergeCell ref="G211:H211"/>
    <mergeCell ref="G212:H212"/>
    <mergeCell ref="G213:H213"/>
    <mergeCell ref="G214:H214"/>
    <mergeCell ref="G197:H197"/>
    <mergeCell ref="G198:H198"/>
    <mergeCell ref="G199:H199"/>
    <mergeCell ref="G200:H200"/>
    <mergeCell ref="G201:H201"/>
    <mergeCell ref="G202:H202"/>
    <mergeCell ref="G203:H203"/>
    <mergeCell ref="G204:H204"/>
    <mergeCell ref="G205:H205"/>
    <mergeCell ref="G188:H188"/>
    <mergeCell ref="G189:H189"/>
    <mergeCell ref="G190:H190"/>
    <mergeCell ref="G191:H191"/>
    <mergeCell ref="G192:H192"/>
    <mergeCell ref="G193:H193"/>
    <mergeCell ref="G194:H194"/>
    <mergeCell ref="G195:H195"/>
    <mergeCell ref="G196:H196"/>
    <mergeCell ref="G179:H179"/>
    <mergeCell ref="G180:H180"/>
    <mergeCell ref="G181:H181"/>
    <mergeCell ref="G182:H182"/>
    <mergeCell ref="G183:H183"/>
    <mergeCell ref="G184:H184"/>
    <mergeCell ref="G185:H185"/>
    <mergeCell ref="G186:H186"/>
    <mergeCell ref="G187:H187"/>
    <mergeCell ref="G170:H170"/>
    <mergeCell ref="G171:H171"/>
    <mergeCell ref="G172:H172"/>
    <mergeCell ref="G173:H173"/>
    <mergeCell ref="G174:H174"/>
    <mergeCell ref="G175:H175"/>
    <mergeCell ref="G176:H176"/>
    <mergeCell ref="G177:H177"/>
    <mergeCell ref="G178:H178"/>
    <mergeCell ref="G161:H161"/>
    <mergeCell ref="G162:H162"/>
    <mergeCell ref="G163:H163"/>
    <mergeCell ref="G164:H164"/>
    <mergeCell ref="G165:H165"/>
    <mergeCell ref="G166:H166"/>
    <mergeCell ref="G167:H167"/>
    <mergeCell ref="G168:H168"/>
    <mergeCell ref="G169:H169"/>
    <mergeCell ref="G152:H152"/>
    <mergeCell ref="G153:H153"/>
    <mergeCell ref="G154:H154"/>
    <mergeCell ref="G155:H155"/>
    <mergeCell ref="G156:H156"/>
    <mergeCell ref="G157:H157"/>
    <mergeCell ref="G158:H158"/>
    <mergeCell ref="G159:H159"/>
    <mergeCell ref="G160:H160"/>
    <mergeCell ref="G143:H143"/>
    <mergeCell ref="G144:H144"/>
    <mergeCell ref="G145:H145"/>
    <mergeCell ref="G146:H146"/>
    <mergeCell ref="G147:H147"/>
    <mergeCell ref="G148:H148"/>
    <mergeCell ref="G149:H149"/>
    <mergeCell ref="G150:H150"/>
    <mergeCell ref="G151:H151"/>
    <mergeCell ref="G134:H134"/>
    <mergeCell ref="G135:H135"/>
    <mergeCell ref="G136:H136"/>
    <mergeCell ref="G137:H137"/>
    <mergeCell ref="G138:H138"/>
    <mergeCell ref="G139:H139"/>
    <mergeCell ref="G140:H140"/>
    <mergeCell ref="G141:H141"/>
    <mergeCell ref="G142:H142"/>
    <mergeCell ref="G125:H125"/>
    <mergeCell ref="G126:H126"/>
    <mergeCell ref="G127:H127"/>
    <mergeCell ref="G128:H128"/>
    <mergeCell ref="G129:H129"/>
    <mergeCell ref="G130:H130"/>
    <mergeCell ref="G131:H131"/>
    <mergeCell ref="G132:H132"/>
    <mergeCell ref="G133:H133"/>
    <mergeCell ref="G116:H116"/>
    <mergeCell ref="G117:H117"/>
    <mergeCell ref="G118:H118"/>
    <mergeCell ref="G119:H119"/>
    <mergeCell ref="G120:H120"/>
    <mergeCell ref="G121:H121"/>
    <mergeCell ref="G122:H122"/>
    <mergeCell ref="G123:H123"/>
    <mergeCell ref="G124:H124"/>
    <mergeCell ref="G107:H107"/>
    <mergeCell ref="G108:H108"/>
    <mergeCell ref="G109:H109"/>
    <mergeCell ref="G110:H110"/>
    <mergeCell ref="G111:H111"/>
    <mergeCell ref="G112:H112"/>
    <mergeCell ref="G113:H113"/>
    <mergeCell ref="G114:H114"/>
    <mergeCell ref="G115:H115"/>
    <mergeCell ref="G98:H98"/>
    <mergeCell ref="G99:H99"/>
    <mergeCell ref="G100:H100"/>
    <mergeCell ref="G101:H101"/>
    <mergeCell ref="G102:H102"/>
    <mergeCell ref="G103:H103"/>
    <mergeCell ref="G104:H104"/>
    <mergeCell ref="G105:H105"/>
    <mergeCell ref="G106:H106"/>
    <mergeCell ref="G89:H89"/>
    <mergeCell ref="G90:H90"/>
    <mergeCell ref="G91:H91"/>
    <mergeCell ref="G92:H92"/>
    <mergeCell ref="G93:H93"/>
    <mergeCell ref="G94:H94"/>
    <mergeCell ref="G95:H95"/>
    <mergeCell ref="G96:H96"/>
    <mergeCell ref="G97:H97"/>
    <mergeCell ref="G80:H80"/>
    <mergeCell ref="G81:H81"/>
    <mergeCell ref="G82:H82"/>
    <mergeCell ref="G83:H83"/>
    <mergeCell ref="G84:H84"/>
    <mergeCell ref="G85:H85"/>
    <mergeCell ref="G86:H86"/>
    <mergeCell ref="G87:H87"/>
    <mergeCell ref="G88:H88"/>
    <mergeCell ref="G71:H71"/>
    <mergeCell ref="G72:H72"/>
    <mergeCell ref="G73:H73"/>
    <mergeCell ref="G74:H74"/>
    <mergeCell ref="G75:H75"/>
    <mergeCell ref="G76:H76"/>
    <mergeCell ref="G77:H77"/>
    <mergeCell ref="G78:H78"/>
    <mergeCell ref="G79:H79"/>
    <mergeCell ref="G62:H62"/>
    <mergeCell ref="G63:H63"/>
    <mergeCell ref="G64:H64"/>
    <mergeCell ref="G65:H65"/>
    <mergeCell ref="G66:H66"/>
    <mergeCell ref="G67:H67"/>
    <mergeCell ref="G68:H68"/>
    <mergeCell ref="G69:H69"/>
    <mergeCell ref="G70:H70"/>
    <mergeCell ref="G53:H53"/>
    <mergeCell ref="G54:H54"/>
    <mergeCell ref="G55:H55"/>
    <mergeCell ref="G56:H56"/>
    <mergeCell ref="G57:H57"/>
    <mergeCell ref="G58:H58"/>
    <mergeCell ref="G59:H59"/>
    <mergeCell ref="G60:H60"/>
    <mergeCell ref="G61:H61"/>
    <mergeCell ref="G44:H44"/>
    <mergeCell ref="G45:H45"/>
    <mergeCell ref="G46:H46"/>
    <mergeCell ref="G47:H47"/>
    <mergeCell ref="G48:H48"/>
    <mergeCell ref="G49:H49"/>
    <mergeCell ref="G50:H50"/>
    <mergeCell ref="G51:H51"/>
    <mergeCell ref="G52:H52"/>
    <mergeCell ref="G35:H35"/>
    <mergeCell ref="G36:H36"/>
    <mergeCell ref="G37:H37"/>
    <mergeCell ref="G38:H38"/>
    <mergeCell ref="G39:H39"/>
    <mergeCell ref="G40:H40"/>
    <mergeCell ref="G41:H41"/>
    <mergeCell ref="G42:H42"/>
    <mergeCell ref="G43:H43"/>
    <mergeCell ref="G26:H26"/>
    <mergeCell ref="G27:H27"/>
    <mergeCell ref="G28:H28"/>
    <mergeCell ref="G29:H29"/>
    <mergeCell ref="G30:H30"/>
    <mergeCell ref="G31:H31"/>
    <mergeCell ref="G32:H32"/>
    <mergeCell ref="G33:H33"/>
    <mergeCell ref="G34:H34"/>
    <mergeCell ref="G17:H17"/>
    <mergeCell ref="G18:H18"/>
    <mergeCell ref="G19:H19"/>
    <mergeCell ref="G20:H20"/>
    <mergeCell ref="G21:H21"/>
    <mergeCell ref="G22:H22"/>
    <mergeCell ref="G23:H23"/>
    <mergeCell ref="G24:H24"/>
    <mergeCell ref="G25:H25"/>
    <mergeCell ref="G7:H7"/>
    <mergeCell ref="G9:H9"/>
    <mergeCell ref="G10:H10"/>
    <mergeCell ref="G11:H11"/>
    <mergeCell ref="G12:H12"/>
    <mergeCell ref="G13:H13"/>
    <mergeCell ref="G14:H14"/>
    <mergeCell ref="G15:H15"/>
    <mergeCell ref="G16:H16"/>
    <mergeCell ref="A10:B10"/>
    <mergeCell ref="A11:B11"/>
    <mergeCell ref="A12:B12"/>
    <mergeCell ref="A13:B13"/>
    <mergeCell ref="A14:B14"/>
    <mergeCell ref="A15:B15"/>
    <mergeCell ref="A7:B7"/>
    <mergeCell ref="A9:B9"/>
    <mergeCell ref="C2:F4"/>
    <mergeCell ref="D5:E5"/>
    <mergeCell ref="A6:F6"/>
    <mergeCell ref="A8:F8"/>
    <mergeCell ref="A22:B22"/>
    <mergeCell ref="A23:B23"/>
    <mergeCell ref="A24:B24"/>
    <mergeCell ref="A25:B25"/>
    <mergeCell ref="A26:B26"/>
    <mergeCell ref="A27:B27"/>
    <mergeCell ref="A16:B16"/>
    <mergeCell ref="A17:B17"/>
    <mergeCell ref="A18:B18"/>
    <mergeCell ref="A19:B19"/>
    <mergeCell ref="A20:B20"/>
    <mergeCell ref="A21:B21"/>
    <mergeCell ref="A34:B34"/>
    <mergeCell ref="A35:B35"/>
    <mergeCell ref="A36:B36"/>
    <mergeCell ref="A37:B37"/>
    <mergeCell ref="A38:B38"/>
    <mergeCell ref="A39:B39"/>
    <mergeCell ref="A28:B28"/>
    <mergeCell ref="A29:B29"/>
    <mergeCell ref="A30:B30"/>
    <mergeCell ref="A31:B31"/>
    <mergeCell ref="A32:B32"/>
    <mergeCell ref="A33:B33"/>
    <mergeCell ref="A46:B46"/>
    <mergeCell ref="A47:B47"/>
    <mergeCell ref="A48:B48"/>
    <mergeCell ref="A49:B49"/>
    <mergeCell ref="A50:B50"/>
    <mergeCell ref="A51:B51"/>
    <mergeCell ref="A40:B40"/>
    <mergeCell ref="A41:B41"/>
    <mergeCell ref="A42:B42"/>
    <mergeCell ref="A43:B43"/>
    <mergeCell ref="A44:B44"/>
    <mergeCell ref="A45:B45"/>
    <mergeCell ref="A58:B58"/>
    <mergeCell ref="A59:B59"/>
    <mergeCell ref="A60:B60"/>
    <mergeCell ref="A61:B61"/>
    <mergeCell ref="A62:B62"/>
    <mergeCell ref="A63:B63"/>
    <mergeCell ref="A52:B52"/>
    <mergeCell ref="A53:B53"/>
    <mergeCell ref="A54:B54"/>
    <mergeCell ref="A55:B55"/>
    <mergeCell ref="A56:B56"/>
    <mergeCell ref="A57:B57"/>
    <mergeCell ref="A70:B70"/>
    <mergeCell ref="A71:B71"/>
    <mergeCell ref="A72:B72"/>
    <mergeCell ref="A73:B73"/>
    <mergeCell ref="A74:B74"/>
    <mergeCell ref="A75:B75"/>
    <mergeCell ref="A64:B64"/>
    <mergeCell ref="A65:B65"/>
    <mergeCell ref="A66:B66"/>
    <mergeCell ref="A67:B67"/>
    <mergeCell ref="A68:B68"/>
    <mergeCell ref="A69:B69"/>
    <mergeCell ref="A82:B82"/>
    <mergeCell ref="A83:B83"/>
    <mergeCell ref="A84:B84"/>
    <mergeCell ref="A85:B85"/>
    <mergeCell ref="A86:B86"/>
    <mergeCell ref="A87:B87"/>
    <mergeCell ref="A76:B76"/>
    <mergeCell ref="A77:B77"/>
    <mergeCell ref="A78:B78"/>
    <mergeCell ref="A79:B79"/>
    <mergeCell ref="A80:B80"/>
    <mergeCell ref="A81:B81"/>
    <mergeCell ref="A94:B94"/>
    <mergeCell ref="A95:B95"/>
    <mergeCell ref="A96:B96"/>
    <mergeCell ref="A97:B97"/>
    <mergeCell ref="A98:B98"/>
    <mergeCell ref="A99:B99"/>
    <mergeCell ref="A88:B88"/>
    <mergeCell ref="A89:B89"/>
    <mergeCell ref="A90:B90"/>
    <mergeCell ref="A91:B91"/>
    <mergeCell ref="A92:B92"/>
    <mergeCell ref="A93:B93"/>
    <mergeCell ref="A106:B106"/>
    <mergeCell ref="A107:B107"/>
    <mergeCell ref="A108:B108"/>
    <mergeCell ref="A109:B109"/>
    <mergeCell ref="A110:B110"/>
    <mergeCell ref="A111:B111"/>
    <mergeCell ref="A100:B100"/>
    <mergeCell ref="A101:B101"/>
    <mergeCell ref="A102:B102"/>
    <mergeCell ref="A103:B103"/>
    <mergeCell ref="A104:B104"/>
    <mergeCell ref="A105:B105"/>
    <mergeCell ref="A118:B118"/>
    <mergeCell ref="A119:B119"/>
    <mergeCell ref="A120:B120"/>
    <mergeCell ref="A121:B121"/>
    <mergeCell ref="A122:B122"/>
    <mergeCell ref="A123:B123"/>
    <mergeCell ref="A112:B112"/>
    <mergeCell ref="A113:B113"/>
    <mergeCell ref="A114:B114"/>
    <mergeCell ref="A115:B115"/>
    <mergeCell ref="A116:B116"/>
    <mergeCell ref="A117:B117"/>
    <mergeCell ref="A130:B130"/>
    <mergeCell ref="A131:B131"/>
    <mergeCell ref="A132:B132"/>
    <mergeCell ref="A133:B133"/>
    <mergeCell ref="A134:B134"/>
    <mergeCell ref="A135:B135"/>
    <mergeCell ref="A124:B124"/>
    <mergeCell ref="A125:B125"/>
    <mergeCell ref="A126:B126"/>
    <mergeCell ref="A127:B127"/>
    <mergeCell ref="A128:B128"/>
    <mergeCell ref="A129:B129"/>
    <mergeCell ref="A142:B142"/>
    <mergeCell ref="A143:B143"/>
    <mergeCell ref="A144:B144"/>
    <mergeCell ref="A145:B145"/>
    <mergeCell ref="A146:B146"/>
    <mergeCell ref="A147:B147"/>
    <mergeCell ref="A136:B136"/>
    <mergeCell ref="A137:B137"/>
    <mergeCell ref="A138:B138"/>
    <mergeCell ref="A139:B139"/>
    <mergeCell ref="A140:B140"/>
    <mergeCell ref="A141:B141"/>
    <mergeCell ref="A154:B154"/>
    <mergeCell ref="A155:B155"/>
    <mergeCell ref="A156:B156"/>
    <mergeCell ref="A157:B157"/>
    <mergeCell ref="A158:B158"/>
    <mergeCell ref="A159:B159"/>
    <mergeCell ref="A148:B148"/>
    <mergeCell ref="A149:B149"/>
    <mergeCell ref="A150:B150"/>
    <mergeCell ref="A151:B151"/>
    <mergeCell ref="A152:B152"/>
    <mergeCell ref="A153:B153"/>
    <mergeCell ref="A166:B166"/>
    <mergeCell ref="A167:B167"/>
    <mergeCell ref="A168:B168"/>
    <mergeCell ref="A169:B169"/>
    <mergeCell ref="A170:B170"/>
    <mergeCell ref="A171:B171"/>
    <mergeCell ref="A160:B160"/>
    <mergeCell ref="A161:B161"/>
    <mergeCell ref="A162:B162"/>
    <mergeCell ref="A163:B163"/>
    <mergeCell ref="A164:B164"/>
    <mergeCell ref="A165:B165"/>
    <mergeCell ref="A178:B178"/>
    <mergeCell ref="A179:B179"/>
    <mergeCell ref="A180:B180"/>
    <mergeCell ref="A181:B181"/>
    <mergeCell ref="A182:B182"/>
    <mergeCell ref="A183:B183"/>
    <mergeCell ref="A172:B172"/>
    <mergeCell ref="A173:B173"/>
    <mergeCell ref="A174:B174"/>
    <mergeCell ref="A175:B175"/>
    <mergeCell ref="A176:B176"/>
    <mergeCell ref="A177:B177"/>
    <mergeCell ref="A190:B190"/>
    <mergeCell ref="A191:B191"/>
    <mergeCell ref="A192:B192"/>
    <mergeCell ref="A193:B193"/>
    <mergeCell ref="A194:B194"/>
    <mergeCell ref="A195:B195"/>
    <mergeCell ref="A184:B184"/>
    <mergeCell ref="A185:B185"/>
    <mergeCell ref="A186:B186"/>
    <mergeCell ref="A187:B187"/>
    <mergeCell ref="A188:B188"/>
    <mergeCell ref="A189:B189"/>
    <mergeCell ref="A202:B202"/>
    <mergeCell ref="A203:B203"/>
    <mergeCell ref="A204:B204"/>
    <mergeCell ref="A205:B205"/>
    <mergeCell ref="A206:B206"/>
    <mergeCell ref="A207:B207"/>
    <mergeCell ref="A196:B196"/>
    <mergeCell ref="A197:B197"/>
    <mergeCell ref="A198:B198"/>
    <mergeCell ref="A199:B199"/>
    <mergeCell ref="A200:B200"/>
    <mergeCell ref="A201:B201"/>
    <mergeCell ref="A214:B214"/>
    <mergeCell ref="A215:B215"/>
    <mergeCell ref="A216:B216"/>
    <mergeCell ref="A217:B217"/>
    <mergeCell ref="A218:B218"/>
    <mergeCell ref="A219:B219"/>
    <mergeCell ref="A208:B208"/>
    <mergeCell ref="A209:B209"/>
    <mergeCell ref="A210:B210"/>
    <mergeCell ref="A211:B211"/>
    <mergeCell ref="A212:B212"/>
    <mergeCell ref="A213:B213"/>
    <mergeCell ref="A226:B226"/>
    <mergeCell ref="A227:B227"/>
    <mergeCell ref="A228:B228"/>
    <mergeCell ref="A229:B229"/>
    <mergeCell ref="A230:B230"/>
    <mergeCell ref="A231:B231"/>
    <mergeCell ref="A220:B220"/>
    <mergeCell ref="A221:B221"/>
    <mergeCell ref="A222:B222"/>
    <mergeCell ref="A223:B223"/>
    <mergeCell ref="A224:B224"/>
    <mergeCell ref="A225:B225"/>
    <mergeCell ref="A238:B238"/>
    <mergeCell ref="A239:B239"/>
    <mergeCell ref="A240:B240"/>
    <mergeCell ref="A241:B241"/>
    <mergeCell ref="A242:B242"/>
    <mergeCell ref="A243:B243"/>
    <mergeCell ref="A232:B232"/>
    <mergeCell ref="A233:B233"/>
    <mergeCell ref="A234:B234"/>
    <mergeCell ref="A235:B235"/>
    <mergeCell ref="A236:B236"/>
    <mergeCell ref="A237:B237"/>
    <mergeCell ref="A250:B250"/>
    <mergeCell ref="A251:B251"/>
    <mergeCell ref="A252:B252"/>
    <mergeCell ref="A253:B253"/>
    <mergeCell ref="A254:B254"/>
    <mergeCell ref="A255:B255"/>
    <mergeCell ref="A244:B244"/>
    <mergeCell ref="A245:B245"/>
    <mergeCell ref="A246:B246"/>
    <mergeCell ref="A247:B247"/>
    <mergeCell ref="A248:B248"/>
    <mergeCell ref="A249:B249"/>
    <mergeCell ref="A262:B262"/>
    <mergeCell ref="A263:B263"/>
    <mergeCell ref="A264:B264"/>
    <mergeCell ref="A265:B265"/>
    <mergeCell ref="A266:B266"/>
    <mergeCell ref="A267:B267"/>
    <mergeCell ref="A256:B256"/>
    <mergeCell ref="A257:B257"/>
    <mergeCell ref="A258:B258"/>
    <mergeCell ref="A259:B259"/>
    <mergeCell ref="A260:B260"/>
    <mergeCell ref="A261:B261"/>
    <mergeCell ref="A274:B274"/>
    <mergeCell ref="A275:B275"/>
    <mergeCell ref="A276:B276"/>
    <mergeCell ref="A277:B277"/>
    <mergeCell ref="A278:B278"/>
    <mergeCell ref="A279:B279"/>
    <mergeCell ref="A268:B268"/>
    <mergeCell ref="A269:B269"/>
    <mergeCell ref="A270:B270"/>
    <mergeCell ref="A271:B271"/>
    <mergeCell ref="A272:B272"/>
    <mergeCell ref="A273:B273"/>
    <mergeCell ref="A286:B286"/>
    <mergeCell ref="A287:B287"/>
    <mergeCell ref="A288:B288"/>
    <mergeCell ref="A289:B289"/>
    <mergeCell ref="A290:B290"/>
    <mergeCell ref="A291:B291"/>
    <mergeCell ref="A280:B280"/>
    <mergeCell ref="A281:B281"/>
    <mergeCell ref="A282:B282"/>
    <mergeCell ref="A283:B283"/>
    <mergeCell ref="A284:B284"/>
    <mergeCell ref="A285:B285"/>
    <mergeCell ref="A298:B298"/>
    <mergeCell ref="A299:B299"/>
    <mergeCell ref="A300:B300"/>
    <mergeCell ref="A301:B301"/>
    <mergeCell ref="A302:B302"/>
    <mergeCell ref="A303:B303"/>
    <mergeCell ref="A292:B292"/>
    <mergeCell ref="A293:B293"/>
    <mergeCell ref="A294:B294"/>
    <mergeCell ref="A295:B295"/>
    <mergeCell ref="A296:B296"/>
    <mergeCell ref="A297:B297"/>
    <mergeCell ref="A310:B310"/>
    <mergeCell ref="A311:B311"/>
    <mergeCell ref="A312:B312"/>
    <mergeCell ref="A313:B313"/>
    <mergeCell ref="A314:B314"/>
    <mergeCell ref="A315:B315"/>
    <mergeCell ref="A304:B304"/>
    <mergeCell ref="A305:B305"/>
    <mergeCell ref="A306:B306"/>
    <mergeCell ref="A307:B307"/>
    <mergeCell ref="A308:B308"/>
    <mergeCell ref="A309:B309"/>
    <mergeCell ref="A322:B322"/>
    <mergeCell ref="A323:B323"/>
    <mergeCell ref="A324:B324"/>
    <mergeCell ref="A325:B325"/>
    <mergeCell ref="A326:B326"/>
    <mergeCell ref="A327:B327"/>
    <mergeCell ref="A316:B316"/>
    <mergeCell ref="A317:B317"/>
    <mergeCell ref="A318:B318"/>
    <mergeCell ref="A319:B319"/>
    <mergeCell ref="A320:B320"/>
    <mergeCell ref="A321:B321"/>
    <mergeCell ref="A334:B334"/>
    <mergeCell ref="A335:B335"/>
    <mergeCell ref="A336:B336"/>
    <mergeCell ref="A337:B337"/>
    <mergeCell ref="A338:B338"/>
    <mergeCell ref="A339:B339"/>
    <mergeCell ref="A328:B328"/>
    <mergeCell ref="A329:B329"/>
    <mergeCell ref="A330:B330"/>
    <mergeCell ref="A331:B331"/>
    <mergeCell ref="A332:B332"/>
    <mergeCell ref="A333:B333"/>
    <mergeCell ref="A346:B346"/>
    <mergeCell ref="A347:B347"/>
    <mergeCell ref="A348:B348"/>
    <mergeCell ref="A349:B349"/>
    <mergeCell ref="A350:B350"/>
    <mergeCell ref="A351:B351"/>
    <mergeCell ref="A340:B340"/>
    <mergeCell ref="A341:B341"/>
    <mergeCell ref="A342:B342"/>
    <mergeCell ref="A343:B343"/>
    <mergeCell ref="A344:B344"/>
    <mergeCell ref="A345:B345"/>
    <mergeCell ref="A358:B358"/>
    <mergeCell ref="A359:B359"/>
    <mergeCell ref="A360:B360"/>
    <mergeCell ref="A361:B361"/>
    <mergeCell ref="A362:B362"/>
    <mergeCell ref="A363:B363"/>
    <mergeCell ref="A352:B352"/>
    <mergeCell ref="A353:B353"/>
    <mergeCell ref="A354:B354"/>
    <mergeCell ref="A355:B355"/>
    <mergeCell ref="A356:B356"/>
    <mergeCell ref="A357:B357"/>
    <mergeCell ref="A370:B370"/>
    <mergeCell ref="A371:B371"/>
    <mergeCell ref="A372:B372"/>
    <mergeCell ref="A373:B373"/>
    <mergeCell ref="A374:B374"/>
    <mergeCell ref="A375:B375"/>
    <mergeCell ref="A364:B364"/>
    <mergeCell ref="A365:B365"/>
    <mergeCell ref="A366:B366"/>
    <mergeCell ref="A367:B367"/>
    <mergeCell ref="A368:B368"/>
    <mergeCell ref="A369:B369"/>
    <mergeCell ref="A382:B382"/>
    <mergeCell ref="A383:B383"/>
    <mergeCell ref="A384:B384"/>
    <mergeCell ref="A385:B385"/>
    <mergeCell ref="A386:B386"/>
    <mergeCell ref="A387:B387"/>
    <mergeCell ref="A376:B376"/>
    <mergeCell ref="A377:B377"/>
    <mergeCell ref="A378:B378"/>
    <mergeCell ref="A379:B379"/>
    <mergeCell ref="A380:B380"/>
    <mergeCell ref="A381:B381"/>
    <mergeCell ref="A394:B394"/>
    <mergeCell ref="A395:B395"/>
    <mergeCell ref="A396:B396"/>
    <mergeCell ref="A397:B397"/>
    <mergeCell ref="A398:B398"/>
    <mergeCell ref="A399:B399"/>
    <mergeCell ref="A388:B388"/>
    <mergeCell ref="A389:B389"/>
    <mergeCell ref="A390:B390"/>
    <mergeCell ref="A391:B391"/>
    <mergeCell ref="A392:B392"/>
    <mergeCell ref="A393:B393"/>
    <mergeCell ref="A406:B406"/>
    <mergeCell ref="A407:B407"/>
    <mergeCell ref="A408:B408"/>
    <mergeCell ref="A409:B409"/>
    <mergeCell ref="A410:B410"/>
    <mergeCell ref="A411:B411"/>
    <mergeCell ref="A400:B400"/>
    <mergeCell ref="A401:B401"/>
    <mergeCell ref="A402:B402"/>
    <mergeCell ref="A403:B403"/>
    <mergeCell ref="A404:B404"/>
    <mergeCell ref="A405:B405"/>
    <mergeCell ref="A418:B418"/>
    <mergeCell ref="A419:B419"/>
    <mergeCell ref="A420:B420"/>
    <mergeCell ref="A421:B421"/>
    <mergeCell ref="A422:B422"/>
    <mergeCell ref="A423:B423"/>
    <mergeCell ref="A412:B412"/>
    <mergeCell ref="A413:B413"/>
    <mergeCell ref="A414:B414"/>
    <mergeCell ref="A415:B415"/>
    <mergeCell ref="A416:B416"/>
    <mergeCell ref="A417:B417"/>
    <mergeCell ref="A430:B430"/>
    <mergeCell ref="A431:B431"/>
    <mergeCell ref="A432:B432"/>
    <mergeCell ref="A433:B433"/>
    <mergeCell ref="A434:B434"/>
    <mergeCell ref="A435:B435"/>
    <mergeCell ref="A424:B424"/>
    <mergeCell ref="A425:B425"/>
    <mergeCell ref="A426:B426"/>
    <mergeCell ref="A427:B427"/>
    <mergeCell ref="A428:B428"/>
    <mergeCell ref="A429:B429"/>
    <mergeCell ref="A442:B442"/>
    <mergeCell ref="A443:B443"/>
    <mergeCell ref="A444:B444"/>
    <mergeCell ref="A445:B445"/>
    <mergeCell ref="A446:B446"/>
    <mergeCell ref="A447:B447"/>
    <mergeCell ref="A436:B436"/>
    <mergeCell ref="A437:B437"/>
    <mergeCell ref="A438:B438"/>
    <mergeCell ref="A439:B439"/>
    <mergeCell ref="A440:B440"/>
    <mergeCell ref="A441:B441"/>
    <mergeCell ref="A454:B454"/>
    <mergeCell ref="A455:B455"/>
    <mergeCell ref="A456:B456"/>
    <mergeCell ref="A457:B457"/>
    <mergeCell ref="A458:B458"/>
    <mergeCell ref="A459:B459"/>
    <mergeCell ref="A448:B448"/>
    <mergeCell ref="A449:B449"/>
    <mergeCell ref="A450:B450"/>
    <mergeCell ref="A451:B451"/>
    <mergeCell ref="A452:B452"/>
    <mergeCell ref="A453:B453"/>
    <mergeCell ref="A466:B466"/>
    <mergeCell ref="A467:B467"/>
    <mergeCell ref="A468:B468"/>
    <mergeCell ref="A469:B469"/>
    <mergeCell ref="A470:B470"/>
    <mergeCell ref="A471:B471"/>
    <mergeCell ref="A460:B460"/>
    <mergeCell ref="A461:B461"/>
    <mergeCell ref="A462:B462"/>
    <mergeCell ref="A463:B463"/>
    <mergeCell ref="A464:B464"/>
    <mergeCell ref="A465:B465"/>
    <mergeCell ref="A478:B478"/>
    <mergeCell ref="A479:B479"/>
    <mergeCell ref="A480:B480"/>
    <mergeCell ref="A481:B481"/>
    <mergeCell ref="A482:B482"/>
    <mergeCell ref="A483:B483"/>
    <mergeCell ref="A472:B472"/>
    <mergeCell ref="A473:B473"/>
    <mergeCell ref="A474:B474"/>
    <mergeCell ref="A475:B475"/>
    <mergeCell ref="A476:B476"/>
    <mergeCell ref="A477:B477"/>
    <mergeCell ref="A490:B490"/>
    <mergeCell ref="A491:B491"/>
    <mergeCell ref="A492:B492"/>
    <mergeCell ref="A493:B493"/>
    <mergeCell ref="A494:B494"/>
    <mergeCell ref="A495:B495"/>
    <mergeCell ref="A484:B484"/>
    <mergeCell ref="A485:B485"/>
    <mergeCell ref="A486:B486"/>
    <mergeCell ref="A487:B487"/>
    <mergeCell ref="A488:B488"/>
    <mergeCell ref="A489:B489"/>
    <mergeCell ref="A502:B502"/>
    <mergeCell ref="A503:B503"/>
    <mergeCell ref="A504:B504"/>
    <mergeCell ref="A505:B505"/>
    <mergeCell ref="A506:B506"/>
    <mergeCell ref="A507:B507"/>
    <mergeCell ref="A496:B496"/>
    <mergeCell ref="A497:B497"/>
    <mergeCell ref="A498:B498"/>
    <mergeCell ref="A499:B499"/>
    <mergeCell ref="A500:B500"/>
    <mergeCell ref="A501:B501"/>
    <mergeCell ref="A514:B514"/>
    <mergeCell ref="A515:B515"/>
    <mergeCell ref="A516:B516"/>
    <mergeCell ref="A517:B517"/>
    <mergeCell ref="A518:B518"/>
    <mergeCell ref="A519:B519"/>
    <mergeCell ref="A508:B508"/>
    <mergeCell ref="A509:B509"/>
    <mergeCell ref="A510:B510"/>
    <mergeCell ref="A511:B511"/>
    <mergeCell ref="A512:B512"/>
    <mergeCell ref="A513:B513"/>
    <mergeCell ref="A526:B526"/>
    <mergeCell ref="A527:B527"/>
    <mergeCell ref="A528:B528"/>
    <mergeCell ref="A529:B529"/>
    <mergeCell ref="A530:B530"/>
    <mergeCell ref="A531:B531"/>
    <mergeCell ref="A520:B520"/>
    <mergeCell ref="A521:B521"/>
    <mergeCell ref="A522:B522"/>
    <mergeCell ref="A523:B523"/>
    <mergeCell ref="A524:B524"/>
    <mergeCell ref="A525:B525"/>
    <mergeCell ref="A538:B538"/>
    <mergeCell ref="A539:B539"/>
    <mergeCell ref="A540:B540"/>
    <mergeCell ref="A541:B541"/>
    <mergeCell ref="A542:B542"/>
    <mergeCell ref="A543:B543"/>
    <mergeCell ref="A532:B532"/>
    <mergeCell ref="A533:B533"/>
    <mergeCell ref="A534:B534"/>
    <mergeCell ref="A535:B535"/>
    <mergeCell ref="A536:B536"/>
    <mergeCell ref="A537:B537"/>
    <mergeCell ref="A550:B550"/>
    <mergeCell ref="A551:B551"/>
    <mergeCell ref="A552:B552"/>
    <mergeCell ref="A553:B553"/>
    <mergeCell ref="A554:B554"/>
    <mergeCell ref="A555:B555"/>
    <mergeCell ref="A544:B544"/>
    <mergeCell ref="A545:B545"/>
    <mergeCell ref="A546:B546"/>
    <mergeCell ref="A547:B547"/>
    <mergeCell ref="A548:B548"/>
    <mergeCell ref="A549:B549"/>
    <mergeCell ref="A562:B562"/>
    <mergeCell ref="A563:B563"/>
    <mergeCell ref="A564:B564"/>
    <mergeCell ref="A565:B565"/>
    <mergeCell ref="A566:B566"/>
    <mergeCell ref="A567:B567"/>
    <mergeCell ref="A556:B556"/>
    <mergeCell ref="A557:B557"/>
    <mergeCell ref="A558:B558"/>
    <mergeCell ref="A559:B559"/>
    <mergeCell ref="A560:B560"/>
    <mergeCell ref="A561:B561"/>
    <mergeCell ref="A574:B574"/>
    <mergeCell ref="A575:B575"/>
    <mergeCell ref="A576:B576"/>
    <mergeCell ref="A577:B577"/>
    <mergeCell ref="A578:B578"/>
    <mergeCell ref="A579:B579"/>
    <mergeCell ref="A568:B568"/>
    <mergeCell ref="A569:B569"/>
    <mergeCell ref="A570:B570"/>
    <mergeCell ref="A571:B571"/>
    <mergeCell ref="A572:B572"/>
    <mergeCell ref="A573:B573"/>
    <mergeCell ref="A586:B586"/>
    <mergeCell ref="A587:B587"/>
    <mergeCell ref="A588:B588"/>
    <mergeCell ref="A589:B589"/>
    <mergeCell ref="A590:B590"/>
    <mergeCell ref="A591:B591"/>
    <mergeCell ref="A580:B580"/>
    <mergeCell ref="A581:B581"/>
    <mergeCell ref="A582:B582"/>
    <mergeCell ref="A583:B583"/>
    <mergeCell ref="A584:B584"/>
    <mergeCell ref="A585:B585"/>
    <mergeCell ref="A598:B598"/>
    <mergeCell ref="A599:B599"/>
    <mergeCell ref="A600:B600"/>
    <mergeCell ref="A601:B601"/>
    <mergeCell ref="A602:B602"/>
    <mergeCell ref="A603:B603"/>
    <mergeCell ref="A592:B592"/>
    <mergeCell ref="A593:B593"/>
    <mergeCell ref="A594:B594"/>
    <mergeCell ref="A595:B595"/>
    <mergeCell ref="A596:B596"/>
    <mergeCell ref="A597:B597"/>
    <mergeCell ref="A610:B610"/>
    <mergeCell ref="A611:B611"/>
    <mergeCell ref="A612:B612"/>
    <mergeCell ref="A613:B613"/>
    <mergeCell ref="A614:B614"/>
    <mergeCell ref="A615:B615"/>
    <mergeCell ref="A604:B604"/>
    <mergeCell ref="A605:B605"/>
    <mergeCell ref="A606:B606"/>
    <mergeCell ref="A607:B607"/>
    <mergeCell ref="A608:B608"/>
    <mergeCell ref="A609:B609"/>
    <mergeCell ref="A622:B622"/>
    <mergeCell ref="A623:B623"/>
    <mergeCell ref="A624:B624"/>
    <mergeCell ref="A625:B625"/>
    <mergeCell ref="A626:B626"/>
    <mergeCell ref="A627:B627"/>
    <mergeCell ref="A616:B616"/>
    <mergeCell ref="A617:B617"/>
    <mergeCell ref="A618:B618"/>
    <mergeCell ref="A619:B619"/>
    <mergeCell ref="A620:B620"/>
    <mergeCell ref="A621:B621"/>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46:B646"/>
    <mergeCell ref="A647:B647"/>
    <mergeCell ref="A648:B648"/>
    <mergeCell ref="A651:B651"/>
    <mergeCell ref="A652:B652"/>
    <mergeCell ref="A640:B640"/>
    <mergeCell ref="A641:B641"/>
    <mergeCell ref="A642:B642"/>
    <mergeCell ref="A643:B643"/>
    <mergeCell ref="A644:B644"/>
    <mergeCell ref="A645:B645"/>
    <mergeCell ref="A649:B649"/>
    <mergeCell ref="A650:B650"/>
    <mergeCell ref="A659:B659"/>
    <mergeCell ref="A660:B660"/>
    <mergeCell ref="A661:B661"/>
    <mergeCell ref="A662:B662"/>
    <mergeCell ref="A663:B663"/>
    <mergeCell ref="A664:B664"/>
    <mergeCell ref="A653:B653"/>
    <mergeCell ref="A654:B654"/>
    <mergeCell ref="A655:B655"/>
    <mergeCell ref="A656:B656"/>
    <mergeCell ref="A657:B657"/>
    <mergeCell ref="A658:B658"/>
    <mergeCell ref="A671:B671"/>
    <mergeCell ref="A672:B672"/>
    <mergeCell ref="A673:B673"/>
    <mergeCell ref="A674:B674"/>
    <mergeCell ref="A675:B675"/>
    <mergeCell ref="A676:B676"/>
    <mergeCell ref="A665:B665"/>
    <mergeCell ref="A666:B666"/>
    <mergeCell ref="A667:B667"/>
    <mergeCell ref="A668:B668"/>
    <mergeCell ref="A669:B669"/>
    <mergeCell ref="A670:B670"/>
    <mergeCell ref="A683:B683"/>
    <mergeCell ref="A684:B684"/>
    <mergeCell ref="A685:B685"/>
    <mergeCell ref="A686:B686"/>
    <mergeCell ref="A687:B687"/>
    <mergeCell ref="A688:B688"/>
    <mergeCell ref="A677:B677"/>
    <mergeCell ref="A678:B678"/>
    <mergeCell ref="A679:B679"/>
    <mergeCell ref="A680:B680"/>
    <mergeCell ref="A681:B681"/>
    <mergeCell ref="A682:B682"/>
    <mergeCell ref="A695:B695"/>
    <mergeCell ref="A696:B696"/>
    <mergeCell ref="A697:B697"/>
    <mergeCell ref="A698:B698"/>
    <mergeCell ref="A699:B699"/>
    <mergeCell ref="A700:B700"/>
    <mergeCell ref="A689:B689"/>
    <mergeCell ref="A690:B690"/>
    <mergeCell ref="A691:B691"/>
    <mergeCell ref="A692:B692"/>
    <mergeCell ref="A693:B693"/>
    <mergeCell ref="A694:B694"/>
    <mergeCell ref="A707:B707"/>
    <mergeCell ref="A708:B708"/>
    <mergeCell ref="A709:B709"/>
    <mergeCell ref="A710:B710"/>
    <mergeCell ref="A711:B711"/>
    <mergeCell ref="A712:B712"/>
    <mergeCell ref="A701:B701"/>
    <mergeCell ref="A702:B702"/>
    <mergeCell ref="A703:B703"/>
    <mergeCell ref="A704:B704"/>
    <mergeCell ref="A705:B705"/>
    <mergeCell ref="A706:B706"/>
    <mergeCell ref="A719:B719"/>
    <mergeCell ref="A720:B720"/>
    <mergeCell ref="A721:B721"/>
    <mergeCell ref="A722:B722"/>
    <mergeCell ref="A723:B723"/>
    <mergeCell ref="A724:B724"/>
    <mergeCell ref="A713:B713"/>
    <mergeCell ref="A714:B714"/>
    <mergeCell ref="A715:B715"/>
    <mergeCell ref="A716:B716"/>
    <mergeCell ref="A717:B717"/>
    <mergeCell ref="A718:B718"/>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43:B743"/>
    <mergeCell ref="A744:B744"/>
    <mergeCell ref="A745:B745"/>
    <mergeCell ref="A746:B746"/>
    <mergeCell ref="A747:B747"/>
    <mergeCell ref="A748:B748"/>
    <mergeCell ref="A737:B737"/>
    <mergeCell ref="A738:B738"/>
    <mergeCell ref="A739:B739"/>
    <mergeCell ref="A740:B740"/>
    <mergeCell ref="A741:B741"/>
    <mergeCell ref="A742:B742"/>
    <mergeCell ref="A755:B755"/>
    <mergeCell ref="A756:B756"/>
    <mergeCell ref="A757:B757"/>
    <mergeCell ref="A758:B758"/>
    <mergeCell ref="A759:B759"/>
    <mergeCell ref="A760:B760"/>
    <mergeCell ref="A749:B749"/>
    <mergeCell ref="A750:B750"/>
    <mergeCell ref="A751:B751"/>
    <mergeCell ref="A752:B752"/>
    <mergeCell ref="A753:B753"/>
    <mergeCell ref="A754:B754"/>
    <mergeCell ref="A767:B767"/>
    <mergeCell ref="A768:B768"/>
    <mergeCell ref="A769:B769"/>
    <mergeCell ref="A770:B770"/>
    <mergeCell ref="A771:B771"/>
    <mergeCell ref="A772:B772"/>
    <mergeCell ref="A761:B761"/>
    <mergeCell ref="A762:B762"/>
    <mergeCell ref="A763:B763"/>
    <mergeCell ref="A764:B764"/>
    <mergeCell ref="A765:B765"/>
    <mergeCell ref="A766:B766"/>
    <mergeCell ref="A807:B807"/>
    <mergeCell ref="A808:B808"/>
    <mergeCell ref="A809:B809"/>
    <mergeCell ref="A810:B810"/>
    <mergeCell ref="A773:B773"/>
    <mergeCell ref="A774:B774"/>
    <mergeCell ref="A775:B775"/>
    <mergeCell ref="A776:B776"/>
    <mergeCell ref="A777:B777"/>
    <mergeCell ref="A778:B778"/>
    <mergeCell ref="A791:B791"/>
    <mergeCell ref="A792:B792"/>
    <mergeCell ref="A793:B793"/>
    <mergeCell ref="A785:B785"/>
    <mergeCell ref="A786:B786"/>
    <mergeCell ref="A787:B787"/>
    <mergeCell ref="A789:B789"/>
    <mergeCell ref="A790:B790"/>
    <mergeCell ref="A798:B798"/>
    <mergeCell ref="A799:B799"/>
    <mergeCell ref="A800:B800"/>
    <mergeCell ref="A801:B801"/>
    <mergeCell ref="A802:B802"/>
    <mergeCell ref="A803:B803"/>
    <mergeCell ref="A804:B804"/>
    <mergeCell ref="A805:B805"/>
    <mergeCell ref="A806:B806"/>
    <mergeCell ref="A797:B797"/>
    <mergeCell ref="A779:B779"/>
    <mergeCell ref="A780:B780"/>
    <mergeCell ref="A781:B781"/>
    <mergeCell ref="A782:B782"/>
    <mergeCell ref="A783:B783"/>
    <mergeCell ref="A784:B784"/>
    <mergeCell ref="A794:B794"/>
    <mergeCell ref="A795:B795"/>
    <mergeCell ref="A796:B796"/>
    <mergeCell ref="A811:B811"/>
    <mergeCell ref="A812:B812"/>
    <mergeCell ref="A813:B813"/>
    <mergeCell ref="A814:B814"/>
    <mergeCell ref="A815:B815"/>
    <mergeCell ref="A816:B816"/>
    <mergeCell ref="A817:B817"/>
    <mergeCell ref="A818:B818"/>
    <mergeCell ref="A819:B819"/>
    <mergeCell ref="A820:B820"/>
    <mergeCell ref="A821:B821"/>
    <mergeCell ref="A822:B822"/>
    <mergeCell ref="A823:B823"/>
    <mergeCell ref="A824:B824"/>
    <mergeCell ref="A825:B825"/>
    <mergeCell ref="A826:B826"/>
    <mergeCell ref="A827:B827"/>
    <mergeCell ref="A828:B828"/>
    <mergeCell ref="A829:B829"/>
    <mergeCell ref="A830:B830"/>
    <mergeCell ref="A831:B831"/>
    <mergeCell ref="A832:B832"/>
    <mergeCell ref="A833:B833"/>
    <mergeCell ref="A834:B834"/>
    <mergeCell ref="A835:B835"/>
    <mergeCell ref="A836:B836"/>
    <mergeCell ref="A837:B837"/>
    <mergeCell ref="A838:B838"/>
    <mergeCell ref="A839:B839"/>
    <mergeCell ref="A840:B840"/>
    <mergeCell ref="A841:B841"/>
    <mergeCell ref="A842:B842"/>
    <mergeCell ref="A843:B843"/>
    <mergeCell ref="A844:B844"/>
    <mergeCell ref="A845:B845"/>
    <mergeCell ref="A846:B846"/>
    <mergeCell ref="A847:B847"/>
    <mergeCell ref="A848:B848"/>
    <mergeCell ref="A849:B849"/>
    <mergeCell ref="A850:B850"/>
    <mergeCell ref="A851:B851"/>
    <mergeCell ref="A852:B852"/>
    <mergeCell ref="A853:B853"/>
    <mergeCell ref="A854:B854"/>
    <mergeCell ref="A855:B855"/>
    <mergeCell ref="A856:B856"/>
    <mergeCell ref="A857:B857"/>
    <mergeCell ref="A858:B858"/>
    <mergeCell ref="A859:B859"/>
    <mergeCell ref="A860:B860"/>
    <mergeCell ref="A861:B861"/>
    <mergeCell ref="A862:B862"/>
    <mergeCell ref="A863:B863"/>
    <mergeCell ref="A864:B864"/>
    <mergeCell ref="A865:B865"/>
    <mergeCell ref="A866:B866"/>
    <mergeCell ref="A867:B867"/>
    <mergeCell ref="A868:B868"/>
    <mergeCell ref="A869:B869"/>
    <mergeCell ref="A870:B870"/>
    <mergeCell ref="A871:B871"/>
    <mergeCell ref="A872:B872"/>
    <mergeCell ref="A873:B873"/>
    <mergeCell ref="A874:B874"/>
    <mergeCell ref="A875:B875"/>
    <mergeCell ref="A876:B876"/>
    <mergeCell ref="A877:B877"/>
    <mergeCell ref="A878:B878"/>
    <mergeCell ref="A879:B879"/>
    <mergeCell ref="A880:B880"/>
    <mergeCell ref="A881:B881"/>
    <mergeCell ref="A882:B882"/>
    <mergeCell ref="A883:B883"/>
    <mergeCell ref="A884:B884"/>
    <mergeCell ref="A885:B885"/>
    <mergeCell ref="A886:B886"/>
    <mergeCell ref="A887:B887"/>
    <mergeCell ref="A888:B888"/>
    <mergeCell ref="A889:B889"/>
    <mergeCell ref="A890:B890"/>
    <mergeCell ref="A891:B891"/>
    <mergeCell ref="A892:B892"/>
    <mergeCell ref="A893:B893"/>
    <mergeCell ref="A894:B894"/>
    <mergeCell ref="A895:B895"/>
    <mergeCell ref="A896:B896"/>
    <mergeCell ref="A897:B897"/>
    <mergeCell ref="A898:B898"/>
    <mergeCell ref="A899:B899"/>
    <mergeCell ref="A900:B900"/>
    <mergeCell ref="A901:B901"/>
    <mergeCell ref="A902:B902"/>
    <mergeCell ref="A903:B903"/>
    <mergeCell ref="A904:B904"/>
    <mergeCell ref="A905:B905"/>
    <mergeCell ref="A906:B906"/>
    <mergeCell ref="A907:B907"/>
    <mergeCell ref="A908:B908"/>
    <mergeCell ref="A909:B909"/>
    <mergeCell ref="A910:B910"/>
    <mergeCell ref="A911:B911"/>
    <mergeCell ref="A912:B912"/>
    <mergeCell ref="A913:B913"/>
    <mergeCell ref="A914:B914"/>
    <mergeCell ref="A915:B915"/>
    <mergeCell ref="A916:B916"/>
    <mergeCell ref="A917:B917"/>
    <mergeCell ref="A918:B918"/>
    <mergeCell ref="A928:B928"/>
    <mergeCell ref="A929:B929"/>
    <mergeCell ref="A930:B930"/>
    <mergeCell ref="A931:B931"/>
    <mergeCell ref="A932:B932"/>
    <mergeCell ref="A933:B933"/>
    <mergeCell ref="A934:B934"/>
    <mergeCell ref="A935:B935"/>
    <mergeCell ref="A919:B919"/>
    <mergeCell ref="A920:B920"/>
    <mergeCell ref="A921:B921"/>
    <mergeCell ref="A922:B922"/>
    <mergeCell ref="A923:B923"/>
    <mergeCell ref="A924:B924"/>
    <mergeCell ref="A925:B925"/>
    <mergeCell ref="A926:B926"/>
    <mergeCell ref="A927:B927"/>
  </mergeCells>
  <dataValidations count="1">
    <dataValidation allowBlank="1" showInputMessage="1" showErrorMessage="1" promptTitle="Objeto del Contrato" prompt="Escriba claramente el objeto del contrato de ejecución suscrito" sqref="C967:D972" xr:uid="{00000000-0002-0000-0200-000000000000}">
      <formula1>0</formula1>
      <formula2>0</formula2>
    </dataValidation>
  </dataValidations>
  <hyperlinks>
    <hyperlink ref="A837" r:id="rId1" location="'2.27.'!Área_de_impresión" display="APUS URBANISMO\APUS_ACUEDUCTO.xlsx - '2.27.'!Área_de_impresión" xr:uid="{00000000-0004-0000-0200-000000000000}"/>
    <hyperlink ref="G837" r:id="rId2" location="'2.27.'!Área_de_impresión" display="APUS URBANISMO\APUS_ACUEDUCTO.xlsx - '2.27.'!Área_de_impresión" xr:uid="{00000000-0004-0000-0200-000001000000}"/>
  </hyperlinks>
  <pageMargins left="0.7" right="0.7" top="0.75" bottom="0.75" header="0.3" footer="0.3"/>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48"/>
  <sheetViews>
    <sheetView view="pageBreakPreview" zoomScale="85" zoomScaleNormal="85" zoomScaleSheetLayoutView="85" workbookViewId="0">
      <selection activeCell="B6" sqref="B6:F6"/>
    </sheetView>
  </sheetViews>
  <sheetFormatPr baseColWidth="10" defaultColWidth="11.5" defaultRowHeight="15"/>
  <cols>
    <col min="1" max="1" width="4.6640625" customWidth="1"/>
    <col min="2" max="2" width="78.33203125" customWidth="1"/>
    <col min="3" max="3" width="12.6640625" bestFit="1" customWidth="1"/>
    <col min="4" max="4" width="19.1640625" bestFit="1" customWidth="1"/>
    <col min="5" max="5" width="19.6640625" customWidth="1"/>
    <col min="6" max="6" width="26.33203125" customWidth="1"/>
    <col min="7" max="7" width="15.6640625" customWidth="1"/>
    <col min="8" max="8" width="12.83203125" customWidth="1"/>
    <col min="9" max="9" width="30.6640625" customWidth="1"/>
    <col min="10" max="10" width="4.6640625" customWidth="1"/>
    <col min="11" max="11" width="6.6640625" customWidth="1"/>
    <col min="12" max="12" width="6.33203125" customWidth="1"/>
    <col min="13" max="13" width="17.83203125" bestFit="1" customWidth="1"/>
  </cols>
  <sheetData>
    <row r="1" spans="2:14" ht="15" customHeight="1">
      <c r="B1" s="796" t="s">
        <v>1822</v>
      </c>
      <c r="C1" s="797"/>
      <c r="D1" s="797"/>
      <c r="E1" s="797"/>
      <c r="F1" s="798"/>
      <c r="G1" s="776"/>
      <c r="H1" s="777"/>
      <c r="I1" s="778"/>
    </row>
    <row r="2" spans="2:14" ht="15" customHeight="1">
      <c r="B2" s="799"/>
      <c r="C2" s="800"/>
      <c r="D2" s="800"/>
      <c r="E2" s="800"/>
      <c r="F2" s="801"/>
      <c r="G2" s="779"/>
      <c r="H2" s="780"/>
      <c r="I2" s="781"/>
    </row>
    <row r="3" spans="2:14" ht="15" customHeight="1">
      <c r="B3" s="799"/>
      <c r="C3" s="800"/>
      <c r="D3" s="800"/>
      <c r="E3" s="800"/>
      <c r="F3" s="801"/>
      <c r="G3" s="779"/>
      <c r="H3" s="780"/>
      <c r="I3" s="781"/>
    </row>
    <row r="4" spans="2:14" ht="15.75" customHeight="1">
      <c r="B4" s="799"/>
      <c r="C4" s="800"/>
      <c r="D4" s="800"/>
      <c r="E4" s="800"/>
      <c r="F4" s="801"/>
      <c r="G4" s="779"/>
      <c r="H4" s="780"/>
      <c r="I4" s="781"/>
    </row>
    <row r="5" spans="2:14" ht="40.5" customHeight="1" thickBot="1">
      <c r="B5" s="802"/>
      <c r="C5" s="803"/>
      <c r="D5" s="803"/>
      <c r="E5" s="803"/>
      <c r="F5" s="804"/>
      <c r="G5" s="782"/>
      <c r="H5" s="783"/>
      <c r="I5" s="784"/>
    </row>
    <row r="6" spans="2:14" ht="12" customHeight="1" thickBot="1">
      <c r="B6" s="785"/>
      <c r="C6" s="786"/>
      <c r="D6" s="786"/>
      <c r="E6" s="786"/>
      <c r="F6" s="786"/>
      <c r="G6" s="589"/>
      <c r="H6" s="189"/>
      <c r="I6" s="190"/>
    </row>
    <row r="7" spans="2:14" ht="17" customHeight="1" thickBot="1">
      <c r="B7" s="582"/>
      <c r="C7" s="583"/>
      <c r="D7" s="583"/>
      <c r="E7" s="583"/>
      <c r="F7" s="583"/>
      <c r="G7" s="191" t="s">
        <v>249</v>
      </c>
      <c r="H7" s="192">
        <v>4</v>
      </c>
      <c r="I7" s="190"/>
    </row>
    <row r="8" spans="2:14" ht="17" customHeight="1" thickBot="1">
      <c r="B8" s="582"/>
      <c r="C8" s="583"/>
      <c r="D8" s="583"/>
      <c r="E8" s="583"/>
      <c r="F8" s="583"/>
      <c r="G8" s="191" t="s">
        <v>250</v>
      </c>
      <c r="H8" s="590">
        <v>1</v>
      </c>
      <c r="I8" s="190"/>
    </row>
    <row r="9" spans="2:14" ht="17" thickBot="1">
      <c r="B9" s="787" t="s">
        <v>251</v>
      </c>
      <c r="C9" s="788"/>
      <c r="D9" s="788"/>
      <c r="E9" s="788"/>
      <c r="F9" s="788"/>
      <c r="G9" s="789"/>
      <c r="H9" s="789"/>
      <c r="I9" s="790"/>
    </row>
    <row r="10" spans="2:14" ht="35" thickBot="1">
      <c r="B10" s="191" t="s">
        <v>251</v>
      </c>
      <c r="C10" s="191" t="s">
        <v>16</v>
      </c>
      <c r="D10" s="191" t="s">
        <v>252</v>
      </c>
      <c r="E10" s="191" t="s">
        <v>253</v>
      </c>
      <c r="F10" s="191" t="s">
        <v>254</v>
      </c>
      <c r="G10" s="191" t="s">
        <v>249</v>
      </c>
      <c r="H10" s="791" t="s">
        <v>38</v>
      </c>
      <c r="I10" s="792"/>
      <c r="J10" s="189"/>
      <c r="K10" s="189"/>
    </row>
    <row r="11" spans="2:14" ht="18" thickBot="1">
      <c r="B11" s="193" t="s">
        <v>255</v>
      </c>
      <c r="C11" s="661">
        <f>2*H8</f>
        <v>2</v>
      </c>
      <c r="D11" s="194">
        <v>1750905</v>
      </c>
      <c r="E11" s="591">
        <v>2.2000000000000002</v>
      </c>
      <c r="F11" s="195">
        <v>1</v>
      </c>
      <c r="G11" s="196">
        <f>+H7</f>
        <v>4</v>
      </c>
      <c r="H11" s="793">
        <f>ROUND(C11*D11*E11*F11*G11,0)</f>
        <v>30815928</v>
      </c>
      <c r="I11" s="794"/>
      <c r="J11" s="189"/>
      <c r="K11" s="189"/>
    </row>
    <row r="12" spans="2:14" ht="17" thickBot="1">
      <c r="B12" s="787" t="s">
        <v>256</v>
      </c>
      <c r="C12" s="788"/>
      <c r="D12" s="788"/>
      <c r="E12" s="788"/>
      <c r="F12" s="788"/>
      <c r="G12" s="788"/>
      <c r="H12" s="788"/>
      <c r="I12" s="790"/>
      <c r="J12" s="189"/>
      <c r="K12" s="189"/>
    </row>
    <row r="13" spans="2:14" ht="35" thickBot="1">
      <c r="B13" s="791" t="s">
        <v>25</v>
      </c>
      <c r="C13" s="795"/>
      <c r="D13" s="792"/>
      <c r="E13" s="191" t="s">
        <v>217</v>
      </c>
      <c r="F13" s="191" t="s">
        <v>17</v>
      </c>
      <c r="G13" s="191" t="s">
        <v>16</v>
      </c>
      <c r="H13" s="191" t="s">
        <v>257</v>
      </c>
      <c r="I13" s="191" t="s">
        <v>38</v>
      </c>
      <c r="J13" s="189"/>
      <c r="K13" s="189"/>
    </row>
    <row r="14" spans="2:14" ht="17">
      <c r="B14" s="774" t="s">
        <v>258</v>
      </c>
      <c r="C14" s="775"/>
      <c r="D14" s="775"/>
      <c r="E14" s="197" t="s">
        <v>259</v>
      </c>
      <c r="F14" s="198">
        <v>330000</v>
      </c>
      <c r="G14" s="199">
        <v>2</v>
      </c>
      <c r="H14" s="200">
        <f>+$H$8</f>
        <v>1</v>
      </c>
      <c r="I14" s="201">
        <f t="shared" ref="I14:I27" si="0">ROUND(F14*G14*H14,0)</f>
        <v>660000</v>
      </c>
      <c r="J14" s="189"/>
      <c r="K14" s="202"/>
      <c r="M14" s="592"/>
      <c r="N14" s="592"/>
    </row>
    <row r="15" spans="2:14" ht="17">
      <c r="B15" s="774" t="s">
        <v>260</v>
      </c>
      <c r="C15" s="775"/>
      <c r="D15" s="775"/>
      <c r="E15" s="203" t="s">
        <v>259</v>
      </c>
      <c r="F15" s="198">
        <v>380000</v>
      </c>
      <c r="G15" s="199">
        <v>2</v>
      </c>
      <c r="H15" s="200">
        <f t="shared" ref="H15:H27" si="1">+$H$8</f>
        <v>1</v>
      </c>
      <c r="I15" s="201">
        <f t="shared" si="0"/>
        <v>760000</v>
      </c>
      <c r="J15" s="189"/>
      <c r="K15" s="202"/>
      <c r="M15" s="592"/>
      <c r="N15" s="592"/>
    </row>
    <row r="16" spans="2:14" ht="17">
      <c r="B16" s="774" t="s">
        <v>261</v>
      </c>
      <c r="C16" s="775"/>
      <c r="D16" s="775"/>
      <c r="E16" s="203" t="s">
        <v>259</v>
      </c>
      <c r="F16" s="198">
        <v>330000</v>
      </c>
      <c r="G16" s="199">
        <v>1</v>
      </c>
      <c r="H16" s="200">
        <f t="shared" si="1"/>
        <v>1</v>
      </c>
      <c r="I16" s="201">
        <f t="shared" si="0"/>
        <v>330000</v>
      </c>
      <c r="J16" s="189"/>
      <c r="K16" s="202"/>
      <c r="M16" s="592"/>
      <c r="N16" s="592"/>
    </row>
    <row r="17" spans="2:14" ht="17">
      <c r="B17" s="805" t="s">
        <v>262</v>
      </c>
      <c r="C17" s="806"/>
      <c r="D17" s="807"/>
      <c r="E17" s="203" t="s">
        <v>259</v>
      </c>
      <c r="F17" s="198">
        <v>330000</v>
      </c>
      <c r="G17" s="199">
        <v>1</v>
      </c>
      <c r="H17" s="200">
        <f t="shared" si="1"/>
        <v>1</v>
      </c>
      <c r="I17" s="201">
        <f t="shared" si="0"/>
        <v>330000</v>
      </c>
      <c r="J17" s="189"/>
      <c r="K17" s="202"/>
      <c r="M17" s="592"/>
      <c r="N17" s="592"/>
    </row>
    <row r="18" spans="2:14" ht="17">
      <c r="B18" s="805" t="s">
        <v>263</v>
      </c>
      <c r="C18" s="806"/>
      <c r="D18" s="807"/>
      <c r="E18" s="203" t="s">
        <v>259</v>
      </c>
      <c r="F18" s="198">
        <v>380000</v>
      </c>
      <c r="G18" s="199">
        <v>2</v>
      </c>
      <c r="H18" s="200">
        <f t="shared" si="1"/>
        <v>1</v>
      </c>
      <c r="I18" s="201">
        <f t="shared" si="0"/>
        <v>760000</v>
      </c>
      <c r="J18" s="189"/>
      <c r="K18" s="202"/>
      <c r="M18" s="592"/>
      <c r="N18" s="592"/>
    </row>
    <row r="19" spans="2:14" ht="17">
      <c r="B19" s="805" t="s">
        <v>264</v>
      </c>
      <c r="C19" s="806"/>
      <c r="D19" s="807"/>
      <c r="E19" s="203" t="s">
        <v>259</v>
      </c>
      <c r="F19" s="198">
        <v>330000</v>
      </c>
      <c r="G19" s="199">
        <v>2</v>
      </c>
      <c r="H19" s="200">
        <f t="shared" si="1"/>
        <v>1</v>
      </c>
      <c r="I19" s="201">
        <f t="shared" si="0"/>
        <v>660000</v>
      </c>
      <c r="J19" s="189"/>
      <c r="K19" s="202"/>
      <c r="M19" s="592"/>
      <c r="N19" s="592"/>
    </row>
    <row r="20" spans="2:14" ht="17">
      <c r="B20" s="805" t="s">
        <v>265</v>
      </c>
      <c r="C20" s="806"/>
      <c r="D20" s="807"/>
      <c r="E20" s="204" t="s">
        <v>259</v>
      </c>
      <c r="F20" s="198">
        <v>330000</v>
      </c>
      <c r="G20" s="199">
        <v>2</v>
      </c>
      <c r="H20" s="200">
        <f t="shared" si="1"/>
        <v>1</v>
      </c>
      <c r="I20" s="201">
        <f t="shared" si="0"/>
        <v>660000</v>
      </c>
      <c r="J20" s="189"/>
      <c r="K20" s="202"/>
      <c r="M20" s="592"/>
      <c r="N20" s="592"/>
    </row>
    <row r="21" spans="2:14" ht="17">
      <c r="B21" s="805" t="s">
        <v>266</v>
      </c>
      <c r="C21" s="806"/>
      <c r="D21" s="807"/>
      <c r="E21" s="204" t="s">
        <v>267</v>
      </c>
      <c r="F21" s="198">
        <v>330000</v>
      </c>
      <c r="G21" s="199">
        <v>1</v>
      </c>
      <c r="H21" s="200">
        <f t="shared" si="1"/>
        <v>1</v>
      </c>
      <c r="I21" s="201">
        <f t="shared" si="0"/>
        <v>330000</v>
      </c>
      <c r="J21" s="189"/>
      <c r="K21" s="202"/>
      <c r="M21" s="592"/>
      <c r="N21" s="592"/>
    </row>
    <row r="22" spans="2:14" ht="17">
      <c r="B22" s="805" t="s">
        <v>268</v>
      </c>
      <c r="C22" s="806"/>
      <c r="D22" s="807"/>
      <c r="E22" s="204" t="s">
        <v>259</v>
      </c>
      <c r="F22" s="198">
        <v>560000</v>
      </c>
      <c r="G22" s="199">
        <v>1</v>
      </c>
      <c r="H22" s="200">
        <f t="shared" si="1"/>
        <v>1</v>
      </c>
      <c r="I22" s="201">
        <f t="shared" si="0"/>
        <v>560000</v>
      </c>
      <c r="J22" s="189"/>
      <c r="K22" s="202"/>
      <c r="M22" s="592"/>
      <c r="N22" s="592"/>
    </row>
    <row r="23" spans="2:14" ht="17">
      <c r="B23" s="805" t="s">
        <v>269</v>
      </c>
      <c r="C23" s="806"/>
      <c r="D23" s="807"/>
      <c r="E23" s="204" t="s">
        <v>259</v>
      </c>
      <c r="F23" s="198">
        <v>60000</v>
      </c>
      <c r="G23" s="199">
        <v>2</v>
      </c>
      <c r="H23" s="200">
        <f t="shared" si="1"/>
        <v>1</v>
      </c>
      <c r="I23" s="201">
        <f t="shared" si="0"/>
        <v>120000</v>
      </c>
      <c r="J23" s="189"/>
      <c r="K23" s="202"/>
      <c r="M23" s="592"/>
      <c r="N23" s="592"/>
    </row>
    <row r="24" spans="2:14" ht="17">
      <c r="B24" s="205" t="s">
        <v>270</v>
      </c>
      <c r="C24" s="206"/>
      <c r="D24" s="207"/>
      <c r="E24" s="208" t="s">
        <v>259</v>
      </c>
      <c r="F24" s="209">
        <v>100000</v>
      </c>
      <c r="G24" s="210">
        <v>18</v>
      </c>
      <c r="H24" s="200">
        <f t="shared" si="1"/>
        <v>1</v>
      </c>
      <c r="I24" s="201">
        <f t="shared" si="0"/>
        <v>1800000</v>
      </c>
      <c r="J24" s="189"/>
      <c r="K24" s="202"/>
      <c r="M24" s="592"/>
      <c r="N24" s="592"/>
    </row>
    <row r="25" spans="2:14" ht="17">
      <c r="B25" s="205" t="s">
        <v>271</v>
      </c>
      <c r="C25" s="211"/>
      <c r="D25" s="207"/>
      <c r="E25" s="208" t="s">
        <v>259</v>
      </c>
      <c r="F25" s="209">
        <v>55000</v>
      </c>
      <c r="G25" s="210">
        <v>55</v>
      </c>
      <c r="H25" s="200">
        <f t="shared" si="1"/>
        <v>1</v>
      </c>
      <c r="I25" s="201">
        <f t="shared" si="0"/>
        <v>3025000</v>
      </c>
      <c r="J25" s="189"/>
      <c r="K25" s="202"/>
      <c r="M25" s="592"/>
      <c r="N25" s="592"/>
    </row>
    <row r="26" spans="2:14" ht="17">
      <c r="B26" s="212" t="s">
        <v>272</v>
      </c>
      <c r="C26" s="206"/>
      <c r="D26" s="213"/>
      <c r="E26" s="214" t="s">
        <v>273</v>
      </c>
      <c r="F26" s="215">
        <v>75000</v>
      </c>
      <c r="G26" s="210">
        <f>+(4)*2*3</f>
        <v>24</v>
      </c>
      <c r="H26" s="200">
        <f t="shared" si="1"/>
        <v>1</v>
      </c>
      <c r="I26" s="201">
        <f t="shared" si="0"/>
        <v>1800000</v>
      </c>
      <c r="J26" s="189"/>
      <c r="K26" s="202"/>
      <c r="M26" s="592"/>
      <c r="N26" s="592"/>
    </row>
    <row r="27" spans="2:14" ht="18" thickBot="1">
      <c r="B27" s="808" t="s">
        <v>274</v>
      </c>
      <c r="C27" s="809"/>
      <c r="D27" s="809"/>
      <c r="E27" s="208" t="s">
        <v>259</v>
      </c>
      <c r="F27" s="209">
        <v>330000</v>
      </c>
      <c r="G27" s="216">
        <f>+C11</f>
        <v>2</v>
      </c>
      <c r="H27" s="200">
        <f t="shared" si="1"/>
        <v>1</v>
      </c>
      <c r="I27" s="201">
        <f t="shared" si="0"/>
        <v>660000</v>
      </c>
      <c r="J27" s="189"/>
      <c r="K27" s="202"/>
      <c r="M27" s="592"/>
      <c r="N27" s="592"/>
    </row>
    <row r="28" spans="2:14" ht="17" thickBot="1">
      <c r="B28" s="810" t="s">
        <v>275</v>
      </c>
      <c r="C28" s="811"/>
      <c r="D28" s="217"/>
      <c r="E28" s="217"/>
      <c r="F28" s="584"/>
      <c r="G28" s="584"/>
      <c r="H28" s="218"/>
      <c r="I28" s="219">
        <f>SUM(I14:I27)</f>
        <v>12455000</v>
      </c>
      <c r="J28" s="189"/>
      <c r="K28" s="189"/>
      <c r="M28" s="220"/>
    </row>
    <row r="29" spans="2:14" ht="16" thickBot="1">
      <c r="B29" s="189"/>
      <c r="C29" s="189"/>
      <c r="D29" s="189"/>
      <c r="E29" s="189"/>
      <c r="F29" s="189"/>
      <c r="G29" s="189"/>
      <c r="H29" s="189"/>
      <c r="I29" s="189"/>
      <c r="J29" s="189"/>
      <c r="K29" s="189"/>
    </row>
    <row r="30" spans="2:14" ht="21" thickBot="1">
      <c r="B30" s="812" t="s">
        <v>276</v>
      </c>
      <c r="C30" s="813"/>
      <c r="D30" s="813"/>
      <c r="E30" s="813"/>
      <c r="F30" s="813"/>
      <c r="G30" s="813"/>
      <c r="H30" s="813"/>
      <c r="I30" s="221">
        <f>+I28+H11</f>
        <v>43270928</v>
      </c>
      <c r="J30" s="189"/>
      <c r="K30" s="189"/>
    </row>
    <row r="31" spans="2:14">
      <c r="B31" s="189"/>
      <c r="C31" s="189"/>
      <c r="D31" s="189"/>
      <c r="E31" s="189"/>
      <c r="F31" s="189"/>
      <c r="G31" s="189"/>
      <c r="H31" s="189"/>
      <c r="I31" s="189"/>
      <c r="J31" s="189"/>
      <c r="K31" s="189"/>
    </row>
    <row r="32" spans="2:14">
      <c r="B32" s="189"/>
      <c r="C32" s="189"/>
      <c r="D32" s="189"/>
      <c r="E32" s="189"/>
      <c r="F32" s="189"/>
      <c r="G32" s="189"/>
      <c r="H32" s="189"/>
      <c r="I32" s="189"/>
      <c r="J32" s="189"/>
      <c r="K32" s="189"/>
    </row>
    <row r="33" spans="2:11">
      <c r="B33" s="189"/>
      <c r="C33" s="189"/>
      <c r="D33" s="189"/>
      <c r="E33" s="189"/>
      <c r="F33" s="189"/>
      <c r="G33" s="189"/>
      <c r="H33" s="189"/>
      <c r="I33" s="189"/>
      <c r="J33" s="189"/>
      <c r="K33" s="189"/>
    </row>
    <row r="34" spans="2:11">
      <c r="B34" s="189" t="s">
        <v>1464</v>
      </c>
      <c r="C34" s="189"/>
      <c r="D34" s="189"/>
      <c r="E34" s="189"/>
      <c r="F34" s="189"/>
      <c r="G34" s="189"/>
      <c r="H34" s="189"/>
      <c r="I34" s="189"/>
    </row>
    <row r="35" spans="2:11">
      <c r="B35" s="189"/>
      <c r="C35" s="189"/>
      <c r="D35" s="189"/>
      <c r="E35" s="189"/>
      <c r="F35" s="189"/>
      <c r="G35" s="189"/>
      <c r="H35" s="189"/>
      <c r="I35" s="189"/>
    </row>
    <row r="36" spans="2:11">
      <c r="B36" s="189"/>
      <c r="C36" s="189"/>
      <c r="D36" s="189"/>
      <c r="E36" s="189"/>
      <c r="F36" s="189"/>
      <c r="G36" s="189"/>
      <c r="H36" s="189"/>
      <c r="I36" s="189"/>
    </row>
    <row r="37" spans="2:11" ht="20">
      <c r="B37" s="223"/>
    </row>
    <row r="38" spans="2:11" ht="20">
      <c r="B38" s="224"/>
    </row>
    <row r="39" spans="2:11" ht="20">
      <c r="B39" s="225"/>
    </row>
    <row r="40" spans="2:11" ht="20">
      <c r="B40" s="226"/>
    </row>
    <row r="43" spans="2:11">
      <c r="B43" s="189"/>
      <c r="C43" s="189"/>
      <c r="D43" s="189"/>
      <c r="E43" s="189"/>
      <c r="F43" s="189"/>
      <c r="G43" s="189"/>
      <c r="H43" s="189"/>
      <c r="I43" s="189"/>
    </row>
    <row r="44" spans="2:11">
      <c r="C44" s="189"/>
      <c r="D44" s="189"/>
      <c r="E44" s="189"/>
      <c r="F44" s="189"/>
      <c r="G44" s="189"/>
      <c r="H44" s="189"/>
      <c r="I44" s="189"/>
    </row>
    <row r="45" spans="2:11">
      <c r="C45" s="189"/>
      <c r="D45" s="189"/>
      <c r="E45" s="189"/>
      <c r="F45" s="189"/>
      <c r="G45" s="189"/>
      <c r="H45" s="189"/>
      <c r="I45" s="189"/>
    </row>
    <row r="46" spans="2:11">
      <c r="B46" s="189"/>
      <c r="C46" s="189"/>
      <c r="D46" s="189"/>
      <c r="E46" s="189"/>
      <c r="F46" s="189"/>
      <c r="G46" s="189"/>
      <c r="H46" s="189"/>
      <c r="I46" s="189"/>
    </row>
    <row r="47" spans="2:11">
      <c r="B47" s="189"/>
      <c r="C47" s="189"/>
      <c r="D47" s="189"/>
      <c r="E47" s="189"/>
      <c r="F47" s="189"/>
      <c r="G47" s="189"/>
      <c r="H47" s="189"/>
      <c r="I47" s="189"/>
    </row>
    <row r="48" spans="2:11">
      <c r="B48" s="189"/>
      <c r="C48" s="189"/>
      <c r="D48" s="189"/>
      <c r="E48" s="189"/>
      <c r="F48" s="189"/>
      <c r="G48" s="189"/>
      <c r="H48" s="189"/>
      <c r="I48" s="189"/>
    </row>
  </sheetData>
  <mergeCells count="21">
    <mergeCell ref="B23:D23"/>
    <mergeCell ref="B27:D27"/>
    <mergeCell ref="B28:C28"/>
    <mergeCell ref="B30:H30"/>
    <mergeCell ref="B17:D17"/>
    <mergeCell ref="B18:D18"/>
    <mergeCell ref="B19:D19"/>
    <mergeCell ref="B20:D20"/>
    <mergeCell ref="B21:D21"/>
    <mergeCell ref="B22:D22"/>
    <mergeCell ref="B16:D16"/>
    <mergeCell ref="G1:I5"/>
    <mergeCell ref="B6:F6"/>
    <mergeCell ref="B9:I9"/>
    <mergeCell ref="H10:I10"/>
    <mergeCell ref="H11:I11"/>
    <mergeCell ref="B12:I12"/>
    <mergeCell ref="B13:D13"/>
    <mergeCell ref="B14:D14"/>
    <mergeCell ref="B15:D15"/>
    <mergeCell ref="B1:F5"/>
  </mergeCells>
  <pageMargins left="0.7" right="0.7" top="0.75" bottom="0.75" header="0.3" footer="0.3"/>
  <pageSetup paperSize="4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3" r:id="rId4" name="Check Box 2">
              <controlPr defaultSize="0" autoFill="0" autoLine="0" autoPict="0">
                <anchor moveWithCells="1" sizeWithCells="1">
                  <from>
                    <xdr:col>2</xdr:col>
                    <xdr:colOff>2717800</xdr:colOff>
                    <xdr:row>5</xdr:row>
                    <xdr:rowOff>203200</xdr:rowOff>
                  </from>
                  <to>
                    <xdr:col>2</xdr:col>
                    <xdr:colOff>3022600</xdr:colOff>
                    <xdr:row>6</xdr:row>
                    <xdr:rowOff>0</xdr:rowOff>
                  </to>
                </anchor>
              </controlPr>
            </control>
          </mc:Choice>
        </mc:AlternateContent>
        <mc:AlternateContent xmlns:mc="http://schemas.openxmlformats.org/markup-compatibility/2006">
          <mc:Choice Requires="x14">
            <control shapeId="38914" r:id="rId5" name="Check Box 2">
              <controlPr defaultSize="0" autoFill="0" autoLine="0" autoPict="0">
                <anchor moveWithCells="1" sizeWithCells="1">
                  <from>
                    <xdr:col>2</xdr:col>
                    <xdr:colOff>2717800</xdr:colOff>
                    <xdr:row>5</xdr:row>
                    <xdr:rowOff>203200</xdr:rowOff>
                  </from>
                  <to>
                    <xdr:col>2</xdr:col>
                    <xdr:colOff>3022600</xdr:colOff>
                    <xdr:row>6</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112"/>
  <sheetViews>
    <sheetView workbookViewId="0">
      <selection activeCell="B3" sqref="B3:F3"/>
    </sheetView>
  </sheetViews>
  <sheetFormatPr baseColWidth="10" defaultColWidth="11.5" defaultRowHeight="15"/>
  <cols>
    <col min="1" max="1" width="2.6640625" style="227" customWidth="1"/>
    <col min="2" max="2" width="17.6640625" style="68" customWidth="1"/>
    <col min="3" max="3" width="22.5" style="68" customWidth="1"/>
    <col min="4" max="4" width="36.33203125" style="227" customWidth="1"/>
    <col min="5" max="5" width="14.6640625" style="68" customWidth="1"/>
    <col min="6" max="6" width="11" style="68" customWidth="1"/>
    <col min="7" max="7" width="10.33203125" style="227" customWidth="1"/>
    <col min="8" max="8" width="17.1640625" style="68" customWidth="1"/>
    <col min="9" max="9" width="27.5" style="228" customWidth="1"/>
    <col min="10" max="11" width="2.6640625" style="227" customWidth="1"/>
    <col min="12" max="12" width="19.33203125" style="227" bestFit="1" customWidth="1"/>
    <col min="13" max="13" width="17.33203125" style="227" bestFit="1" customWidth="1"/>
    <col min="14" max="16384" width="11.5" style="227"/>
  </cols>
  <sheetData>
    <row r="1" spans="2:13" ht="5.25" customHeight="1"/>
    <row r="2" spans="2:13" ht="9" customHeight="1"/>
    <row r="3" spans="2:13" ht="32.25" customHeight="1">
      <c r="B3" s="840" t="s">
        <v>1824</v>
      </c>
      <c r="C3" s="840"/>
      <c r="D3" s="840"/>
      <c r="E3" s="840"/>
      <c r="F3" s="840"/>
      <c r="G3" s="841"/>
      <c r="H3" s="841"/>
      <c r="I3" s="842"/>
    </row>
    <row r="4" spans="2:13" ht="55.25" customHeight="1">
      <c r="B4" s="843" t="s">
        <v>1821</v>
      </c>
      <c r="C4" s="843"/>
      <c r="D4" s="843"/>
      <c r="E4" s="843"/>
      <c r="F4" s="843"/>
      <c r="G4" s="841"/>
      <c r="H4" s="841"/>
      <c r="I4" s="842"/>
    </row>
    <row r="5" spans="2:13" ht="15" customHeight="1"/>
    <row r="6" spans="2:13" ht="20" customHeight="1">
      <c r="B6" s="229" t="s">
        <v>277</v>
      </c>
      <c r="C6" s="230"/>
      <c r="D6" s="229"/>
      <c r="E6" s="229"/>
      <c r="F6" s="229"/>
      <c r="G6" s="229"/>
      <c r="H6" s="229"/>
      <c r="I6" s="231"/>
    </row>
    <row r="7" spans="2:13" ht="15" customHeight="1" thickBot="1">
      <c r="C7" s="668"/>
      <c r="D7" s="232"/>
      <c r="E7" s="668"/>
      <c r="F7" s="668"/>
      <c r="G7" s="232"/>
      <c r="H7" s="668"/>
      <c r="I7" s="233"/>
    </row>
    <row r="8" spans="2:13" ht="15" customHeight="1">
      <c r="C8" s="668"/>
      <c r="D8" s="232"/>
      <c r="E8" s="668"/>
      <c r="F8" s="668"/>
      <c r="G8" s="232"/>
      <c r="H8" s="234" t="s">
        <v>278</v>
      </c>
      <c r="I8" s="235">
        <v>4</v>
      </c>
    </row>
    <row r="9" spans="2:13" ht="15" customHeight="1" thickBot="1">
      <c r="C9" s="668"/>
      <c r="D9" s="232"/>
      <c r="E9" s="668"/>
      <c r="F9" s="668"/>
      <c r="G9" s="232"/>
      <c r="H9" s="234" t="s">
        <v>279</v>
      </c>
      <c r="I9" s="236">
        <v>1</v>
      </c>
    </row>
    <row r="10" spans="2:13" ht="15" customHeight="1" thickBot="1">
      <c r="C10" s="668"/>
      <c r="D10" s="232"/>
      <c r="E10" s="668"/>
      <c r="F10" s="668"/>
      <c r="G10" s="232"/>
      <c r="H10" s="668"/>
      <c r="I10" s="233"/>
    </row>
    <row r="11" spans="2:13" ht="30" customHeight="1" thickBot="1">
      <c r="B11" s="237" t="s">
        <v>280</v>
      </c>
      <c r="C11" s="238" t="s">
        <v>281</v>
      </c>
      <c r="D11" s="239" t="s">
        <v>282</v>
      </c>
      <c r="E11" s="239" t="s">
        <v>283</v>
      </c>
      <c r="F11" s="239" t="s">
        <v>76</v>
      </c>
      <c r="G11" s="239" t="s">
        <v>284</v>
      </c>
      <c r="H11" s="239" t="s">
        <v>285</v>
      </c>
      <c r="I11" s="240" t="s">
        <v>286</v>
      </c>
      <c r="J11" s="241"/>
      <c r="K11" s="241"/>
      <c r="L11" s="242"/>
      <c r="M11" s="243">
        <v>30000000000</v>
      </c>
    </row>
    <row r="12" spans="2:13" ht="20" customHeight="1" thickBot="1">
      <c r="B12" s="844" t="s">
        <v>287</v>
      </c>
      <c r="C12" s="845" t="s">
        <v>288</v>
      </c>
      <c r="D12" s="244" t="s">
        <v>289</v>
      </c>
      <c r="E12" s="666" t="s">
        <v>290</v>
      </c>
      <c r="F12" s="666">
        <v>0.1</v>
      </c>
      <c r="G12" s="666">
        <f>+I8</f>
        <v>4</v>
      </c>
      <c r="H12" s="245">
        <f>+'[5]PPTO INTERV'!D24</f>
        <v>8360700</v>
      </c>
      <c r="I12" s="246">
        <f>ROUND(F12*G12*H12,0)</f>
        <v>3344280</v>
      </c>
      <c r="J12" s="247"/>
      <c r="K12" s="247"/>
      <c r="L12" s="242"/>
      <c r="M12" s="243">
        <f>+M11/1.09</f>
        <v>27522935779.816513</v>
      </c>
    </row>
    <row r="13" spans="2:13" ht="20" customHeight="1" thickBot="1">
      <c r="B13" s="844"/>
      <c r="C13" s="845"/>
      <c r="D13" s="248" t="s">
        <v>291</v>
      </c>
      <c r="E13" s="585" t="s">
        <v>290</v>
      </c>
      <c r="F13" s="585">
        <v>0.1</v>
      </c>
      <c r="G13" s="585">
        <f>+$I$8</f>
        <v>4</v>
      </c>
      <c r="H13" s="245">
        <f>+'[5]PPTO INTERV'!D26</f>
        <v>6795750</v>
      </c>
      <c r="I13" s="249">
        <f>ROUND(F13*G13*H13,0)</f>
        <v>2718300</v>
      </c>
      <c r="J13" s="247"/>
      <c r="K13" s="247"/>
      <c r="L13" s="242"/>
      <c r="M13" s="250">
        <f>+M11-M12</f>
        <v>2477064220.1834869</v>
      </c>
    </row>
    <row r="14" spans="2:13" ht="27" customHeight="1" thickBot="1">
      <c r="B14" s="844"/>
      <c r="C14" s="845"/>
      <c r="D14" s="248" t="s">
        <v>292</v>
      </c>
      <c r="E14" s="846" t="s">
        <v>293</v>
      </c>
      <c r="F14" s="847"/>
      <c r="G14" s="847"/>
      <c r="H14" s="847"/>
      <c r="I14" s="249">
        <v>0</v>
      </c>
      <c r="J14" s="247"/>
      <c r="K14" s="247"/>
      <c r="L14" s="242"/>
      <c r="M14" s="251"/>
    </row>
    <row r="15" spans="2:13" ht="30.75" customHeight="1" thickBot="1">
      <c r="B15" s="844"/>
      <c r="C15" s="845"/>
      <c r="D15" s="252" t="s">
        <v>294</v>
      </c>
      <c r="E15" s="848" t="s">
        <v>293</v>
      </c>
      <c r="F15" s="848"/>
      <c r="G15" s="848"/>
      <c r="H15" s="848"/>
      <c r="I15" s="253">
        <v>0</v>
      </c>
      <c r="J15" s="247"/>
      <c r="K15" s="247"/>
      <c r="L15" s="242"/>
    </row>
    <row r="16" spans="2:13" ht="21" customHeight="1" thickBot="1">
      <c r="B16" s="844"/>
      <c r="C16" s="828"/>
      <c r="D16" s="849" t="s">
        <v>295</v>
      </c>
      <c r="E16" s="850"/>
      <c r="F16" s="850"/>
      <c r="G16" s="850"/>
      <c r="H16" s="850"/>
      <c r="I16" s="254">
        <f>SUM(I12:I15)</f>
        <v>6062580</v>
      </c>
      <c r="J16" s="247"/>
      <c r="K16" s="247"/>
      <c r="L16" s="242"/>
    </row>
    <row r="17" spans="2:13" ht="15.75" customHeight="1" thickBot="1">
      <c r="B17" s="844"/>
      <c r="C17" s="828"/>
      <c r="D17" s="851" t="s">
        <v>296</v>
      </c>
      <c r="E17" s="852"/>
      <c r="F17" s="852"/>
      <c r="G17" s="852"/>
      <c r="H17" s="852"/>
      <c r="I17" s="255">
        <v>1.6</v>
      </c>
      <c r="J17" s="247"/>
      <c r="K17" s="247"/>
      <c r="L17" s="242"/>
    </row>
    <row r="18" spans="2:13" ht="20" customHeight="1" thickBot="1">
      <c r="B18" s="844"/>
      <c r="C18" s="828"/>
      <c r="D18" s="853" t="s">
        <v>297</v>
      </c>
      <c r="E18" s="853"/>
      <c r="F18" s="853"/>
      <c r="G18" s="853"/>
      <c r="H18" s="854"/>
      <c r="I18" s="256">
        <f>ROUND(I16*I17,0)</f>
        <v>9700128</v>
      </c>
      <c r="J18" s="247"/>
      <c r="K18" s="247"/>
      <c r="L18" s="242"/>
    </row>
    <row r="19" spans="2:13" ht="66" customHeight="1" thickBot="1">
      <c r="B19" s="844"/>
      <c r="C19" s="828"/>
      <c r="D19" s="257" t="s">
        <v>298</v>
      </c>
      <c r="E19" s="258" t="s">
        <v>299</v>
      </c>
      <c r="F19" s="855" t="s">
        <v>293</v>
      </c>
      <c r="G19" s="856"/>
      <c r="H19" s="857"/>
      <c r="I19" s="259">
        <v>0</v>
      </c>
      <c r="J19" s="247"/>
      <c r="K19" s="247"/>
      <c r="L19" s="242"/>
    </row>
    <row r="20" spans="2:13" ht="17.5" customHeight="1" thickBot="1">
      <c r="B20" s="844"/>
      <c r="C20" s="828"/>
      <c r="D20" s="858" t="s">
        <v>300</v>
      </c>
      <c r="E20" s="859"/>
      <c r="F20" s="859"/>
      <c r="G20" s="859"/>
      <c r="H20" s="859"/>
      <c r="I20" s="260">
        <f>+I19</f>
        <v>0</v>
      </c>
      <c r="J20" s="247"/>
      <c r="K20" s="247"/>
      <c r="L20" s="242"/>
    </row>
    <row r="21" spans="2:13" ht="17.5" customHeight="1" thickBot="1">
      <c r="B21" s="844"/>
      <c r="C21" s="828"/>
      <c r="D21" s="838" t="s">
        <v>301</v>
      </c>
      <c r="E21" s="838"/>
      <c r="F21" s="838"/>
      <c r="G21" s="838"/>
      <c r="H21" s="860"/>
      <c r="I21" s="261">
        <f>+I20+I18</f>
        <v>9700128</v>
      </c>
      <c r="J21" s="262"/>
      <c r="K21" s="262"/>
      <c r="L21" s="242"/>
      <c r="M21" s="263"/>
    </row>
    <row r="22" spans="2:13" ht="55.5" customHeight="1" thickBot="1">
      <c r="B22" s="844"/>
      <c r="C22" s="828" t="s">
        <v>302</v>
      </c>
      <c r="D22" s="257" t="s">
        <v>303</v>
      </c>
      <c r="E22" s="667" t="s">
        <v>304</v>
      </c>
      <c r="F22" s="667">
        <v>200</v>
      </c>
      <c r="G22" s="264"/>
      <c r="H22" s="265">
        <v>1320</v>
      </c>
      <c r="I22" s="259">
        <f>F22*H22</f>
        <v>264000</v>
      </c>
      <c r="J22" s="266"/>
      <c r="K22" s="266"/>
      <c r="L22" s="242"/>
    </row>
    <row r="23" spans="2:13" ht="15" customHeight="1" thickBot="1">
      <c r="B23" s="844"/>
      <c r="C23" s="828"/>
      <c r="D23" s="838" t="s">
        <v>305</v>
      </c>
      <c r="E23" s="838"/>
      <c r="F23" s="838"/>
      <c r="G23" s="838"/>
      <c r="H23" s="860"/>
      <c r="I23" s="267">
        <f>ROUND(I22,0)</f>
        <v>264000</v>
      </c>
      <c r="J23" s="268"/>
      <c r="K23" s="268"/>
      <c r="L23" s="242"/>
      <c r="M23" s="263"/>
    </row>
    <row r="24" spans="2:13" ht="43" thickBot="1">
      <c r="B24" s="844"/>
      <c r="C24" s="828" t="s">
        <v>306</v>
      </c>
      <c r="D24" s="269" t="s">
        <v>307</v>
      </c>
      <c r="E24" s="855"/>
      <c r="F24" s="856"/>
      <c r="G24" s="856"/>
      <c r="H24" s="857"/>
      <c r="I24" s="259">
        <v>0</v>
      </c>
      <c r="J24" s="266"/>
      <c r="K24" s="266"/>
      <c r="L24" s="242"/>
    </row>
    <row r="25" spans="2:13" ht="15" customHeight="1" thickBot="1">
      <c r="B25" s="844"/>
      <c r="C25" s="828"/>
      <c r="D25" s="818" t="s">
        <v>308</v>
      </c>
      <c r="E25" s="819"/>
      <c r="F25" s="819"/>
      <c r="G25" s="819"/>
      <c r="H25" s="819"/>
      <c r="I25" s="267">
        <f>ROUND(I24,0)</f>
        <v>0</v>
      </c>
      <c r="J25" s="268"/>
      <c r="K25" s="268"/>
      <c r="L25" s="242"/>
      <c r="M25" s="263"/>
    </row>
    <row r="26" spans="2:13" ht="16.5" customHeight="1" thickBot="1">
      <c r="B26" s="844" t="s">
        <v>309</v>
      </c>
      <c r="C26" s="828" t="s">
        <v>310</v>
      </c>
      <c r="D26" s="270" t="s">
        <v>311</v>
      </c>
      <c r="E26" s="585" t="s">
        <v>168</v>
      </c>
      <c r="F26" s="585">
        <f>200*I9</f>
        <v>200</v>
      </c>
      <c r="G26" s="271"/>
      <c r="H26" s="245">
        <v>9000</v>
      </c>
      <c r="I26" s="249">
        <f>F26*H26</f>
        <v>1800000</v>
      </c>
      <c r="J26" s="272"/>
      <c r="K26" s="272"/>
      <c r="L26" s="242"/>
    </row>
    <row r="27" spans="2:13" ht="27" customHeight="1" thickBot="1">
      <c r="B27" s="844"/>
      <c r="C27" s="828"/>
      <c r="D27" s="270" t="s">
        <v>312</v>
      </c>
      <c r="E27" s="585" t="s">
        <v>313</v>
      </c>
      <c r="F27" s="585">
        <f>5*I9</f>
        <v>5</v>
      </c>
      <c r="G27" s="271"/>
      <c r="H27" s="245">
        <v>77000</v>
      </c>
      <c r="I27" s="249">
        <f>F27*H27</f>
        <v>385000</v>
      </c>
      <c r="J27" s="272"/>
      <c r="K27" s="272"/>
      <c r="L27" s="242"/>
    </row>
    <row r="28" spans="2:13" ht="15.75" customHeight="1" thickBot="1">
      <c r="B28" s="844"/>
      <c r="C28" s="828"/>
      <c r="D28" s="270" t="s">
        <v>314</v>
      </c>
      <c r="E28" s="585" t="s">
        <v>315</v>
      </c>
      <c r="F28" s="585">
        <f>I9*50</f>
        <v>50</v>
      </c>
      <c r="G28" s="271"/>
      <c r="H28" s="245">
        <v>3900</v>
      </c>
      <c r="I28" s="249">
        <f>F28*H28</f>
        <v>195000</v>
      </c>
      <c r="J28" s="272"/>
      <c r="K28" s="272"/>
      <c r="L28" s="242"/>
    </row>
    <row r="29" spans="2:13" ht="15.75" customHeight="1" thickBot="1">
      <c r="B29" s="844"/>
      <c r="C29" s="828"/>
      <c r="D29" s="677" t="s">
        <v>1817</v>
      </c>
      <c r="E29" s="678" t="s">
        <v>315</v>
      </c>
      <c r="F29" s="678">
        <v>5</v>
      </c>
      <c r="G29" s="679"/>
      <c r="H29" s="680">
        <v>35000</v>
      </c>
      <c r="I29" s="681">
        <f>F29*H29</f>
        <v>175000</v>
      </c>
      <c r="J29" s="272"/>
      <c r="K29" s="272"/>
      <c r="L29" s="242"/>
    </row>
    <row r="30" spans="2:13" ht="15.75" customHeight="1" thickBot="1">
      <c r="B30" s="844"/>
      <c r="C30" s="828"/>
      <c r="D30" s="677" t="s">
        <v>1818</v>
      </c>
      <c r="E30" s="678" t="s">
        <v>1819</v>
      </c>
      <c r="F30" s="678">
        <v>2</v>
      </c>
      <c r="G30" s="679"/>
      <c r="H30" s="680">
        <v>250000</v>
      </c>
      <c r="I30" s="681">
        <f>F30*H30</f>
        <v>500000</v>
      </c>
      <c r="J30" s="272"/>
      <c r="K30" s="272"/>
      <c r="L30" s="242"/>
    </row>
    <row r="31" spans="2:13" ht="15" customHeight="1" thickBot="1">
      <c r="B31" s="844"/>
      <c r="C31" s="828"/>
      <c r="D31" s="818" t="s">
        <v>316</v>
      </c>
      <c r="E31" s="819"/>
      <c r="F31" s="819"/>
      <c r="G31" s="819"/>
      <c r="H31" s="819"/>
      <c r="I31" s="273">
        <f>ROUND(SUM(I26:I30),0)</f>
        <v>3055000</v>
      </c>
      <c r="J31" s="262"/>
      <c r="K31" s="262"/>
      <c r="L31" s="242"/>
      <c r="M31" s="263"/>
    </row>
    <row r="32" spans="2:13" ht="71" thickBot="1">
      <c r="B32" s="844"/>
      <c r="C32" s="828" t="s">
        <v>317</v>
      </c>
      <c r="D32" s="274" t="s">
        <v>1820</v>
      </c>
      <c r="E32" s="861" t="s">
        <v>318</v>
      </c>
      <c r="F32" s="862"/>
      <c r="G32" s="862"/>
      <c r="H32" s="863"/>
      <c r="I32" s="275">
        <v>0</v>
      </c>
      <c r="J32" s="262"/>
      <c r="K32" s="262"/>
      <c r="L32" s="242"/>
    </row>
    <row r="33" spans="2:13" ht="15" customHeight="1" thickBot="1">
      <c r="B33" s="844"/>
      <c r="C33" s="828"/>
      <c r="D33" s="818" t="s">
        <v>319</v>
      </c>
      <c r="E33" s="819"/>
      <c r="F33" s="819"/>
      <c r="G33" s="819"/>
      <c r="H33" s="864"/>
      <c r="I33" s="276">
        <f>ROUND(I32,0)</f>
        <v>0</v>
      </c>
      <c r="J33" s="262"/>
      <c r="K33" s="262"/>
      <c r="L33" s="242"/>
      <c r="M33" s="263"/>
    </row>
    <row r="34" spans="2:13" ht="28.5" customHeight="1" thickBot="1">
      <c r="B34" s="844"/>
      <c r="C34" s="828" t="s">
        <v>320</v>
      </c>
      <c r="D34" s="277" t="s">
        <v>321</v>
      </c>
      <c r="E34" s="865" t="s">
        <v>322</v>
      </c>
      <c r="F34" s="865"/>
      <c r="G34" s="865"/>
      <c r="H34" s="865"/>
      <c r="I34" s="866"/>
      <c r="J34" s="262"/>
      <c r="K34" s="262"/>
      <c r="L34" s="242"/>
    </row>
    <row r="35" spans="2:13" ht="17.25" customHeight="1" thickBot="1">
      <c r="B35" s="844"/>
      <c r="C35" s="828"/>
      <c r="D35" s="270" t="s">
        <v>311</v>
      </c>
      <c r="E35" s="585" t="s">
        <v>168</v>
      </c>
      <c r="F35" s="585">
        <f>50*I9</f>
        <v>50</v>
      </c>
      <c r="G35" s="271"/>
      <c r="H35" s="245">
        <v>9000</v>
      </c>
      <c r="I35" s="249">
        <f>F35*H35</f>
        <v>450000</v>
      </c>
      <c r="J35" s="262"/>
      <c r="K35" s="262"/>
      <c r="L35" s="242"/>
    </row>
    <row r="36" spans="2:13" ht="27.75" customHeight="1" thickBot="1">
      <c r="B36" s="844"/>
      <c r="C36" s="828"/>
      <c r="D36" s="270" t="s">
        <v>312</v>
      </c>
      <c r="E36" s="585" t="s">
        <v>313</v>
      </c>
      <c r="F36" s="585">
        <f>2*I9</f>
        <v>2</v>
      </c>
      <c r="G36" s="271"/>
      <c r="H36" s="245">
        <v>77000</v>
      </c>
      <c r="I36" s="249">
        <f>F36*H36</f>
        <v>154000</v>
      </c>
      <c r="J36" s="262"/>
      <c r="K36" s="262"/>
      <c r="L36" s="242"/>
    </row>
    <row r="37" spans="2:13" ht="12.75" customHeight="1" thickBot="1">
      <c r="B37" s="844"/>
      <c r="C37" s="828"/>
      <c r="D37" s="270" t="s">
        <v>323</v>
      </c>
      <c r="E37" s="585"/>
      <c r="F37" s="585"/>
      <c r="G37" s="278"/>
      <c r="H37" s="245">
        <v>0</v>
      </c>
      <c r="I37" s="249"/>
      <c r="J37" s="272"/>
      <c r="K37" s="272"/>
      <c r="L37" s="242"/>
    </row>
    <row r="38" spans="2:13" ht="16" thickBot="1">
      <c r="B38" s="844"/>
      <c r="C38" s="828"/>
      <c r="D38" s="270" t="s">
        <v>324</v>
      </c>
      <c r="E38" s="585" t="s">
        <v>315</v>
      </c>
      <c r="F38" s="585">
        <f>3*I9</f>
        <v>3</v>
      </c>
      <c r="G38" s="271"/>
      <c r="H38" s="245">
        <v>88000</v>
      </c>
      <c r="I38" s="249">
        <f>F38*H38</f>
        <v>264000</v>
      </c>
      <c r="J38" s="272"/>
      <c r="K38" s="272"/>
      <c r="L38" s="242"/>
    </row>
    <row r="39" spans="2:13" ht="16" thickBot="1">
      <c r="B39" s="844"/>
      <c r="C39" s="828"/>
      <c r="D39" s="270" t="s">
        <v>325</v>
      </c>
      <c r="E39" s="585" t="s">
        <v>326</v>
      </c>
      <c r="F39" s="585">
        <f>1*I9</f>
        <v>1</v>
      </c>
      <c r="G39" s="271"/>
      <c r="H39" s="245">
        <v>49000</v>
      </c>
      <c r="I39" s="249">
        <f>F39*H39</f>
        <v>49000</v>
      </c>
      <c r="J39" s="272"/>
      <c r="K39" s="272"/>
      <c r="L39" s="242"/>
    </row>
    <row r="40" spans="2:13" ht="16" thickBot="1">
      <c r="B40" s="844"/>
      <c r="C40" s="828"/>
      <c r="D40" s="270" t="s">
        <v>327</v>
      </c>
      <c r="E40" s="585" t="s">
        <v>328</v>
      </c>
      <c r="F40" s="585">
        <f>1*I9</f>
        <v>1</v>
      </c>
      <c r="G40" s="271"/>
      <c r="H40" s="245">
        <v>9000</v>
      </c>
      <c r="I40" s="249">
        <f>F40*H40</f>
        <v>9000</v>
      </c>
      <c r="J40" s="272"/>
      <c r="K40" s="272"/>
      <c r="L40" s="242"/>
    </row>
    <row r="41" spans="2:13" ht="15" customHeight="1" thickBot="1">
      <c r="B41" s="844"/>
      <c r="C41" s="828"/>
      <c r="D41" s="818" t="s">
        <v>329</v>
      </c>
      <c r="E41" s="819"/>
      <c r="F41" s="819"/>
      <c r="G41" s="819"/>
      <c r="H41" s="819"/>
      <c r="I41" s="273">
        <f>ROUND(SUM(I35:I40),0)</f>
        <v>926000</v>
      </c>
      <c r="J41" s="262"/>
      <c r="K41" s="262"/>
      <c r="L41" s="242"/>
      <c r="M41" s="263"/>
    </row>
    <row r="42" spans="2:13" ht="26.25" customHeight="1" thickBot="1">
      <c r="B42" s="844"/>
      <c r="C42" s="828" t="s">
        <v>330</v>
      </c>
      <c r="D42" s="279" t="s">
        <v>331</v>
      </c>
      <c r="E42" s="666" t="s">
        <v>332</v>
      </c>
      <c r="F42" s="666">
        <f>1*I9</f>
        <v>1</v>
      </c>
      <c r="G42" s="666"/>
      <c r="H42" s="280">
        <v>230000</v>
      </c>
      <c r="I42" s="246">
        <f t="shared" ref="I42:I47" si="0">F42*H42</f>
        <v>230000</v>
      </c>
      <c r="J42" s="262"/>
      <c r="K42" s="262"/>
      <c r="L42" s="242"/>
    </row>
    <row r="43" spans="2:13" ht="55.5" customHeight="1" thickBot="1">
      <c r="B43" s="844"/>
      <c r="C43" s="828"/>
      <c r="D43" s="682" t="s">
        <v>1465</v>
      </c>
      <c r="E43" s="683" t="s">
        <v>315</v>
      </c>
      <c r="F43" s="683">
        <f>3*I9</f>
        <v>3</v>
      </c>
      <c r="G43" s="684"/>
      <c r="H43" s="685">
        <v>111000</v>
      </c>
      <c r="I43" s="686">
        <f t="shared" si="0"/>
        <v>333000</v>
      </c>
      <c r="J43" s="272"/>
      <c r="K43" s="272"/>
      <c r="L43" s="242"/>
    </row>
    <row r="44" spans="2:13" ht="39" customHeight="1" thickBot="1">
      <c r="B44" s="844"/>
      <c r="C44" s="828"/>
      <c r="D44" s="281" t="s">
        <v>333</v>
      </c>
      <c r="E44" s="282" t="s">
        <v>334</v>
      </c>
      <c r="F44" s="282">
        <f>3*I9</f>
        <v>3</v>
      </c>
      <c r="G44" s="271"/>
      <c r="H44" s="245">
        <v>27600</v>
      </c>
      <c r="I44" s="249">
        <f t="shared" si="0"/>
        <v>82800</v>
      </c>
      <c r="J44" s="272"/>
      <c r="K44" s="272"/>
      <c r="L44" s="242"/>
    </row>
    <row r="45" spans="2:13" ht="29" thickBot="1">
      <c r="B45" s="844"/>
      <c r="C45" s="828"/>
      <c r="D45" s="281" t="s">
        <v>335</v>
      </c>
      <c r="E45" s="282" t="s">
        <v>336</v>
      </c>
      <c r="F45" s="282">
        <f>20*I9</f>
        <v>20</v>
      </c>
      <c r="G45" s="271"/>
      <c r="H45" s="245">
        <v>70000</v>
      </c>
      <c r="I45" s="249">
        <f t="shared" si="0"/>
        <v>1400000</v>
      </c>
      <c r="J45" s="272"/>
      <c r="K45" s="272"/>
      <c r="L45" s="242"/>
    </row>
    <row r="46" spans="2:13" ht="66" customHeight="1" thickBot="1">
      <c r="B46" s="844"/>
      <c r="C46" s="828"/>
      <c r="D46" s="281" t="s">
        <v>337</v>
      </c>
      <c r="E46" s="282" t="s">
        <v>338</v>
      </c>
      <c r="F46" s="283">
        <v>300</v>
      </c>
      <c r="G46" s="271"/>
      <c r="H46" s="245">
        <v>4000</v>
      </c>
      <c r="I46" s="249">
        <f t="shared" si="0"/>
        <v>1200000</v>
      </c>
      <c r="J46" s="272"/>
      <c r="K46" s="272"/>
      <c r="L46" s="242"/>
    </row>
    <row r="47" spans="2:13" ht="66.75" customHeight="1" thickBot="1">
      <c r="B47" s="844"/>
      <c r="C47" s="828"/>
      <c r="D47" s="284" t="s">
        <v>339</v>
      </c>
      <c r="E47" s="285" t="s">
        <v>338</v>
      </c>
      <c r="F47" s="286">
        <v>300</v>
      </c>
      <c r="G47" s="287"/>
      <c r="H47" s="288">
        <v>4000</v>
      </c>
      <c r="I47" s="253">
        <f t="shared" si="0"/>
        <v>1200000</v>
      </c>
      <c r="J47" s="272"/>
      <c r="K47" s="272"/>
      <c r="L47" s="242"/>
    </row>
    <row r="48" spans="2:13" ht="15" customHeight="1" thickBot="1">
      <c r="B48" s="844"/>
      <c r="C48" s="828"/>
      <c r="D48" s="818" t="s">
        <v>340</v>
      </c>
      <c r="E48" s="819"/>
      <c r="F48" s="819"/>
      <c r="G48" s="819"/>
      <c r="H48" s="819"/>
      <c r="I48" s="273">
        <f>ROUND(SUM(I42:I47),0)</f>
        <v>4445800</v>
      </c>
      <c r="J48" s="262"/>
      <c r="K48" s="262"/>
      <c r="L48" s="242"/>
      <c r="M48" s="263"/>
    </row>
    <row r="49" spans="2:13" ht="25.5" customHeight="1" thickBot="1">
      <c r="B49" s="844" t="s">
        <v>341</v>
      </c>
      <c r="C49" s="828" t="s">
        <v>342</v>
      </c>
      <c r="D49" s="289" t="s">
        <v>343</v>
      </c>
      <c r="E49" s="867" t="s">
        <v>344</v>
      </c>
      <c r="F49" s="867"/>
      <c r="G49" s="867"/>
      <c r="H49" s="867"/>
      <c r="I49" s="246">
        <f>F49*H49</f>
        <v>0</v>
      </c>
      <c r="J49" s="262"/>
      <c r="K49" s="262"/>
      <c r="L49" s="242"/>
    </row>
    <row r="50" spans="2:13" ht="18" customHeight="1" thickBot="1">
      <c r="B50" s="844"/>
      <c r="C50" s="828"/>
      <c r="D50" s="818" t="s">
        <v>345</v>
      </c>
      <c r="E50" s="819"/>
      <c r="F50" s="819"/>
      <c r="G50" s="819"/>
      <c r="H50" s="819"/>
      <c r="I50" s="273">
        <f>ROUND(I49,0)</f>
        <v>0</v>
      </c>
      <c r="J50" s="262"/>
      <c r="K50" s="262"/>
      <c r="L50" s="242"/>
      <c r="M50" s="263"/>
    </row>
    <row r="51" spans="2:13" ht="66" customHeight="1" thickBot="1">
      <c r="B51" s="844"/>
      <c r="C51" s="828" t="s">
        <v>346</v>
      </c>
      <c r="D51" s="290" t="s">
        <v>347</v>
      </c>
      <c r="E51" s="291" t="s">
        <v>348</v>
      </c>
      <c r="F51" s="585">
        <f>+I8</f>
        <v>4</v>
      </c>
      <c r="G51" s="292">
        <f>+I9</f>
        <v>1</v>
      </c>
      <c r="H51" s="293">
        <v>970000</v>
      </c>
      <c r="I51" s="249">
        <f>F51*G51*H51</f>
        <v>3880000</v>
      </c>
      <c r="J51" s="272"/>
      <c r="K51" s="272"/>
      <c r="L51" s="242"/>
    </row>
    <row r="52" spans="2:13" ht="16" thickBot="1">
      <c r="B52" s="844"/>
      <c r="C52" s="828"/>
      <c r="D52" s="270" t="s">
        <v>349</v>
      </c>
      <c r="E52" s="585"/>
      <c r="F52" s="585"/>
      <c r="G52" s="278"/>
      <c r="H52" s="294">
        <v>0</v>
      </c>
      <c r="I52" s="295"/>
      <c r="J52" s="272"/>
      <c r="K52" s="272"/>
      <c r="L52" s="242"/>
    </row>
    <row r="53" spans="2:13" ht="16" thickBot="1">
      <c r="B53" s="844"/>
      <c r="C53" s="828"/>
      <c r="D53" s="270" t="s">
        <v>324</v>
      </c>
      <c r="E53" s="585" t="s">
        <v>315</v>
      </c>
      <c r="F53" s="585">
        <f>1*I9</f>
        <v>1</v>
      </c>
      <c r="G53" s="271"/>
      <c r="H53" s="245">
        <v>88000</v>
      </c>
      <c r="I53" s="249">
        <f>F53*H53</f>
        <v>88000</v>
      </c>
      <c r="J53" s="272"/>
      <c r="K53" s="272"/>
      <c r="L53" s="242"/>
    </row>
    <row r="54" spans="2:13" ht="16" thickBot="1">
      <c r="B54" s="844"/>
      <c r="C54" s="828"/>
      <c r="D54" s="270" t="s">
        <v>325</v>
      </c>
      <c r="E54" s="585" t="s">
        <v>326</v>
      </c>
      <c r="F54" s="585">
        <f>1*I9</f>
        <v>1</v>
      </c>
      <c r="G54" s="271"/>
      <c r="H54" s="245">
        <v>49000</v>
      </c>
      <c r="I54" s="249">
        <f>F54*H54</f>
        <v>49000</v>
      </c>
      <c r="J54" s="272"/>
      <c r="K54" s="272"/>
      <c r="L54" s="242"/>
    </row>
    <row r="55" spans="2:13" ht="16" thickBot="1">
      <c r="B55" s="844"/>
      <c r="C55" s="828"/>
      <c r="D55" s="270" t="s">
        <v>327</v>
      </c>
      <c r="E55" s="585" t="s">
        <v>328</v>
      </c>
      <c r="F55" s="585">
        <f>1*I9</f>
        <v>1</v>
      </c>
      <c r="G55" s="271"/>
      <c r="H55" s="245">
        <v>9000</v>
      </c>
      <c r="I55" s="249">
        <f>F55*H55</f>
        <v>9000</v>
      </c>
      <c r="J55" s="272"/>
      <c r="K55" s="272"/>
      <c r="L55" s="242"/>
    </row>
    <row r="56" spans="2:13" ht="39" customHeight="1" thickBot="1">
      <c r="B56" s="844"/>
      <c r="C56" s="828"/>
      <c r="D56" s="296" t="s">
        <v>350</v>
      </c>
      <c r="E56" s="868" t="s">
        <v>351</v>
      </c>
      <c r="F56" s="869"/>
      <c r="G56" s="870"/>
      <c r="H56" s="294">
        <v>0</v>
      </c>
      <c r="I56" s="249">
        <f>F56*H56</f>
        <v>0</v>
      </c>
      <c r="J56" s="272"/>
      <c r="K56" s="272"/>
      <c r="L56" s="242"/>
    </row>
    <row r="57" spans="2:13" ht="15" customHeight="1" thickBot="1">
      <c r="B57" s="844"/>
      <c r="C57" s="828"/>
      <c r="D57" s="818" t="s">
        <v>352</v>
      </c>
      <c r="E57" s="819"/>
      <c r="F57" s="819"/>
      <c r="G57" s="819"/>
      <c r="H57" s="819"/>
      <c r="I57" s="273">
        <f>ROUND(SUM(I51:I56),0)</f>
        <v>4026000</v>
      </c>
      <c r="J57" s="262"/>
      <c r="K57" s="262"/>
      <c r="L57" s="242"/>
      <c r="M57" s="263"/>
    </row>
    <row r="58" spans="2:13" ht="44.5" customHeight="1" thickBot="1">
      <c r="B58" s="844" t="s">
        <v>353</v>
      </c>
      <c r="C58" s="828" t="s">
        <v>354</v>
      </c>
      <c r="D58" s="279" t="s">
        <v>355</v>
      </c>
      <c r="E58" s="872" t="s">
        <v>356</v>
      </c>
      <c r="F58" s="873"/>
      <c r="G58" s="873"/>
      <c r="H58" s="874"/>
      <c r="I58" s="246"/>
      <c r="J58" s="247"/>
      <c r="K58" s="247"/>
      <c r="L58" s="242"/>
    </row>
    <row r="59" spans="2:13" ht="31.5" customHeight="1" thickBot="1">
      <c r="B59" s="844"/>
      <c r="C59" s="828"/>
      <c r="D59" s="297" t="s">
        <v>357</v>
      </c>
      <c r="E59" s="585" t="s">
        <v>168</v>
      </c>
      <c r="F59" s="585">
        <f>200*I9</f>
        <v>200</v>
      </c>
      <c r="G59" s="271"/>
      <c r="H59" s="293">
        <v>8000</v>
      </c>
      <c r="I59" s="249">
        <f>F59*H59</f>
        <v>1600000</v>
      </c>
      <c r="J59" s="247"/>
      <c r="K59" s="247"/>
      <c r="L59" s="242"/>
      <c r="M59" s="242"/>
    </row>
    <row r="60" spans="2:13" ht="27.75" customHeight="1" thickBot="1">
      <c r="B60" s="844"/>
      <c r="C60" s="828"/>
      <c r="D60" s="297" t="s">
        <v>312</v>
      </c>
      <c r="E60" s="585" t="s">
        <v>313</v>
      </c>
      <c r="F60" s="585">
        <f>4*I9</f>
        <v>4</v>
      </c>
      <c r="G60" s="271"/>
      <c r="H60" s="293">
        <v>77000</v>
      </c>
      <c r="I60" s="249">
        <f>F60*H60</f>
        <v>308000</v>
      </c>
      <c r="J60" s="247"/>
      <c r="K60" s="247"/>
      <c r="L60" s="242"/>
      <c r="M60" s="242"/>
    </row>
    <row r="61" spans="2:13" ht="19.5" customHeight="1" thickBot="1">
      <c r="B61" s="844"/>
      <c r="C61" s="828"/>
      <c r="D61" s="298" t="s">
        <v>358</v>
      </c>
      <c r="E61" s="665" t="s">
        <v>315</v>
      </c>
      <c r="F61" s="665">
        <f>30*I9</f>
        <v>30</v>
      </c>
      <c r="G61" s="287"/>
      <c r="H61" s="299">
        <v>3500</v>
      </c>
      <c r="I61" s="253">
        <f>F61*H61</f>
        <v>105000</v>
      </c>
      <c r="J61" s="247"/>
      <c r="K61" s="247"/>
      <c r="L61" s="242"/>
      <c r="M61" s="242"/>
    </row>
    <row r="62" spans="2:13" ht="15" customHeight="1" thickBot="1">
      <c r="B62" s="844"/>
      <c r="C62" s="828"/>
      <c r="D62" s="818" t="s">
        <v>359</v>
      </c>
      <c r="E62" s="819"/>
      <c r="F62" s="819"/>
      <c r="G62" s="819"/>
      <c r="H62" s="819"/>
      <c r="I62" s="273">
        <f>ROUND(SUM(I58:I61),0)</f>
        <v>2013000</v>
      </c>
      <c r="J62" s="262"/>
      <c r="K62" s="262"/>
      <c r="L62" s="242"/>
      <c r="M62" s="263"/>
    </row>
    <row r="63" spans="2:13" ht="61.5" customHeight="1" thickBot="1">
      <c r="B63" s="844"/>
      <c r="C63" s="828" t="s">
        <v>360</v>
      </c>
      <c r="D63" s="300" t="s">
        <v>361</v>
      </c>
      <c r="E63" s="871" t="s">
        <v>356</v>
      </c>
      <c r="F63" s="871"/>
      <c r="G63" s="871"/>
      <c r="H63" s="871"/>
      <c r="I63" s="301">
        <f>F63*H63</f>
        <v>0</v>
      </c>
      <c r="J63" s="262"/>
      <c r="K63" s="262"/>
      <c r="L63" s="242"/>
    </row>
    <row r="64" spans="2:13" ht="15" customHeight="1" thickBot="1">
      <c r="B64" s="844"/>
      <c r="C64" s="828"/>
      <c r="D64" s="818" t="s">
        <v>362</v>
      </c>
      <c r="E64" s="819"/>
      <c r="F64" s="819"/>
      <c r="G64" s="819"/>
      <c r="H64" s="864"/>
      <c r="I64" s="276">
        <f>ROUND(I63,0)</f>
        <v>0</v>
      </c>
      <c r="J64" s="262"/>
      <c r="K64" s="262"/>
      <c r="L64" s="242"/>
      <c r="M64" s="263"/>
    </row>
    <row r="65" spans="2:13" ht="26.25" customHeight="1" thickBot="1">
      <c r="B65" s="844"/>
      <c r="C65" s="828" t="s">
        <v>363</v>
      </c>
      <c r="D65" s="302" t="s">
        <v>364</v>
      </c>
      <c r="E65" s="847" t="s">
        <v>365</v>
      </c>
      <c r="F65" s="847"/>
      <c r="G65" s="847"/>
      <c r="H65" s="847"/>
      <c r="I65" s="303">
        <f>F65*H65</f>
        <v>0</v>
      </c>
      <c r="J65" s="247"/>
      <c r="K65" s="247"/>
      <c r="L65" s="242"/>
    </row>
    <row r="66" spans="2:13" ht="15" customHeight="1" thickBot="1">
      <c r="B66" s="844"/>
      <c r="C66" s="828"/>
      <c r="D66" s="818" t="s">
        <v>366</v>
      </c>
      <c r="E66" s="819"/>
      <c r="F66" s="819"/>
      <c r="G66" s="819"/>
      <c r="H66" s="819"/>
      <c r="I66" s="276">
        <f>ROUND(I65,0)</f>
        <v>0</v>
      </c>
      <c r="J66" s="262"/>
      <c r="K66" s="262"/>
      <c r="L66" s="242"/>
      <c r="M66" s="263"/>
    </row>
    <row r="67" spans="2:13" ht="97.5" customHeight="1" thickBot="1">
      <c r="B67" s="844" t="s">
        <v>367</v>
      </c>
      <c r="C67" s="828" t="s">
        <v>368</v>
      </c>
      <c r="D67" s="300" t="s">
        <v>369</v>
      </c>
      <c r="E67" s="847" t="s">
        <v>293</v>
      </c>
      <c r="F67" s="847"/>
      <c r="G67" s="847"/>
      <c r="H67" s="847"/>
      <c r="I67" s="304">
        <f>F67*H67</f>
        <v>0</v>
      </c>
      <c r="J67" s="242"/>
      <c r="K67" s="242"/>
      <c r="L67" s="242"/>
    </row>
    <row r="68" spans="2:13" ht="33.5" customHeight="1" thickBot="1">
      <c r="B68" s="844"/>
      <c r="C68" s="828"/>
      <c r="D68" s="818" t="s">
        <v>370</v>
      </c>
      <c r="E68" s="819"/>
      <c r="F68" s="819"/>
      <c r="G68" s="819"/>
      <c r="H68" s="864"/>
      <c r="I68" s="276">
        <f>ROUND(I67,0)</f>
        <v>0</v>
      </c>
      <c r="J68" s="305"/>
      <c r="K68" s="305"/>
      <c r="L68" s="242"/>
      <c r="M68" s="263"/>
    </row>
    <row r="69" spans="2:13" ht="30" customHeight="1" thickBot="1">
      <c r="B69" s="844"/>
      <c r="C69" s="820" t="s">
        <v>371</v>
      </c>
      <c r="D69" s="306" t="s">
        <v>372</v>
      </c>
      <c r="E69" s="307" t="s">
        <v>315</v>
      </c>
      <c r="F69" s="307">
        <v>1</v>
      </c>
      <c r="G69" s="307"/>
      <c r="H69" s="308">
        <v>230000</v>
      </c>
      <c r="I69" s="309">
        <f>F69*H69</f>
        <v>230000</v>
      </c>
      <c r="J69" s="305"/>
      <c r="K69" s="305"/>
      <c r="L69" s="242"/>
    </row>
    <row r="70" spans="2:13" ht="67.5" customHeight="1" thickBot="1">
      <c r="B70" s="844"/>
      <c r="C70" s="821"/>
      <c r="D70" s="270" t="s">
        <v>373</v>
      </c>
      <c r="E70" s="585" t="s">
        <v>338</v>
      </c>
      <c r="F70" s="585">
        <f>15*I9</f>
        <v>15</v>
      </c>
      <c r="G70" s="271"/>
      <c r="H70" s="294">
        <v>130000</v>
      </c>
      <c r="I70" s="309">
        <f>F70*H70</f>
        <v>1950000</v>
      </c>
      <c r="J70" s="242"/>
      <c r="K70" s="242"/>
      <c r="L70" s="242"/>
    </row>
    <row r="71" spans="2:13" ht="15" customHeight="1" thickBot="1">
      <c r="B71" s="844"/>
      <c r="C71" s="823"/>
      <c r="D71" s="818" t="s">
        <v>374</v>
      </c>
      <c r="E71" s="819"/>
      <c r="F71" s="819"/>
      <c r="G71" s="819"/>
      <c r="H71" s="819"/>
      <c r="I71" s="273">
        <f>ROUND(SUM(I69:I70),0)</f>
        <v>2180000</v>
      </c>
      <c r="J71" s="305"/>
      <c r="K71" s="305"/>
      <c r="L71" s="242"/>
      <c r="M71" s="263"/>
    </row>
    <row r="72" spans="2:13" ht="15" customHeight="1" thickBot="1">
      <c r="B72" s="835" t="s">
        <v>375</v>
      </c>
      <c r="C72" s="828" t="s">
        <v>376</v>
      </c>
      <c r="D72" s="875" t="s">
        <v>377</v>
      </c>
      <c r="E72" s="876"/>
      <c r="F72" s="876"/>
      <c r="G72" s="876"/>
      <c r="H72" s="876"/>
      <c r="I72" s="310"/>
      <c r="J72" s="305"/>
      <c r="K72" s="305"/>
      <c r="L72" s="242"/>
    </row>
    <row r="73" spans="2:13" ht="16" thickBot="1">
      <c r="B73" s="836"/>
      <c r="C73" s="828"/>
      <c r="D73" s="297" t="s">
        <v>378</v>
      </c>
      <c r="E73" s="877" t="s">
        <v>293</v>
      </c>
      <c r="F73" s="878"/>
      <c r="G73" s="878"/>
      <c r="H73" s="879"/>
      <c r="I73" s="309">
        <f>H73*F73</f>
        <v>0</v>
      </c>
      <c r="J73" s="305"/>
      <c r="K73" s="305"/>
      <c r="L73" s="242"/>
    </row>
    <row r="74" spans="2:13" ht="16" thickBot="1">
      <c r="B74" s="836"/>
      <c r="C74" s="828"/>
      <c r="D74" s="297" t="s">
        <v>379</v>
      </c>
      <c r="E74" s="880"/>
      <c r="F74" s="881"/>
      <c r="G74" s="881"/>
      <c r="H74" s="882"/>
      <c r="I74" s="309">
        <f t="shared" ref="I74:I76" si="1">H74*F74</f>
        <v>0</v>
      </c>
      <c r="J74" s="305"/>
      <c r="K74" s="305"/>
      <c r="L74" s="242"/>
    </row>
    <row r="75" spans="2:13" ht="16" thickBot="1">
      <c r="B75" s="836"/>
      <c r="C75" s="828"/>
      <c r="D75" s="297" t="s">
        <v>380</v>
      </c>
      <c r="E75" s="880"/>
      <c r="F75" s="881"/>
      <c r="G75" s="881"/>
      <c r="H75" s="882"/>
      <c r="I75" s="309">
        <f t="shared" si="1"/>
        <v>0</v>
      </c>
      <c r="J75" s="305"/>
      <c r="K75" s="305"/>
      <c r="L75" s="242"/>
    </row>
    <row r="76" spans="2:13" ht="16" thickBot="1">
      <c r="B76" s="836"/>
      <c r="C76" s="828"/>
      <c r="D76" s="297" t="s">
        <v>381</v>
      </c>
      <c r="E76" s="883"/>
      <c r="F76" s="884"/>
      <c r="G76" s="884"/>
      <c r="H76" s="885"/>
      <c r="I76" s="309">
        <f t="shared" si="1"/>
        <v>0</v>
      </c>
      <c r="J76" s="305"/>
      <c r="K76" s="305"/>
      <c r="L76" s="242"/>
    </row>
    <row r="77" spans="2:13" ht="15" customHeight="1" thickBot="1">
      <c r="B77" s="836"/>
      <c r="C77" s="828"/>
      <c r="D77" s="837" t="s">
        <v>382</v>
      </c>
      <c r="E77" s="838"/>
      <c r="F77" s="838"/>
      <c r="G77" s="838"/>
      <c r="H77" s="839"/>
      <c r="I77" s="276">
        <f>ROUND(SUM(I73:I76),0)</f>
        <v>0</v>
      </c>
      <c r="J77" s="305"/>
      <c r="K77" s="305"/>
      <c r="L77" s="242"/>
      <c r="M77" s="311"/>
    </row>
    <row r="78" spans="2:13" ht="77" customHeight="1">
      <c r="B78" s="836"/>
      <c r="C78" s="886" t="s">
        <v>383</v>
      </c>
      <c r="D78" s="312" t="s">
        <v>384</v>
      </c>
      <c r="E78" s="872" t="s">
        <v>293</v>
      </c>
      <c r="F78" s="873"/>
      <c r="G78" s="873"/>
      <c r="H78" s="874"/>
      <c r="I78" s="309">
        <v>0</v>
      </c>
      <c r="J78" s="305"/>
      <c r="K78" s="305"/>
      <c r="L78" s="242"/>
    </row>
    <row r="79" spans="2:13" ht="15" customHeight="1">
      <c r="B79" s="836"/>
      <c r="C79" s="822"/>
      <c r="D79" s="887" t="s">
        <v>385</v>
      </c>
      <c r="E79" s="888"/>
      <c r="F79" s="888"/>
      <c r="G79" s="888"/>
      <c r="H79" s="888"/>
      <c r="I79" s="313"/>
      <c r="J79" s="305"/>
      <c r="K79" s="305"/>
      <c r="L79" s="242"/>
    </row>
    <row r="80" spans="2:13" ht="15.75" customHeight="1">
      <c r="B80" s="836"/>
      <c r="C80" s="822"/>
      <c r="D80" s="297" t="s">
        <v>386</v>
      </c>
      <c r="E80" s="585" t="s">
        <v>387</v>
      </c>
      <c r="F80" s="585">
        <v>3</v>
      </c>
      <c r="G80" s="585"/>
      <c r="H80" s="245">
        <v>130000</v>
      </c>
      <c r="I80" s="309">
        <f>H80*F80</f>
        <v>390000</v>
      </c>
      <c r="J80" s="305"/>
      <c r="K80" s="305"/>
      <c r="L80" s="242"/>
    </row>
    <row r="81" spans="2:13" ht="28.5" customHeight="1">
      <c r="B81" s="836"/>
      <c r="C81" s="822"/>
      <c r="D81" s="297" t="s">
        <v>388</v>
      </c>
      <c r="E81" s="585" t="s">
        <v>387</v>
      </c>
      <c r="F81" s="585">
        <v>150</v>
      </c>
      <c r="G81" s="585"/>
      <c r="H81" s="245">
        <v>6500</v>
      </c>
      <c r="I81" s="309">
        <f>H81*F81</f>
        <v>975000</v>
      </c>
      <c r="J81" s="305"/>
      <c r="K81" s="305"/>
      <c r="L81" s="242"/>
    </row>
    <row r="82" spans="2:13" ht="68.25" customHeight="1">
      <c r="B82" s="836"/>
      <c r="C82" s="822"/>
      <c r="D82" s="297" t="s">
        <v>389</v>
      </c>
      <c r="E82" s="585" t="s">
        <v>387</v>
      </c>
      <c r="F82" s="291">
        <v>1</v>
      </c>
      <c r="G82" s="585"/>
      <c r="H82" s="278">
        <v>1550000</v>
      </c>
      <c r="I82" s="309">
        <f>H82*F82</f>
        <v>1550000</v>
      </c>
      <c r="J82" s="305"/>
      <c r="K82" s="305"/>
      <c r="L82" s="242"/>
    </row>
    <row r="83" spans="2:13" ht="29" thickBot="1">
      <c r="B83" s="836"/>
      <c r="C83" s="822"/>
      <c r="D83" s="298" t="s">
        <v>390</v>
      </c>
      <c r="E83" s="665" t="s">
        <v>387</v>
      </c>
      <c r="F83" s="314">
        <v>2</v>
      </c>
      <c r="G83" s="665"/>
      <c r="H83" s="315">
        <v>70000</v>
      </c>
      <c r="I83" s="316">
        <f>H83*F83</f>
        <v>140000</v>
      </c>
      <c r="J83" s="305"/>
      <c r="K83" s="305"/>
      <c r="L83" s="242"/>
    </row>
    <row r="84" spans="2:13" ht="15" customHeight="1" thickBot="1">
      <c r="B84" s="836"/>
      <c r="C84" s="823"/>
      <c r="D84" s="889" t="s">
        <v>391</v>
      </c>
      <c r="E84" s="889"/>
      <c r="F84" s="889"/>
      <c r="G84" s="889"/>
      <c r="H84" s="890"/>
      <c r="I84" s="276">
        <f>ROUND(SUM(I78:I83),0)</f>
        <v>3055000</v>
      </c>
      <c r="J84" s="305"/>
      <c r="K84" s="305"/>
      <c r="L84" s="242"/>
      <c r="M84" s="311"/>
    </row>
    <row r="85" spans="2:13" ht="39.75" customHeight="1">
      <c r="B85" s="836"/>
      <c r="C85" s="820" t="s">
        <v>392</v>
      </c>
      <c r="D85" s="279" t="s">
        <v>393</v>
      </c>
      <c r="E85" s="867" t="s">
        <v>394</v>
      </c>
      <c r="F85" s="867"/>
      <c r="G85" s="867"/>
      <c r="H85" s="867"/>
      <c r="I85" s="309">
        <f>H85*F85</f>
        <v>0</v>
      </c>
      <c r="J85" s="305"/>
      <c r="K85" s="305"/>
      <c r="L85" s="242"/>
    </row>
    <row r="86" spans="2:13" ht="57.75" customHeight="1">
      <c r="B86" s="836"/>
      <c r="C86" s="821"/>
      <c r="D86" s="297" t="s">
        <v>395</v>
      </c>
      <c r="E86" s="847" t="s">
        <v>394</v>
      </c>
      <c r="F86" s="847"/>
      <c r="G86" s="847"/>
      <c r="H86" s="847"/>
      <c r="I86" s="309">
        <v>0</v>
      </c>
      <c r="J86" s="305"/>
      <c r="K86" s="305"/>
      <c r="L86" s="242"/>
    </row>
    <row r="87" spans="2:13" ht="40.5" customHeight="1" thickBot="1">
      <c r="B87" s="836"/>
      <c r="C87" s="821"/>
      <c r="D87" s="298" t="s">
        <v>396</v>
      </c>
      <c r="E87" s="665" t="s">
        <v>387</v>
      </c>
      <c r="F87" s="665">
        <v>1</v>
      </c>
      <c r="G87" s="317"/>
      <c r="H87" s="315">
        <f>1500000</f>
        <v>1500000</v>
      </c>
      <c r="I87" s="309">
        <f>F87*H87</f>
        <v>1500000</v>
      </c>
      <c r="J87" s="305"/>
      <c r="K87" s="305"/>
      <c r="L87" s="620">
        <f>+'[5]BASE PRESUPUESTO'!L45</f>
        <v>1387580313</v>
      </c>
    </row>
    <row r="88" spans="2:13" ht="15" customHeight="1" thickBot="1">
      <c r="B88" s="836"/>
      <c r="C88" s="823"/>
      <c r="D88" s="818" t="s">
        <v>308</v>
      </c>
      <c r="E88" s="819"/>
      <c r="F88" s="819"/>
      <c r="G88" s="819"/>
      <c r="H88" s="819"/>
      <c r="I88" s="276">
        <f>ROUND(SUM(I85:I87),0)</f>
        <v>1500000</v>
      </c>
      <c r="J88" s="305"/>
      <c r="K88" s="305"/>
      <c r="L88" s="242"/>
      <c r="M88" s="311"/>
    </row>
    <row r="89" spans="2:13" ht="36.5" customHeight="1">
      <c r="B89" s="836"/>
      <c r="C89" s="820" t="s">
        <v>397</v>
      </c>
      <c r="D89" s="824" t="s">
        <v>398</v>
      </c>
      <c r="E89" s="825"/>
      <c r="F89" s="825"/>
      <c r="G89" s="825"/>
      <c r="H89" s="825"/>
      <c r="I89" s="318"/>
      <c r="J89" s="305"/>
      <c r="K89" s="305"/>
      <c r="L89" s="242"/>
    </row>
    <row r="90" spans="2:13" ht="15" customHeight="1">
      <c r="B90" s="836"/>
      <c r="C90" s="821"/>
      <c r="D90" s="319" t="s">
        <v>399</v>
      </c>
      <c r="E90" s="585" t="s">
        <v>400</v>
      </c>
      <c r="F90" s="585">
        <v>3</v>
      </c>
      <c r="G90" s="585"/>
      <c r="H90" s="294">
        <v>195000</v>
      </c>
      <c r="I90" s="309">
        <f>F90*H90</f>
        <v>585000</v>
      </c>
      <c r="J90" s="305"/>
      <c r="K90" s="305"/>
      <c r="L90" s="242"/>
    </row>
    <row r="91" spans="2:13" ht="15" customHeight="1">
      <c r="B91" s="836"/>
      <c r="C91" s="821"/>
      <c r="D91" s="319" t="s">
        <v>401</v>
      </c>
      <c r="E91" s="585" t="s">
        <v>402</v>
      </c>
      <c r="F91" s="585">
        <v>400</v>
      </c>
      <c r="G91" s="585"/>
      <c r="H91" s="294">
        <v>6500</v>
      </c>
      <c r="I91" s="309">
        <f>F91*H91</f>
        <v>2600000</v>
      </c>
      <c r="J91" s="305"/>
      <c r="K91" s="305"/>
      <c r="L91" s="242"/>
    </row>
    <row r="92" spans="2:13" ht="24.75" customHeight="1">
      <c r="B92" s="836"/>
      <c r="C92" s="822"/>
      <c r="D92" s="297" t="s">
        <v>403</v>
      </c>
      <c r="E92" s="320" t="s">
        <v>404</v>
      </c>
      <c r="F92" s="544">
        <v>1</v>
      </c>
      <c r="G92" s="321"/>
      <c r="H92" s="294">
        <v>1550000</v>
      </c>
      <c r="I92" s="309">
        <f>F92*H92</f>
        <v>1550000</v>
      </c>
      <c r="J92" s="305"/>
      <c r="K92" s="305"/>
      <c r="L92" s="242"/>
    </row>
    <row r="93" spans="2:13" ht="18" customHeight="1">
      <c r="B93" s="836"/>
      <c r="C93" s="821"/>
      <c r="D93" s="826" t="s">
        <v>405</v>
      </c>
      <c r="E93" s="827"/>
      <c r="F93" s="827"/>
      <c r="G93" s="827"/>
      <c r="H93" s="827"/>
      <c r="I93" s="309"/>
      <c r="J93" s="305"/>
      <c r="K93" s="305"/>
      <c r="L93" s="242"/>
    </row>
    <row r="94" spans="2:13" ht="26.25" customHeight="1">
      <c r="B94" s="836"/>
      <c r="C94" s="821"/>
      <c r="D94" s="319" t="s">
        <v>406</v>
      </c>
      <c r="E94" s="585" t="s">
        <v>407</v>
      </c>
      <c r="F94" s="322">
        <f>+I8</f>
        <v>4</v>
      </c>
      <c r="G94" s="291"/>
      <c r="H94" s="278">
        <v>65000</v>
      </c>
      <c r="I94" s="309">
        <f>F94*H94</f>
        <v>260000</v>
      </c>
      <c r="J94" s="305"/>
      <c r="K94" s="305"/>
      <c r="L94" s="242"/>
    </row>
    <row r="95" spans="2:13" ht="27.75" customHeight="1" thickBot="1">
      <c r="B95" s="836"/>
      <c r="C95" s="821"/>
      <c r="D95" s="319" t="s">
        <v>408</v>
      </c>
      <c r="E95" s="585" t="s">
        <v>402</v>
      </c>
      <c r="F95" s="322">
        <f>10*I8</f>
        <v>40</v>
      </c>
      <c r="G95" s="291"/>
      <c r="H95" s="278">
        <v>6500</v>
      </c>
      <c r="I95" s="309">
        <f>F95*H95</f>
        <v>260000</v>
      </c>
      <c r="J95" s="305"/>
      <c r="K95" s="305"/>
      <c r="L95" s="242"/>
    </row>
    <row r="96" spans="2:13" ht="14.25" customHeight="1" thickBot="1">
      <c r="B96" s="836"/>
      <c r="C96" s="823"/>
      <c r="D96" s="818" t="s">
        <v>409</v>
      </c>
      <c r="E96" s="819"/>
      <c r="F96" s="819"/>
      <c r="G96" s="819"/>
      <c r="H96" s="819"/>
      <c r="I96" s="276">
        <f>ROUND(SUM(I90:I95),0)</f>
        <v>5255000</v>
      </c>
      <c r="J96" s="305"/>
      <c r="K96" s="305"/>
      <c r="L96" s="242"/>
      <c r="M96" s="263"/>
    </row>
    <row r="97" spans="2:13" ht="31.5" customHeight="1" thickBot="1">
      <c r="B97" s="836"/>
      <c r="C97" s="828" t="s">
        <v>410</v>
      </c>
      <c r="D97" s="323" t="s">
        <v>411</v>
      </c>
      <c r="E97" s="861" t="s">
        <v>412</v>
      </c>
      <c r="F97" s="862"/>
      <c r="G97" s="862"/>
      <c r="H97" s="863"/>
      <c r="I97" s="275">
        <v>0</v>
      </c>
      <c r="J97" s="305"/>
      <c r="K97" s="305"/>
      <c r="L97" s="242"/>
    </row>
    <row r="98" spans="2:13" ht="12" customHeight="1" thickBot="1">
      <c r="B98" s="836"/>
      <c r="C98" s="828"/>
      <c r="D98" s="818" t="s">
        <v>413</v>
      </c>
      <c r="E98" s="819"/>
      <c r="F98" s="819"/>
      <c r="G98" s="819"/>
      <c r="H98" s="819"/>
      <c r="I98" s="276">
        <f>ROUND(I97,0)</f>
        <v>0</v>
      </c>
      <c r="J98" s="305"/>
      <c r="K98" s="305"/>
      <c r="L98" s="242"/>
      <c r="M98" s="263"/>
    </row>
    <row r="99" spans="2:13" ht="48" customHeight="1" thickBot="1">
      <c r="B99" s="836"/>
      <c r="C99" s="828" t="s">
        <v>414</v>
      </c>
      <c r="D99" s="279" t="s">
        <v>415</v>
      </c>
      <c r="E99" s="829" t="s">
        <v>416</v>
      </c>
      <c r="F99" s="830"/>
      <c r="G99" s="830"/>
      <c r="H99" s="831"/>
      <c r="I99" s="275">
        <v>0</v>
      </c>
      <c r="J99" s="305"/>
      <c r="K99" s="305"/>
      <c r="L99" s="242"/>
    </row>
    <row r="100" spans="2:13" ht="18.75" customHeight="1" thickBot="1">
      <c r="B100" s="836"/>
      <c r="C100" s="820"/>
      <c r="D100" s="832" t="s">
        <v>417</v>
      </c>
      <c r="E100" s="833"/>
      <c r="F100" s="833"/>
      <c r="G100" s="833"/>
      <c r="H100" s="833"/>
      <c r="I100" s="324">
        <f>ROUND(I99,0)</f>
        <v>0</v>
      </c>
      <c r="J100" s="325"/>
      <c r="K100" s="325"/>
      <c r="L100" s="242"/>
      <c r="M100" s="263"/>
    </row>
    <row r="101" spans="2:13" ht="22" thickBot="1">
      <c r="B101" s="326"/>
      <c r="C101" s="327" t="s">
        <v>20</v>
      </c>
      <c r="D101" s="814" t="s">
        <v>418</v>
      </c>
      <c r="E101" s="814"/>
      <c r="F101" s="814"/>
      <c r="G101" s="814"/>
      <c r="H101" s="815"/>
      <c r="I101" s="328">
        <f>I21+I23+I25+I31+I33+I41+I48+I50+I57+I62+I64+I66+I68+I71+I77+I84+I88+I96+I98+I100</f>
        <v>36419928</v>
      </c>
      <c r="L101" s="242"/>
    </row>
    <row r="102" spans="2:13">
      <c r="I102" s="329"/>
    </row>
    <row r="103" spans="2:13">
      <c r="I103" s="329"/>
    </row>
    <row r="104" spans="2:13">
      <c r="I104" s="329"/>
    </row>
    <row r="105" spans="2:13">
      <c r="I105" s="329"/>
    </row>
    <row r="106" spans="2:13">
      <c r="I106" s="329"/>
    </row>
    <row r="107" spans="2:13">
      <c r="D107" s="330"/>
      <c r="E107" s="331"/>
      <c r="F107" s="331"/>
      <c r="G107" s="330"/>
      <c r="H107" s="331"/>
      <c r="I107" s="329"/>
    </row>
    <row r="108" spans="2:13" ht="14.5" customHeight="1">
      <c r="B108" s="834"/>
      <c r="C108" s="834"/>
      <c r="D108" s="834"/>
      <c r="E108" s="834"/>
      <c r="F108" s="834"/>
      <c r="G108" s="834"/>
      <c r="H108" s="834"/>
      <c r="I108" s="834"/>
    </row>
    <row r="109" spans="2:13" ht="14.5" customHeight="1">
      <c r="B109" s="816"/>
      <c r="C109" s="816"/>
      <c r="D109" s="816"/>
      <c r="E109" s="816"/>
      <c r="F109" s="816"/>
      <c r="G109" s="816"/>
      <c r="H109" s="816"/>
      <c r="I109" s="816"/>
    </row>
    <row r="110" spans="2:13" ht="14.5" customHeight="1">
      <c r="B110" s="816"/>
      <c r="C110" s="816"/>
      <c r="D110" s="816"/>
      <c r="E110" s="816"/>
      <c r="F110" s="816"/>
      <c r="G110" s="816"/>
      <c r="H110" s="816"/>
      <c r="I110" s="816"/>
    </row>
    <row r="111" spans="2:13">
      <c r="I111" s="329"/>
    </row>
    <row r="112" spans="2:13">
      <c r="B112" s="817" t="s">
        <v>419</v>
      </c>
      <c r="C112" s="817"/>
      <c r="D112" s="817"/>
      <c r="E112" s="817"/>
      <c r="F112" s="817"/>
      <c r="G112" s="817"/>
      <c r="H112" s="817"/>
      <c r="I112" s="817"/>
      <c r="J112" s="669"/>
      <c r="K112" s="669"/>
    </row>
  </sheetData>
  <mergeCells count="81">
    <mergeCell ref="E97:H97"/>
    <mergeCell ref="D98:H98"/>
    <mergeCell ref="C72:C77"/>
    <mergeCell ref="D72:H72"/>
    <mergeCell ref="E73:H76"/>
    <mergeCell ref="C78:C84"/>
    <mergeCell ref="E78:H78"/>
    <mergeCell ref="D79:H79"/>
    <mergeCell ref="D84:H84"/>
    <mergeCell ref="C85:C88"/>
    <mergeCell ref="E85:H85"/>
    <mergeCell ref="E86:H86"/>
    <mergeCell ref="B67:B71"/>
    <mergeCell ref="C67:C68"/>
    <mergeCell ref="E67:H67"/>
    <mergeCell ref="D68:H68"/>
    <mergeCell ref="C69:C71"/>
    <mergeCell ref="D71:H71"/>
    <mergeCell ref="D62:H62"/>
    <mergeCell ref="C63:C64"/>
    <mergeCell ref="E63:H63"/>
    <mergeCell ref="D64:H64"/>
    <mergeCell ref="B58:B66"/>
    <mergeCell ref="C58:C62"/>
    <mergeCell ref="E58:H58"/>
    <mergeCell ref="C65:C66"/>
    <mergeCell ref="E65:H65"/>
    <mergeCell ref="D66:H66"/>
    <mergeCell ref="B49:B57"/>
    <mergeCell ref="C49:C50"/>
    <mergeCell ref="E49:H49"/>
    <mergeCell ref="D50:H50"/>
    <mergeCell ref="C51:C57"/>
    <mergeCell ref="E56:G56"/>
    <mergeCell ref="D57:H57"/>
    <mergeCell ref="C24:C25"/>
    <mergeCell ref="E24:H24"/>
    <mergeCell ref="D25:H25"/>
    <mergeCell ref="D31:H31"/>
    <mergeCell ref="B26:B48"/>
    <mergeCell ref="C26:C31"/>
    <mergeCell ref="D48:H48"/>
    <mergeCell ref="C42:C48"/>
    <mergeCell ref="C32:C33"/>
    <mergeCell ref="E32:H32"/>
    <mergeCell ref="D33:H33"/>
    <mergeCell ref="C34:C41"/>
    <mergeCell ref="E34:I34"/>
    <mergeCell ref="D41:H41"/>
    <mergeCell ref="B3:F3"/>
    <mergeCell ref="G3:H4"/>
    <mergeCell ref="I3:I4"/>
    <mergeCell ref="B4:F4"/>
    <mergeCell ref="B12:B25"/>
    <mergeCell ref="C12:C21"/>
    <mergeCell ref="E14:H14"/>
    <mergeCell ref="E15:H15"/>
    <mergeCell ref="D16:H16"/>
    <mergeCell ref="D17:H17"/>
    <mergeCell ref="D18:H18"/>
    <mergeCell ref="F19:H19"/>
    <mergeCell ref="D20:H20"/>
    <mergeCell ref="D21:H21"/>
    <mergeCell ref="C22:C23"/>
    <mergeCell ref="D23:H23"/>
    <mergeCell ref="D101:H101"/>
    <mergeCell ref="B109:I109"/>
    <mergeCell ref="B112:I112"/>
    <mergeCell ref="D88:H88"/>
    <mergeCell ref="C89:C96"/>
    <mergeCell ref="D89:H89"/>
    <mergeCell ref="D93:H93"/>
    <mergeCell ref="C99:C100"/>
    <mergeCell ref="E99:H99"/>
    <mergeCell ref="D100:H100"/>
    <mergeCell ref="B108:I108"/>
    <mergeCell ref="B110:I110"/>
    <mergeCell ref="B72:B100"/>
    <mergeCell ref="D77:H77"/>
    <mergeCell ref="D96:H96"/>
    <mergeCell ref="C97:C9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86"/>
  <sheetViews>
    <sheetView workbookViewId="0">
      <selection activeCell="B43" sqref="B43:G43"/>
    </sheetView>
  </sheetViews>
  <sheetFormatPr baseColWidth="10" defaultColWidth="11.5" defaultRowHeight="13"/>
  <cols>
    <col min="1" max="1" width="1.6640625" style="332" customWidth="1"/>
    <col min="2" max="2" width="24.6640625" style="332" customWidth="1"/>
    <col min="3" max="3" width="26.6640625" style="332" customWidth="1"/>
    <col min="4" max="4" width="17.6640625" style="332" customWidth="1"/>
    <col min="5" max="5" width="10.6640625" style="332" customWidth="1"/>
    <col min="6" max="6" width="13.6640625" style="332" customWidth="1"/>
    <col min="7" max="7" width="14.6640625" style="332" customWidth="1"/>
    <col min="8" max="8" width="12.5" style="332" customWidth="1"/>
    <col min="9" max="9" width="19.33203125" style="332" customWidth="1"/>
    <col min="10" max="10" width="22.6640625" style="332" customWidth="1"/>
    <col min="11" max="11" width="2.5" style="333" customWidth="1"/>
    <col min="12" max="12" width="24.5" style="332" customWidth="1"/>
    <col min="13" max="13" width="19.5" style="332" bestFit="1" customWidth="1"/>
    <col min="14" max="14" width="14.83203125" style="332" customWidth="1"/>
    <col min="15" max="16384" width="11.5" style="332"/>
  </cols>
  <sheetData>
    <row r="1" spans="1:11" ht="14" thickBot="1"/>
    <row r="2" spans="1:11" ht="14.5" customHeight="1">
      <c r="B2" s="926"/>
      <c r="C2" s="927"/>
      <c r="D2" s="932" t="s">
        <v>1466</v>
      </c>
      <c r="E2" s="932"/>
      <c r="F2" s="932"/>
      <c r="G2" s="932"/>
      <c r="H2" s="932"/>
      <c r="I2" s="932"/>
      <c r="J2" s="932"/>
    </row>
    <row r="3" spans="1:11" s="335" customFormat="1" ht="14.5" customHeight="1">
      <c r="A3" s="334"/>
      <c r="B3" s="928"/>
      <c r="C3" s="929"/>
      <c r="D3" s="933"/>
      <c r="E3" s="933"/>
      <c r="F3" s="933"/>
      <c r="G3" s="933"/>
      <c r="H3" s="933"/>
      <c r="I3" s="933"/>
      <c r="J3" s="933"/>
      <c r="K3" s="334"/>
    </row>
    <row r="4" spans="1:11" s="335" customFormat="1" ht="14.5" customHeight="1">
      <c r="A4" s="334"/>
      <c r="B4" s="928"/>
      <c r="C4" s="929"/>
      <c r="D4" s="933"/>
      <c r="E4" s="933"/>
      <c r="F4" s="933"/>
      <c r="G4" s="933"/>
      <c r="H4" s="933"/>
      <c r="I4" s="933"/>
      <c r="J4" s="933"/>
      <c r="K4" s="334"/>
    </row>
    <row r="5" spans="1:11" s="335" customFormat="1" ht="14.5" customHeight="1">
      <c r="A5" s="334"/>
      <c r="B5" s="928"/>
      <c r="C5" s="929"/>
      <c r="D5" s="933"/>
      <c r="E5" s="933"/>
      <c r="F5" s="933"/>
      <c r="G5" s="933"/>
      <c r="H5" s="933"/>
      <c r="I5" s="933"/>
      <c r="J5" s="933"/>
      <c r="K5" s="334"/>
    </row>
    <row r="6" spans="1:11" s="335" customFormat="1" ht="15" customHeight="1" thickBot="1">
      <c r="A6" s="334"/>
      <c r="B6" s="930"/>
      <c r="C6" s="931"/>
      <c r="D6" s="934"/>
      <c r="E6" s="934"/>
      <c r="F6" s="934"/>
      <c r="G6" s="934"/>
      <c r="H6" s="934"/>
      <c r="I6" s="934"/>
      <c r="J6" s="934"/>
      <c r="K6" s="334"/>
    </row>
    <row r="7" spans="1:11" s="333" customFormat="1" ht="4.25" customHeight="1" thickBot="1">
      <c r="B7" s="336"/>
      <c r="J7" s="337"/>
    </row>
    <row r="8" spans="1:11" s="333" customFormat="1" ht="75" customHeight="1" thickBot="1">
      <c r="B8" s="935" t="s">
        <v>1821</v>
      </c>
      <c r="C8" s="936"/>
      <c r="D8" s="936"/>
      <c r="E8" s="936"/>
      <c r="F8" s="936"/>
      <c r="G8" s="936"/>
      <c r="H8" s="936"/>
      <c r="I8" s="936"/>
      <c r="J8" s="937"/>
    </row>
    <row r="9" spans="1:11" s="333" customFormat="1" ht="44.5" customHeight="1">
      <c r="B9" s="938"/>
      <c r="C9" s="939"/>
      <c r="D9" s="939"/>
      <c r="E9" s="939"/>
      <c r="F9" s="940" t="s">
        <v>420</v>
      </c>
      <c r="G9" s="940"/>
      <c r="H9" s="338"/>
      <c r="I9" s="618" t="s">
        <v>1489</v>
      </c>
      <c r="J9" s="339" t="s">
        <v>1490</v>
      </c>
    </row>
    <row r="10" spans="1:11" s="333" customFormat="1" ht="20" customHeight="1">
      <c r="B10" s="340" t="s">
        <v>421</v>
      </c>
      <c r="C10" s="941" t="s">
        <v>1778</v>
      </c>
      <c r="D10" s="941"/>
      <c r="E10" s="941"/>
      <c r="F10" s="940" t="s">
        <v>422</v>
      </c>
      <c r="G10" s="940"/>
      <c r="H10" s="341">
        <v>1</v>
      </c>
      <c r="I10" s="619">
        <v>0</v>
      </c>
      <c r="J10" s="342">
        <v>4</v>
      </c>
    </row>
    <row r="11" spans="1:11" s="333" customFormat="1" ht="8" customHeight="1" thickBot="1">
      <c r="B11" s="343"/>
      <c r="C11" s="344"/>
      <c r="D11" s="344"/>
      <c r="E11" s="344"/>
      <c r="F11" s="344"/>
      <c r="G11" s="344"/>
      <c r="H11" s="344"/>
      <c r="I11" s="344"/>
      <c r="J11" s="345"/>
    </row>
    <row r="12" spans="1:11" s="333" customFormat="1" ht="14" customHeight="1" thickBot="1">
      <c r="B12" s="346"/>
      <c r="C12" s="346"/>
      <c r="D12" s="346"/>
      <c r="E12" s="346"/>
      <c r="F12" s="347"/>
      <c r="G12" s="347"/>
      <c r="J12" s="348"/>
    </row>
    <row r="13" spans="1:11" s="349" customFormat="1" ht="20.5" customHeight="1">
      <c r="B13" s="900" t="s">
        <v>423</v>
      </c>
      <c r="C13" s="901"/>
      <c r="D13" s="901"/>
      <c r="E13" s="901"/>
      <c r="F13" s="901"/>
      <c r="G13" s="901"/>
      <c r="H13" s="901"/>
      <c r="I13" s="901"/>
      <c r="J13" s="902"/>
    </row>
    <row r="14" spans="1:11" s="333" customFormat="1" ht="25.5" customHeight="1">
      <c r="B14" s="942" t="s">
        <v>424</v>
      </c>
      <c r="C14" s="943"/>
      <c r="D14" s="946" t="s">
        <v>425</v>
      </c>
      <c r="E14" s="946" t="s">
        <v>426</v>
      </c>
      <c r="F14" s="946" t="s">
        <v>16</v>
      </c>
      <c r="G14" s="946" t="s">
        <v>427</v>
      </c>
      <c r="H14" s="946" t="s">
        <v>428</v>
      </c>
      <c r="I14" s="946" t="s">
        <v>1467</v>
      </c>
      <c r="J14" s="948" t="s">
        <v>429</v>
      </c>
    </row>
    <row r="15" spans="1:11" s="333" customFormat="1" ht="12.75" customHeight="1">
      <c r="B15" s="944"/>
      <c r="C15" s="945"/>
      <c r="D15" s="947"/>
      <c r="E15" s="947"/>
      <c r="F15" s="947"/>
      <c r="G15" s="947"/>
      <c r="H15" s="947"/>
      <c r="I15" s="947"/>
      <c r="J15" s="949"/>
    </row>
    <row r="16" spans="1:11" s="333" customFormat="1" ht="21" hidden="1" customHeight="1" thickBot="1">
      <c r="B16" s="593" t="s">
        <v>1487</v>
      </c>
      <c r="C16" s="594"/>
      <c r="D16" s="594"/>
      <c r="E16" s="594"/>
      <c r="F16" s="594"/>
      <c r="G16" s="594"/>
      <c r="H16" s="594"/>
      <c r="I16" s="594"/>
      <c r="J16" s="595"/>
    </row>
    <row r="17" spans="2:14" s="333" customFormat="1" hidden="1">
      <c r="B17" s="950" t="s">
        <v>430</v>
      </c>
      <c r="C17" s="951"/>
      <c r="D17" s="541">
        <v>10950000</v>
      </c>
      <c r="E17" s="350" t="s">
        <v>199</v>
      </c>
      <c r="F17" s="351">
        <v>0</v>
      </c>
      <c r="G17" s="596">
        <v>0.2</v>
      </c>
      <c r="H17" s="597">
        <f>+I10</f>
        <v>0</v>
      </c>
      <c r="I17" s="352">
        <v>2.35</v>
      </c>
      <c r="J17" s="598">
        <f>+IF(F17&lt;&gt;0,IF(I17&lt;&gt;0,(ROUNDUP(D17*F17*G17*H17*(I17),0)),(ROUNDUP(D17*F17*G17*H17,0))),0)</f>
        <v>0</v>
      </c>
      <c r="L17" s="599"/>
      <c r="M17" s="600"/>
      <c r="N17" s="600"/>
    </row>
    <row r="18" spans="2:14" s="333" customFormat="1" hidden="1">
      <c r="B18" s="891" t="s">
        <v>431</v>
      </c>
      <c r="C18" s="892"/>
      <c r="D18" s="541">
        <v>8360700</v>
      </c>
      <c r="E18" s="350" t="s">
        <v>199</v>
      </c>
      <c r="F18" s="353">
        <v>0</v>
      </c>
      <c r="G18" s="601">
        <v>0.2</v>
      </c>
      <c r="H18" s="602">
        <f>+$I$10</f>
        <v>0</v>
      </c>
      <c r="I18" s="602">
        <f>+I17</f>
        <v>2.35</v>
      </c>
      <c r="J18" s="354">
        <f t="shared" ref="J18:J33" si="0">+IF(F18&lt;&gt;0,IF(I18&lt;&gt;0,(ROUNDUP(D18*F18*G18*H18*(I18),0)),(ROUNDUP(D18*F18*G18*H18,0))),0)</f>
        <v>0</v>
      </c>
      <c r="L18" s="599"/>
      <c r="M18" s="600"/>
      <c r="N18" s="600"/>
    </row>
    <row r="19" spans="2:14" s="333" customFormat="1" ht="12.75" hidden="1" customHeight="1">
      <c r="B19" s="891" t="s">
        <v>432</v>
      </c>
      <c r="C19" s="892"/>
      <c r="D19" s="542">
        <v>7380728.25</v>
      </c>
      <c r="E19" s="350" t="s">
        <v>199</v>
      </c>
      <c r="F19" s="353">
        <v>0</v>
      </c>
      <c r="G19" s="601">
        <v>0.35</v>
      </c>
      <c r="H19" s="602">
        <f t="shared" ref="H19:H33" si="1">+$I$10</f>
        <v>0</v>
      </c>
      <c r="I19" s="602">
        <f t="shared" ref="I19:I32" si="2">+I18</f>
        <v>2.35</v>
      </c>
      <c r="J19" s="354">
        <f t="shared" si="0"/>
        <v>0</v>
      </c>
      <c r="L19" s="599"/>
      <c r="M19" s="600"/>
      <c r="N19" s="600"/>
    </row>
    <row r="20" spans="2:14" s="333" customFormat="1" ht="12.75" hidden="1" customHeight="1">
      <c r="B20" s="891" t="s">
        <v>433</v>
      </c>
      <c r="C20" s="892"/>
      <c r="D20" s="542">
        <v>7380728.25</v>
      </c>
      <c r="E20" s="350" t="s">
        <v>199</v>
      </c>
      <c r="F20" s="353">
        <v>0</v>
      </c>
      <c r="G20" s="601">
        <v>0.35</v>
      </c>
      <c r="H20" s="602">
        <f t="shared" si="1"/>
        <v>0</v>
      </c>
      <c r="I20" s="602">
        <f t="shared" si="2"/>
        <v>2.35</v>
      </c>
      <c r="J20" s="354">
        <f t="shared" si="0"/>
        <v>0</v>
      </c>
      <c r="L20" s="599"/>
      <c r="M20" s="600"/>
      <c r="N20" s="600"/>
    </row>
    <row r="21" spans="2:14" s="333" customFormat="1" hidden="1">
      <c r="B21" s="891" t="s">
        <v>434</v>
      </c>
      <c r="C21" s="892"/>
      <c r="D21" s="541">
        <f>+D18</f>
        <v>8360700</v>
      </c>
      <c r="E21" s="350" t="s">
        <v>199</v>
      </c>
      <c r="F21" s="353">
        <v>0</v>
      </c>
      <c r="G21" s="601">
        <v>0.2</v>
      </c>
      <c r="H21" s="602">
        <f t="shared" si="1"/>
        <v>0</v>
      </c>
      <c r="I21" s="602">
        <f t="shared" si="2"/>
        <v>2.35</v>
      </c>
      <c r="J21" s="354">
        <f t="shared" si="0"/>
        <v>0</v>
      </c>
      <c r="L21" s="599"/>
      <c r="M21" s="600"/>
      <c r="N21" s="600"/>
    </row>
    <row r="22" spans="2:14" s="333" customFormat="1" hidden="1">
      <c r="B22" s="891" t="s">
        <v>435</v>
      </c>
      <c r="C22" s="892"/>
      <c r="D22" s="541">
        <f>+D21</f>
        <v>8360700</v>
      </c>
      <c r="E22" s="350" t="s">
        <v>199</v>
      </c>
      <c r="F22" s="353">
        <v>0</v>
      </c>
      <c r="G22" s="601">
        <v>0.2</v>
      </c>
      <c r="H22" s="602">
        <f t="shared" si="1"/>
        <v>0</v>
      </c>
      <c r="I22" s="602">
        <f t="shared" si="2"/>
        <v>2.35</v>
      </c>
      <c r="J22" s="354">
        <f t="shared" si="0"/>
        <v>0</v>
      </c>
      <c r="L22" s="599"/>
      <c r="M22" s="600"/>
      <c r="N22" s="600"/>
    </row>
    <row r="23" spans="2:14" s="333" customFormat="1" hidden="1">
      <c r="B23" s="891" t="s">
        <v>1468</v>
      </c>
      <c r="C23" s="892"/>
      <c r="D23" s="541">
        <f>+D22</f>
        <v>8360700</v>
      </c>
      <c r="E23" s="350" t="s">
        <v>199</v>
      </c>
      <c r="F23" s="353">
        <v>0</v>
      </c>
      <c r="G23" s="601">
        <v>0.2</v>
      </c>
      <c r="H23" s="602">
        <f t="shared" si="1"/>
        <v>0</v>
      </c>
      <c r="I23" s="602">
        <f t="shared" si="2"/>
        <v>2.35</v>
      </c>
      <c r="J23" s="354">
        <f t="shared" si="0"/>
        <v>0</v>
      </c>
      <c r="L23" s="599"/>
      <c r="M23" s="600"/>
      <c r="N23" s="600"/>
    </row>
    <row r="24" spans="2:14" s="333" customFormat="1" hidden="1">
      <c r="B24" s="891" t="s">
        <v>436</v>
      </c>
      <c r="C24" s="892"/>
      <c r="D24" s="541">
        <f>+D23</f>
        <v>8360700</v>
      </c>
      <c r="E24" s="350" t="s">
        <v>199</v>
      </c>
      <c r="F24" s="353">
        <v>0</v>
      </c>
      <c r="G24" s="601">
        <v>0.25</v>
      </c>
      <c r="H24" s="602">
        <f t="shared" si="1"/>
        <v>0</v>
      </c>
      <c r="I24" s="602">
        <f>+I22</f>
        <v>2.35</v>
      </c>
      <c r="J24" s="354">
        <f t="shared" si="0"/>
        <v>0</v>
      </c>
      <c r="L24" s="599"/>
      <c r="M24" s="600"/>
      <c r="N24" s="600"/>
    </row>
    <row r="25" spans="2:14" s="333" customFormat="1" hidden="1">
      <c r="B25" s="891" t="s">
        <v>437</v>
      </c>
      <c r="C25" s="892"/>
      <c r="D25" s="541">
        <v>5050000</v>
      </c>
      <c r="E25" s="350" t="s">
        <v>199</v>
      </c>
      <c r="F25" s="353">
        <v>0</v>
      </c>
      <c r="G25" s="601">
        <v>0</v>
      </c>
      <c r="H25" s="602">
        <f t="shared" si="1"/>
        <v>0</v>
      </c>
      <c r="I25" s="602">
        <f t="shared" si="2"/>
        <v>2.35</v>
      </c>
      <c r="J25" s="354">
        <f t="shared" si="0"/>
        <v>0</v>
      </c>
      <c r="L25" s="599"/>
      <c r="M25" s="600"/>
      <c r="N25" s="600"/>
    </row>
    <row r="26" spans="2:14" s="333" customFormat="1" hidden="1">
      <c r="B26" s="891" t="s">
        <v>438</v>
      </c>
      <c r="C26" s="892"/>
      <c r="D26" s="541">
        <v>6795750</v>
      </c>
      <c r="E26" s="350" t="s">
        <v>199</v>
      </c>
      <c r="F26" s="353">
        <v>0</v>
      </c>
      <c r="G26" s="601">
        <v>0.25</v>
      </c>
      <c r="H26" s="602">
        <f t="shared" si="1"/>
        <v>0</v>
      </c>
      <c r="I26" s="602">
        <f t="shared" si="2"/>
        <v>2.35</v>
      </c>
      <c r="J26" s="354">
        <f t="shared" si="0"/>
        <v>0</v>
      </c>
      <c r="L26" s="599"/>
      <c r="M26" s="600"/>
      <c r="N26" s="600"/>
    </row>
    <row r="27" spans="2:14" s="333" customFormat="1" hidden="1">
      <c r="B27" s="891" t="s">
        <v>439</v>
      </c>
      <c r="C27" s="892"/>
      <c r="D27" s="541">
        <f t="shared" ref="D27:D30" si="3">+D26</f>
        <v>6795750</v>
      </c>
      <c r="E27" s="350" t="s">
        <v>199</v>
      </c>
      <c r="F27" s="353">
        <v>0</v>
      </c>
      <c r="G27" s="601">
        <v>0.1</v>
      </c>
      <c r="H27" s="602">
        <f t="shared" si="1"/>
        <v>0</v>
      </c>
      <c r="I27" s="602">
        <f t="shared" si="2"/>
        <v>2.35</v>
      </c>
      <c r="J27" s="354">
        <f t="shared" si="0"/>
        <v>0</v>
      </c>
      <c r="L27" s="599"/>
      <c r="M27" s="600"/>
      <c r="N27" s="600"/>
    </row>
    <row r="28" spans="2:14" s="333" customFormat="1" hidden="1">
      <c r="B28" s="891" t="s">
        <v>1491</v>
      </c>
      <c r="C28" s="892"/>
      <c r="D28" s="541">
        <f t="shared" si="3"/>
        <v>6795750</v>
      </c>
      <c r="E28" s="350" t="s">
        <v>199</v>
      </c>
      <c r="F28" s="353">
        <v>0</v>
      </c>
      <c r="G28" s="601">
        <v>0.2</v>
      </c>
      <c r="H28" s="602">
        <f t="shared" si="1"/>
        <v>0</v>
      </c>
      <c r="I28" s="602">
        <f t="shared" si="2"/>
        <v>2.35</v>
      </c>
      <c r="J28" s="354">
        <f t="shared" ref="J28" si="4">+IF(F28&lt;&gt;0,IF(I28&lt;&gt;0,(ROUNDUP(D28*F28*G28*H28*(I28),0)),(ROUNDUP(D28*F28*G28*H28,0))),0)</f>
        <v>0</v>
      </c>
      <c r="L28" s="599"/>
      <c r="M28" s="600"/>
      <c r="N28" s="600"/>
    </row>
    <row r="29" spans="2:14" s="333" customFormat="1" hidden="1">
      <c r="B29" s="891" t="s">
        <v>1492</v>
      </c>
      <c r="C29" s="892"/>
      <c r="D29" s="541">
        <f t="shared" si="3"/>
        <v>6795750</v>
      </c>
      <c r="E29" s="350" t="s">
        <v>199</v>
      </c>
      <c r="F29" s="353">
        <v>0</v>
      </c>
      <c r="G29" s="601">
        <v>0.2</v>
      </c>
      <c r="H29" s="602">
        <f t="shared" si="1"/>
        <v>0</v>
      </c>
      <c r="I29" s="602">
        <f t="shared" si="2"/>
        <v>2.35</v>
      </c>
      <c r="J29" s="354">
        <f t="shared" ref="J29" si="5">+IF(F29&lt;&gt;0,IF(I29&lt;&gt;0,(ROUNDUP(D29*F29*G29*H29*(I29),0)),(ROUNDUP(D29*F29*G29*H29,0))),0)</f>
        <v>0</v>
      </c>
      <c r="L29" s="599"/>
      <c r="M29" s="600"/>
      <c r="N29" s="600"/>
    </row>
    <row r="30" spans="2:14" s="333" customFormat="1" hidden="1">
      <c r="B30" s="891" t="s">
        <v>1493</v>
      </c>
      <c r="C30" s="892"/>
      <c r="D30" s="541">
        <f t="shared" si="3"/>
        <v>6795750</v>
      </c>
      <c r="E30" s="350" t="s">
        <v>199</v>
      </c>
      <c r="F30" s="353">
        <v>0</v>
      </c>
      <c r="G30" s="601">
        <v>0.2</v>
      </c>
      <c r="H30" s="602">
        <f t="shared" si="1"/>
        <v>0</v>
      </c>
      <c r="I30" s="602">
        <f t="shared" si="2"/>
        <v>2.35</v>
      </c>
      <c r="J30" s="354">
        <f t="shared" ref="J30" si="6">+IF(F30&lt;&gt;0,IF(I30&lt;&gt;0,(ROUNDUP(D30*F30*G30*H30*(I30),0)),(ROUNDUP(D30*F30*G30*H30,0))),0)</f>
        <v>0</v>
      </c>
      <c r="L30" s="599"/>
      <c r="M30" s="600"/>
      <c r="N30" s="600"/>
    </row>
    <row r="31" spans="2:14" s="333" customFormat="1" hidden="1">
      <c r="B31" s="891" t="s">
        <v>1494</v>
      </c>
      <c r="C31" s="892"/>
      <c r="D31" s="541">
        <v>8360700</v>
      </c>
      <c r="E31" s="350" t="s">
        <v>199</v>
      </c>
      <c r="F31" s="353">
        <v>0</v>
      </c>
      <c r="G31" s="601">
        <v>0.2</v>
      </c>
      <c r="H31" s="602">
        <f t="shared" si="1"/>
        <v>0</v>
      </c>
      <c r="I31" s="602">
        <f t="shared" si="2"/>
        <v>2.35</v>
      </c>
      <c r="J31" s="354">
        <f t="shared" ref="J31" si="7">+IF(F31&lt;&gt;0,IF(I31&lt;&gt;0,(ROUNDUP(D31*F31*G31*H31*(I31),0)),(ROUNDUP(D31*F31*G31*H31,0))),0)</f>
        <v>0</v>
      </c>
      <c r="L31" s="599"/>
      <c r="M31" s="600"/>
      <c r="N31" s="600"/>
    </row>
    <row r="32" spans="2:14" s="333" customFormat="1" hidden="1">
      <c r="B32" s="891" t="s">
        <v>1495</v>
      </c>
      <c r="C32" s="892"/>
      <c r="D32" s="541">
        <v>8360700</v>
      </c>
      <c r="E32" s="350" t="s">
        <v>199</v>
      </c>
      <c r="F32" s="353">
        <v>0</v>
      </c>
      <c r="G32" s="601">
        <v>0.2</v>
      </c>
      <c r="H32" s="602">
        <f t="shared" si="1"/>
        <v>0</v>
      </c>
      <c r="I32" s="602">
        <f t="shared" si="2"/>
        <v>2.35</v>
      </c>
      <c r="J32" s="354">
        <f t="shared" ref="J32" si="8">+IF(F32&lt;&gt;0,IF(I32&lt;&gt;0,(ROUNDUP(D32*F32*G32*H32*(I32),0)),(ROUNDUP(D32*F32*G32*H32,0))),0)</f>
        <v>0</v>
      </c>
      <c r="L32" s="599"/>
      <c r="M32" s="600"/>
      <c r="N32" s="600"/>
    </row>
    <row r="33" spans="2:14" s="333" customFormat="1" ht="14" hidden="1">
      <c r="B33" s="891" t="s">
        <v>440</v>
      </c>
      <c r="C33" s="892"/>
      <c r="D33" s="541">
        <v>4650000</v>
      </c>
      <c r="E33" s="585" t="s">
        <v>199</v>
      </c>
      <c r="F33" s="353">
        <v>0</v>
      </c>
      <c r="G33" s="601">
        <v>0.5</v>
      </c>
      <c r="H33" s="602">
        <f t="shared" si="1"/>
        <v>0</v>
      </c>
      <c r="I33" s="602">
        <f>+I27</f>
        <v>2.35</v>
      </c>
      <c r="J33" s="354">
        <f t="shared" si="0"/>
        <v>0</v>
      </c>
      <c r="L33" s="599"/>
      <c r="M33" s="600"/>
      <c r="N33" s="600"/>
    </row>
    <row r="34" spans="2:14" s="333" customFormat="1" ht="21" customHeight="1" thickBot="1">
      <c r="B34" s="593" t="s">
        <v>1488</v>
      </c>
      <c r="C34" s="594"/>
      <c r="D34" s="594"/>
      <c r="E34" s="594"/>
      <c r="F34" s="594"/>
      <c r="G34" s="594"/>
      <c r="H34" s="594"/>
      <c r="I34" s="594"/>
      <c r="J34" s="595"/>
    </row>
    <row r="35" spans="2:14" s="333" customFormat="1">
      <c r="B35" s="950" t="s">
        <v>430</v>
      </c>
      <c r="C35" s="951"/>
      <c r="D35" s="541">
        <v>10950000</v>
      </c>
      <c r="E35" s="350" t="s">
        <v>199</v>
      </c>
      <c r="F35" s="351">
        <v>1</v>
      </c>
      <c r="G35" s="596">
        <v>0.15</v>
      </c>
      <c r="H35" s="597">
        <f>+IF(F35&lt;&gt;0,Duracion,"")</f>
        <v>4</v>
      </c>
      <c r="I35" s="352">
        <v>2.2999999999999998</v>
      </c>
      <c r="J35" s="598">
        <f>+IF(F35&lt;&gt;0,IF(I35&lt;&gt;0,(ROUNDUP(D35*F35*G35*H35*(I35),0)),(ROUNDUP(D35*F35*G35*H35,0))),0)</f>
        <v>15111000</v>
      </c>
      <c r="L35" s="599"/>
      <c r="M35" s="600"/>
      <c r="N35" s="600"/>
    </row>
    <row r="36" spans="2:14" s="333" customFormat="1" ht="14">
      <c r="B36" s="891" t="s">
        <v>440</v>
      </c>
      <c r="C36" s="892"/>
      <c r="D36" s="541">
        <v>4650000</v>
      </c>
      <c r="E36" s="585" t="s">
        <v>199</v>
      </c>
      <c r="F36" s="353">
        <v>1</v>
      </c>
      <c r="G36" s="601">
        <v>1</v>
      </c>
      <c r="H36" s="602">
        <f>+IF(F36&lt;&gt;0,Duracion,"")</f>
        <v>4</v>
      </c>
      <c r="I36" s="602">
        <f>+I46</f>
        <v>2.2999999999999998</v>
      </c>
      <c r="J36" s="354">
        <f>+IF(F36&lt;&gt;0,IF(I36&lt;&gt;0,(ROUNDUP(D36*F36*G36*H36*(I36),0)),(ROUNDUP(D36*F36*G36*H36,0))),0)</f>
        <v>42780000</v>
      </c>
      <c r="L36" s="599"/>
      <c r="M36" s="600"/>
      <c r="N36" s="600"/>
    </row>
    <row r="37" spans="2:14" s="333" customFormat="1">
      <c r="B37" s="891" t="s">
        <v>431</v>
      </c>
      <c r="C37" s="892"/>
      <c r="D37" s="541">
        <v>8360700</v>
      </c>
      <c r="E37" s="350" t="s">
        <v>199</v>
      </c>
      <c r="F37" s="353">
        <v>1</v>
      </c>
      <c r="G37" s="601">
        <v>0.15</v>
      </c>
      <c r="H37" s="602">
        <v>2</v>
      </c>
      <c r="I37" s="602">
        <f>+I35</f>
        <v>2.2999999999999998</v>
      </c>
      <c r="J37" s="354">
        <f t="shared" ref="J37:J46" si="9">+IF(F37&lt;&gt;0,IF(I37&lt;&gt;0,(ROUNDUP(D37*F37*G37*H37*(I37),0)),(ROUNDUP(D37*F37*G37*H37,0))),0)</f>
        <v>5768883</v>
      </c>
      <c r="L37" s="599"/>
      <c r="M37" s="600"/>
      <c r="N37" s="600"/>
    </row>
    <row r="38" spans="2:14" s="333" customFormat="1" ht="12.75" hidden="1" customHeight="1" thickBot="1">
      <c r="B38" s="891" t="s">
        <v>432</v>
      </c>
      <c r="C38" s="892"/>
      <c r="D38" s="542">
        <v>7380728.25</v>
      </c>
      <c r="E38" s="350" t="s">
        <v>199</v>
      </c>
      <c r="F38" s="353"/>
      <c r="G38" s="601">
        <v>0.35</v>
      </c>
      <c r="H38" s="602" t="e">
        <f t="shared" ref="H38:H39" si="10">+IF(F38&lt;&gt;0,Duracion,"")-1</f>
        <v>#VALUE!</v>
      </c>
      <c r="I38" s="602">
        <f t="shared" ref="I38:I46" si="11">+I37</f>
        <v>2.2999999999999998</v>
      </c>
      <c r="J38" s="354">
        <f t="shared" si="9"/>
        <v>0</v>
      </c>
      <c r="L38" s="599"/>
      <c r="M38" s="600"/>
      <c r="N38" s="600"/>
    </row>
    <row r="39" spans="2:14" s="333" customFormat="1" ht="12.75" hidden="1" customHeight="1" thickBot="1">
      <c r="B39" s="891" t="s">
        <v>433</v>
      </c>
      <c r="C39" s="892"/>
      <c r="D39" s="542">
        <v>7380728.25</v>
      </c>
      <c r="E39" s="350" t="s">
        <v>199</v>
      </c>
      <c r="F39" s="353"/>
      <c r="G39" s="601">
        <v>0.35</v>
      </c>
      <c r="H39" s="602" t="e">
        <f t="shared" si="10"/>
        <v>#VALUE!</v>
      </c>
      <c r="I39" s="602">
        <f t="shared" si="11"/>
        <v>2.2999999999999998</v>
      </c>
      <c r="J39" s="354">
        <f t="shared" si="9"/>
        <v>0</v>
      </c>
      <c r="L39" s="599"/>
      <c r="M39" s="600"/>
      <c r="N39" s="600"/>
    </row>
    <row r="40" spans="2:14" s="333" customFormat="1">
      <c r="B40" s="891" t="s">
        <v>434</v>
      </c>
      <c r="C40" s="892"/>
      <c r="D40" s="541">
        <f>+D37</f>
        <v>8360700</v>
      </c>
      <c r="E40" s="350" t="s">
        <v>199</v>
      </c>
      <c r="F40" s="353">
        <v>1</v>
      </c>
      <c r="G40" s="601">
        <v>0.1</v>
      </c>
      <c r="H40" s="602">
        <v>1</v>
      </c>
      <c r="I40" s="602">
        <f t="shared" si="11"/>
        <v>2.2999999999999998</v>
      </c>
      <c r="J40" s="354">
        <f t="shared" si="9"/>
        <v>1922961</v>
      </c>
      <c r="L40" s="599"/>
      <c r="M40" s="600"/>
      <c r="N40" s="600"/>
    </row>
    <row r="41" spans="2:14" s="333" customFormat="1" hidden="1">
      <c r="B41" s="891" t="s">
        <v>435</v>
      </c>
      <c r="C41" s="892"/>
      <c r="D41" s="541">
        <f>+D40</f>
        <v>8360700</v>
      </c>
      <c r="E41" s="350" t="s">
        <v>199</v>
      </c>
      <c r="F41" s="353">
        <v>1</v>
      </c>
      <c r="G41" s="601">
        <v>0</v>
      </c>
      <c r="H41" s="602">
        <v>2</v>
      </c>
      <c r="I41" s="602">
        <f t="shared" si="11"/>
        <v>2.2999999999999998</v>
      </c>
      <c r="J41" s="354">
        <f t="shared" si="9"/>
        <v>0</v>
      </c>
      <c r="L41" s="599"/>
      <c r="M41" s="600"/>
      <c r="N41" s="600"/>
    </row>
    <row r="42" spans="2:14" s="333" customFormat="1">
      <c r="B42" s="891" t="s">
        <v>1468</v>
      </c>
      <c r="C42" s="892"/>
      <c r="D42" s="541">
        <f>+D41</f>
        <v>8360700</v>
      </c>
      <c r="E42" s="350" t="s">
        <v>199</v>
      </c>
      <c r="F42" s="353">
        <v>1</v>
      </c>
      <c r="G42" s="601">
        <v>0.1</v>
      </c>
      <c r="H42" s="602">
        <v>2</v>
      </c>
      <c r="I42" s="602">
        <f t="shared" si="11"/>
        <v>2.2999999999999998</v>
      </c>
      <c r="J42" s="354">
        <f t="shared" si="9"/>
        <v>3845922</v>
      </c>
      <c r="L42" s="599"/>
      <c r="M42" s="600"/>
      <c r="N42" s="600"/>
    </row>
    <row r="43" spans="2:14" s="333" customFormat="1">
      <c r="B43" s="891" t="s">
        <v>436</v>
      </c>
      <c r="C43" s="892"/>
      <c r="D43" s="541">
        <f>+D42</f>
        <v>8360700</v>
      </c>
      <c r="E43" s="350" t="s">
        <v>199</v>
      </c>
      <c r="F43" s="353">
        <v>1</v>
      </c>
      <c r="G43" s="601">
        <v>0.2</v>
      </c>
      <c r="H43" s="602">
        <f>+Duracion</f>
        <v>4</v>
      </c>
      <c r="I43" s="602">
        <f>+I41</f>
        <v>2.2999999999999998</v>
      </c>
      <c r="J43" s="354">
        <f t="shared" si="9"/>
        <v>15383688</v>
      </c>
      <c r="L43" s="599"/>
      <c r="M43" s="600"/>
      <c r="N43" s="600"/>
    </row>
    <row r="44" spans="2:14" s="333" customFormat="1">
      <c r="B44" s="891" t="s">
        <v>437</v>
      </c>
      <c r="C44" s="892"/>
      <c r="D44" s="541">
        <v>5050000</v>
      </c>
      <c r="E44" s="350" t="s">
        <v>199</v>
      </c>
      <c r="F44" s="353">
        <v>1</v>
      </c>
      <c r="G44" s="601">
        <v>0.05</v>
      </c>
      <c r="H44" s="603">
        <v>2</v>
      </c>
      <c r="I44" s="602">
        <f t="shared" si="11"/>
        <v>2.2999999999999998</v>
      </c>
      <c r="J44" s="354">
        <f t="shared" si="9"/>
        <v>1161500</v>
      </c>
      <c r="L44" s="599"/>
      <c r="M44" s="600"/>
      <c r="N44" s="600"/>
    </row>
    <row r="45" spans="2:14" s="333" customFormat="1">
      <c r="B45" s="891" t="s">
        <v>438</v>
      </c>
      <c r="C45" s="892"/>
      <c r="D45" s="541">
        <v>6795750</v>
      </c>
      <c r="E45" s="350" t="s">
        <v>199</v>
      </c>
      <c r="F45" s="353">
        <v>1</v>
      </c>
      <c r="G45" s="601">
        <v>0.2</v>
      </c>
      <c r="H45" s="602">
        <f>+IF(F45&lt;&gt;0,Duracion,"")</f>
        <v>4</v>
      </c>
      <c r="I45" s="602">
        <f t="shared" si="11"/>
        <v>2.2999999999999998</v>
      </c>
      <c r="J45" s="354">
        <f t="shared" si="9"/>
        <v>12504180</v>
      </c>
      <c r="L45" s="599"/>
      <c r="M45" s="600"/>
      <c r="N45" s="600"/>
    </row>
    <row r="46" spans="2:14" s="333" customFormat="1">
      <c r="B46" s="891" t="s">
        <v>439</v>
      </c>
      <c r="C46" s="892"/>
      <c r="D46" s="541">
        <f>+D45</f>
        <v>6795750</v>
      </c>
      <c r="E46" s="350" t="s">
        <v>199</v>
      </c>
      <c r="F46" s="353">
        <v>1</v>
      </c>
      <c r="G46" s="601">
        <v>0.3</v>
      </c>
      <c r="H46" s="602">
        <f>+IF(F46&lt;&gt;0,Duracion,"")</f>
        <v>4</v>
      </c>
      <c r="I46" s="602">
        <f t="shared" si="11"/>
        <v>2.2999999999999998</v>
      </c>
      <c r="J46" s="354">
        <f t="shared" si="9"/>
        <v>18756270</v>
      </c>
      <c r="L46" s="599"/>
      <c r="M46" s="600"/>
      <c r="N46" s="600"/>
    </row>
    <row r="47" spans="2:14" s="333" customFormat="1" ht="6" customHeight="1" thickBot="1"/>
    <row r="48" spans="2:14" s="333" customFormat="1" ht="20" customHeight="1" thickBot="1">
      <c r="B48" s="604" t="s">
        <v>441</v>
      </c>
      <c r="C48" s="605"/>
      <c r="D48" s="605"/>
      <c r="E48" s="605"/>
      <c r="F48" s="605"/>
      <c r="G48" s="605"/>
      <c r="H48" s="605"/>
      <c r="I48" s="605"/>
      <c r="J48" s="606"/>
    </row>
    <row r="49" spans="2:14" s="333" customFormat="1" ht="13.25" customHeight="1">
      <c r="B49" s="891" t="s">
        <v>1783</v>
      </c>
      <c r="C49" s="892"/>
      <c r="D49" s="542">
        <v>3800000</v>
      </c>
      <c r="E49" s="585" t="s">
        <v>199</v>
      </c>
      <c r="F49" s="353">
        <v>1</v>
      </c>
      <c r="G49" s="586">
        <v>1</v>
      </c>
      <c r="H49" s="602">
        <v>0</v>
      </c>
      <c r="I49" s="602">
        <v>2.2999999999999998</v>
      </c>
      <c r="J49" s="607">
        <f>+IF(F49&lt;&gt;0,IF(I49&lt;&gt;0,(ROUNDUP(D49*F49*G49*H49*(I49),0)),(ROUNDUP(D49*F49*G49*H49,0))),0)</f>
        <v>0</v>
      </c>
      <c r="L49" s="599"/>
      <c r="M49" s="600"/>
      <c r="N49" s="600"/>
    </row>
    <row r="50" spans="2:14" s="333" customFormat="1" ht="13.25" customHeight="1">
      <c r="B50" s="891" t="s">
        <v>442</v>
      </c>
      <c r="C50" s="892"/>
      <c r="D50" s="542">
        <v>3900000</v>
      </c>
      <c r="E50" s="585" t="s">
        <v>199</v>
      </c>
      <c r="F50" s="353">
        <v>1</v>
      </c>
      <c r="G50" s="586">
        <v>1</v>
      </c>
      <c r="H50" s="602">
        <v>0</v>
      </c>
      <c r="I50" s="602">
        <v>2.2999999999999998</v>
      </c>
      <c r="J50" s="607">
        <f>+IF(F50&lt;&gt;0,IF(I50&lt;&gt;0,(ROUNDUP(D50*F50*G50*H50*(I50),0)),(ROUNDUP(D50*F50*G50*H50,0))),0)</f>
        <v>0</v>
      </c>
      <c r="L50" s="599"/>
      <c r="M50" s="600"/>
      <c r="N50" s="600"/>
    </row>
    <row r="51" spans="2:14" s="333" customFormat="1" ht="14">
      <c r="B51" s="891" t="s">
        <v>443</v>
      </c>
      <c r="C51" s="892"/>
      <c r="D51" s="542">
        <v>3680000</v>
      </c>
      <c r="E51" s="585" t="s">
        <v>199</v>
      </c>
      <c r="F51" s="353">
        <v>1</v>
      </c>
      <c r="G51" s="586">
        <v>0.3</v>
      </c>
      <c r="H51" s="602">
        <f>+IF(F51&lt;&gt;0,Duracion,"")</f>
        <v>4</v>
      </c>
      <c r="I51" s="602">
        <v>2.2999999999999998</v>
      </c>
      <c r="J51" s="607">
        <f t="shared" ref="J51:J56" si="12">+IF(F51&lt;&gt;0,IF(I51&lt;&gt;0,(ROUNDUP(D51*F51*G51*H51*(I51),0)),(ROUNDUP(D51*F51*G51*H51,0))),0)</f>
        <v>10156800</v>
      </c>
      <c r="L51" s="599"/>
      <c r="M51" s="600"/>
      <c r="N51" s="600"/>
    </row>
    <row r="52" spans="2:14" s="333" customFormat="1" ht="14">
      <c r="B52" s="891" t="s">
        <v>444</v>
      </c>
      <c r="C52" s="892"/>
      <c r="D52" s="542">
        <v>2330000</v>
      </c>
      <c r="E52" s="585" t="s">
        <v>199</v>
      </c>
      <c r="F52" s="353">
        <v>1</v>
      </c>
      <c r="G52" s="586">
        <v>0.3</v>
      </c>
      <c r="H52" s="602">
        <f>+Duracion</f>
        <v>4</v>
      </c>
      <c r="I52" s="602">
        <v>2.2999999999999998</v>
      </c>
      <c r="J52" s="607">
        <f t="shared" si="12"/>
        <v>6430800</v>
      </c>
      <c r="L52" s="599"/>
      <c r="M52" s="600"/>
      <c r="N52" s="600"/>
    </row>
    <row r="53" spans="2:14" s="333" customFormat="1" ht="12.75" hidden="1" customHeight="1">
      <c r="B53" s="891" t="s">
        <v>445</v>
      </c>
      <c r="C53" s="892"/>
      <c r="D53" s="542">
        <v>1426506.9000000001</v>
      </c>
      <c r="E53" s="585" t="s">
        <v>199</v>
      </c>
      <c r="F53" s="353"/>
      <c r="G53" s="586"/>
      <c r="H53" s="602" t="str">
        <f>+IF(F53&lt;&gt;0,Duracion,"")</f>
        <v/>
      </c>
      <c r="I53" s="602">
        <v>2.2999999999999998</v>
      </c>
      <c r="J53" s="607">
        <f t="shared" si="12"/>
        <v>0</v>
      </c>
      <c r="L53" s="599"/>
      <c r="M53" s="600"/>
      <c r="N53" s="600"/>
    </row>
    <row r="54" spans="2:14" s="333" customFormat="1" ht="12.75" hidden="1" customHeight="1">
      <c r="B54" s="891" t="s">
        <v>446</v>
      </c>
      <c r="C54" s="892"/>
      <c r="D54" s="542">
        <v>2067166.3320000002</v>
      </c>
      <c r="E54" s="585" t="s">
        <v>199</v>
      </c>
      <c r="F54" s="353"/>
      <c r="G54" s="586"/>
      <c r="H54" s="602" t="str">
        <f>+IF(F54&lt;&gt;0,Duracion,"")</f>
        <v/>
      </c>
      <c r="I54" s="602">
        <v>2.2999999999999998</v>
      </c>
      <c r="J54" s="607">
        <f t="shared" si="12"/>
        <v>0</v>
      </c>
      <c r="L54" s="599"/>
      <c r="M54" s="600"/>
      <c r="N54" s="600"/>
    </row>
    <row r="55" spans="2:14" s="333" customFormat="1" ht="12.75" hidden="1" customHeight="1">
      <c r="B55" s="891" t="s">
        <v>447</v>
      </c>
      <c r="C55" s="892"/>
      <c r="D55" s="542">
        <v>1745607.1248000003</v>
      </c>
      <c r="E55" s="585" t="s">
        <v>199</v>
      </c>
      <c r="F55" s="353"/>
      <c r="G55" s="586"/>
      <c r="H55" s="602" t="str">
        <f>+IF(F55&lt;&gt;0,Duracion,"")</f>
        <v/>
      </c>
      <c r="I55" s="602">
        <v>2.2999999999999998</v>
      </c>
      <c r="J55" s="607">
        <f t="shared" si="12"/>
        <v>0</v>
      </c>
      <c r="L55" s="599"/>
      <c r="M55" s="600"/>
      <c r="N55" s="600"/>
    </row>
    <row r="56" spans="2:14" s="333" customFormat="1" ht="14">
      <c r="B56" s="891" t="s">
        <v>448</v>
      </c>
      <c r="C56" s="892"/>
      <c r="D56" s="542">
        <v>2100000</v>
      </c>
      <c r="E56" s="585" t="s">
        <v>199</v>
      </c>
      <c r="F56" s="353">
        <v>1</v>
      </c>
      <c r="G56" s="586">
        <v>0.3</v>
      </c>
      <c r="H56" s="602">
        <f>+IF(F56&lt;&gt;0,Duracion,"")</f>
        <v>4</v>
      </c>
      <c r="I56" s="602">
        <v>2.2999999999999998</v>
      </c>
      <c r="J56" s="607">
        <f t="shared" si="12"/>
        <v>5796000</v>
      </c>
      <c r="L56" s="599"/>
      <c r="M56" s="600"/>
      <c r="N56" s="600"/>
    </row>
    <row r="57" spans="2:14" s="349" customFormat="1" ht="26" customHeight="1" thickBot="1">
      <c r="B57" s="893" t="s">
        <v>449</v>
      </c>
      <c r="C57" s="894"/>
      <c r="D57" s="894"/>
      <c r="E57" s="894"/>
      <c r="F57" s="894"/>
      <c r="G57" s="894"/>
      <c r="H57" s="894"/>
      <c r="I57" s="894"/>
      <c r="J57" s="608">
        <f>+ROUND(SUM(J17:J56),0)</f>
        <v>139618004</v>
      </c>
    </row>
    <row r="58" spans="2:14" s="333" customFormat="1" ht="14" thickBot="1">
      <c r="B58" s="332"/>
      <c r="C58" s="332"/>
      <c r="D58" s="332"/>
      <c r="E58" s="332"/>
      <c r="F58" s="332"/>
      <c r="G58" s="332"/>
      <c r="H58" s="332"/>
      <c r="I58" s="332"/>
      <c r="J58" s="332"/>
    </row>
    <row r="59" spans="2:14" s="333" customFormat="1" ht="15.75" customHeight="1">
      <c r="B59" s="917" t="s">
        <v>450</v>
      </c>
      <c r="C59" s="918"/>
      <c r="D59" s="918"/>
      <c r="E59" s="918"/>
      <c r="F59" s="918"/>
      <c r="G59" s="918"/>
      <c r="H59" s="918"/>
      <c r="I59" s="918"/>
      <c r="J59" s="919"/>
    </row>
    <row r="60" spans="2:14" s="333" customFormat="1" ht="32.5" customHeight="1">
      <c r="B60" s="920" t="s">
        <v>201</v>
      </c>
      <c r="C60" s="921"/>
      <c r="D60" s="921"/>
      <c r="E60" s="587" t="s">
        <v>217</v>
      </c>
      <c r="F60" s="587" t="s">
        <v>16</v>
      </c>
      <c r="G60" s="587" t="s">
        <v>451</v>
      </c>
      <c r="H60" s="922" t="s">
        <v>452</v>
      </c>
      <c r="I60" s="923"/>
      <c r="J60" s="356" t="s">
        <v>429</v>
      </c>
    </row>
    <row r="61" spans="2:14" s="333" customFormat="1" ht="18" customHeight="1">
      <c r="B61" s="897" t="s">
        <v>455</v>
      </c>
      <c r="C61" s="898"/>
      <c r="D61" s="898"/>
      <c r="E61" s="609" t="s">
        <v>453</v>
      </c>
      <c r="F61" s="609">
        <v>1</v>
      </c>
      <c r="G61" s="610">
        <f t="shared" ref="G61" si="13">+IF(F61&lt;&gt;0,Duracion,"")</f>
        <v>4</v>
      </c>
      <c r="H61" s="899">
        <v>850000</v>
      </c>
      <c r="I61" s="899"/>
      <c r="J61" s="611">
        <f>+H61*G61*F61</f>
        <v>3400000</v>
      </c>
    </row>
    <row r="62" spans="2:14" s="333" customFormat="1" ht="30.5" customHeight="1">
      <c r="B62" s="897" t="s">
        <v>456</v>
      </c>
      <c r="C62" s="898"/>
      <c r="D62" s="898"/>
      <c r="E62" s="609" t="s">
        <v>453</v>
      </c>
      <c r="F62" s="609">
        <v>1</v>
      </c>
      <c r="G62" s="610">
        <f>+IF(F62&lt;&gt;0,Duracion,"")</f>
        <v>4</v>
      </c>
      <c r="H62" s="899">
        <v>320000</v>
      </c>
      <c r="I62" s="899"/>
      <c r="J62" s="611">
        <f>+H62*G62*F62</f>
        <v>1280000</v>
      </c>
    </row>
    <row r="63" spans="2:14" s="333" customFormat="1" ht="56" customHeight="1">
      <c r="B63" s="924" t="s">
        <v>1823</v>
      </c>
      <c r="C63" s="925"/>
      <c r="D63" s="925"/>
      <c r="E63" s="609" t="s">
        <v>453</v>
      </c>
      <c r="F63" s="609">
        <v>1</v>
      </c>
      <c r="G63" s="610">
        <v>0</v>
      </c>
      <c r="H63" s="899">
        <v>5200000</v>
      </c>
      <c r="I63" s="899"/>
      <c r="J63" s="611">
        <f>+H63*G63*F63</f>
        <v>0</v>
      </c>
    </row>
    <row r="64" spans="2:14" s="333" customFormat="1" ht="27" customHeight="1">
      <c r="B64" s="924" t="s">
        <v>1469</v>
      </c>
      <c r="C64" s="925"/>
      <c r="D64" s="925"/>
      <c r="E64" s="609" t="s">
        <v>453</v>
      </c>
      <c r="F64" s="609">
        <v>1</v>
      </c>
      <c r="G64" s="610">
        <f>+Duracion</f>
        <v>4</v>
      </c>
      <c r="H64" s="899">
        <v>830000</v>
      </c>
      <c r="I64" s="899"/>
      <c r="J64" s="611">
        <f>+ROUND(H64*G64*F64,0)</f>
        <v>3320000</v>
      </c>
      <c r="M64" s="357"/>
    </row>
    <row r="65" spans="2:14" s="333" customFormat="1" ht="27" customHeight="1">
      <c r="B65" s="897" t="s">
        <v>454</v>
      </c>
      <c r="C65" s="898"/>
      <c r="D65" s="898"/>
      <c r="E65" s="609" t="s">
        <v>453</v>
      </c>
      <c r="F65" s="609">
        <v>1</v>
      </c>
      <c r="G65" s="610">
        <f>+H52</f>
        <v>4</v>
      </c>
      <c r="H65" s="899">
        <v>3100000</v>
      </c>
      <c r="I65" s="899"/>
      <c r="J65" s="611">
        <f>+H65*G65*F65</f>
        <v>12400000</v>
      </c>
    </row>
    <row r="66" spans="2:14" s="349" customFormat="1" ht="26" customHeight="1" thickBot="1">
      <c r="B66" s="893" t="s">
        <v>457</v>
      </c>
      <c r="C66" s="894"/>
      <c r="D66" s="894"/>
      <c r="E66" s="894"/>
      <c r="F66" s="894"/>
      <c r="G66" s="894"/>
      <c r="H66" s="894"/>
      <c r="I66" s="894"/>
      <c r="J66" s="355">
        <f>SUM(J63:J65)</f>
        <v>15720000</v>
      </c>
    </row>
    <row r="67" spans="2:14" s="333" customFormat="1" ht="6" customHeight="1" thickBot="1">
      <c r="B67" s="332"/>
      <c r="C67" s="332"/>
      <c r="D67" s="332"/>
      <c r="E67" s="332"/>
      <c r="F67" s="332"/>
      <c r="G67" s="332"/>
      <c r="H67" s="332"/>
      <c r="I67" s="332"/>
      <c r="J67" s="332"/>
    </row>
    <row r="68" spans="2:14" s="333" customFormat="1" ht="18" customHeight="1">
      <c r="B68" s="900" t="s">
        <v>458</v>
      </c>
      <c r="C68" s="901"/>
      <c r="D68" s="901"/>
      <c r="E68" s="901"/>
      <c r="F68" s="901"/>
      <c r="G68" s="901"/>
      <c r="H68" s="901"/>
      <c r="I68" s="901"/>
      <c r="J68" s="902"/>
    </row>
    <row r="69" spans="2:14" s="333" customFormat="1" ht="38" customHeight="1" thickBot="1">
      <c r="B69" s="905" t="s">
        <v>201</v>
      </c>
      <c r="C69" s="906"/>
      <c r="D69" s="906"/>
      <c r="E69" s="588" t="s">
        <v>217</v>
      </c>
      <c r="F69" s="588" t="s">
        <v>16</v>
      </c>
      <c r="G69" s="588" t="s">
        <v>451</v>
      </c>
      <c r="H69" s="907" t="s">
        <v>452</v>
      </c>
      <c r="I69" s="908"/>
      <c r="J69" s="358" t="s">
        <v>429</v>
      </c>
    </row>
    <row r="70" spans="2:14" s="333" customFormat="1" ht="28.25" customHeight="1">
      <c r="B70" s="909" t="s">
        <v>459</v>
      </c>
      <c r="C70" s="910"/>
      <c r="D70" s="910"/>
      <c r="E70" s="612" t="s">
        <v>453</v>
      </c>
      <c r="F70" s="612">
        <v>1</v>
      </c>
      <c r="G70" s="613">
        <f>+IF(F70&lt;&gt;0,Duracion,"")</f>
        <v>4</v>
      </c>
      <c r="H70" s="911">
        <v>800000</v>
      </c>
      <c r="I70" s="911"/>
      <c r="J70" s="614">
        <f>+ROUND(H70*G70*F70,0)</f>
        <v>3200000</v>
      </c>
    </row>
    <row r="71" spans="2:14" s="349" customFormat="1" ht="25.25" customHeight="1" thickBot="1">
      <c r="B71" s="893" t="s">
        <v>460</v>
      </c>
      <c r="C71" s="894"/>
      <c r="D71" s="894"/>
      <c r="E71" s="894"/>
      <c r="F71" s="894"/>
      <c r="G71" s="894"/>
      <c r="H71" s="894"/>
      <c r="I71" s="894"/>
      <c r="J71" s="608">
        <f>+J70</f>
        <v>3200000</v>
      </c>
    </row>
    <row r="72" spans="2:14" s="333" customFormat="1" ht="9.5" customHeight="1" thickBot="1">
      <c r="B72" s="332"/>
      <c r="C72" s="332"/>
      <c r="D72" s="332"/>
      <c r="E72" s="332"/>
      <c r="F72" s="332"/>
      <c r="G72" s="332"/>
      <c r="H72" s="332"/>
      <c r="I72" s="332"/>
      <c r="J72" s="332"/>
    </row>
    <row r="73" spans="2:14" s="333" customFormat="1" ht="17" thickBot="1">
      <c r="B73" s="912" t="s">
        <v>461</v>
      </c>
      <c r="C73" s="913"/>
      <c r="D73" s="913"/>
      <c r="E73" s="913"/>
      <c r="F73" s="913"/>
      <c r="G73" s="913"/>
      <c r="H73" s="913"/>
      <c r="I73" s="913"/>
      <c r="J73" s="914"/>
      <c r="M73" s="349"/>
      <c r="N73" s="349"/>
    </row>
    <row r="74" spans="2:14" s="349" customFormat="1" ht="20" customHeight="1" thickBot="1">
      <c r="B74" s="903" t="s">
        <v>462</v>
      </c>
      <c r="C74" s="904"/>
      <c r="D74" s="904"/>
      <c r="E74" s="904"/>
      <c r="F74" s="904"/>
      <c r="G74" s="904"/>
      <c r="H74" s="904"/>
      <c r="I74" s="904"/>
      <c r="J74" s="359">
        <f>+J71+J66+J57</f>
        <v>158538004</v>
      </c>
    </row>
    <row r="75" spans="2:14" s="349" customFormat="1" ht="20" customHeight="1" thickBot="1">
      <c r="B75" s="903" t="s">
        <v>463</v>
      </c>
      <c r="C75" s="904"/>
      <c r="D75" s="904"/>
      <c r="E75" s="904"/>
      <c r="F75" s="904"/>
      <c r="G75" s="904"/>
      <c r="H75" s="904"/>
      <c r="I75" s="904"/>
      <c r="J75" s="359">
        <f>+ROUNDDOWN(J74*0.19,0)</f>
        <v>30122220</v>
      </c>
    </row>
    <row r="76" spans="2:14" s="349" customFormat="1" ht="20" customHeight="1" thickBot="1">
      <c r="B76" s="903" t="s">
        <v>464</v>
      </c>
      <c r="C76" s="904"/>
      <c r="D76" s="904"/>
      <c r="E76" s="904"/>
      <c r="F76" s="904"/>
      <c r="G76" s="904"/>
      <c r="H76" s="904"/>
      <c r="I76" s="904"/>
      <c r="J76" s="359"/>
    </row>
    <row r="77" spans="2:14" s="333" customFormat="1" ht="20" customHeight="1" thickBot="1">
      <c r="B77" s="915" t="s">
        <v>465</v>
      </c>
      <c r="C77" s="916"/>
      <c r="D77" s="916"/>
      <c r="E77" s="916"/>
      <c r="F77" s="916"/>
      <c r="G77" s="916"/>
      <c r="H77" s="916"/>
      <c r="I77" s="916"/>
      <c r="J77" s="355">
        <f>+ROUND(J74+J75,0)</f>
        <v>188660224</v>
      </c>
      <c r="L77" s="360">
        <v>50000000000</v>
      </c>
      <c r="M77" s="349"/>
      <c r="N77" s="349"/>
    </row>
    <row r="78" spans="2:14" s="333" customFormat="1">
      <c r="L78" s="360">
        <f>+L77*8/100</f>
        <v>4000000000</v>
      </c>
      <c r="M78" s="349"/>
      <c r="N78" s="349"/>
    </row>
    <row r="79" spans="2:14" s="333" customFormat="1">
      <c r="M79" s="349"/>
      <c r="N79" s="349"/>
    </row>
    <row r="80" spans="2:14" s="333" customFormat="1">
      <c r="M80" s="349"/>
      <c r="N80" s="349"/>
    </row>
    <row r="81" spans="2:14" s="333" customFormat="1">
      <c r="M81" s="349"/>
      <c r="N81" s="349"/>
    </row>
    <row r="82" spans="2:14" s="333" customFormat="1" ht="20" customHeight="1">
      <c r="B82" s="615" t="s">
        <v>1470</v>
      </c>
      <c r="C82" s="349"/>
      <c r="D82" s="349"/>
      <c r="E82" s="349"/>
      <c r="F82" s="349"/>
      <c r="G82" s="349"/>
      <c r="H82" s="349"/>
      <c r="I82" s="349"/>
      <c r="M82" s="349"/>
      <c r="N82" s="349"/>
    </row>
    <row r="83" spans="2:14" s="333" customFormat="1" ht="40" customHeight="1">
      <c r="B83" s="896" t="s">
        <v>1471</v>
      </c>
      <c r="C83" s="896"/>
      <c r="D83" s="896"/>
      <c r="E83" s="896"/>
      <c r="F83" s="896"/>
      <c r="G83" s="896"/>
      <c r="H83" s="896"/>
      <c r="I83" s="896"/>
      <c r="J83" s="361"/>
    </row>
    <row r="84" spans="2:14" s="333" customFormat="1" ht="20" customHeight="1">
      <c r="B84" s="895" t="s">
        <v>1472</v>
      </c>
      <c r="C84" s="895"/>
      <c r="D84" s="895"/>
      <c r="E84" s="895"/>
      <c r="F84" s="895"/>
      <c r="G84" s="895"/>
      <c r="H84" s="895"/>
      <c r="I84" s="895"/>
      <c r="J84" s="362"/>
    </row>
    <row r="85" spans="2:14" s="333" customFormat="1" ht="40" customHeight="1">
      <c r="B85" s="896" t="s">
        <v>1473</v>
      </c>
      <c r="C85" s="896"/>
      <c r="D85" s="896"/>
      <c r="E85" s="896"/>
      <c r="F85" s="896"/>
      <c r="G85" s="896"/>
      <c r="H85" s="896"/>
      <c r="I85" s="896"/>
      <c r="J85" s="362"/>
    </row>
    <row r="86" spans="2:14" ht="40" customHeight="1">
      <c r="B86" s="896" t="s">
        <v>1474</v>
      </c>
      <c r="C86" s="896"/>
      <c r="D86" s="896"/>
      <c r="E86" s="896"/>
      <c r="F86" s="896"/>
      <c r="G86" s="896"/>
      <c r="H86" s="896"/>
      <c r="I86" s="896"/>
    </row>
  </sheetData>
  <mergeCells count="84">
    <mergeCell ref="B35:C35"/>
    <mergeCell ref="B37:C37"/>
    <mergeCell ref="B38:C38"/>
    <mergeCell ref="B39:C39"/>
    <mergeCell ref="B40:C40"/>
    <mergeCell ref="B27:C27"/>
    <mergeCell ref="B33:C33"/>
    <mergeCell ref="B28:C28"/>
    <mergeCell ref="B29:C29"/>
    <mergeCell ref="B30:C30"/>
    <mergeCell ref="B31:C31"/>
    <mergeCell ref="B32:C32"/>
    <mergeCell ref="B22:C22"/>
    <mergeCell ref="B23:C23"/>
    <mergeCell ref="B24:C24"/>
    <mergeCell ref="B25:C25"/>
    <mergeCell ref="B26:C26"/>
    <mergeCell ref="B17:C17"/>
    <mergeCell ref="B18:C18"/>
    <mergeCell ref="B19:C19"/>
    <mergeCell ref="B20:C20"/>
    <mergeCell ref="B21:C21"/>
    <mergeCell ref="C10:E10"/>
    <mergeCell ref="F10:G10"/>
    <mergeCell ref="B13:J13"/>
    <mergeCell ref="B14:C15"/>
    <mergeCell ref="D14:D15"/>
    <mergeCell ref="E14:E15"/>
    <mergeCell ref="F14:F15"/>
    <mergeCell ref="G14:G15"/>
    <mergeCell ref="H14:H15"/>
    <mergeCell ref="I14:I15"/>
    <mergeCell ref="J14:J15"/>
    <mergeCell ref="B2:C6"/>
    <mergeCell ref="D2:H6"/>
    <mergeCell ref="I2:J6"/>
    <mergeCell ref="B8:J8"/>
    <mergeCell ref="B9:E9"/>
    <mergeCell ref="F9:G9"/>
    <mergeCell ref="B75:I75"/>
    <mergeCell ref="B77:I77"/>
    <mergeCell ref="B59:J59"/>
    <mergeCell ref="B60:D60"/>
    <mergeCell ref="H60:I60"/>
    <mergeCell ref="B62:D62"/>
    <mergeCell ref="H62:I62"/>
    <mergeCell ref="B64:D64"/>
    <mergeCell ref="H64:I64"/>
    <mergeCell ref="B65:D65"/>
    <mergeCell ref="H65:I65"/>
    <mergeCell ref="B63:D63"/>
    <mergeCell ref="H63:I63"/>
    <mergeCell ref="B84:I84"/>
    <mergeCell ref="B85:I85"/>
    <mergeCell ref="B86:I86"/>
    <mergeCell ref="B61:D61"/>
    <mergeCell ref="H61:I61"/>
    <mergeCell ref="B66:I66"/>
    <mergeCell ref="B68:J68"/>
    <mergeCell ref="B74:I74"/>
    <mergeCell ref="B69:D69"/>
    <mergeCell ref="H69:I69"/>
    <mergeCell ref="B70:D70"/>
    <mergeCell ref="H70:I70"/>
    <mergeCell ref="B71:I71"/>
    <mergeCell ref="B73:J73"/>
    <mergeCell ref="B76:I76"/>
    <mergeCell ref="B83:I83"/>
    <mergeCell ref="B53:C53"/>
    <mergeCell ref="B54:C54"/>
    <mergeCell ref="B55:C55"/>
    <mergeCell ref="B56:C56"/>
    <mergeCell ref="B57:I57"/>
    <mergeCell ref="B52:C52"/>
    <mergeCell ref="B44:C44"/>
    <mergeCell ref="B45:C45"/>
    <mergeCell ref="B36:C36"/>
    <mergeCell ref="B46:C46"/>
    <mergeCell ref="B51:C51"/>
    <mergeCell ref="B50:C50"/>
    <mergeCell ref="B49:C49"/>
    <mergeCell ref="B41:C41"/>
    <mergeCell ref="B42:C42"/>
    <mergeCell ref="B43:C43"/>
  </mergeCells>
  <phoneticPr fontId="3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J59"/>
  <sheetViews>
    <sheetView topLeftCell="A21" zoomScaleNormal="100" workbookViewId="0">
      <selection activeCell="B34" sqref="B34"/>
    </sheetView>
  </sheetViews>
  <sheetFormatPr baseColWidth="10" defaultColWidth="7.33203125" defaultRowHeight="24" customHeight="1"/>
  <cols>
    <col min="1" max="1" width="12.6640625" style="117" customWidth="1"/>
    <col min="2" max="2" width="74.5" style="117" customWidth="1"/>
    <col min="3" max="3" width="13.33203125" style="117" customWidth="1"/>
    <col min="4" max="4" width="17.5" style="177" customWidth="1"/>
    <col min="5" max="5" width="19.1640625" style="175" customWidth="1"/>
    <col min="6" max="6" width="28.5" style="178" customWidth="1"/>
    <col min="7" max="7" width="32.33203125" style="117" customWidth="1"/>
    <col min="8" max="8" width="27.33203125" style="117" customWidth="1"/>
    <col min="9" max="9" width="21.6640625" style="118" customWidth="1"/>
    <col min="10" max="10" width="31.83203125" style="117" customWidth="1"/>
    <col min="11" max="222" width="7.33203125" style="117"/>
    <col min="223" max="223" width="10.6640625" style="117" customWidth="1"/>
    <col min="224" max="224" width="50.6640625" style="117" customWidth="1"/>
    <col min="225" max="225" width="10.6640625" style="117" customWidth="1"/>
    <col min="226" max="226" width="14.83203125" style="117" customWidth="1"/>
    <col min="227" max="227" width="19.1640625" style="117" customWidth="1"/>
    <col min="228" max="228" width="28.5" style="117" customWidth="1"/>
    <col min="229" max="229" width="6.6640625" style="117" customWidth="1"/>
    <col min="230" max="230" width="5.83203125" style="117" customWidth="1"/>
    <col min="231" max="231" width="19.33203125" style="117" customWidth="1"/>
    <col min="232" max="232" width="16.33203125" style="117" customWidth="1"/>
    <col min="233" max="238" width="12.6640625" style="117" customWidth="1"/>
    <col min="239" max="239" width="21.6640625" style="117" customWidth="1"/>
    <col min="240" max="240" width="8.6640625" style="117" customWidth="1"/>
    <col min="241" max="241" width="11.33203125" style="117" customWidth="1"/>
    <col min="242" max="478" width="7.33203125" style="117"/>
    <col min="479" max="479" width="10.6640625" style="117" customWidth="1"/>
    <col min="480" max="480" width="50.6640625" style="117" customWidth="1"/>
    <col min="481" max="481" width="10.6640625" style="117" customWidth="1"/>
    <col min="482" max="482" width="14.83203125" style="117" customWidth="1"/>
    <col min="483" max="483" width="19.1640625" style="117" customWidth="1"/>
    <col min="484" max="484" width="28.5" style="117" customWidth="1"/>
    <col min="485" max="485" width="6.6640625" style="117" customWidth="1"/>
    <col min="486" max="486" width="5.83203125" style="117" customWidth="1"/>
    <col min="487" max="487" width="19.33203125" style="117" customWidth="1"/>
    <col min="488" max="488" width="16.33203125" style="117" customWidth="1"/>
    <col min="489" max="494" width="12.6640625" style="117" customWidth="1"/>
    <col min="495" max="495" width="21.6640625" style="117" customWidth="1"/>
    <col min="496" max="496" width="8.6640625" style="117" customWidth="1"/>
    <col min="497" max="497" width="11.33203125" style="117" customWidth="1"/>
    <col min="498" max="734" width="7.33203125" style="117"/>
    <col min="735" max="735" width="10.6640625" style="117" customWidth="1"/>
    <col min="736" max="736" width="50.6640625" style="117" customWidth="1"/>
    <col min="737" max="737" width="10.6640625" style="117" customWidth="1"/>
    <col min="738" max="738" width="14.83203125" style="117" customWidth="1"/>
    <col min="739" max="739" width="19.1640625" style="117" customWidth="1"/>
    <col min="740" max="740" width="28.5" style="117" customWidth="1"/>
    <col min="741" max="741" width="6.6640625" style="117" customWidth="1"/>
    <col min="742" max="742" width="5.83203125" style="117" customWidth="1"/>
    <col min="743" max="743" width="19.33203125" style="117" customWidth="1"/>
    <col min="744" max="744" width="16.33203125" style="117" customWidth="1"/>
    <col min="745" max="750" width="12.6640625" style="117" customWidth="1"/>
    <col min="751" max="751" width="21.6640625" style="117" customWidth="1"/>
    <col min="752" max="752" width="8.6640625" style="117" customWidth="1"/>
    <col min="753" max="753" width="11.33203125" style="117" customWidth="1"/>
    <col min="754" max="990" width="7.33203125" style="117"/>
    <col min="991" max="991" width="10.6640625" style="117" customWidth="1"/>
    <col min="992" max="992" width="50.6640625" style="117" customWidth="1"/>
    <col min="993" max="993" width="10.6640625" style="117" customWidth="1"/>
    <col min="994" max="994" width="14.83203125" style="117" customWidth="1"/>
    <col min="995" max="995" width="19.1640625" style="117" customWidth="1"/>
    <col min="996" max="996" width="28.5" style="117" customWidth="1"/>
    <col min="997" max="997" width="6.6640625" style="117" customWidth="1"/>
    <col min="998" max="998" width="5.83203125" style="117" customWidth="1"/>
    <col min="999" max="999" width="19.33203125" style="117" customWidth="1"/>
    <col min="1000" max="1000" width="16.33203125" style="117" customWidth="1"/>
    <col min="1001" max="1006" width="12.6640625" style="117" customWidth="1"/>
    <col min="1007" max="1007" width="21.6640625" style="117" customWidth="1"/>
    <col min="1008" max="1008" width="8.6640625" style="117" customWidth="1"/>
    <col min="1009" max="1009" width="11.33203125" style="117" customWidth="1"/>
    <col min="1010" max="1246" width="7.33203125" style="117"/>
    <col min="1247" max="1247" width="10.6640625" style="117" customWidth="1"/>
    <col min="1248" max="1248" width="50.6640625" style="117" customWidth="1"/>
    <col min="1249" max="1249" width="10.6640625" style="117" customWidth="1"/>
    <col min="1250" max="1250" width="14.83203125" style="117" customWidth="1"/>
    <col min="1251" max="1251" width="19.1640625" style="117" customWidth="1"/>
    <col min="1252" max="1252" width="28.5" style="117" customWidth="1"/>
    <col min="1253" max="1253" width="6.6640625" style="117" customWidth="1"/>
    <col min="1254" max="1254" width="5.83203125" style="117" customWidth="1"/>
    <col min="1255" max="1255" width="19.33203125" style="117" customWidth="1"/>
    <col min="1256" max="1256" width="16.33203125" style="117" customWidth="1"/>
    <col min="1257" max="1262" width="12.6640625" style="117" customWidth="1"/>
    <col min="1263" max="1263" width="21.6640625" style="117" customWidth="1"/>
    <col min="1264" max="1264" width="8.6640625" style="117" customWidth="1"/>
    <col min="1265" max="1265" width="11.33203125" style="117" customWidth="1"/>
    <col min="1266" max="1502" width="7.33203125" style="117"/>
    <col min="1503" max="1503" width="10.6640625" style="117" customWidth="1"/>
    <col min="1504" max="1504" width="50.6640625" style="117" customWidth="1"/>
    <col min="1505" max="1505" width="10.6640625" style="117" customWidth="1"/>
    <col min="1506" max="1506" width="14.83203125" style="117" customWidth="1"/>
    <col min="1507" max="1507" width="19.1640625" style="117" customWidth="1"/>
    <col min="1508" max="1508" width="28.5" style="117" customWidth="1"/>
    <col min="1509" max="1509" width="6.6640625" style="117" customWidth="1"/>
    <col min="1510" max="1510" width="5.83203125" style="117" customWidth="1"/>
    <col min="1511" max="1511" width="19.33203125" style="117" customWidth="1"/>
    <col min="1512" max="1512" width="16.33203125" style="117" customWidth="1"/>
    <col min="1513" max="1518" width="12.6640625" style="117" customWidth="1"/>
    <col min="1519" max="1519" width="21.6640625" style="117" customWidth="1"/>
    <col min="1520" max="1520" width="8.6640625" style="117" customWidth="1"/>
    <col min="1521" max="1521" width="11.33203125" style="117" customWidth="1"/>
    <col min="1522" max="1758" width="7.33203125" style="117"/>
    <col min="1759" max="1759" width="10.6640625" style="117" customWidth="1"/>
    <col min="1760" max="1760" width="50.6640625" style="117" customWidth="1"/>
    <col min="1761" max="1761" width="10.6640625" style="117" customWidth="1"/>
    <col min="1762" max="1762" width="14.83203125" style="117" customWidth="1"/>
    <col min="1763" max="1763" width="19.1640625" style="117" customWidth="1"/>
    <col min="1764" max="1764" width="28.5" style="117" customWidth="1"/>
    <col min="1765" max="1765" width="6.6640625" style="117" customWidth="1"/>
    <col min="1766" max="1766" width="5.83203125" style="117" customWidth="1"/>
    <col min="1767" max="1767" width="19.33203125" style="117" customWidth="1"/>
    <col min="1768" max="1768" width="16.33203125" style="117" customWidth="1"/>
    <col min="1769" max="1774" width="12.6640625" style="117" customWidth="1"/>
    <col min="1775" max="1775" width="21.6640625" style="117" customWidth="1"/>
    <col min="1776" max="1776" width="8.6640625" style="117" customWidth="1"/>
    <col min="1777" max="1777" width="11.33203125" style="117" customWidth="1"/>
    <col min="1778" max="2014" width="7.33203125" style="117"/>
    <col min="2015" max="2015" width="10.6640625" style="117" customWidth="1"/>
    <col min="2016" max="2016" width="50.6640625" style="117" customWidth="1"/>
    <col min="2017" max="2017" width="10.6640625" style="117" customWidth="1"/>
    <col min="2018" max="2018" width="14.83203125" style="117" customWidth="1"/>
    <col min="2019" max="2019" width="19.1640625" style="117" customWidth="1"/>
    <col min="2020" max="2020" width="28.5" style="117" customWidth="1"/>
    <col min="2021" max="2021" width="6.6640625" style="117" customWidth="1"/>
    <col min="2022" max="2022" width="5.83203125" style="117" customWidth="1"/>
    <col min="2023" max="2023" width="19.33203125" style="117" customWidth="1"/>
    <col min="2024" max="2024" width="16.33203125" style="117" customWidth="1"/>
    <col min="2025" max="2030" width="12.6640625" style="117" customWidth="1"/>
    <col min="2031" max="2031" width="21.6640625" style="117" customWidth="1"/>
    <col min="2032" max="2032" width="8.6640625" style="117" customWidth="1"/>
    <col min="2033" max="2033" width="11.33203125" style="117" customWidth="1"/>
    <col min="2034" max="2270" width="7.33203125" style="117"/>
    <col min="2271" max="2271" width="10.6640625" style="117" customWidth="1"/>
    <col min="2272" max="2272" width="50.6640625" style="117" customWidth="1"/>
    <col min="2273" max="2273" width="10.6640625" style="117" customWidth="1"/>
    <col min="2274" max="2274" width="14.83203125" style="117" customWidth="1"/>
    <col min="2275" max="2275" width="19.1640625" style="117" customWidth="1"/>
    <col min="2276" max="2276" width="28.5" style="117" customWidth="1"/>
    <col min="2277" max="2277" width="6.6640625" style="117" customWidth="1"/>
    <col min="2278" max="2278" width="5.83203125" style="117" customWidth="1"/>
    <col min="2279" max="2279" width="19.33203125" style="117" customWidth="1"/>
    <col min="2280" max="2280" width="16.33203125" style="117" customWidth="1"/>
    <col min="2281" max="2286" width="12.6640625" style="117" customWidth="1"/>
    <col min="2287" max="2287" width="21.6640625" style="117" customWidth="1"/>
    <col min="2288" max="2288" width="8.6640625" style="117" customWidth="1"/>
    <col min="2289" max="2289" width="11.33203125" style="117" customWidth="1"/>
    <col min="2290" max="2526" width="7.33203125" style="117"/>
    <col min="2527" max="2527" width="10.6640625" style="117" customWidth="1"/>
    <col min="2528" max="2528" width="50.6640625" style="117" customWidth="1"/>
    <col min="2529" max="2529" width="10.6640625" style="117" customWidth="1"/>
    <col min="2530" max="2530" width="14.83203125" style="117" customWidth="1"/>
    <col min="2531" max="2531" width="19.1640625" style="117" customWidth="1"/>
    <col min="2532" max="2532" width="28.5" style="117" customWidth="1"/>
    <col min="2533" max="2533" width="6.6640625" style="117" customWidth="1"/>
    <col min="2534" max="2534" width="5.83203125" style="117" customWidth="1"/>
    <col min="2535" max="2535" width="19.33203125" style="117" customWidth="1"/>
    <col min="2536" max="2536" width="16.33203125" style="117" customWidth="1"/>
    <col min="2537" max="2542" width="12.6640625" style="117" customWidth="1"/>
    <col min="2543" max="2543" width="21.6640625" style="117" customWidth="1"/>
    <col min="2544" max="2544" width="8.6640625" style="117" customWidth="1"/>
    <col min="2545" max="2545" width="11.33203125" style="117" customWidth="1"/>
    <col min="2546" max="2782" width="7.33203125" style="117"/>
    <col min="2783" max="2783" width="10.6640625" style="117" customWidth="1"/>
    <col min="2784" max="2784" width="50.6640625" style="117" customWidth="1"/>
    <col min="2785" max="2785" width="10.6640625" style="117" customWidth="1"/>
    <col min="2786" max="2786" width="14.83203125" style="117" customWidth="1"/>
    <col min="2787" max="2787" width="19.1640625" style="117" customWidth="1"/>
    <col min="2788" max="2788" width="28.5" style="117" customWidth="1"/>
    <col min="2789" max="2789" width="6.6640625" style="117" customWidth="1"/>
    <col min="2790" max="2790" width="5.83203125" style="117" customWidth="1"/>
    <col min="2791" max="2791" width="19.33203125" style="117" customWidth="1"/>
    <col min="2792" max="2792" width="16.33203125" style="117" customWidth="1"/>
    <col min="2793" max="2798" width="12.6640625" style="117" customWidth="1"/>
    <col min="2799" max="2799" width="21.6640625" style="117" customWidth="1"/>
    <col min="2800" max="2800" width="8.6640625" style="117" customWidth="1"/>
    <col min="2801" max="2801" width="11.33203125" style="117" customWidth="1"/>
    <col min="2802" max="3038" width="7.33203125" style="117"/>
    <col min="3039" max="3039" width="10.6640625" style="117" customWidth="1"/>
    <col min="3040" max="3040" width="50.6640625" style="117" customWidth="1"/>
    <col min="3041" max="3041" width="10.6640625" style="117" customWidth="1"/>
    <col min="3042" max="3042" width="14.83203125" style="117" customWidth="1"/>
    <col min="3043" max="3043" width="19.1640625" style="117" customWidth="1"/>
    <col min="3044" max="3044" width="28.5" style="117" customWidth="1"/>
    <col min="3045" max="3045" width="6.6640625" style="117" customWidth="1"/>
    <col min="3046" max="3046" width="5.83203125" style="117" customWidth="1"/>
    <col min="3047" max="3047" width="19.33203125" style="117" customWidth="1"/>
    <col min="3048" max="3048" width="16.33203125" style="117" customWidth="1"/>
    <col min="3049" max="3054" width="12.6640625" style="117" customWidth="1"/>
    <col min="3055" max="3055" width="21.6640625" style="117" customWidth="1"/>
    <col min="3056" max="3056" width="8.6640625" style="117" customWidth="1"/>
    <col min="3057" max="3057" width="11.33203125" style="117" customWidth="1"/>
    <col min="3058" max="3294" width="7.33203125" style="117"/>
    <col min="3295" max="3295" width="10.6640625" style="117" customWidth="1"/>
    <col min="3296" max="3296" width="50.6640625" style="117" customWidth="1"/>
    <col min="3297" max="3297" width="10.6640625" style="117" customWidth="1"/>
    <col min="3298" max="3298" width="14.83203125" style="117" customWidth="1"/>
    <col min="3299" max="3299" width="19.1640625" style="117" customWidth="1"/>
    <col min="3300" max="3300" width="28.5" style="117" customWidth="1"/>
    <col min="3301" max="3301" width="6.6640625" style="117" customWidth="1"/>
    <col min="3302" max="3302" width="5.83203125" style="117" customWidth="1"/>
    <col min="3303" max="3303" width="19.33203125" style="117" customWidth="1"/>
    <col min="3304" max="3304" width="16.33203125" style="117" customWidth="1"/>
    <col min="3305" max="3310" width="12.6640625" style="117" customWidth="1"/>
    <col min="3311" max="3311" width="21.6640625" style="117" customWidth="1"/>
    <col min="3312" max="3312" width="8.6640625" style="117" customWidth="1"/>
    <col min="3313" max="3313" width="11.33203125" style="117" customWidth="1"/>
    <col min="3314" max="3550" width="7.33203125" style="117"/>
    <col min="3551" max="3551" width="10.6640625" style="117" customWidth="1"/>
    <col min="3552" max="3552" width="50.6640625" style="117" customWidth="1"/>
    <col min="3553" max="3553" width="10.6640625" style="117" customWidth="1"/>
    <col min="3554" max="3554" width="14.83203125" style="117" customWidth="1"/>
    <col min="3555" max="3555" width="19.1640625" style="117" customWidth="1"/>
    <col min="3556" max="3556" width="28.5" style="117" customWidth="1"/>
    <col min="3557" max="3557" width="6.6640625" style="117" customWidth="1"/>
    <col min="3558" max="3558" width="5.83203125" style="117" customWidth="1"/>
    <col min="3559" max="3559" width="19.33203125" style="117" customWidth="1"/>
    <col min="3560" max="3560" width="16.33203125" style="117" customWidth="1"/>
    <col min="3561" max="3566" width="12.6640625" style="117" customWidth="1"/>
    <col min="3567" max="3567" width="21.6640625" style="117" customWidth="1"/>
    <col min="3568" max="3568" width="8.6640625" style="117" customWidth="1"/>
    <col min="3569" max="3569" width="11.33203125" style="117" customWidth="1"/>
    <col min="3570" max="3806" width="7.33203125" style="117"/>
    <col min="3807" max="3807" width="10.6640625" style="117" customWidth="1"/>
    <col min="3808" max="3808" width="50.6640625" style="117" customWidth="1"/>
    <col min="3809" max="3809" width="10.6640625" style="117" customWidth="1"/>
    <col min="3810" max="3810" width="14.83203125" style="117" customWidth="1"/>
    <col min="3811" max="3811" width="19.1640625" style="117" customWidth="1"/>
    <col min="3812" max="3812" width="28.5" style="117" customWidth="1"/>
    <col min="3813" max="3813" width="6.6640625" style="117" customWidth="1"/>
    <col min="3814" max="3814" width="5.83203125" style="117" customWidth="1"/>
    <col min="3815" max="3815" width="19.33203125" style="117" customWidth="1"/>
    <col min="3816" max="3816" width="16.33203125" style="117" customWidth="1"/>
    <col min="3817" max="3822" width="12.6640625" style="117" customWidth="1"/>
    <col min="3823" max="3823" width="21.6640625" style="117" customWidth="1"/>
    <col min="3824" max="3824" width="8.6640625" style="117" customWidth="1"/>
    <col min="3825" max="3825" width="11.33203125" style="117" customWidth="1"/>
    <col min="3826" max="4062" width="7.33203125" style="117"/>
    <col min="4063" max="4063" width="10.6640625" style="117" customWidth="1"/>
    <col min="4064" max="4064" width="50.6640625" style="117" customWidth="1"/>
    <col min="4065" max="4065" width="10.6640625" style="117" customWidth="1"/>
    <col min="4066" max="4066" width="14.83203125" style="117" customWidth="1"/>
    <col min="4067" max="4067" width="19.1640625" style="117" customWidth="1"/>
    <col min="4068" max="4068" width="28.5" style="117" customWidth="1"/>
    <col min="4069" max="4069" width="6.6640625" style="117" customWidth="1"/>
    <col min="4070" max="4070" width="5.83203125" style="117" customWidth="1"/>
    <col min="4071" max="4071" width="19.33203125" style="117" customWidth="1"/>
    <col min="4072" max="4072" width="16.33203125" style="117" customWidth="1"/>
    <col min="4073" max="4078" width="12.6640625" style="117" customWidth="1"/>
    <col min="4079" max="4079" width="21.6640625" style="117" customWidth="1"/>
    <col min="4080" max="4080" width="8.6640625" style="117" customWidth="1"/>
    <col min="4081" max="4081" width="11.33203125" style="117" customWidth="1"/>
    <col min="4082" max="4318" width="7.33203125" style="117"/>
    <col min="4319" max="4319" width="10.6640625" style="117" customWidth="1"/>
    <col min="4320" max="4320" width="50.6640625" style="117" customWidth="1"/>
    <col min="4321" max="4321" width="10.6640625" style="117" customWidth="1"/>
    <col min="4322" max="4322" width="14.83203125" style="117" customWidth="1"/>
    <col min="4323" max="4323" width="19.1640625" style="117" customWidth="1"/>
    <col min="4324" max="4324" width="28.5" style="117" customWidth="1"/>
    <col min="4325" max="4325" width="6.6640625" style="117" customWidth="1"/>
    <col min="4326" max="4326" width="5.83203125" style="117" customWidth="1"/>
    <col min="4327" max="4327" width="19.33203125" style="117" customWidth="1"/>
    <col min="4328" max="4328" width="16.33203125" style="117" customWidth="1"/>
    <col min="4329" max="4334" width="12.6640625" style="117" customWidth="1"/>
    <col min="4335" max="4335" width="21.6640625" style="117" customWidth="1"/>
    <col min="4336" max="4336" width="8.6640625" style="117" customWidth="1"/>
    <col min="4337" max="4337" width="11.33203125" style="117" customWidth="1"/>
    <col min="4338" max="4574" width="7.33203125" style="117"/>
    <col min="4575" max="4575" width="10.6640625" style="117" customWidth="1"/>
    <col min="4576" max="4576" width="50.6640625" style="117" customWidth="1"/>
    <col min="4577" max="4577" width="10.6640625" style="117" customWidth="1"/>
    <col min="4578" max="4578" width="14.83203125" style="117" customWidth="1"/>
    <col min="4579" max="4579" width="19.1640625" style="117" customWidth="1"/>
    <col min="4580" max="4580" width="28.5" style="117" customWidth="1"/>
    <col min="4581" max="4581" width="6.6640625" style="117" customWidth="1"/>
    <col min="4582" max="4582" width="5.83203125" style="117" customWidth="1"/>
    <col min="4583" max="4583" width="19.33203125" style="117" customWidth="1"/>
    <col min="4584" max="4584" width="16.33203125" style="117" customWidth="1"/>
    <col min="4585" max="4590" width="12.6640625" style="117" customWidth="1"/>
    <col min="4591" max="4591" width="21.6640625" style="117" customWidth="1"/>
    <col min="4592" max="4592" width="8.6640625" style="117" customWidth="1"/>
    <col min="4593" max="4593" width="11.33203125" style="117" customWidth="1"/>
    <col min="4594" max="4830" width="7.33203125" style="117"/>
    <col min="4831" max="4831" width="10.6640625" style="117" customWidth="1"/>
    <col min="4832" max="4832" width="50.6640625" style="117" customWidth="1"/>
    <col min="4833" max="4833" width="10.6640625" style="117" customWidth="1"/>
    <col min="4834" max="4834" width="14.83203125" style="117" customWidth="1"/>
    <col min="4835" max="4835" width="19.1640625" style="117" customWidth="1"/>
    <col min="4836" max="4836" width="28.5" style="117" customWidth="1"/>
    <col min="4837" max="4837" width="6.6640625" style="117" customWidth="1"/>
    <col min="4838" max="4838" width="5.83203125" style="117" customWidth="1"/>
    <col min="4839" max="4839" width="19.33203125" style="117" customWidth="1"/>
    <col min="4840" max="4840" width="16.33203125" style="117" customWidth="1"/>
    <col min="4841" max="4846" width="12.6640625" style="117" customWidth="1"/>
    <col min="4847" max="4847" width="21.6640625" style="117" customWidth="1"/>
    <col min="4848" max="4848" width="8.6640625" style="117" customWidth="1"/>
    <col min="4849" max="4849" width="11.33203125" style="117" customWidth="1"/>
    <col min="4850" max="5086" width="7.33203125" style="117"/>
    <col min="5087" max="5087" width="10.6640625" style="117" customWidth="1"/>
    <col min="5088" max="5088" width="50.6640625" style="117" customWidth="1"/>
    <col min="5089" max="5089" width="10.6640625" style="117" customWidth="1"/>
    <col min="5090" max="5090" width="14.83203125" style="117" customWidth="1"/>
    <col min="5091" max="5091" width="19.1640625" style="117" customWidth="1"/>
    <col min="5092" max="5092" width="28.5" style="117" customWidth="1"/>
    <col min="5093" max="5093" width="6.6640625" style="117" customWidth="1"/>
    <col min="5094" max="5094" width="5.83203125" style="117" customWidth="1"/>
    <col min="5095" max="5095" width="19.33203125" style="117" customWidth="1"/>
    <col min="5096" max="5096" width="16.33203125" style="117" customWidth="1"/>
    <col min="5097" max="5102" width="12.6640625" style="117" customWidth="1"/>
    <col min="5103" max="5103" width="21.6640625" style="117" customWidth="1"/>
    <col min="5104" max="5104" width="8.6640625" style="117" customWidth="1"/>
    <col min="5105" max="5105" width="11.33203125" style="117" customWidth="1"/>
    <col min="5106" max="5342" width="7.33203125" style="117"/>
    <col min="5343" max="5343" width="10.6640625" style="117" customWidth="1"/>
    <col min="5344" max="5344" width="50.6640625" style="117" customWidth="1"/>
    <col min="5345" max="5345" width="10.6640625" style="117" customWidth="1"/>
    <col min="5346" max="5346" width="14.83203125" style="117" customWidth="1"/>
    <col min="5347" max="5347" width="19.1640625" style="117" customWidth="1"/>
    <col min="5348" max="5348" width="28.5" style="117" customWidth="1"/>
    <col min="5349" max="5349" width="6.6640625" style="117" customWidth="1"/>
    <col min="5350" max="5350" width="5.83203125" style="117" customWidth="1"/>
    <col min="5351" max="5351" width="19.33203125" style="117" customWidth="1"/>
    <col min="5352" max="5352" width="16.33203125" style="117" customWidth="1"/>
    <col min="5353" max="5358" width="12.6640625" style="117" customWidth="1"/>
    <col min="5359" max="5359" width="21.6640625" style="117" customWidth="1"/>
    <col min="5360" max="5360" width="8.6640625" style="117" customWidth="1"/>
    <col min="5361" max="5361" width="11.33203125" style="117" customWidth="1"/>
    <col min="5362" max="5598" width="7.33203125" style="117"/>
    <col min="5599" max="5599" width="10.6640625" style="117" customWidth="1"/>
    <col min="5600" max="5600" width="50.6640625" style="117" customWidth="1"/>
    <col min="5601" max="5601" width="10.6640625" style="117" customWidth="1"/>
    <col min="5602" max="5602" width="14.83203125" style="117" customWidth="1"/>
    <col min="5603" max="5603" width="19.1640625" style="117" customWidth="1"/>
    <col min="5604" max="5604" width="28.5" style="117" customWidth="1"/>
    <col min="5605" max="5605" width="6.6640625" style="117" customWidth="1"/>
    <col min="5606" max="5606" width="5.83203125" style="117" customWidth="1"/>
    <col min="5607" max="5607" width="19.33203125" style="117" customWidth="1"/>
    <col min="5608" max="5608" width="16.33203125" style="117" customWidth="1"/>
    <col min="5609" max="5614" width="12.6640625" style="117" customWidth="1"/>
    <col min="5615" max="5615" width="21.6640625" style="117" customWidth="1"/>
    <col min="5616" max="5616" width="8.6640625" style="117" customWidth="1"/>
    <col min="5617" max="5617" width="11.33203125" style="117" customWidth="1"/>
    <col min="5618" max="5854" width="7.33203125" style="117"/>
    <col min="5855" max="5855" width="10.6640625" style="117" customWidth="1"/>
    <col min="5856" max="5856" width="50.6640625" style="117" customWidth="1"/>
    <col min="5857" max="5857" width="10.6640625" style="117" customWidth="1"/>
    <col min="5858" max="5858" width="14.83203125" style="117" customWidth="1"/>
    <col min="5859" max="5859" width="19.1640625" style="117" customWidth="1"/>
    <col min="5860" max="5860" width="28.5" style="117" customWidth="1"/>
    <col min="5861" max="5861" width="6.6640625" style="117" customWidth="1"/>
    <col min="5862" max="5862" width="5.83203125" style="117" customWidth="1"/>
    <col min="5863" max="5863" width="19.33203125" style="117" customWidth="1"/>
    <col min="5864" max="5864" width="16.33203125" style="117" customWidth="1"/>
    <col min="5865" max="5870" width="12.6640625" style="117" customWidth="1"/>
    <col min="5871" max="5871" width="21.6640625" style="117" customWidth="1"/>
    <col min="5872" max="5872" width="8.6640625" style="117" customWidth="1"/>
    <col min="5873" max="5873" width="11.33203125" style="117" customWidth="1"/>
    <col min="5874" max="6110" width="7.33203125" style="117"/>
    <col min="6111" max="6111" width="10.6640625" style="117" customWidth="1"/>
    <col min="6112" max="6112" width="50.6640625" style="117" customWidth="1"/>
    <col min="6113" max="6113" width="10.6640625" style="117" customWidth="1"/>
    <col min="6114" max="6114" width="14.83203125" style="117" customWidth="1"/>
    <col min="6115" max="6115" width="19.1640625" style="117" customWidth="1"/>
    <col min="6116" max="6116" width="28.5" style="117" customWidth="1"/>
    <col min="6117" max="6117" width="6.6640625" style="117" customWidth="1"/>
    <col min="6118" max="6118" width="5.83203125" style="117" customWidth="1"/>
    <col min="6119" max="6119" width="19.33203125" style="117" customWidth="1"/>
    <col min="6120" max="6120" width="16.33203125" style="117" customWidth="1"/>
    <col min="6121" max="6126" width="12.6640625" style="117" customWidth="1"/>
    <col min="6127" max="6127" width="21.6640625" style="117" customWidth="1"/>
    <col min="6128" max="6128" width="8.6640625" style="117" customWidth="1"/>
    <col min="6129" max="6129" width="11.33203125" style="117" customWidth="1"/>
    <col min="6130" max="6366" width="7.33203125" style="117"/>
    <col min="6367" max="6367" width="10.6640625" style="117" customWidth="1"/>
    <col min="6368" max="6368" width="50.6640625" style="117" customWidth="1"/>
    <col min="6369" max="6369" width="10.6640625" style="117" customWidth="1"/>
    <col min="6370" max="6370" width="14.83203125" style="117" customWidth="1"/>
    <col min="6371" max="6371" width="19.1640625" style="117" customWidth="1"/>
    <col min="6372" max="6372" width="28.5" style="117" customWidth="1"/>
    <col min="6373" max="6373" width="6.6640625" style="117" customWidth="1"/>
    <col min="6374" max="6374" width="5.83203125" style="117" customWidth="1"/>
    <col min="6375" max="6375" width="19.33203125" style="117" customWidth="1"/>
    <col min="6376" max="6376" width="16.33203125" style="117" customWidth="1"/>
    <col min="6377" max="6382" width="12.6640625" style="117" customWidth="1"/>
    <col min="6383" max="6383" width="21.6640625" style="117" customWidth="1"/>
    <col min="6384" max="6384" width="8.6640625" style="117" customWidth="1"/>
    <col min="6385" max="6385" width="11.33203125" style="117" customWidth="1"/>
    <col min="6386" max="6622" width="7.33203125" style="117"/>
    <col min="6623" max="6623" width="10.6640625" style="117" customWidth="1"/>
    <col min="6624" max="6624" width="50.6640625" style="117" customWidth="1"/>
    <col min="6625" max="6625" width="10.6640625" style="117" customWidth="1"/>
    <col min="6626" max="6626" width="14.83203125" style="117" customWidth="1"/>
    <col min="6627" max="6627" width="19.1640625" style="117" customWidth="1"/>
    <col min="6628" max="6628" width="28.5" style="117" customWidth="1"/>
    <col min="6629" max="6629" width="6.6640625" style="117" customWidth="1"/>
    <col min="6630" max="6630" width="5.83203125" style="117" customWidth="1"/>
    <col min="6631" max="6631" width="19.33203125" style="117" customWidth="1"/>
    <col min="6632" max="6632" width="16.33203125" style="117" customWidth="1"/>
    <col min="6633" max="6638" width="12.6640625" style="117" customWidth="1"/>
    <col min="6639" max="6639" width="21.6640625" style="117" customWidth="1"/>
    <col min="6640" max="6640" width="8.6640625" style="117" customWidth="1"/>
    <col min="6641" max="6641" width="11.33203125" style="117" customWidth="1"/>
    <col min="6642" max="6878" width="7.33203125" style="117"/>
    <col min="6879" max="6879" width="10.6640625" style="117" customWidth="1"/>
    <col min="6880" max="6880" width="50.6640625" style="117" customWidth="1"/>
    <col min="6881" max="6881" width="10.6640625" style="117" customWidth="1"/>
    <col min="6882" max="6882" width="14.83203125" style="117" customWidth="1"/>
    <col min="6883" max="6883" width="19.1640625" style="117" customWidth="1"/>
    <col min="6884" max="6884" width="28.5" style="117" customWidth="1"/>
    <col min="6885" max="6885" width="6.6640625" style="117" customWidth="1"/>
    <col min="6886" max="6886" width="5.83203125" style="117" customWidth="1"/>
    <col min="6887" max="6887" width="19.33203125" style="117" customWidth="1"/>
    <col min="6888" max="6888" width="16.33203125" style="117" customWidth="1"/>
    <col min="6889" max="6894" width="12.6640625" style="117" customWidth="1"/>
    <col min="6895" max="6895" width="21.6640625" style="117" customWidth="1"/>
    <col min="6896" max="6896" width="8.6640625" style="117" customWidth="1"/>
    <col min="6897" max="6897" width="11.33203125" style="117" customWidth="1"/>
    <col min="6898" max="7134" width="7.33203125" style="117"/>
    <col min="7135" max="7135" width="10.6640625" style="117" customWidth="1"/>
    <col min="7136" max="7136" width="50.6640625" style="117" customWidth="1"/>
    <col min="7137" max="7137" width="10.6640625" style="117" customWidth="1"/>
    <col min="7138" max="7138" width="14.83203125" style="117" customWidth="1"/>
    <col min="7139" max="7139" width="19.1640625" style="117" customWidth="1"/>
    <col min="7140" max="7140" width="28.5" style="117" customWidth="1"/>
    <col min="7141" max="7141" width="6.6640625" style="117" customWidth="1"/>
    <col min="7142" max="7142" width="5.83203125" style="117" customWidth="1"/>
    <col min="7143" max="7143" width="19.33203125" style="117" customWidth="1"/>
    <col min="7144" max="7144" width="16.33203125" style="117" customWidth="1"/>
    <col min="7145" max="7150" width="12.6640625" style="117" customWidth="1"/>
    <col min="7151" max="7151" width="21.6640625" style="117" customWidth="1"/>
    <col min="7152" max="7152" width="8.6640625" style="117" customWidth="1"/>
    <col min="7153" max="7153" width="11.33203125" style="117" customWidth="1"/>
    <col min="7154" max="7390" width="7.33203125" style="117"/>
    <col min="7391" max="7391" width="10.6640625" style="117" customWidth="1"/>
    <col min="7392" max="7392" width="50.6640625" style="117" customWidth="1"/>
    <col min="7393" max="7393" width="10.6640625" style="117" customWidth="1"/>
    <col min="7394" max="7394" width="14.83203125" style="117" customWidth="1"/>
    <col min="7395" max="7395" width="19.1640625" style="117" customWidth="1"/>
    <col min="7396" max="7396" width="28.5" style="117" customWidth="1"/>
    <col min="7397" max="7397" width="6.6640625" style="117" customWidth="1"/>
    <col min="7398" max="7398" width="5.83203125" style="117" customWidth="1"/>
    <col min="7399" max="7399" width="19.33203125" style="117" customWidth="1"/>
    <col min="7400" max="7400" width="16.33203125" style="117" customWidth="1"/>
    <col min="7401" max="7406" width="12.6640625" style="117" customWidth="1"/>
    <col min="7407" max="7407" width="21.6640625" style="117" customWidth="1"/>
    <col min="7408" max="7408" width="8.6640625" style="117" customWidth="1"/>
    <col min="7409" max="7409" width="11.33203125" style="117" customWidth="1"/>
    <col min="7410" max="7646" width="7.33203125" style="117"/>
    <col min="7647" max="7647" width="10.6640625" style="117" customWidth="1"/>
    <col min="7648" max="7648" width="50.6640625" style="117" customWidth="1"/>
    <col min="7649" max="7649" width="10.6640625" style="117" customWidth="1"/>
    <col min="7650" max="7650" width="14.83203125" style="117" customWidth="1"/>
    <col min="7651" max="7651" width="19.1640625" style="117" customWidth="1"/>
    <col min="7652" max="7652" width="28.5" style="117" customWidth="1"/>
    <col min="7653" max="7653" width="6.6640625" style="117" customWidth="1"/>
    <col min="7654" max="7654" width="5.83203125" style="117" customWidth="1"/>
    <col min="7655" max="7655" width="19.33203125" style="117" customWidth="1"/>
    <col min="7656" max="7656" width="16.33203125" style="117" customWidth="1"/>
    <col min="7657" max="7662" width="12.6640625" style="117" customWidth="1"/>
    <col min="7663" max="7663" width="21.6640625" style="117" customWidth="1"/>
    <col min="7664" max="7664" width="8.6640625" style="117" customWidth="1"/>
    <col min="7665" max="7665" width="11.33203125" style="117" customWidth="1"/>
    <col min="7666" max="7902" width="7.33203125" style="117"/>
    <col min="7903" max="7903" width="10.6640625" style="117" customWidth="1"/>
    <col min="7904" max="7904" width="50.6640625" style="117" customWidth="1"/>
    <col min="7905" max="7905" width="10.6640625" style="117" customWidth="1"/>
    <col min="7906" max="7906" width="14.83203125" style="117" customWidth="1"/>
    <col min="7907" max="7907" width="19.1640625" style="117" customWidth="1"/>
    <col min="7908" max="7908" width="28.5" style="117" customWidth="1"/>
    <col min="7909" max="7909" width="6.6640625" style="117" customWidth="1"/>
    <col min="7910" max="7910" width="5.83203125" style="117" customWidth="1"/>
    <col min="7911" max="7911" width="19.33203125" style="117" customWidth="1"/>
    <col min="7912" max="7912" width="16.33203125" style="117" customWidth="1"/>
    <col min="7913" max="7918" width="12.6640625" style="117" customWidth="1"/>
    <col min="7919" max="7919" width="21.6640625" style="117" customWidth="1"/>
    <col min="7920" max="7920" width="8.6640625" style="117" customWidth="1"/>
    <col min="7921" max="7921" width="11.33203125" style="117" customWidth="1"/>
    <col min="7922" max="8158" width="7.33203125" style="117"/>
    <col min="8159" max="8159" width="10.6640625" style="117" customWidth="1"/>
    <col min="8160" max="8160" width="50.6640625" style="117" customWidth="1"/>
    <col min="8161" max="8161" width="10.6640625" style="117" customWidth="1"/>
    <col min="8162" max="8162" width="14.83203125" style="117" customWidth="1"/>
    <col min="8163" max="8163" width="19.1640625" style="117" customWidth="1"/>
    <col min="8164" max="8164" width="28.5" style="117" customWidth="1"/>
    <col min="8165" max="8165" width="6.6640625" style="117" customWidth="1"/>
    <col min="8166" max="8166" width="5.83203125" style="117" customWidth="1"/>
    <col min="8167" max="8167" width="19.33203125" style="117" customWidth="1"/>
    <col min="8168" max="8168" width="16.33203125" style="117" customWidth="1"/>
    <col min="8169" max="8174" width="12.6640625" style="117" customWidth="1"/>
    <col min="8175" max="8175" width="21.6640625" style="117" customWidth="1"/>
    <col min="8176" max="8176" width="8.6640625" style="117" customWidth="1"/>
    <col min="8177" max="8177" width="11.33203125" style="117" customWidth="1"/>
    <col min="8178" max="8414" width="7.33203125" style="117"/>
    <col min="8415" max="8415" width="10.6640625" style="117" customWidth="1"/>
    <col min="8416" max="8416" width="50.6640625" style="117" customWidth="1"/>
    <col min="8417" max="8417" width="10.6640625" style="117" customWidth="1"/>
    <col min="8418" max="8418" width="14.83203125" style="117" customWidth="1"/>
    <col min="8419" max="8419" width="19.1640625" style="117" customWidth="1"/>
    <col min="8420" max="8420" width="28.5" style="117" customWidth="1"/>
    <col min="8421" max="8421" width="6.6640625" style="117" customWidth="1"/>
    <col min="8422" max="8422" width="5.83203125" style="117" customWidth="1"/>
    <col min="8423" max="8423" width="19.33203125" style="117" customWidth="1"/>
    <col min="8424" max="8424" width="16.33203125" style="117" customWidth="1"/>
    <col min="8425" max="8430" width="12.6640625" style="117" customWidth="1"/>
    <col min="8431" max="8431" width="21.6640625" style="117" customWidth="1"/>
    <col min="8432" max="8432" width="8.6640625" style="117" customWidth="1"/>
    <col min="8433" max="8433" width="11.33203125" style="117" customWidth="1"/>
    <col min="8434" max="8670" width="7.33203125" style="117"/>
    <col min="8671" max="8671" width="10.6640625" style="117" customWidth="1"/>
    <col min="8672" max="8672" width="50.6640625" style="117" customWidth="1"/>
    <col min="8673" max="8673" width="10.6640625" style="117" customWidth="1"/>
    <col min="8674" max="8674" width="14.83203125" style="117" customWidth="1"/>
    <col min="8675" max="8675" width="19.1640625" style="117" customWidth="1"/>
    <col min="8676" max="8676" width="28.5" style="117" customWidth="1"/>
    <col min="8677" max="8677" width="6.6640625" style="117" customWidth="1"/>
    <col min="8678" max="8678" width="5.83203125" style="117" customWidth="1"/>
    <col min="8679" max="8679" width="19.33203125" style="117" customWidth="1"/>
    <col min="8680" max="8680" width="16.33203125" style="117" customWidth="1"/>
    <col min="8681" max="8686" width="12.6640625" style="117" customWidth="1"/>
    <col min="8687" max="8687" width="21.6640625" style="117" customWidth="1"/>
    <col min="8688" max="8688" width="8.6640625" style="117" customWidth="1"/>
    <col min="8689" max="8689" width="11.33203125" style="117" customWidth="1"/>
    <col min="8690" max="8926" width="7.33203125" style="117"/>
    <col min="8927" max="8927" width="10.6640625" style="117" customWidth="1"/>
    <col min="8928" max="8928" width="50.6640625" style="117" customWidth="1"/>
    <col min="8929" max="8929" width="10.6640625" style="117" customWidth="1"/>
    <col min="8930" max="8930" width="14.83203125" style="117" customWidth="1"/>
    <col min="8931" max="8931" width="19.1640625" style="117" customWidth="1"/>
    <col min="8932" max="8932" width="28.5" style="117" customWidth="1"/>
    <col min="8933" max="8933" width="6.6640625" style="117" customWidth="1"/>
    <col min="8934" max="8934" width="5.83203125" style="117" customWidth="1"/>
    <col min="8935" max="8935" width="19.33203125" style="117" customWidth="1"/>
    <col min="8936" max="8936" width="16.33203125" style="117" customWidth="1"/>
    <col min="8937" max="8942" width="12.6640625" style="117" customWidth="1"/>
    <col min="8943" max="8943" width="21.6640625" style="117" customWidth="1"/>
    <col min="8944" max="8944" width="8.6640625" style="117" customWidth="1"/>
    <col min="8945" max="8945" width="11.33203125" style="117" customWidth="1"/>
    <col min="8946" max="9182" width="7.33203125" style="117"/>
    <col min="9183" max="9183" width="10.6640625" style="117" customWidth="1"/>
    <col min="9184" max="9184" width="50.6640625" style="117" customWidth="1"/>
    <col min="9185" max="9185" width="10.6640625" style="117" customWidth="1"/>
    <col min="9186" max="9186" width="14.83203125" style="117" customWidth="1"/>
    <col min="9187" max="9187" width="19.1640625" style="117" customWidth="1"/>
    <col min="9188" max="9188" width="28.5" style="117" customWidth="1"/>
    <col min="9189" max="9189" width="6.6640625" style="117" customWidth="1"/>
    <col min="9190" max="9190" width="5.83203125" style="117" customWidth="1"/>
    <col min="9191" max="9191" width="19.33203125" style="117" customWidth="1"/>
    <col min="9192" max="9192" width="16.33203125" style="117" customWidth="1"/>
    <col min="9193" max="9198" width="12.6640625" style="117" customWidth="1"/>
    <col min="9199" max="9199" width="21.6640625" style="117" customWidth="1"/>
    <col min="9200" max="9200" width="8.6640625" style="117" customWidth="1"/>
    <col min="9201" max="9201" width="11.33203125" style="117" customWidth="1"/>
    <col min="9202" max="9438" width="7.33203125" style="117"/>
    <col min="9439" max="9439" width="10.6640625" style="117" customWidth="1"/>
    <col min="9440" max="9440" width="50.6640625" style="117" customWidth="1"/>
    <col min="9441" max="9441" width="10.6640625" style="117" customWidth="1"/>
    <col min="9442" max="9442" width="14.83203125" style="117" customWidth="1"/>
    <col min="9443" max="9443" width="19.1640625" style="117" customWidth="1"/>
    <col min="9444" max="9444" width="28.5" style="117" customWidth="1"/>
    <col min="9445" max="9445" width="6.6640625" style="117" customWidth="1"/>
    <col min="9446" max="9446" width="5.83203125" style="117" customWidth="1"/>
    <col min="9447" max="9447" width="19.33203125" style="117" customWidth="1"/>
    <col min="9448" max="9448" width="16.33203125" style="117" customWidth="1"/>
    <col min="9449" max="9454" width="12.6640625" style="117" customWidth="1"/>
    <col min="9455" max="9455" width="21.6640625" style="117" customWidth="1"/>
    <col min="9456" max="9456" width="8.6640625" style="117" customWidth="1"/>
    <col min="9457" max="9457" width="11.33203125" style="117" customWidth="1"/>
    <col min="9458" max="9694" width="7.33203125" style="117"/>
    <col min="9695" max="9695" width="10.6640625" style="117" customWidth="1"/>
    <col min="9696" max="9696" width="50.6640625" style="117" customWidth="1"/>
    <col min="9697" max="9697" width="10.6640625" style="117" customWidth="1"/>
    <col min="9698" max="9698" width="14.83203125" style="117" customWidth="1"/>
    <col min="9699" max="9699" width="19.1640625" style="117" customWidth="1"/>
    <col min="9700" max="9700" width="28.5" style="117" customWidth="1"/>
    <col min="9701" max="9701" width="6.6640625" style="117" customWidth="1"/>
    <col min="9702" max="9702" width="5.83203125" style="117" customWidth="1"/>
    <col min="9703" max="9703" width="19.33203125" style="117" customWidth="1"/>
    <col min="9704" max="9704" width="16.33203125" style="117" customWidth="1"/>
    <col min="9705" max="9710" width="12.6640625" style="117" customWidth="1"/>
    <col min="9711" max="9711" width="21.6640625" style="117" customWidth="1"/>
    <col min="9712" max="9712" width="8.6640625" style="117" customWidth="1"/>
    <col min="9713" max="9713" width="11.33203125" style="117" customWidth="1"/>
    <col min="9714" max="9950" width="7.33203125" style="117"/>
    <col min="9951" max="9951" width="10.6640625" style="117" customWidth="1"/>
    <col min="9952" max="9952" width="50.6640625" style="117" customWidth="1"/>
    <col min="9953" max="9953" width="10.6640625" style="117" customWidth="1"/>
    <col min="9954" max="9954" width="14.83203125" style="117" customWidth="1"/>
    <col min="9955" max="9955" width="19.1640625" style="117" customWidth="1"/>
    <col min="9956" max="9956" width="28.5" style="117" customWidth="1"/>
    <col min="9957" max="9957" width="6.6640625" style="117" customWidth="1"/>
    <col min="9958" max="9958" width="5.83203125" style="117" customWidth="1"/>
    <col min="9959" max="9959" width="19.33203125" style="117" customWidth="1"/>
    <col min="9960" max="9960" width="16.33203125" style="117" customWidth="1"/>
    <col min="9961" max="9966" width="12.6640625" style="117" customWidth="1"/>
    <col min="9967" max="9967" width="21.6640625" style="117" customWidth="1"/>
    <col min="9968" max="9968" width="8.6640625" style="117" customWidth="1"/>
    <col min="9969" max="9969" width="11.33203125" style="117" customWidth="1"/>
    <col min="9970" max="10206" width="7.33203125" style="117"/>
    <col min="10207" max="10207" width="10.6640625" style="117" customWidth="1"/>
    <col min="10208" max="10208" width="50.6640625" style="117" customWidth="1"/>
    <col min="10209" max="10209" width="10.6640625" style="117" customWidth="1"/>
    <col min="10210" max="10210" width="14.83203125" style="117" customWidth="1"/>
    <col min="10211" max="10211" width="19.1640625" style="117" customWidth="1"/>
    <col min="10212" max="10212" width="28.5" style="117" customWidth="1"/>
    <col min="10213" max="10213" width="6.6640625" style="117" customWidth="1"/>
    <col min="10214" max="10214" width="5.83203125" style="117" customWidth="1"/>
    <col min="10215" max="10215" width="19.33203125" style="117" customWidth="1"/>
    <col min="10216" max="10216" width="16.33203125" style="117" customWidth="1"/>
    <col min="10217" max="10222" width="12.6640625" style="117" customWidth="1"/>
    <col min="10223" max="10223" width="21.6640625" style="117" customWidth="1"/>
    <col min="10224" max="10224" width="8.6640625" style="117" customWidth="1"/>
    <col min="10225" max="10225" width="11.33203125" style="117" customWidth="1"/>
    <col min="10226" max="10462" width="7.33203125" style="117"/>
    <col min="10463" max="10463" width="10.6640625" style="117" customWidth="1"/>
    <col min="10464" max="10464" width="50.6640625" style="117" customWidth="1"/>
    <col min="10465" max="10465" width="10.6640625" style="117" customWidth="1"/>
    <col min="10466" max="10466" width="14.83203125" style="117" customWidth="1"/>
    <col min="10467" max="10467" width="19.1640625" style="117" customWidth="1"/>
    <col min="10468" max="10468" width="28.5" style="117" customWidth="1"/>
    <col min="10469" max="10469" width="6.6640625" style="117" customWidth="1"/>
    <col min="10470" max="10470" width="5.83203125" style="117" customWidth="1"/>
    <col min="10471" max="10471" width="19.33203125" style="117" customWidth="1"/>
    <col min="10472" max="10472" width="16.33203125" style="117" customWidth="1"/>
    <col min="10473" max="10478" width="12.6640625" style="117" customWidth="1"/>
    <col min="10479" max="10479" width="21.6640625" style="117" customWidth="1"/>
    <col min="10480" max="10480" width="8.6640625" style="117" customWidth="1"/>
    <col min="10481" max="10481" width="11.33203125" style="117" customWidth="1"/>
    <col min="10482" max="10718" width="7.33203125" style="117"/>
    <col min="10719" max="10719" width="10.6640625" style="117" customWidth="1"/>
    <col min="10720" max="10720" width="50.6640625" style="117" customWidth="1"/>
    <col min="10721" max="10721" width="10.6640625" style="117" customWidth="1"/>
    <col min="10722" max="10722" width="14.83203125" style="117" customWidth="1"/>
    <col min="10723" max="10723" width="19.1640625" style="117" customWidth="1"/>
    <col min="10724" max="10724" width="28.5" style="117" customWidth="1"/>
    <col min="10725" max="10725" width="6.6640625" style="117" customWidth="1"/>
    <col min="10726" max="10726" width="5.83203125" style="117" customWidth="1"/>
    <col min="10727" max="10727" width="19.33203125" style="117" customWidth="1"/>
    <col min="10728" max="10728" width="16.33203125" style="117" customWidth="1"/>
    <col min="10729" max="10734" width="12.6640625" style="117" customWidth="1"/>
    <col min="10735" max="10735" width="21.6640625" style="117" customWidth="1"/>
    <col min="10736" max="10736" width="8.6640625" style="117" customWidth="1"/>
    <col min="10737" max="10737" width="11.33203125" style="117" customWidth="1"/>
    <col min="10738" max="10974" width="7.33203125" style="117"/>
    <col min="10975" max="10975" width="10.6640625" style="117" customWidth="1"/>
    <col min="10976" max="10976" width="50.6640625" style="117" customWidth="1"/>
    <col min="10977" max="10977" width="10.6640625" style="117" customWidth="1"/>
    <col min="10978" max="10978" width="14.83203125" style="117" customWidth="1"/>
    <col min="10979" max="10979" width="19.1640625" style="117" customWidth="1"/>
    <col min="10980" max="10980" width="28.5" style="117" customWidth="1"/>
    <col min="10981" max="10981" width="6.6640625" style="117" customWidth="1"/>
    <col min="10982" max="10982" width="5.83203125" style="117" customWidth="1"/>
    <col min="10983" max="10983" width="19.33203125" style="117" customWidth="1"/>
    <col min="10984" max="10984" width="16.33203125" style="117" customWidth="1"/>
    <col min="10985" max="10990" width="12.6640625" style="117" customWidth="1"/>
    <col min="10991" max="10991" width="21.6640625" style="117" customWidth="1"/>
    <col min="10992" max="10992" width="8.6640625" style="117" customWidth="1"/>
    <col min="10993" max="10993" width="11.33203125" style="117" customWidth="1"/>
    <col min="10994" max="11230" width="7.33203125" style="117"/>
    <col min="11231" max="11231" width="10.6640625" style="117" customWidth="1"/>
    <col min="11232" max="11232" width="50.6640625" style="117" customWidth="1"/>
    <col min="11233" max="11233" width="10.6640625" style="117" customWidth="1"/>
    <col min="11234" max="11234" width="14.83203125" style="117" customWidth="1"/>
    <col min="11235" max="11235" width="19.1640625" style="117" customWidth="1"/>
    <col min="11236" max="11236" width="28.5" style="117" customWidth="1"/>
    <col min="11237" max="11237" width="6.6640625" style="117" customWidth="1"/>
    <col min="11238" max="11238" width="5.83203125" style="117" customWidth="1"/>
    <col min="11239" max="11239" width="19.33203125" style="117" customWidth="1"/>
    <col min="11240" max="11240" width="16.33203125" style="117" customWidth="1"/>
    <col min="11241" max="11246" width="12.6640625" style="117" customWidth="1"/>
    <col min="11247" max="11247" width="21.6640625" style="117" customWidth="1"/>
    <col min="11248" max="11248" width="8.6640625" style="117" customWidth="1"/>
    <col min="11249" max="11249" width="11.33203125" style="117" customWidth="1"/>
    <col min="11250" max="11486" width="7.33203125" style="117"/>
    <col min="11487" max="11487" width="10.6640625" style="117" customWidth="1"/>
    <col min="11488" max="11488" width="50.6640625" style="117" customWidth="1"/>
    <col min="11489" max="11489" width="10.6640625" style="117" customWidth="1"/>
    <col min="11490" max="11490" width="14.83203125" style="117" customWidth="1"/>
    <col min="11491" max="11491" width="19.1640625" style="117" customWidth="1"/>
    <col min="11492" max="11492" width="28.5" style="117" customWidth="1"/>
    <col min="11493" max="11493" width="6.6640625" style="117" customWidth="1"/>
    <col min="11494" max="11494" width="5.83203125" style="117" customWidth="1"/>
    <col min="11495" max="11495" width="19.33203125" style="117" customWidth="1"/>
    <col min="11496" max="11496" width="16.33203125" style="117" customWidth="1"/>
    <col min="11497" max="11502" width="12.6640625" style="117" customWidth="1"/>
    <col min="11503" max="11503" width="21.6640625" style="117" customWidth="1"/>
    <col min="11504" max="11504" width="8.6640625" style="117" customWidth="1"/>
    <col min="11505" max="11505" width="11.33203125" style="117" customWidth="1"/>
    <col min="11506" max="11742" width="7.33203125" style="117"/>
    <col min="11743" max="11743" width="10.6640625" style="117" customWidth="1"/>
    <col min="11744" max="11744" width="50.6640625" style="117" customWidth="1"/>
    <col min="11745" max="11745" width="10.6640625" style="117" customWidth="1"/>
    <col min="11746" max="11746" width="14.83203125" style="117" customWidth="1"/>
    <col min="11747" max="11747" width="19.1640625" style="117" customWidth="1"/>
    <col min="11748" max="11748" width="28.5" style="117" customWidth="1"/>
    <col min="11749" max="11749" width="6.6640625" style="117" customWidth="1"/>
    <col min="11750" max="11750" width="5.83203125" style="117" customWidth="1"/>
    <col min="11751" max="11751" width="19.33203125" style="117" customWidth="1"/>
    <col min="11752" max="11752" width="16.33203125" style="117" customWidth="1"/>
    <col min="11753" max="11758" width="12.6640625" style="117" customWidth="1"/>
    <col min="11759" max="11759" width="21.6640625" style="117" customWidth="1"/>
    <col min="11760" max="11760" width="8.6640625" style="117" customWidth="1"/>
    <col min="11761" max="11761" width="11.33203125" style="117" customWidth="1"/>
    <col min="11762" max="11998" width="7.33203125" style="117"/>
    <col min="11999" max="11999" width="10.6640625" style="117" customWidth="1"/>
    <col min="12000" max="12000" width="50.6640625" style="117" customWidth="1"/>
    <col min="12001" max="12001" width="10.6640625" style="117" customWidth="1"/>
    <col min="12002" max="12002" width="14.83203125" style="117" customWidth="1"/>
    <col min="12003" max="12003" width="19.1640625" style="117" customWidth="1"/>
    <col min="12004" max="12004" width="28.5" style="117" customWidth="1"/>
    <col min="12005" max="12005" width="6.6640625" style="117" customWidth="1"/>
    <col min="12006" max="12006" width="5.83203125" style="117" customWidth="1"/>
    <col min="12007" max="12007" width="19.33203125" style="117" customWidth="1"/>
    <col min="12008" max="12008" width="16.33203125" style="117" customWidth="1"/>
    <col min="12009" max="12014" width="12.6640625" style="117" customWidth="1"/>
    <col min="12015" max="12015" width="21.6640625" style="117" customWidth="1"/>
    <col min="12016" max="12016" width="8.6640625" style="117" customWidth="1"/>
    <col min="12017" max="12017" width="11.33203125" style="117" customWidth="1"/>
    <col min="12018" max="12254" width="7.33203125" style="117"/>
    <col min="12255" max="12255" width="10.6640625" style="117" customWidth="1"/>
    <col min="12256" max="12256" width="50.6640625" style="117" customWidth="1"/>
    <col min="12257" max="12257" width="10.6640625" style="117" customWidth="1"/>
    <col min="12258" max="12258" width="14.83203125" style="117" customWidth="1"/>
    <col min="12259" max="12259" width="19.1640625" style="117" customWidth="1"/>
    <col min="12260" max="12260" width="28.5" style="117" customWidth="1"/>
    <col min="12261" max="12261" width="6.6640625" style="117" customWidth="1"/>
    <col min="12262" max="12262" width="5.83203125" style="117" customWidth="1"/>
    <col min="12263" max="12263" width="19.33203125" style="117" customWidth="1"/>
    <col min="12264" max="12264" width="16.33203125" style="117" customWidth="1"/>
    <col min="12265" max="12270" width="12.6640625" style="117" customWidth="1"/>
    <col min="12271" max="12271" width="21.6640625" style="117" customWidth="1"/>
    <col min="12272" max="12272" width="8.6640625" style="117" customWidth="1"/>
    <col min="12273" max="12273" width="11.33203125" style="117" customWidth="1"/>
    <col min="12274" max="12510" width="7.33203125" style="117"/>
    <col min="12511" max="12511" width="10.6640625" style="117" customWidth="1"/>
    <col min="12512" max="12512" width="50.6640625" style="117" customWidth="1"/>
    <col min="12513" max="12513" width="10.6640625" style="117" customWidth="1"/>
    <col min="12514" max="12514" width="14.83203125" style="117" customWidth="1"/>
    <col min="12515" max="12515" width="19.1640625" style="117" customWidth="1"/>
    <col min="12516" max="12516" width="28.5" style="117" customWidth="1"/>
    <col min="12517" max="12517" width="6.6640625" style="117" customWidth="1"/>
    <col min="12518" max="12518" width="5.83203125" style="117" customWidth="1"/>
    <col min="12519" max="12519" width="19.33203125" style="117" customWidth="1"/>
    <col min="12520" max="12520" width="16.33203125" style="117" customWidth="1"/>
    <col min="12521" max="12526" width="12.6640625" style="117" customWidth="1"/>
    <col min="12527" max="12527" width="21.6640625" style="117" customWidth="1"/>
    <col min="12528" max="12528" width="8.6640625" style="117" customWidth="1"/>
    <col min="12529" max="12529" width="11.33203125" style="117" customWidth="1"/>
    <col min="12530" max="12766" width="7.33203125" style="117"/>
    <col min="12767" max="12767" width="10.6640625" style="117" customWidth="1"/>
    <col min="12768" max="12768" width="50.6640625" style="117" customWidth="1"/>
    <col min="12769" max="12769" width="10.6640625" style="117" customWidth="1"/>
    <col min="12770" max="12770" width="14.83203125" style="117" customWidth="1"/>
    <col min="12771" max="12771" width="19.1640625" style="117" customWidth="1"/>
    <col min="12772" max="12772" width="28.5" style="117" customWidth="1"/>
    <col min="12773" max="12773" width="6.6640625" style="117" customWidth="1"/>
    <col min="12774" max="12774" width="5.83203125" style="117" customWidth="1"/>
    <col min="12775" max="12775" width="19.33203125" style="117" customWidth="1"/>
    <col min="12776" max="12776" width="16.33203125" style="117" customWidth="1"/>
    <col min="12777" max="12782" width="12.6640625" style="117" customWidth="1"/>
    <col min="12783" max="12783" width="21.6640625" style="117" customWidth="1"/>
    <col min="12784" max="12784" width="8.6640625" style="117" customWidth="1"/>
    <col min="12785" max="12785" width="11.33203125" style="117" customWidth="1"/>
    <col min="12786" max="13022" width="7.33203125" style="117"/>
    <col min="13023" max="13023" width="10.6640625" style="117" customWidth="1"/>
    <col min="13024" max="13024" width="50.6640625" style="117" customWidth="1"/>
    <col min="13025" max="13025" width="10.6640625" style="117" customWidth="1"/>
    <col min="13026" max="13026" width="14.83203125" style="117" customWidth="1"/>
    <col min="13027" max="13027" width="19.1640625" style="117" customWidth="1"/>
    <col min="13028" max="13028" width="28.5" style="117" customWidth="1"/>
    <col min="13029" max="13029" width="6.6640625" style="117" customWidth="1"/>
    <col min="13030" max="13030" width="5.83203125" style="117" customWidth="1"/>
    <col min="13031" max="13031" width="19.33203125" style="117" customWidth="1"/>
    <col min="13032" max="13032" width="16.33203125" style="117" customWidth="1"/>
    <col min="13033" max="13038" width="12.6640625" style="117" customWidth="1"/>
    <col min="13039" max="13039" width="21.6640625" style="117" customWidth="1"/>
    <col min="13040" max="13040" width="8.6640625" style="117" customWidth="1"/>
    <col min="13041" max="13041" width="11.33203125" style="117" customWidth="1"/>
    <col min="13042" max="13278" width="7.33203125" style="117"/>
    <col min="13279" max="13279" width="10.6640625" style="117" customWidth="1"/>
    <col min="13280" max="13280" width="50.6640625" style="117" customWidth="1"/>
    <col min="13281" max="13281" width="10.6640625" style="117" customWidth="1"/>
    <col min="13282" max="13282" width="14.83203125" style="117" customWidth="1"/>
    <col min="13283" max="13283" width="19.1640625" style="117" customWidth="1"/>
    <col min="13284" max="13284" width="28.5" style="117" customWidth="1"/>
    <col min="13285" max="13285" width="6.6640625" style="117" customWidth="1"/>
    <col min="13286" max="13286" width="5.83203125" style="117" customWidth="1"/>
    <col min="13287" max="13287" width="19.33203125" style="117" customWidth="1"/>
    <col min="13288" max="13288" width="16.33203125" style="117" customWidth="1"/>
    <col min="13289" max="13294" width="12.6640625" style="117" customWidth="1"/>
    <col min="13295" max="13295" width="21.6640625" style="117" customWidth="1"/>
    <col min="13296" max="13296" width="8.6640625" style="117" customWidth="1"/>
    <col min="13297" max="13297" width="11.33203125" style="117" customWidth="1"/>
    <col min="13298" max="13534" width="7.33203125" style="117"/>
    <col min="13535" max="13535" width="10.6640625" style="117" customWidth="1"/>
    <col min="13536" max="13536" width="50.6640625" style="117" customWidth="1"/>
    <col min="13537" max="13537" width="10.6640625" style="117" customWidth="1"/>
    <col min="13538" max="13538" width="14.83203125" style="117" customWidth="1"/>
    <col min="13539" max="13539" width="19.1640625" style="117" customWidth="1"/>
    <col min="13540" max="13540" width="28.5" style="117" customWidth="1"/>
    <col min="13541" max="13541" width="6.6640625" style="117" customWidth="1"/>
    <col min="13542" max="13542" width="5.83203125" style="117" customWidth="1"/>
    <col min="13543" max="13543" width="19.33203125" style="117" customWidth="1"/>
    <col min="13544" max="13544" width="16.33203125" style="117" customWidth="1"/>
    <col min="13545" max="13550" width="12.6640625" style="117" customWidth="1"/>
    <col min="13551" max="13551" width="21.6640625" style="117" customWidth="1"/>
    <col min="13552" max="13552" width="8.6640625" style="117" customWidth="1"/>
    <col min="13553" max="13553" width="11.33203125" style="117" customWidth="1"/>
    <col min="13554" max="13790" width="7.33203125" style="117"/>
    <col min="13791" max="13791" width="10.6640625" style="117" customWidth="1"/>
    <col min="13792" max="13792" width="50.6640625" style="117" customWidth="1"/>
    <col min="13793" max="13793" width="10.6640625" style="117" customWidth="1"/>
    <col min="13794" max="13794" width="14.83203125" style="117" customWidth="1"/>
    <col min="13795" max="13795" width="19.1640625" style="117" customWidth="1"/>
    <col min="13796" max="13796" width="28.5" style="117" customWidth="1"/>
    <col min="13797" max="13797" width="6.6640625" style="117" customWidth="1"/>
    <col min="13798" max="13798" width="5.83203125" style="117" customWidth="1"/>
    <col min="13799" max="13799" width="19.33203125" style="117" customWidth="1"/>
    <col min="13800" max="13800" width="16.33203125" style="117" customWidth="1"/>
    <col min="13801" max="13806" width="12.6640625" style="117" customWidth="1"/>
    <col min="13807" max="13807" width="21.6640625" style="117" customWidth="1"/>
    <col min="13808" max="13808" width="8.6640625" style="117" customWidth="1"/>
    <col min="13809" max="13809" width="11.33203125" style="117" customWidth="1"/>
    <col min="13810" max="14046" width="7.33203125" style="117"/>
    <col min="14047" max="14047" width="10.6640625" style="117" customWidth="1"/>
    <col min="14048" max="14048" width="50.6640625" style="117" customWidth="1"/>
    <col min="14049" max="14049" width="10.6640625" style="117" customWidth="1"/>
    <col min="14050" max="14050" width="14.83203125" style="117" customWidth="1"/>
    <col min="14051" max="14051" width="19.1640625" style="117" customWidth="1"/>
    <col min="14052" max="14052" width="28.5" style="117" customWidth="1"/>
    <col min="14053" max="14053" width="6.6640625" style="117" customWidth="1"/>
    <col min="14054" max="14054" width="5.83203125" style="117" customWidth="1"/>
    <col min="14055" max="14055" width="19.33203125" style="117" customWidth="1"/>
    <col min="14056" max="14056" width="16.33203125" style="117" customWidth="1"/>
    <col min="14057" max="14062" width="12.6640625" style="117" customWidth="1"/>
    <col min="14063" max="14063" width="21.6640625" style="117" customWidth="1"/>
    <col min="14064" max="14064" width="8.6640625" style="117" customWidth="1"/>
    <col min="14065" max="14065" width="11.33203125" style="117" customWidth="1"/>
    <col min="14066" max="14302" width="7.33203125" style="117"/>
    <col min="14303" max="14303" width="10.6640625" style="117" customWidth="1"/>
    <col min="14304" max="14304" width="50.6640625" style="117" customWidth="1"/>
    <col min="14305" max="14305" width="10.6640625" style="117" customWidth="1"/>
    <col min="14306" max="14306" width="14.83203125" style="117" customWidth="1"/>
    <col min="14307" max="14307" width="19.1640625" style="117" customWidth="1"/>
    <col min="14308" max="14308" width="28.5" style="117" customWidth="1"/>
    <col min="14309" max="14309" width="6.6640625" style="117" customWidth="1"/>
    <col min="14310" max="14310" width="5.83203125" style="117" customWidth="1"/>
    <col min="14311" max="14311" width="19.33203125" style="117" customWidth="1"/>
    <col min="14312" max="14312" width="16.33203125" style="117" customWidth="1"/>
    <col min="14313" max="14318" width="12.6640625" style="117" customWidth="1"/>
    <col min="14319" max="14319" width="21.6640625" style="117" customWidth="1"/>
    <col min="14320" max="14320" width="8.6640625" style="117" customWidth="1"/>
    <col min="14321" max="14321" width="11.33203125" style="117" customWidth="1"/>
    <col min="14322" max="14558" width="7.33203125" style="117"/>
    <col min="14559" max="14559" width="10.6640625" style="117" customWidth="1"/>
    <col min="14560" max="14560" width="50.6640625" style="117" customWidth="1"/>
    <col min="14561" max="14561" width="10.6640625" style="117" customWidth="1"/>
    <col min="14562" max="14562" width="14.83203125" style="117" customWidth="1"/>
    <col min="14563" max="14563" width="19.1640625" style="117" customWidth="1"/>
    <col min="14564" max="14564" width="28.5" style="117" customWidth="1"/>
    <col min="14565" max="14565" width="6.6640625" style="117" customWidth="1"/>
    <col min="14566" max="14566" width="5.83203125" style="117" customWidth="1"/>
    <col min="14567" max="14567" width="19.33203125" style="117" customWidth="1"/>
    <col min="14568" max="14568" width="16.33203125" style="117" customWidth="1"/>
    <col min="14569" max="14574" width="12.6640625" style="117" customWidth="1"/>
    <col min="14575" max="14575" width="21.6640625" style="117" customWidth="1"/>
    <col min="14576" max="14576" width="8.6640625" style="117" customWidth="1"/>
    <col min="14577" max="14577" width="11.33203125" style="117" customWidth="1"/>
    <col min="14578" max="14814" width="7.33203125" style="117"/>
    <col min="14815" max="14815" width="10.6640625" style="117" customWidth="1"/>
    <col min="14816" max="14816" width="50.6640625" style="117" customWidth="1"/>
    <col min="14817" max="14817" width="10.6640625" style="117" customWidth="1"/>
    <col min="14818" max="14818" width="14.83203125" style="117" customWidth="1"/>
    <col min="14819" max="14819" width="19.1640625" style="117" customWidth="1"/>
    <col min="14820" max="14820" width="28.5" style="117" customWidth="1"/>
    <col min="14821" max="14821" width="6.6640625" style="117" customWidth="1"/>
    <col min="14822" max="14822" width="5.83203125" style="117" customWidth="1"/>
    <col min="14823" max="14823" width="19.33203125" style="117" customWidth="1"/>
    <col min="14824" max="14824" width="16.33203125" style="117" customWidth="1"/>
    <col min="14825" max="14830" width="12.6640625" style="117" customWidth="1"/>
    <col min="14831" max="14831" width="21.6640625" style="117" customWidth="1"/>
    <col min="14832" max="14832" width="8.6640625" style="117" customWidth="1"/>
    <col min="14833" max="14833" width="11.33203125" style="117" customWidth="1"/>
    <col min="14834" max="15070" width="7.33203125" style="117"/>
    <col min="15071" max="15071" width="10.6640625" style="117" customWidth="1"/>
    <col min="15072" max="15072" width="50.6640625" style="117" customWidth="1"/>
    <col min="15073" max="15073" width="10.6640625" style="117" customWidth="1"/>
    <col min="15074" max="15074" width="14.83203125" style="117" customWidth="1"/>
    <col min="15075" max="15075" width="19.1640625" style="117" customWidth="1"/>
    <col min="15076" max="15076" width="28.5" style="117" customWidth="1"/>
    <col min="15077" max="15077" width="6.6640625" style="117" customWidth="1"/>
    <col min="15078" max="15078" width="5.83203125" style="117" customWidth="1"/>
    <col min="15079" max="15079" width="19.33203125" style="117" customWidth="1"/>
    <col min="15080" max="15080" width="16.33203125" style="117" customWidth="1"/>
    <col min="15081" max="15086" width="12.6640625" style="117" customWidth="1"/>
    <col min="15087" max="15087" width="21.6640625" style="117" customWidth="1"/>
    <col min="15088" max="15088" width="8.6640625" style="117" customWidth="1"/>
    <col min="15089" max="15089" width="11.33203125" style="117" customWidth="1"/>
    <col min="15090" max="15326" width="7.33203125" style="117"/>
    <col min="15327" max="15327" width="10.6640625" style="117" customWidth="1"/>
    <col min="15328" max="15328" width="50.6640625" style="117" customWidth="1"/>
    <col min="15329" max="15329" width="10.6640625" style="117" customWidth="1"/>
    <col min="15330" max="15330" width="14.83203125" style="117" customWidth="1"/>
    <col min="15331" max="15331" width="19.1640625" style="117" customWidth="1"/>
    <col min="15332" max="15332" width="28.5" style="117" customWidth="1"/>
    <col min="15333" max="15333" width="6.6640625" style="117" customWidth="1"/>
    <col min="15334" max="15334" width="5.83203125" style="117" customWidth="1"/>
    <col min="15335" max="15335" width="19.33203125" style="117" customWidth="1"/>
    <col min="15336" max="15336" width="16.33203125" style="117" customWidth="1"/>
    <col min="15337" max="15342" width="12.6640625" style="117" customWidth="1"/>
    <col min="15343" max="15343" width="21.6640625" style="117" customWidth="1"/>
    <col min="15344" max="15344" width="8.6640625" style="117" customWidth="1"/>
    <col min="15345" max="15345" width="11.33203125" style="117" customWidth="1"/>
    <col min="15346" max="15582" width="7.33203125" style="117"/>
    <col min="15583" max="15583" width="10.6640625" style="117" customWidth="1"/>
    <col min="15584" max="15584" width="50.6640625" style="117" customWidth="1"/>
    <col min="15585" max="15585" width="10.6640625" style="117" customWidth="1"/>
    <col min="15586" max="15586" width="14.83203125" style="117" customWidth="1"/>
    <col min="15587" max="15587" width="19.1640625" style="117" customWidth="1"/>
    <col min="15588" max="15588" width="28.5" style="117" customWidth="1"/>
    <col min="15589" max="15589" width="6.6640625" style="117" customWidth="1"/>
    <col min="15590" max="15590" width="5.83203125" style="117" customWidth="1"/>
    <col min="15591" max="15591" width="19.33203125" style="117" customWidth="1"/>
    <col min="15592" max="15592" width="16.33203125" style="117" customWidth="1"/>
    <col min="15593" max="15598" width="12.6640625" style="117" customWidth="1"/>
    <col min="15599" max="15599" width="21.6640625" style="117" customWidth="1"/>
    <col min="15600" max="15600" width="8.6640625" style="117" customWidth="1"/>
    <col min="15601" max="15601" width="11.33203125" style="117" customWidth="1"/>
    <col min="15602" max="15838" width="7.33203125" style="117"/>
    <col min="15839" max="15839" width="10.6640625" style="117" customWidth="1"/>
    <col min="15840" max="15840" width="50.6640625" style="117" customWidth="1"/>
    <col min="15841" max="15841" width="10.6640625" style="117" customWidth="1"/>
    <col min="15842" max="15842" width="14.83203125" style="117" customWidth="1"/>
    <col min="15843" max="15843" width="19.1640625" style="117" customWidth="1"/>
    <col min="15844" max="15844" width="28.5" style="117" customWidth="1"/>
    <col min="15845" max="15845" width="6.6640625" style="117" customWidth="1"/>
    <col min="15846" max="15846" width="5.83203125" style="117" customWidth="1"/>
    <col min="15847" max="15847" width="19.33203125" style="117" customWidth="1"/>
    <col min="15848" max="15848" width="16.33203125" style="117" customWidth="1"/>
    <col min="15849" max="15854" width="12.6640625" style="117" customWidth="1"/>
    <col min="15855" max="15855" width="21.6640625" style="117" customWidth="1"/>
    <col min="15856" max="15856" width="8.6640625" style="117" customWidth="1"/>
    <col min="15857" max="15857" width="11.33203125" style="117" customWidth="1"/>
    <col min="15858" max="16094" width="7.33203125" style="117"/>
    <col min="16095" max="16095" width="10.6640625" style="117" customWidth="1"/>
    <col min="16096" max="16096" width="50.6640625" style="117" customWidth="1"/>
    <col min="16097" max="16097" width="10.6640625" style="117" customWidth="1"/>
    <col min="16098" max="16098" width="14.83203125" style="117" customWidth="1"/>
    <col min="16099" max="16099" width="19.1640625" style="117" customWidth="1"/>
    <col min="16100" max="16100" width="28.5" style="117" customWidth="1"/>
    <col min="16101" max="16101" width="6.6640625" style="117" customWidth="1"/>
    <col min="16102" max="16102" width="5.83203125" style="117" customWidth="1"/>
    <col min="16103" max="16103" width="19.33203125" style="117" customWidth="1"/>
    <col min="16104" max="16104" width="16.33203125" style="117" customWidth="1"/>
    <col min="16105" max="16110" width="12.6640625" style="117" customWidth="1"/>
    <col min="16111" max="16111" width="21.6640625" style="117" customWidth="1"/>
    <col min="16112" max="16112" width="8.6640625" style="117" customWidth="1"/>
    <col min="16113" max="16113" width="11.33203125" style="117" customWidth="1"/>
    <col min="16114" max="16384" width="7.33203125" style="117"/>
  </cols>
  <sheetData>
    <row r="1" spans="1:10" ht="28.5" customHeight="1">
      <c r="A1" s="956"/>
      <c r="B1" s="957" t="s">
        <v>209</v>
      </c>
      <c r="C1" s="957"/>
      <c r="D1" s="957"/>
      <c r="E1" s="114" t="s">
        <v>210</v>
      </c>
      <c r="F1" s="115" t="s">
        <v>211</v>
      </c>
      <c r="G1" s="116"/>
    </row>
    <row r="2" spans="1:10" ht="28.5" customHeight="1">
      <c r="A2" s="956"/>
      <c r="B2" s="957" t="s">
        <v>212</v>
      </c>
      <c r="C2" s="957"/>
      <c r="D2" s="957"/>
      <c r="E2" s="114" t="s">
        <v>213</v>
      </c>
      <c r="F2" s="119" t="s">
        <v>214</v>
      </c>
      <c r="G2" s="116"/>
    </row>
    <row r="3" spans="1:10" ht="28.5" customHeight="1">
      <c r="A3" s="956"/>
      <c r="B3" s="957"/>
      <c r="C3" s="957"/>
      <c r="D3" s="957"/>
      <c r="E3" s="114" t="s">
        <v>215</v>
      </c>
      <c r="F3" s="120">
        <v>43003</v>
      </c>
      <c r="G3" s="116"/>
    </row>
    <row r="4" spans="1:10" ht="36.75" customHeight="1">
      <c r="A4" s="958" t="s">
        <v>216</v>
      </c>
      <c r="B4" s="958"/>
      <c r="C4" s="958"/>
      <c r="D4" s="958"/>
      <c r="E4" s="958"/>
      <c r="F4" s="958"/>
      <c r="G4" s="121"/>
    </row>
    <row r="5" spans="1:10" ht="51" customHeight="1">
      <c r="A5" s="959" t="s">
        <v>239</v>
      </c>
      <c r="B5" s="960"/>
      <c r="C5" s="960"/>
      <c r="D5" s="960"/>
      <c r="E5" s="960"/>
      <c r="F5" s="961"/>
      <c r="G5" s="121"/>
    </row>
    <row r="6" spans="1:10" ht="32.25" customHeight="1" thickBot="1">
      <c r="A6" s="962"/>
      <c r="B6" s="963"/>
      <c r="C6" s="963"/>
      <c r="D6" s="963"/>
      <c r="E6" s="963"/>
      <c r="F6" s="964"/>
      <c r="G6" s="116"/>
    </row>
    <row r="7" spans="1:10" ht="36" customHeight="1">
      <c r="A7" s="122" t="s">
        <v>25</v>
      </c>
      <c r="B7" s="122" t="s">
        <v>11</v>
      </c>
      <c r="C7" s="122" t="s">
        <v>217</v>
      </c>
      <c r="D7" s="123" t="s">
        <v>16</v>
      </c>
      <c r="E7" s="124" t="s">
        <v>218</v>
      </c>
      <c r="F7" s="125" t="s">
        <v>219</v>
      </c>
      <c r="G7" s="121"/>
    </row>
    <row r="8" spans="1:10" ht="36" customHeight="1">
      <c r="A8" s="126" t="s">
        <v>220</v>
      </c>
      <c r="B8" s="127" t="s">
        <v>221</v>
      </c>
      <c r="C8" s="128" t="s">
        <v>28</v>
      </c>
      <c r="D8" s="129">
        <v>95.94</v>
      </c>
      <c r="E8" s="130">
        <v>23279</v>
      </c>
      <c r="F8" s="131">
        <f t="shared" ref="F8:F21" si="0">D8*E8</f>
        <v>2233387.2599999998</v>
      </c>
      <c r="G8" s="121"/>
      <c r="H8" s="132"/>
      <c r="J8" s="132"/>
    </row>
    <row r="9" spans="1:10" ht="36" customHeight="1">
      <c r="A9" s="133">
        <v>600.4</v>
      </c>
      <c r="B9" s="127" t="s">
        <v>222</v>
      </c>
      <c r="C9" s="128" t="s">
        <v>28</v>
      </c>
      <c r="D9" s="129">
        <v>2.11</v>
      </c>
      <c r="E9" s="130">
        <v>438942</v>
      </c>
      <c r="F9" s="131">
        <f t="shared" si="0"/>
        <v>926167.62</v>
      </c>
      <c r="G9" s="121"/>
      <c r="H9" s="132"/>
      <c r="J9" s="132"/>
    </row>
    <row r="10" spans="1:10" ht="36" customHeight="1">
      <c r="A10" s="126">
        <v>630.6</v>
      </c>
      <c r="B10" s="127" t="s">
        <v>223</v>
      </c>
      <c r="C10" s="128" t="s">
        <v>28</v>
      </c>
      <c r="D10" s="129">
        <v>34.880000000000003</v>
      </c>
      <c r="E10" s="130">
        <v>660549</v>
      </c>
      <c r="F10" s="131">
        <f t="shared" si="0"/>
        <v>23039949.120000001</v>
      </c>
      <c r="G10" s="121"/>
      <c r="H10" s="132"/>
      <c r="J10" s="132"/>
    </row>
    <row r="11" spans="1:10" ht="36" customHeight="1">
      <c r="A11" s="126">
        <v>630.4</v>
      </c>
      <c r="B11" s="127" t="s">
        <v>224</v>
      </c>
      <c r="C11" s="128" t="s">
        <v>28</v>
      </c>
      <c r="D11" s="129">
        <v>10.61</v>
      </c>
      <c r="E11" s="130">
        <v>778614</v>
      </c>
      <c r="F11" s="131">
        <f t="shared" si="0"/>
        <v>8261094.5399999991</v>
      </c>
      <c r="G11" s="121"/>
      <c r="H11" s="132"/>
      <c r="J11" s="132"/>
    </row>
    <row r="12" spans="1:10" ht="36" customHeight="1">
      <c r="A12" s="126">
        <v>630.4</v>
      </c>
      <c r="B12" s="127" t="s">
        <v>238</v>
      </c>
      <c r="C12" s="128" t="s">
        <v>28</v>
      </c>
      <c r="D12" s="129">
        <v>15.46</v>
      </c>
      <c r="E12" s="130">
        <v>912401</v>
      </c>
      <c r="F12" s="131">
        <f t="shared" si="0"/>
        <v>14105719.460000001</v>
      </c>
      <c r="G12" s="121"/>
      <c r="H12" s="132"/>
      <c r="J12" s="132"/>
    </row>
    <row r="13" spans="1:10" ht="36" customHeight="1">
      <c r="A13" s="126">
        <v>630.29999999999995</v>
      </c>
      <c r="B13" s="127" t="s">
        <v>237</v>
      </c>
      <c r="C13" s="128" t="s">
        <v>28</v>
      </c>
      <c r="D13" s="129">
        <f>[6]VIGAS!$AN$42</f>
        <v>13.3</v>
      </c>
      <c r="E13" s="130">
        <v>969703</v>
      </c>
      <c r="F13" s="131">
        <f t="shared" si="0"/>
        <v>12897049.9</v>
      </c>
      <c r="G13" s="121"/>
      <c r="H13" s="132"/>
      <c r="J13" s="132"/>
    </row>
    <row r="14" spans="1:10" ht="36" customHeight="1">
      <c r="A14" s="126">
        <v>630.29999999999995</v>
      </c>
      <c r="B14" s="127" t="s">
        <v>225</v>
      </c>
      <c r="C14" s="128" t="s">
        <v>226</v>
      </c>
      <c r="D14" s="129">
        <v>50</v>
      </c>
      <c r="E14" s="130">
        <v>99020</v>
      </c>
      <c r="F14" s="131">
        <f t="shared" si="0"/>
        <v>4951000</v>
      </c>
      <c r="G14" s="121"/>
      <c r="H14" s="132"/>
      <c r="J14" s="132"/>
    </row>
    <row r="15" spans="1:10" ht="36" customHeight="1">
      <c r="A15" s="126">
        <v>640.1</v>
      </c>
      <c r="B15" s="127" t="s">
        <v>78</v>
      </c>
      <c r="C15" s="128" t="s">
        <v>36</v>
      </c>
      <c r="D15" s="129">
        <v>8430</v>
      </c>
      <c r="E15" s="130">
        <v>8317</v>
      </c>
      <c r="F15" s="131">
        <f t="shared" si="0"/>
        <v>70112310</v>
      </c>
      <c r="G15" s="121"/>
      <c r="H15" s="132"/>
      <c r="J15" s="132"/>
    </row>
    <row r="16" spans="1:10" ht="36" customHeight="1">
      <c r="A16" s="126">
        <v>630.6</v>
      </c>
      <c r="B16" s="127" t="s">
        <v>227</v>
      </c>
      <c r="C16" s="128" t="s">
        <v>217</v>
      </c>
      <c r="D16" s="129">
        <v>4</v>
      </c>
      <c r="E16" s="130">
        <v>19387</v>
      </c>
      <c r="F16" s="131">
        <f t="shared" si="0"/>
        <v>77548</v>
      </c>
      <c r="G16" s="121"/>
      <c r="H16" s="132"/>
      <c r="J16" s="132"/>
    </row>
    <row r="17" spans="1:10" ht="36" customHeight="1">
      <c r="A17" s="126">
        <v>16.7</v>
      </c>
      <c r="B17" s="127" t="s">
        <v>228</v>
      </c>
      <c r="C17" s="128" t="s">
        <v>28</v>
      </c>
      <c r="D17" s="129">
        <v>58.29</v>
      </c>
      <c r="E17" s="130">
        <v>23110</v>
      </c>
      <c r="F17" s="131">
        <f t="shared" si="0"/>
        <v>1347081.9</v>
      </c>
      <c r="G17" s="181"/>
      <c r="H17" s="132"/>
      <c r="J17" s="132"/>
    </row>
    <row r="18" spans="1:10" ht="36" customHeight="1">
      <c r="A18" s="126">
        <v>16.8</v>
      </c>
      <c r="B18" s="127" t="s">
        <v>86</v>
      </c>
      <c r="C18" s="128" t="s">
        <v>229</v>
      </c>
      <c r="D18" s="129">
        <v>15.12</v>
      </c>
      <c r="E18" s="130">
        <v>141838</v>
      </c>
      <c r="F18" s="131">
        <f t="shared" si="0"/>
        <v>2144590.56</v>
      </c>
      <c r="G18" s="121"/>
      <c r="H18" s="132"/>
      <c r="J18" s="132"/>
    </row>
    <row r="19" spans="1:10" ht="36" customHeight="1">
      <c r="A19" s="126">
        <v>4.4000000000000004</v>
      </c>
      <c r="B19" s="127" t="s">
        <v>230</v>
      </c>
      <c r="C19" s="128" t="s">
        <v>33</v>
      </c>
      <c r="D19" s="129">
        <v>24.8</v>
      </c>
      <c r="E19" s="130">
        <v>8316</v>
      </c>
      <c r="F19" s="131">
        <f t="shared" si="0"/>
        <v>206236.80000000002</v>
      </c>
      <c r="G19" s="121"/>
      <c r="H19" s="132"/>
      <c r="J19" s="132"/>
    </row>
    <row r="20" spans="1:10" ht="36" customHeight="1">
      <c r="A20" s="126">
        <v>673.1</v>
      </c>
      <c r="B20" s="127" t="s">
        <v>73</v>
      </c>
      <c r="C20" s="128" t="s">
        <v>28</v>
      </c>
      <c r="D20" s="129">
        <v>4.46</v>
      </c>
      <c r="E20" s="130">
        <v>194774</v>
      </c>
      <c r="F20" s="131">
        <f t="shared" si="0"/>
        <v>868692.04</v>
      </c>
      <c r="G20" s="121"/>
      <c r="H20" s="132"/>
      <c r="J20" s="132"/>
    </row>
    <row r="21" spans="1:10" ht="36" customHeight="1">
      <c r="A21" s="134" t="s">
        <v>48</v>
      </c>
      <c r="B21" s="135" t="s">
        <v>231</v>
      </c>
      <c r="C21" s="136" t="s">
        <v>203</v>
      </c>
      <c r="D21" s="129">
        <v>11.2</v>
      </c>
      <c r="E21" s="130">
        <v>161952</v>
      </c>
      <c r="F21" s="131">
        <f t="shared" si="0"/>
        <v>1813862.3999999999</v>
      </c>
      <c r="G21" s="121"/>
      <c r="H21" s="132"/>
      <c r="J21" s="132"/>
    </row>
    <row r="22" spans="1:10" ht="24" customHeight="1">
      <c r="A22" s="137"/>
      <c r="B22" s="138" t="s">
        <v>232</v>
      </c>
      <c r="C22" s="139"/>
      <c r="D22" s="140"/>
      <c r="E22" s="141"/>
      <c r="F22" s="183"/>
      <c r="G22" s="142"/>
      <c r="H22" s="142"/>
      <c r="I22" s="142"/>
      <c r="J22" s="142"/>
    </row>
    <row r="23" spans="1:10" ht="24" customHeight="1">
      <c r="A23" s="137"/>
      <c r="B23" s="143" t="s">
        <v>233</v>
      </c>
      <c r="C23" s="139"/>
      <c r="D23" s="144">
        <v>0.35</v>
      </c>
      <c r="E23" s="145"/>
      <c r="F23" s="184">
        <f>+F22*D23</f>
        <v>0</v>
      </c>
      <c r="G23" s="146"/>
      <c r="H23" s="147"/>
      <c r="I23" s="148"/>
      <c r="J23" s="132"/>
    </row>
    <row r="24" spans="1:10" ht="24" customHeight="1">
      <c r="A24" s="149"/>
      <c r="B24" s="150" t="s">
        <v>234</v>
      </c>
      <c r="C24" s="151"/>
      <c r="D24" s="152"/>
      <c r="E24" s="153"/>
      <c r="F24" s="183">
        <f>+F23</f>
        <v>0</v>
      </c>
      <c r="G24" s="142"/>
      <c r="H24" s="142"/>
      <c r="I24" s="142"/>
      <c r="J24" s="142"/>
    </row>
    <row r="25" spans="1:10" ht="24" customHeight="1">
      <c r="A25" s="154"/>
      <c r="B25" s="155"/>
      <c r="C25" s="139"/>
      <c r="D25" s="156"/>
      <c r="E25" s="141"/>
      <c r="F25" s="185"/>
      <c r="G25" s="157"/>
      <c r="I25" s="148"/>
    </row>
    <row r="26" spans="1:10" ht="24" customHeight="1">
      <c r="A26" s="149"/>
      <c r="B26" s="150" t="s">
        <v>235</v>
      </c>
      <c r="C26" s="151"/>
      <c r="D26" s="152"/>
      <c r="E26" s="153"/>
      <c r="F26" s="183">
        <f>+F24+F22</f>
        <v>0</v>
      </c>
      <c r="G26" s="142"/>
      <c r="H26" s="142"/>
      <c r="I26" s="148"/>
      <c r="J26" s="158"/>
    </row>
    <row r="27" spans="1:10" ht="24" customHeight="1">
      <c r="A27" s="149"/>
      <c r="B27" s="159" t="s">
        <v>236</v>
      </c>
      <c r="C27" s="151"/>
      <c r="D27" s="160"/>
      <c r="E27" s="153"/>
      <c r="F27" s="184"/>
      <c r="G27" s="157"/>
      <c r="H27" s="142"/>
      <c r="I27" s="148"/>
      <c r="J27" s="161"/>
    </row>
    <row r="28" spans="1:10" ht="24" customHeight="1" thickBot="1">
      <c r="A28" s="965" t="s">
        <v>240</v>
      </c>
      <c r="B28" s="966"/>
      <c r="C28" s="966"/>
      <c r="D28" s="966"/>
      <c r="E28" s="967"/>
      <c r="F28" s="183"/>
      <c r="G28" s="162"/>
      <c r="H28" s="142"/>
      <c r="I28" s="148"/>
      <c r="J28" s="158"/>
    </row>
    <row r="29" spans="1:10" ht="24" customHeight="1">
      <c r="A29" s="163"/>
      <c r="B29" s="164"/>
      <c r="C29" s="164"/>
      <c r="D29" s="165"/>
      <c r="E29" s="166"/>
      <c r="F29" s="146"/>
      <c r="G29" s="157"/>
      <c r="I29" s="148"/>
    </row>
    <row r="30" spans="1:10" ht="24" customHeight="1">
      <c r="A30" s="163"/>
      <c r="B30" s="167"/>
      <c r="C30" s="952"/>
      <c r="D30" s="952"/>
      <c r="E30" s="166"/>
      <c r="F30" s="168"/>
      <c r="G30" s="169"/>
    </row>
    <row r="31" spans="1:10" ht="24" customHeight="1">
      <c r="A31" s="163"/>
      <c r="B31" s="167"/>
      <c r="C31" s="952"/>
      <c r="D31" s="952"/>
      <c r="E31" s="166"/>
      <c r="F31" s="168"/>
      <c r="G31" s="169"/>
    </row>
    <row r="32" spans="1:10" ht="24" customHeight="1">
      <c r="A32" s="163"/>
      <c r="B32" s="164"/>
      <c r="C32" s="164"/>
      <c r="D32" s="165"/>
      <c r="E32" s="166"/>
      <c r="F32" s="168"/>
      <c r="G32" s="169"/>
    </row>
    <row r="33" spans="1:7" ht="30.75" customHeight="1">
      <c r="A33" s="163"/>
      <c r="B33" s="155"/>
      <c r="C33" s="164"/>
      <c r="D33" s="156"/>
      <c r="E33" s="170"/>
      <c r="F33" s="171"/>
      <c r="G33" s="169"/>
    </row>
    <row r="34" spans="1:7" ht="31.5" customHeight="1">
      <c r="A34" s="163"/>
      <c r="B34" s="172"/>
      <c r="C34" s="173"/>
      <c r="D34" s="953"/>
      <c r="E34" s="953"/>
      <c r="F34" s="953"/>
      <c r="G34" s="116"/>
    </row>
    <row r="35" spans="1:7" ht="24" customHeight="1">
      <c r="A35" s="163"/>
      <c r="B35" s="133"/>
      <c r="C35" s="164"/>
      <c r="D35" s="954"/>
      <c r="E35" s="954"/>
      <c r="F35" s="955"/>
      <c r="G35" s="116"/>
    </row>
    <row r="36" spans="1:7" ht="36.75" customHeight="1">
      <c r="A36" s="116"/>
      <c r="B36" s="116"/>
      <c r="C36" s="116"/>
      <c r="D36" s="174"/>
      <c r="F36" s="176"/>
      <c r="G36" s="116"/>
    </row>
    <row r="37" spans="1:7" ht="24" customHeight="1">
      <c r="G37" s="116"/>
    </row>
    <row r="38" spans="1:7" ht="24" customHeight="1">
      <c r="G38" s="179"/>
    </row>
    <row r="39" spans="1:7" ht="24" customHeight="1">
      <c r="G39" s="133"/>
    </row>
    <row r="46" spans="1:7" ht="24" customHeight="1">
      <c r="C46" s="180"/>
    </row>
    <row r="51" ht="32.25" customHeight="1"/>
    <row r="52" ht="30" customHeight="1"/>
    <row r="53" ht="29.25" customHeight="1"/>
    <row r="54" ht="30.75" customHeight="1"/>
    <row r="55" ht="34.5" customHeight="1"/>
    <row r="56" ht="36" customHeight="1"/>
    <row r="58" ht="33.75" customHeight="1"/>
    <row r="59" ht="39" customHeight="1"/>
  </sheetData>
  <mergeCells count="10">
    <mergeCell ref="C30:D30"/>
    <mergeCell ref="C31:D31"/>
    <mergeCell ref="D34:F34"/>
    <mergeCell ref="D35:F35"/>
    <mergeCell ref="A1:A3"/>
    <mergeCell ref="B1:D1"/>
    <mergeCell ref="B2:D3"/>
    <mergeCell ref="A4:F4"/>
    <mergeCell ref="A5:F6"/>
    <mergeCell ref="A28:E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G36"/>
  <sheetViews>
    <sheetView topLeftCell="A9" workbookViewId="0">
      <selection activeCell="F38" sqref="F38"/>
    </sheetView>
  </sheetViews>
  <sheetFormatPr baseColWidth="10" defaultColWidth="11.5" defaultRowHeight="15"/>
  <cols>
    <col min="2" max="2" width="22" bestFit="1" customWidth="1"/>
    <col min="3" max="3" width="13.6640625" bestFit="1" customWidth="1"/>
    <col min="5" max="5" width="14.33203125" bestFit="1" customWidth="1"/>
    <col min="6" max="6" width="16.6640625" bestFit="1" customWidth="1"/>
    <col min="7" max="7" width="14" bestFit="1" customWidth="1"/>
  </cols>
  <sheetData>
    <row r="1" spans="2:7" ht="16" thickBot="1">
      <c r="B1" s="510" t="s">
        <v>1393</v>
      </c>
      <c r="C1" s="968" t="s">
        <v>1784</v>
      </c>
      <c r="D1" s="968"/>
      <c r="E1" s="968"/>
      <c r="F1" s="968"/>
      <c r="G1" s="511" t="s">
        <v>28</v>
      </c>
    </row>
    <row r="2" spans="2:7">
      <c r="B2" s="512" t="s">
        <v>1394</v>
      </c>
      <c r="C2" s="513"/>
      <c r="D2" s="514"/>
      <c r="E2" s="513"/>
      <c r="F2" s="514"/>
      <c r="G2" s="515"/>
    </row>
    <row r="3" spans="2:7" s="363" customFormat="1">
      <c r="B3" s="969" t="s">
        <v>1395</v>
      </c>
      <c r="C3" s="970"/>
      <c r="D3" s="516" t="s">
        <v>283</v>
      </c>
      <c r="E3" s="517" t="s">
        <v>1396</v>
      </c>
      <c r="F3" s="516" t="s">
        <v>1397</v>
      </c>
      <c r="G3" s="518" t="s">
        <v>1398</v>
      </c>
    </row>
    <row r="4" spans="2:7">
      <c r="B4" s="969" t="s">
        <v>1785</v>
      </c>
      <c r="C4" s="970"/>
      <c r="D4" s="519" t="s">
        <v>571</v>
      </c>
      <c r="E4" s="520">
        <v>2287</v>
      </c>
      <c r="F4" s="519">
        <v>7</v>
      </c>
      <c r="G4" s="521">
        <f>+E4*F4</f>
        <v>16009</v>
      </c>
    </row>
    <row r="5" spans="2:7">
      <c r="B5" s="969" t="s">
        <v>1786</v>
      </c>
      <c r="C5" s="970"/>
      <c r="D5" s="519" t="s">
        <v>1416</v>
      </c>
      <c r="E5" s="520">
        <v>103967</v>
      </c>
      <c r="F5" s="519">
        <v>8</v>
      </c>
      <c r="G5" s="521">
        <f>+E5/F5</f>
        <v>12995.875</v>
      </c>
    </row>
    <row r="6" spans="2:7">
      <c r="B6" s="969" t="s">
        <v>1787</v>
      </c>
      <c r="C6" s="970"/>
      <c r="D6" s="519" t="s">
        <v>1416</v>
      </c>
      <c r="E6" s="520">
        <v>86639</v>
      </c>
      <c r="F6" s="519">
        <v>8</v>
      </c>
      <c r="G6" s="521">
        <f>+E6/F6</f>
        <v>10829.875</v>
      </c>
    </row>
    <row r="7" spans="2:7">
      <c r="B7" s="969" t="s">
        <v>1788</v>
      </c>
      <c r="C7" s="970"/>
      <c r="D7" s="519" t="s">
        <v>1480</v>
      </c>
      <c r="E7" s="520">
        <v>93265</v>
      </c>
      <c r="F7" s="519">
        <v>8</v>
      </c>
      <c r="G7" s="521">
        <f>+E7/F7</f>
        <v>11658.125</v>
      </c>
    </row>
    <row r="8" spans="2:7">
      <c r="B8" s="969" t="s">
        <v>1415</v>
      </c>
      <c r="C8" s="970"/>
      <c r="D8" s="519" t="s">
        <v>1417</v>
      </c>
      <c r="E8" s="520">
        <f>+G34*0.1</f>
        <v>30614.06593406594</v>
      </c>
      <c r="F8" s="519">
        <v>1</v>
      </c>
      <c r="G8" s="521">
        <f>+E8/F8</f>
        <v>30614.06593406594</v>
      </c>
    </row>
    <row r="9" spans="2:7">
      <c r="B9" s="522"/>
      <c r="C9" s="82"/>
      <c r="D9" s="82"/>
      <c r="E9" s="523"/>
      <c r="F9" s="519" t="s">
        <v>1399</v>
      </c>
      <c r="G9" s="521">
        <f>+SUM(G4:G8)</f>
        <v>82106.940934065933</v>
      </c>
    </row>
    <row r="10" spans="2:7">
      <c r="B10" s="522"/>
      <c r="C10" s="82"/>
      <c r="D10" s="82"/>
      <c r="E10" s="523"/>
      <c r="F10" s="82"/>
      <c r="G10" s="524"/>
    </row>
    <row r="11" spans="2:7">
      <c r="B11" s="525" t="s">
        <v>1400</v>
      </c>
      <c r="C11" s="82"/>
      <c r="D11" s="82"/>
      <c r="E11" s="523"/>
      <c r="F11" s="82"/>
      <c r="G11" s="524"/>
    </row>
    <row r="12" spans="2:7" s="363" customFormat="1">
      <c r="B12" s="969" t="s">
        <v>1395</v>
      </c>
      <c r="C12" s="970"/>
      <c r="D12" s="516" t="s">
        <v>283</v>
      </c>
      <c r="E12" s="517" t="s">
        <v>1396</v>
      </c>
      <c r="F12" s="516" t="s">
        <v>1397</v>
      </c>
      <c r="G12" s="518" t="s">
        <v>1398</v>
      </c>
    </row>
    <row r="13" spans="2:7">
      <c r="B13" s="969" t="s">
        <v>1789</v>
      </c>
      <c r="C13" s="970"/>
      <c r="D13" s="519" t="s">
        <v>328</v>
      </c>
      <c r="E13" s="520">
        <v>757</v>
      </c>
      <c r="F13" s="519">
        <v>454</v>
      </c>
      <c r="G13" s="521">
        <f>+E13*F13</f>
        <v>343678</v>
      </c>
    </row>
    <row r="14" spans="2:7">
      <c r="B14" s="969" t="s">
        <v>1790</v>
      </c>
      <c r="C14" s="970"/>
      <c r="D14" s="519" t="s">
        <v>1401</v>
      </c>
      <c r="E14" s="520">
        <v>89167</v>
      </c>
      <c r="F14" s="519">
        <f>0.53*1.3</f>
        <v>0.68900000000000006</v>
      </c>
      <c r="G14" s="521">
        <f t="shared" ref="G14:G21" si="0">+E14*F14</f>
        <v>61436.063000000002</v>
      </c>
    </row>
    <row r="15" spans="2:7">
      <c r="B15" s="969" t="s">
        <v>1791</v>
      </c>
      <c r="C15" s="970"/>
      <c r="D15" s="519" t="s">
        <v>1401</v>
      </c>
      <c r="E15" s="520">
        <v>107435</v>
      </c>
      <c r="F15" s="519">
        <v>0.68899999999999995</v>
      </c>
      <c r="G15" s="521">
        <f t="shared" si="0"/>
        <v>74022.714999999997</v>
      </c>
    </row>
    <row r="16" spans="2:7">
      <c r="B16" s="969" t="s">
        <v>1792</v>
      </c>
      <c r="C16" s="970"/>
      <c r="D16" s="519" t="s">
        <v>1798</v>
      </c>
      <c r="E16" s="520">
        <v>76</v>
      </c>
      <c r="F16" s="519">
        <v>195</v>
      </c>
      <c r="G16" s="521">
        <f t="shared" si="0"/>
        <v>14820</v>
      </c>
    </row>
    <row r="17" spans="2:7">
      <c r="B17" s="969" t="s">
        <v>1793</v>
      </c>
      <c r="C17" s="970"/>
      <c r="D17" s="519" t="s">
        <v>1798</v>
      </c>
      <c r="E17" s="520">
        <v>26775</v>
      </c>
      <c r="F17" s="519">
        <v>0.3</v>
      </c>
      <c r="G17" s="521">
        <f t="shared" si="0"/>
        <v>8032.5</v>
      </c>
    </row>
    <row r="18" spans="2:7">
      <c r="B18" s="969" t="s">
        <v>1794</v>
      </c>
      <c r="C18" s="970"/>
      <c r="D18" s="519" t="s">
        <v>1799</v>
      </c>
      <c r="E18" s="520">
        <v>189</v>
      </c>
      <c r="F18" s="519">
        <v>1.6</v>
      </c>
      <c r="G18" s="521">
        <f t="shared" si="0"/>
        <v>302.40000000000003</v>
      </c>
    </row>
    <row r="19" spans="2:7">
      <c r="B19" s="969" t="s">
        <v>1795</v>
      </c>
      <c r="C19" s="970"/>
      <c r="D19" s="519" t="s">
        <v>328</v>
      </c>
      <c r="E19" s="520">
        <v>19002</v>
      </c>
      <c r="F19" s="519">
        <v>1.6</v>
      </c>
      <c r="G19" s="521">
        <f t="shared" si="0"/>
        <v>30403.200000000001</v>
      </c>
    </row>
    <row r="20" spans="2:7" ht="28.75" customHeight="1">
      <c r="B20" s="971" t="s">
        <v>1796</v>
      </c>
      <c r="C20" s="972"/>
      <c r="D20" s="519" t="s">
        <v>1799</v>
      </c>
      <c r="E20" s="520">
        <v>3772</v>
      </c>
      <c r="F20" s="519">
        <v>1.6</v>
      </c>
      <c r="G20" s="521">
        <f t="shared" si="0"/>
        <v>6035.2000000000007</v>
      </c>
    </row>
    <row r="21" spans="2:7">
      <c r="B21" s="969" t="s">
        <v>1797</v>
      </c>
      <c r="C21" s="970"/>
      <c r="D21" s="519" t="s">
        <v>328</v>
      </c>
      <c r="E21" s="520">
        <v>6320</v>
      </c>
      <c r="F21" s="519">
        <v>8</v>
      </c>
      <c r="G21" s="521">
        <f t="shared" si="0"/>
        <v>50560</v>
      </c>
    </row>
    <row r="22" spans="2:7">
      <c r="B22" s="969"/>
      <c r="C22" s="970"/>
      <c r="D22" s="519"/>
      <c r="E22" s="520"/>
      <c r="F22" s="519"/>
      <c r="G22" s="521"/>
    </row>
    <row r="23" spans="2:7">
      <c r="B23" s="522"/>
      <c r="C23" s="82"/>
      <c r="D23" s="523"/>
      <c r="E23" s="82"/>
      <c r="F23" s="519" t="s">
        <v>1399</v>
      </c>
      <c r="G23" s="521">
        <f>+SUM(G13:G22)</f>
        <v>589290.07799999998</v>
      </c>
    </row>
    <row r="24" spans="2:7">
      <c r="B24" s="522"/>
      <c r="C24" s="82"/>
      <c r="D24" s="523"/>
      <c r="E24" s="82"/>
      <c r="F24" s="523"/>
      <c r="G24" s="526"/>
    </row>
    <row r="25" spans="2:7">
      <c r="B25" s="525" t="s">
        <v>1402</v>
      </c>
      <c r="C25" s="82"/>
      <c r="D25" s="523"/>
      <c r="E25" s="82"/>
      <c r="F25" s="523"/>
      <c r="G25" s="526"/>
    </row>
    <row r="26" spans="2:7" s="363" customFormat="1">
      <c r="B26" s="527" t="s">
        <v>1403</v>
      </c>
      <c r="C26" s="516" t="s">
        <v>1404</v>
      </c>
      <c r="D26" s="517" t="s">
        <v>1405</v>
      </c>
      <c r="E26" s="516" t="s">
        <v>1406</v>
      </c>
      <c r="F26" s="517" t="s">
        <v>1396</v>
      </c>
      <c r="G26" s="528" t="s">
        <v>1407</v>
      </c>
    </row>
    <row r="27" spans="2:7">
      <c r="B27" s="529"/>
      <c r="C27" s="519"/>
      <c r="D27" s="539"/>
      <c r="E27" s="530"/>
      <c r="F27" s="520"/>
      <c r="G27" s="531"/>
    </row>
    <row r="28" spans="2:7">
      <c r="B28" s="522"/>
      <c r="C28" s="82"/>
      <c r="D28" s="523"/>
      <c r="E28" s="532"/>
      <c r="F28" s="519" t="s">
        <v>1399</v>
      </c>
      <c r="G28" s="531"/>
    </row>
    <row r="29" spans="2:7">
      <c r="B29" s="522"/>
      <c r="C29" s="82"/>
      <c r="D29" s="523"/>
      <c r="E29" s="82"/>
      <c r="F29" s="523"/>
      <c r="G29" s="526"/>
    </row>
    <row r="30" spans="2:7">
      <c r="B30" s="525" t="s">
        <v>1408</v>
      </c>
      <c r="C30" s="82"/>
      <c r="D30" s="523"/>
      <c r="E30" s="82"/>
      <c r="F30" s="523"/>
      <c r="G30" s="526"/>
    </row>
    <row r="31" spans="2:7" s="363" customFormat="1">
      <c r="B31" s="527" t="s">
        <v>1409</v>
      </c>
      <c r="C31" s="516" t="s">
        <v>1410</v>
      </c>
      <c r="D31" s="517" t="s">
        <v>1411</v>
      </c>
      <c r="E31" s="516" t="s">
        <v>1412</v>
      </c>
      <c r="F31" s="517" t="s">
        <v>1397</v>
      </c>
      <c r="G31" s="528" t="s">
        <v>1407</v>
      </c>
    </row>
    <row r="32" spans="2:7">
      <c r="B32" s="529" t="s">
        <v>1481</v>
      </c>
      <c r="C32" s="520">
        <v>114392</v>
      </c>
      <c r="D32" s="533">
        <v>2</v>
      </c>
      <c r="E32" s="617">
        <f>+C32*D32</f>
        <v>228784</v>
      </c>
      <c r="F32" s="539">
        <v>2.73</v>
      </c>
      <c r="G32" s="531">
        <f>+E32/F32</f>
        <v>83803.663003663009</v>
      </c>
    </row>
    <row r="33" spans="2:7">
      <c r="B33" s="529" t="s">
        <v>1447</v>
      </c>
      <c r="C33" s="520">
        <v>303490</v>
      </c>
      <c r="D33" s="533">
        <v>2</v>
      </c>
      <c r="E33" s="617">
        <f>+C33*D33</f>
        <v>606980</v>
      </c>
      <c r="F33" s="539">
        <v>2.73</v>
      </c>
      <c r="G33" s="531">
        <f>+E33/F33</f>
        <v>222336.99633699635</v>
      </c>
    </row>
    <row r="34" spans="2:7">
      <c r="B34" s="522"/>
      <c r="C34" s="82"/>
      <c r="D34" s="523"/>
      <c r="E34" s="82"/>
      <c r="F34" s="519" t="s">
        <v>1399</v>
      </c>
      <c r="G34" s="531">
        <f>+SUM(G32:G33)</f>
        <v>306140.65934065939</v>
      </c>
    </row>
    <row r="35" spans="2:7">
      <c r="B35" s="522"/>
      <c r="C35" s="82"/>
      <c r="D35" s="523"/>
      <c r="E35" s="82"/>
      <c r="F35" s="523"/>
      <c r="G35" s="526"/>
    </row>
    <row r="36" spans="2:7" ht="16" thickBot="1">
      <c r="B36" s="534"/>
      <c r="C36" s="535"/>
      <c r="D36" s="536"/>
      <c r="E36" s="535"/>
      <c r="F36" s="537" t="s">
        <v>1413</v>
      </c>
      <c r="G36" s="649">
        <f>+G9+G23+G28+G34</f>
        <v>977537.67827472533</v>
      </c>
    </row>
  </sheetData>
  <mergeCells count="18">
    <mergeCell ref="B21:C21"/>
    <mergeCell ref="B20:C20"/>
    <mergeCell ref="B13:C13"/>
    <mergeCell ref="B19:C19"/>
    <mergeCell ref="B22:C22"/>
    <mergeCell ref="B18:C18"/>
    <mergeCell ref="B16:C16"/>
    <mergeCell ref="B17:C17"/>
    <mergeCell ref="B14:C14"/>
    <mergeCell ref="B15:C15"/>
    <mergeCell ref="C1:F1"/>
    <mergeCell ref="B3:C3"/>
    <mergeCell ref="B4:C4"/>
    <mergeCell ref="B8:C8"/>
    <mergeCell ref="B12:C12"/>
    <mergeCell ref="B7:C7"/>
    <mergeCell ref="B5:C5"/>
    <mergeCell ref="B6:C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29"/>
  <sheetViews>
    <sheetView topLeftCell="A4" workbookViewId="0">
      <selection activeCell="G32" sqref="G32"/>
    </sheetView>
  </sheetViews>
  <sheetFormatPr baseColWidth="10" defaultColWidth="11.5" defaultRowHeight="15"/>
  <cols>
    <col min="2" max="2" width="22" bestFit="1" customWidth="1"/>
    <col min="3" max="3" width="13.6640625" bestFit="1" customWidth="1"/>
    <col min="5" max="5" width="14.33203125" bestFit="1" customWidth="1"/>
    <col min="6" max="6" width="16.6640625" bestFit="1" customWidth="1"/>
    <col min="7" max="7" width="12.6640625" bestFit="1" customWidth="1"/>
  </cols>
  <sheetData>
    <row r="1" spans="2:9" ht="16" thickBot="1">
      <c r="B1" s="510" t="s">
        <v>1414</v>
      </c>
      <c r="C1" s="968" t="s">
        <v>1801</v>
      </c>
      <c r="D1" s="968"/>
      <c r="E1" s="968"/>
      <c r="F1" s="968"/>
      <c r="G1" s="511" t="s">
        <v>116</v>
      </c>
    </row>
    <row r="2" spans="2:9">
      <c r="B2" s="512" t="s">
        <v>1394</v>
      </c>
      <c r="C2" s="513"/>
      <c r="D2" s="514"/>
      <c r="E2" s="513"/>
      <c r="F2" s="514"/>
      <c r="G2" s="515"/>
    </row>
    <row r="3" spans="2:9" s="363" customFormat="1">
      <c r="B3" s="969" t="s">
        <v>1395</v>
      </c>
      <c r="C3" s="970"/>
      <c r="D3" s="516" t="s">
        <v>283</v>
      </c>
      <c r="E3" s="517" t="s">
        <v>1396</v>
      </c>
      <c r="F3" s="516" t="s">
        <v>1397</v>
      </c>
      <c r="G3" s="518" t="s">
        <v>1398</v>
      </c>
    </row>
    <row r="4" spans="2:9">
      <c r="B4" s="969"/>
      <c r="C4" s="970"/>
      <c r="D4" s="519"/>
      <c r="E4" s="520"/>
      <c r="F4" s="519"/>
      <c r="G4" s="521"/>
    </row>
    <row r="5" spans="2:9">
      <c r="B5" s="969"/>
      <c r="C5" s="970"/>
      <c r="D5" s="519"/>
      <c r="E5" s="520"/>
      <c r="F5" s="519"/>
      <c r="G5" s="521"/>
    </row>
    <row r="6" spans="2:9">
      <c r="B6" s="969" t="s">
        <v>1415</v>
      </c>
      <c r="C6" s="970"/>
      <c r="D6" s="519" t="s">
        <v>1417</v>
      </c>
      <c r="E6" s="520">
        <v>2036</v>
      </c>
      <c r="F6" s="519">
        <v>1</v>
      </c>
      <c r="G6" s="521">
        <f>+E6/F6</f>
        <v>2036</v>
      </c>
    </row>
    <row r="7" spans="2:9">
      <c r="B7" s="969"/>
      <c r="C7" s="970"/>
      <c r="D7" s="519"/>
      <c r="E7" s="520"/>
      <c r="F7" s="519"/>
      <c r="G7" s="521"/>
    </row>
    <row r="8" spans="2:9">
      <c r="B8" s="522"/>
      <c r="C8" s="82"/>
      <c r="D8" s="82"/>
      <c r="E8" s="523"/>
      <c r="F8" s="519" t="s">
        <v>1399</v>
      </c>
      <c r="G8" s="521">
        <f>+SUM(G4:G7)</f>
        <v>2036</v>
      </c>
    </row>
    <row r="9" spans="2:9">
      <c r="B9" s="522"/>
      <c r="C9" s="82"/>
      <c r="D9" s="82"/>
      <c r="E9" s="523"/>
      <c r="F9" s="82"/>
      <c r="G9" s="524"/>
    </row>
    <row r="10" spans="2:9">
      <c r="B10" s="525" t="s">
        <v>1400</v>
      </c>
      <c r="C10" s="82"/>
      <c r="D10" s="82"/>
      <c r="E10" s="523"/>
      <c r="F10" s="82"/>
      <c r="G10" s="524"/>
    </row>
    <row r="11" spans="2:9" s="363" customFormat="1">
      <c r="B11" s="969" t="s">
        <v>1395</v>
      </c>
      <c r="C11" s="970"/>
      <c r="D11" s="516" t="s">
        <v>283</v>
      </c>
      <c r="E11" s="517" t="s">
        <v>1396</v>
      </c>
      <c r="F11" s="516" t="s">
        <v>1397</v>
      </c>
      <c r="G11" s="518" t="s">
        <v>1398</v>
      </c>
    </row>
    <row r="12" spans="2:9">
      <c r="B12" s="969" t="s">
        <v>1802</v>
      </c>
      <c r="C12" s="970"/>
      <c r="D12" s="519" t="s">
        <v>116</v>
      </c>
      <c r="E12" s="520">
        <v>402000</v>
      </c>
      <c r="F12" s="519">
        <v>1</v>
      </c>
      <c r="G12" s="521">
        <f>+E12*F12</f>
        <v>402000</v>
      </c>
      <c r="I12" t="s">
        <v>1803</v>
      </c>
    </row>
    <row r="13" spans="2:9">
      <c r="B13" s="969"/>
      <c r="C13" s="970"/>
      <c r="D13" s="519"/>
      <c r="E13" s="520"/>
      <c r="F13" s="519"/>
      <c r="G13" s="521"/>
    </row>
    <row r="14" spans="2:9">
      <c r="B14" s="969"/>
      <c r="C14" s="970"/>
      <c r="D14" s="519"/>
      <c r="E14" s="520"/>
      <c r="F14" s="519"/>
      <c r="G14" s="521"/>
    </row>
    <row r="15" spans="2:9">
      <c r="B15" s="969"/>
      <c r="C15" s="970"/>
      <c r="D15" s="519"/>
      <c r="E15" s="520"/>
      <c r="F15" s="519"/>
      <c r="G15" s="521">
        <f>+E15*F15</f>
        <v>0</v>
      </c>
    </row>
    <row r="16" spans="2:9">
      <c r="B16" s="522"/>
      <c r="C16" s="82"/>
      <c r="D16" s="523"/>
      <c r="E16" s="82"/>
      <c r="F16" s="519" t="s">
        <v>1399</v>
      </c>
      <c r="G16" s="521">
        <f>+SUM(G12:G15)</f>
        <v>402000</v>
      </c>
    </row>
    <row r="17" spans="2:7">
      <c r="B17" s="522"/>
      <c r="C17" s="82"/>
      <c r="D17" s="523"/>
      <c r="E17" s="82"/>
      <c r="F17" s="523"/>
      <c r="G17" s="526"/>
    </row>
    <row r="18" spans="2:7">
      <c r="B18" s="525" t="s">
        <v>1402</v>
      </c>
      <c r="C18" s="82"/>
      <c r="D18" s="523"/>
      <c r="E18" s="82"/>
      <c r="F18" s="523"/>
      <c r="G18" s="526"/>
    </row>
    <row r="19" spans="2:7" s="363" customFormat="1">
      <c r="B19" s="527" t="s">
        <v>1403</v>
      </c>
      <c r="C19" s="516" t="s">
        <v>1404</v>
      </c>
      <c r="D19" s="517" t="s">
        <v>1405</v>
      </c>
      <c r="E19" s="516" t="s">
        <v>1406</v>
      </c>
      <c r="F19" s="517" t="s">
        <v>1396</v>
      </c>
      <c r="G19" s="528" t="s">
        <v>1407</v>
      </c>
    </row>
    <row r="20" spans="2:7">
      <c r="B20" s="529"/>
      <c r="C20" s="519"/>
      <c r="D20" s="539"/>
      <c r="E20" s="530"/>
      <c r="F20" s="520"/>
      <c r="G20" s="531"/>
    </row>
    <row r="21" spans="2:7">
      <c r="B21" s="522"/>
      <c r="C21" s="82"/>
      <c r="D21" s="523"/>
      <c r="E21" s="532"/>
      <c r="F21" s="519" t="s">
        <v>1399</v>
      </c>
      <c r="G21" s="531">
        <f>+G20</f>
        <v>0</v>
      </c>
    </row>
    <row r="22" spans="2:7">
      <c r="B22" s="522"/>
      <c r="C22" s="82"/>
      <c r="D22" s="523"/>
      <c r="E22" s="82"/>
      <c r="F22" s="523"/>
      <c r="G22" s="526"/>
    </row>
    <row r="23" spans="2:7">
      <c r="B23" s="525" t="s">
        <v>1408</v>
      </c>
      <c r="C23" s="82"/>
      <c r="D23" s="523"/>
      <c r="E23" s="82"/>
      <c r="F23" s="523"/>
      <c r="G23" s="526"/>
    </row>
    <row r="24" spans="2:7" s="363" customFormat="1">
      <c r="B24" s="527" t="s">
        <v>1409</v>
      </c>
      <c r="C24" s="516" t="s">
        <v>1410</v>
      </c>
      <c r="D24" s="517" t="s">
        <v>1411</v>
      </c>
      <c r="E24" s="516" t="s">
        <v>1412</v>
      </c>
      <c r="F24" s="517" t="s">
        <v>1397</v>
      </c>
      <c r="G24" s="528" t="s">
        <v>1407</v>
      </c>
    </row>
    <row r="25" spans="2:7">
      <c r="B25" s="529"/>
      <c r="C25" s="519"/>
      <c r="D25" s="533"/>
      <c r="E25" s="520"/>
      <c r="F25" s="540"/>
      <c r="G25" s="531"/>
    </row>
    <row r="26" spans="2:7">
      <c r="B26" s="529" t="s">
        <v>1482</v>
      </c>
      <c r="C26" s="519">
        <v>151745</v>
      </c>
      <c r="D26" s="533">
        <v>2</v>
      </c>
      <c r="E26" s="520">
        <f>+C26*D26</f>
        <v>303490</v>
      </c>
      <c r="F26" s="540">
        <v>11</v>
      </c>
      <c r="G26" s="531">
        <f>+E26/F26</f>
        <v>27590</v>
      </c>
    </row>
    <row r="27" spans="2:7">
      <c r="B27" s="522"/>
      <c r="C27" s="82"/>
      <c r="D27" s="523"/>
      <c r="E27" s="82"/>
      <c r="F27" s="519" t="s">
        <v>1399</v>
      </c>
      <c r="G27" s="531">
        <f>+SUM(G25:G26)</f>
        <v>27590</v>
      </c>
    </row>
    <row r="28" spans="2:7">
      <c r="B28" s="522"/>
      <c r="C28" s="82"/>
      <c r="D28" s="523"/>
      <c r="E28" s="82"/>
      <c r="F28" s="523"/>
      <c r="G28" s="526"/>
    </row>
    <row r="29" spans="2:7" ht="16" thickBot="1">
      <c r="B29" s="534"/>
      <c r="C29" s="535"/>
      <c r="D29" s="536"/>
      <c r="E29" s="535"/>
      <c r="F29" s="537" t="s">
        <v>1413</v>
      </c>
      <c r="G29" s="538">
        <f>+G8+G16+G21+G27</f>
        <v>431626</v>
      </c>
    </row>
  </sheetData>
  <mergeCells count="11">
    <mergeCell ref="B11:C11"/>
    <mergeCell ref="B12:C12"/>
    <mergeCell ref="B13:C13"/>
    <mergeCell ref="B14:C14"/>
    <mergeCell ref="B15:C15"/>
    <mergeCell ref="B7:C7"/>
    <mergeCell ref="C1:F1"/>
    <mergeCell ref="B3:C3"/>
    <mergeCell ref="B4:C4"/>
    <mergeCell ref="B5:C5"/>
    <mergeCell ref="B6:C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59"/>
  <sheetViews>
    <sheetView showGridLines="0" tabSelected="1" topLeftCell="A22" zoomScale="55" zoomScaleNormal="55" zoomScaleSheetLayoutView="55" workbookViewId="0">
      <selection activeCell="I67" sqref="I67"/>
    </sheetView>
  </sheetViews>
  <sheetFormatPr baseColWidth="10" defaultColWidth="12" defaultRowHeight="16"/>
  <cols>
    <col min="1" max="2" width="2.5" style="16" customWidth="1"/>
    <col min="3" max="3" width="9.6640625" style="9" customWidth="1"/>
    <col min="4" max="4" width="14.5" style="16" customWidth="1"/>
    <col min="5" max="5" width="19.33203125" style="17" customWidth="1"/>
    <col min="6" max="6" width="18.83203125" style="16" hidden="1" customWidth="1"/>
    <col min="7" max="7" width="86.1640625" style="16" customWidth="1"/>
    <col min="8" max="8" width="16.6640625" style="16" customWidth="1"/>
    <col min="9" max="9" width="20.6640625" style="16" customWidth="1"/>
    <col min="10" max="11" width="25" style="16" customWidth="1"/>
    <col min="12" max="12" width="41.5" style="16" customWidth="1"/>
    <col min="13" max="13" width="3.6640625" style="16" customWidth="1"/>
    <col min="14" max="14" width="21.5" style="11" bestFit="1" customWidth="1"/>
    <col min="15" max="15" width="12" style="11"/>
    <col min="16" max="16" width="21.33203125" style="11" customWidth="1"/>
    <col min="17" max="16384" width="12" style="11"/>
  </cols>
  <sheetData>
    <row r="1" spans="1:13">
      <c r="A1" s="9"/>
      <c r="B1" s="9"/>
      <c r="D1" s="9"/>
      <c r="E1" s="10"/>
      <c r="F1" s="9"/>
      <c r="G1" s="9"/>
      <c r="H1" s="9"/>
      <c r="I1" s="9"/>
      <c r="J1" s="9"/>
      <c r="K1" s="9"/>
      <c r="L1" s="9"/>
      <c r="M1" s="9"/>
    </row>
    <row r="2" spans="1:13" ht="17" thickBot="1">
      <c r="A2" s="9"/>
      <c r="B2" s="9"/>
      <c r="D2" s="9"/>
      <c r="E2" s="10"/>
      <c r="F2" s="9"/>
      <c r="G2" s="9"/>
      <c r="H2" s="9"/>
      <c r="I2" s="9"/>
      <c r="J2" s="9"/>
      <c r="K2" s="9"/>
      <c r="L2" s="9"/>
      <c r="M2" s="9"/>
    </row>
    <row r="3" spans="1:13" ht="28">
      <c r="A3" s="9"/>
      <c r="B3" s="9"/>
      <c r="C3" s="700" t="s">
        <v>1825</v>
      </c>
      <c r="D3" s="701"/>
      <c r="E3" s="701"/>
      <c r="F3" s="701"/>
      <c r="G3" s="701"/>
      <c r="H3" s="701"/>
      <c r="I3" s="701"/>
      <c r="J3" s="701"/>
      <c r="K3" s="701"/>
      <c r="L3" s="702"/>
      <c r="M3" s="9"/>
    </row>
    <row r="4" spans="1:13" ht="25">
      <c r="A4" s="9"/>
      <c r="B4" s="9"/>
      <c r="C4" s="703" t="s">
        <v>13</v>
      </c>
      <c r="D4" s="704"/>
      <c r="E4" s="704"/>
      <c r="F4" s="704"/>
      <c r="G4" s="704"/>
      <c r="H4" s="704"/>
      <c r="I4" s="704"/>
      <c r="J4" s="704"/>
      <c r="K4" s="704"/>
      <c r="L4" s="705"/>
      <c r="M4" s="9"/>
    </row>
    <row r="5" spans="1:13" ht="15" customHeight="1">
      <c r="A5" s="9"/>
      <c r="B5" s="9"/>
      <c r="C5" s="706" t="s">
        <v>24</v>
      </c>
      <c r="D5" s="707"/>
      <c r="E5" s="707"/>
      <c r="F5" s="707"/>
      <c r="G5" s="707"/>
      <c r="H5" s="707"/>
      <c r="I5" s="707"/>
      <c r="J5" s="707"/>
      <c r="K5" s="707"/>
      <c r="L5" s="708"/>
      <c r="M5" s="9"/>
    </row>
    <row r="6" spans="1:13" ht="31.5" customHeight="1">
      <c r="A6" s="9"/>
      <c r="B6" s="9"/>
      <c r="C6" s="706"/>
      <c r="D6" s="707"/>
      <c r="E6" s="707"/>
      <c r="F6" s="707"/>
      <c r="G6" s="707"/>
      <c r="H6" s="707"/>
      <c r="I6" s="707"/>
      <c r="J6" s="707"/>
      <c r="K6" s="707"/>
      <c r="L6" s="708"/>
      <c r="M6" s="9"/>
    </row>
    <row r="7" spans="1:13" ht="18" customHeight="1">
      <c r="A7" s="9"/>
      <c r="B7" s="9"/>
      <c r="C7" s="706"/>
      <c r="D7" s="707"/>
      <c r="E7" s="707"/>
      <c r="F7" s="707"/>
      <c r="G7" s="707"/>
      <c r="H7" s="707"/>
      <c r="I7" s="707"/>
      <c r="J7" s="707"/>
      <c r="K7" s="707"/>
      <c r="L7" s="708"/>
      <c r="M7" s="9"/>
    </row>
    <row r="8" spans="1:13" ht="95" customHeight="1">
      <c r="A8" s="383"/>
      <c r="B8" s="383"/>
      <c r="C8" s="384"/>
      <c r="D8" s="385"/>
      <c r="E8" s="712" t="s">
        <v>1821</v>
      </c>
      <c r="F8" s="712"/>
      <c r="G8" s="712"/>
      <c r="H8" s="712"/>
      <c r="I8" s="712"/>
      <c r="J8" s="712"/>
      <c r="K8" s="712"/>
      <c r="L8" s="386"/>
      <c r="M8" s="383"/>
    </row>
    <row r="9" spans="1:13" ht="37.25" customHeight="1" thickBot="1">
      <c r="A9" s="9"/>
      <c r="B9" s="9"/>
      <c r="C9" s="12"/>
      <c r="D9" s="13"/>
      <c r="E9" s="713"/>
      <c r="F9" s="713"/>
      <c r="G9" s="713"/>
      <c r="H9" s="713"/>
      <c r="I9" s="713"/>
      <c r="J9" s="713"/>
      <c r="K9" s="713"/>
      <c r="L9" s="14"/>
      <c r="M9" s="9"/>
    </row>
    <row r="10" spans="1:13" ht="35" customHeight="1" thickBot="1">
      <c r="A10" s="9"/>
      <c r="B10" s="9"/>
      <c r="C10" s="709"/>
      <c r="D10" s="710"/>
      <c r="E10" s="710"/>
      <c r="F10" s="710"/>
      <c r="G10" s="710"/>
      <c r="H10" s="710"/>
      <c r="I10" s="710"/>
      <c r="J10" s="710"/>
      <c r="K10" s="710"/>
      <c r="L10" s="711"/>
      <c r="M10" s="9"/>
    </row>
    <row r="11" spans="1:13" ht="35" customHeight="1" thickBot="1">
      <c r="A11" s="9"/>
      <c r="B11" s="10"/>
      <c r="C11" s="107" t="s">
        <v>14</v>
      </c>
      <c r="D11" s="108" t="s">
        <v>25</v>
      </c>
      <c r="E11" s="109" t="s">
        <v>26</v>
      </c>
      <c r="F11" s="110" t="s">
        <v>27</v>
      </c>
      <c r="G11" s="111" t="s">
        <v>201</v>
      </c>
      <c r="H11" s="108" t="s">
        <v>15</v>
      </c>
      <c r="I11" s="108" t="s">
        <v>1463</v>
      </c>
      <c r="J11" s="112" t="s">
        <v>17</v>
      </c>
      <c r="K11" s="112" t="s">
        <v>17</v>
      </c>
      <c r="L11" s="113" t="s">
        <v>18</v>
      </c>
      <c r="M11" s="9"/>
    </row>
    <row r="12" spans="1:13" ht="35" customHeight="1" thickBot="1">
      <c r="A12" s="9"/>
      <c r="B12" s="9"/>
      <c r="C12" s="709" t="s">
        <v>1389</v>
      </c>
      <c r="D12" s="710"/>
      <c r="E12" s="710"/>
      <c r="F12" s="714"/>
      <c r="G12" s="710"/>
      <c r="H12" s="710"/>
      <c r="I12" s="710"/>
      <c r="J12" s="710"/>
      <c r="K12" s="710"/>
      <c r="L12" s="711"/>
      <c r="M12" s="9"/>
    </row>
    <row r="13" spans="1:13" ht="35" customHeight="1">
      <c r="A13" s="9"/>
      <c r="B13" s="9"/>
      <c r="C13" s="74">
        <v>1</v>
      </c>
      <c r="D13" s="78">
        <f>+VLOOKUP(G13,ICCU!C:H,5,FALSE)</f>
        <v>2.9</v>
      </c>
      <c r="E13" s="78" t="str">
        <f>+VLOOKUP(G13,ICCU!C:H,6,FALSE)</f>
        <v>600.1</v>
      </c>
      <c r="F13" s="633"/>
      <c r="G13" s="78" t="s">
        <v>37</v>
      </c>
      <c r="H13" s="76" t="str">
        <f>+VLOOKUP(G13,ICCU!C:F,2,FALSE)</f>
        <v>M3</v>
      </c>
      <c r="I13" s="79">
        <f>+'1'!K18</f>
        <v>1484.0985600000001</v>
      </c>
      <c r="J13" s="80">
        <f>+VLOOKUP(G13,ICCU!C:F,4,FALSE)</f>
        <v>29781</v>
      </c>
      <c r="K13" s="80">
        <f>+ROUND(J13*1.35,0)</f>
        <v>40204</v>
      </c>
      <c r="L13" s="628">
        <f>ROUND(I13*K13,0)</f>
        <v>59666699</v>
      </c>
      <c r="M13" s="9"/>
    </row>
    <row r="14" spans="1:13" ht="35" customHeight="1">
      <c r="A14" s="9" t="s">
        <v>1771</v>
      </c>
      <c r="B14" s="9"/>
      <c r="C14" s="27">
        <f>+C13+1</f>
        <v>2</v>
      </c>
      <c r="D14" s="78">
        <f>+VLOOKUP(G14,ICCU!C:H,5,FALSE)</f>
        <v>1.1000000000000001</v>
      </c>
      <c r="E14" s="78" t="str">
        <f>+VLOOKUP(G14,ICCU!C:H,6,FALSE)</f>
        <v>201 P</v>
      </c>
      <c r="F14" s="633"/>
      <c r="G14" s="632" t="str">
        <f>+ICCU!C938</f>
        <v>DEMOLICIÓN CONCRETO ESTRUCTURAL (INCLUYE CARGUE Y RETIRO DE SOBRANTES A UNA DISTANCIA DE 5KM)</v>
      </c>
      <c r="H14" s="45" t="str">
        <f>+VLOOKUP(G14,ICCU!C:F,2,FALSE)</f>
        <v>M3</v>
      </c>
      <c r="I14" s="79">
        <f>+'2'!K16</f>
        <v>107.42800000000001</v>
      </c>
      <c r="J14" s="30">
        <f>+VLOOKUP(G14,ICCU!C:F,4,FALSE)</f>
        <v>228726</v>
      </c>
      <c r="K14" s="80">
        <f t="shared" ref="K14:K15" si="0">+ROUND(J14*1.35,0)</f>
        <v>308780</v>
      </c>
      <c r="L14" s="629">
        <f t="shared" ref="L14" si="1">ROUND(I14*K14,0)</f>
        <v>33171618</v>
      </c>
      <c r="M14" s="9"/>
    </row>
    <row r="15" spans="1:13" ht="35" customHeight="1">
      <c r="A15" s="9"/>
      <c r="B15" s="9"/>
      <c r="C15" s="27">
        <f>+C14+1</f>
        <v>3</v>
      </c>
      <c r="D15" s="78">
        <f>+VLOOKUP(G15,ICCU!C:H,5,FALSE)</f>
        <v>1.6</v>
      </c>
      <c r="E15" s="78" t="str">
        <f>+VLOOKUP(G15,ICCU!C:H,6,FALSE)</f>
        <v>***</v>
      </c>
      <c r="F15" s="633"/>
      <c r="G15" s="632" t="s">
        <v>1768</v>
      </c>
      <c r="H15" s="45" t="str">
        <f>+VLOOKUP(G15,ICCU!C:F,2,FALSE)</f>
        <v>M3-KM</v>
      </c>
      <c r="I15" s="79">
        <f>+'3'!K21</f>
        <v>55046.670224000001</v>
      </c>
      <c r="J15" s="30">
        <f>+VLOOKUP(G15,ICCU!C:F,4,FALSE)</f>
        <v>1823</v>
      </c>
      <c r="K15" s="80">
        <f t="shared" si="0"/>
        <v>2461</v>
      </c>
      <c r="L15" s="629">
        <f t="shared" ref="L15" si="2">ROUND(I15*K15,0)</f>
        <v>135469855</v>
      </c>
      <c r="M15" s="9"/>
    </row>
    <row r="16" spans="1:13" ht="35" customHeight="1" thickBot="1">
      <c r="A16" s="9"/>
      <c r="B16" s="9"/>
      <c r="C16" s="688" t="s">
        <v>19</v>
      </c>
      <c r="D16" s="689"/>
      <c r="E16" s="689"/>
      <c r="F16" s="689"/>
      <c r="G16" s="689"/>
      <c r="H16" s="689"/>
      <c r="I16" s="689"/>
      <c r="J16" s="689"/>
      <c r="K16" s="690"/>
      <c r="L16" s="36">
        <f>SUM(L13:L15)</f>
        <v>228308172</v>
      </c>
      <c r="M16" s="9"/>
    </row>
    <row r="17" spans="1:13" ht="35" customHeight="1" thickBot="1">
      <c r="A17" s="9"/>
      <c r="B17" s="9"/>
      <c r="C17" s="709" t="s">
        <v>22</v>
      </c>
      <c r="D17" s="710"/>
      <c r="E17" s="710"/>
      <c r="F17" s="714"/>
      <c r="G17" s="710" t="s">
        <v>20</v>
      </c>
      <c r="H17" s="710"/>
      <c r="I17" s="710"/>
      <c r="J17" s="710"/>
      <c r="K17" s="710"/>
      <c r="L17" s="711"/>
      <c r="M17" s="9"/>
    </row>
    <row r="18" spans="1:13" ht="35" customHeight="1">
      <c r="A18" s="9"/>
      <c r="B18" s="9"/>
      <c r="C18" s="27">
        <f>+C15+1</f>
        <v>4</v>
      </c>
      <c r="D18" s="78">
        <f>+VLOOKUP(G18,ICCU!C:H,5,FALSE)</f>
        <v>3.15</v>
      </c>
      <c r="E18" s="78" t="str">
        <f>+VLOOKUP(G18,ICCU!C:H,6,FALSE)</f>
        <v>311.1</v>
      </c>
      <c r="F18" s="84"/>
      <c r="G18" s="631" t="s">
        <v>100</v>
      </c>
      <c r="H18" s="45" t="str">
        <f>+VLOOKUP(G18,ICCU!C:F,2,FALSE)</f>
        <v>M3</v>
      </c>
      <c r="I18" s="79">
        <f>+'4'!K18</f>
        <v>194.80560000000003</v>
      </c>
      <c r="J18" s="30">
        <f>+VLOOKUP(G18,ICCU!C:F,4,FALSE)</f>
        <v>141971</v>
      </c>
      <c r="K18" s="80">
        <f>+ROUND(J18*1.35,0)</f>
        <v>191661</v>
      </c>
      <c r="L18" s="628">
        <f>ROUND(I18*K18,0)</f>
        <v>37336636</v>
      </c>
      <c r="M18" s="9"/>
    </row>
    <row r="19" spans="1:13" ht="35" customHeight="1">
      <c r="A19" s="9"/>
      <c r="B19" s="9"/>
      <c r="C19" s="27">
        <f>+C18+1</f>
        <v>5</v>
      </c>
      <c r="D19" s="78">
        <f>+VLOOKUP(G19,ICCU!C:H,5,FALSE)</f>
        <v>3.22</v>
      </c>
      <c r="E19" s="78" t="str">
        <f>+VLOOKUP(G19,ICCU!C:H,6,FALSE)</f>
        <v>***</v>
      </c>
      <c r="F19" s="84"/>
      <c r="G19" s="631" t="s">
        <v>98</v>
      </c>
      <c r="H19" s="45" t="str">
        <f>+VLOOKUP(G19,ICCU!C:F,2,FALSE)</f>
        <v>M3</v>
      </c>
      <c r="I19" s="79">
        <f>+'5'!K18</f>
        <v>533.88720000000012</v>
      </c>
      <c r="J19" s="30">
        <f>+VLOOKUP(G19,ICCU!C:F,4,FALSE)</f>
        <v>163978</v>
      </c>
      <c r="K19" s="80">
        <f t="shared" ref="K19:K22" si="3">+ROUND(J19*1.35,0)</f>
        <v>221370</v>
      </c>
      <c r="L19" s="629">
        <f>ROUND(I19*K19,0)</f>
        <v>118186609</v>
      </c>
      <c r="M19" s="9"/>
    </row>
    <row r="20" spans="1:13" ht="35" customHeight="1">
      <c r="A20" s="9"/>
      <c r="B20" s="9"/>
      <c r="C20" s="27">
        <f>+C19+1</f>
        <v>6</v>
      </c>
      <c r="D20" s="78">
        <f>+VLOOKUP(G20,ICCU!C:H,5,FALSE)</f>
        <v>3.3</v>
      </c>
      <c r="E20" s="78" t="str">
        <f>+VLOOKUP(G20,ICCU!C:H,6,FALSE)</f>
        <v>330.1</v>
      </c>
      <c r="F20" s="84"/>
      <c r="G20" s="631" t="s">
        <v>30</v>
      </c>
      <c r="H20" s="45" t="str">
        <f>+VLOOKUP(G20,ICCU!C:F,2,FALSE)</f>
        <v>M3</v>
      </c>
      <c r="I20" s="29">
        <f>+'6'!K13</f>
        <v>436.81680000000006</v>
      </c>
      <c r="J20" s="30">
        <f>+VLOOKUP(G20,ICCU!C:F,4,FALSE)</f>
        <v>329596</v>
      </c>
      <c r="K20" s="80">
        <f t="shared" si="3"/>
        <v>444955</v>
      </c>
      <c r="L20" s="629">
        <f t="shared" ref="L20:L22" si="4">ROUND(I20*K20,0)</f>
        <v>194363819</v>
      </c>
      <c r="M20" s="9"/>
    </row>
    <row r="21" spans="1:13" ht="35" customHeight="1">
      <c r="A21" s="9"/>
      <c r="B21" s="9"/>
      <c r="C21" s="27">
        <f t="shared" ref="C21" si="5">+C20+1</f>
        <v>7</v>
      </c>
      <c r="D21" s="78">
        <f>+VLOOKUP(G21,ICCU!C:H,5,FALSE)</f>
        <v>4.4400000000000199</v>
      </c>
      <c r="E21" s="78" t="str">
        <f>+VLOOKUP(G21,ICCU!C:H,6,FALSE)</f>
        <v>***</v>
      </c>
      <c r="F21" s="84"/>
      <c r="G21" s="38" t="str">
        <f>+ICCU!C1032</f>
        <v xml:space="preserve">SUMINISTRO  E  INSTALACIÓN  DE  GEOTEXTIL T 2100 (ESTABILIZACIÓN, FILTRO Y SEPARACIÓN) </v>
      </c>
      <c r="H21" s="45" t="str">
        <f>+VLOOKUP(G21,ICCU!C:F,2,FALSE)</f>
        <v>M2</v>
      </c>
      <c r="I21" s="29">
        <f>+'7'!K13</f>
        <v>1456.0560000000003</v>
      </c>
      <c r="J21" s="30">
        <f>+VLOOKUP(G21,ICCU!C:F,4,FALSE)</f>
        <v>14111</v>
      </c>
      <c r="K21" s="80">
        <f t="shared" si="3"/>
        <v>19050</v>
      </c>
      <c r="L21" s="629">
        <f t="shared" si="4"/>
        <v>27737867</v>
      </c>
      <c r="M21" s="9"/>
    </row>
    <row r="22" spans="1:13" ht="35" customHeight="1">
      <c r="A22" s="9"/>
      <c r="B22" s="9"/>
      <c r="C22" s="27">
        <f>+C21+1</f>
        <v>8</v>
      </c>
      <c r="D22" s="92" t="str">
        <f>+'APU 1'!B1</f>
        <v>APU 1</v>
      </c>
      <c r="E22" s="631"/>
      <c r="F22" s="631"/>
      <c r="G22" s="670" t="str">
        <f>+'APU 1'!C1</f>
        <v>CONCRETO PARA PAVIMENTO RÍGIDO MR-40, INCLUYE SELLADO DE JUNTAS Y ACERO DE TRANSFERENCIA Y UNIÓNMEZCLA DENSA EN CALIENTE TIPO MDC-19 (INCLUYE CEMENTO ASFÁLTICO)</v>
      </c>
      <c r="H22" s="45" t="str">
        <f>+'APU 1'!G1</f>
        <v>M3</v>
      </c>
      <c r="I22" s="29">
        <f>+'8'!K13</f>
        <v>305.77176000000003</v>
      </c>
      <c r="J22" s="30">
        <f>+'APU 1'!G36</f>
        <v>977537.67827472533</v>
      </c>
      <c r="K22" s="80">
        <f t="shared" si="3"/>
        <v>1319676</v>
      </c>
      <c r="L22" s="629">
        <f t="shared" si="4"/>
        <v>403519653</v>
      </c>
      <c r="M22" s="9"/>
    </row>
    <row r="23" spans="1:13" ht="35" customHeight="1">
      <c r="A23" s="9"/>
      <c r="B23" s="9"/>
      <c r="C23" s="27">
        <f>+C22+1</f>
        <v>9</v>
      </c>
      <c r="D23" s="78">
        <f>+VLOOKUP(G23,ICCU!C:H,5,FALSE)</f>
        <v>5.8</v>
      </c>
      <c r="E23" s="78"/>
      <c r="F23" s="631"/>
      <c r="G23" s="670" t="str">
        <f>+ICCU!C894</f>
        <v>BORDILLO DE 20X35 CM FUNDIDO EN CONCRETO DE 2500 PSI</v>
      </c>
      <c r="H23" s="45" t="str">
        <f>+VLOOKUP(G23,ICCU!C:F,2,FALSE)</f>
        <v>ML</v>
      </c>
      <c r="I23" s="29">
        <f>+'9'!K13</f>
        <v>554</v>
      </c>
      <c r="J23" s="30">
        <f>+VLOOKUP(G23,ICCU!C:F,4,FALSE)</f>
        <v>63358</v>
      </c>
      <c r="K23" s="80">
        <f t="shared" ref="K23" si="6">+ROUND(J23*1.35,0)</f>
        <v>85533</v>
      </c>
      <c r="L23" s="629">
        <f t="shared" ref="L23" si="7">ROUND(I23*K23,0)</f>
        <v>47385282</v>
      </c>
      <c r="M23" s="9"/>
    </row>
    <row r="24" spans="1:13" ht="35" customHeight="1" thickBot="1">
      <c r="A24" s="9"/>
      <c r="B24" s="9"/>
      <c r="C24" s="688" t="s">
        <v>19</v>
      </c>
      <c r="D24" s="689"/>
      <c r="E24" s="689"/>
      <c r="F24" s="689"/>
      <c r="G24" s="689" t="s">
        <v>20</v>
      </c>
      <c r="H24" s="689"/>
      <c r="I24" s="689"/>
      <c r="J24" s="689"/>
      <c r="K24" s="690"/>
      <c r="L24" s="36">
        <f>SUM(L18:L22)</f>
        <v>781144584</v>
      </c>
      <c r="M24" s="9"/>
    </row>
    <row r="25" spans="1:13" ht="35" customHeight="1" thickBot="1">
      <c r="A25" s="9"/>
      <c r="B25" s="9"/>
      <c r="C25" s="709" t="s">
        <v>1439</v>
      </c>
      <c r="D25" s="710"/>
      <c r="E25" s="710"/>
      <c r="F25" s="714"/>
      <c r="G25" s="710"/>
      <c r="H25" s="710"/>
      <c r="I25" s="710"/>
      <c r="J25" s="710"/>
      <c r="K25" s="710"/>
      <c r="L25" s="711"/>
      <c r="M25" s="9"/>
    </row>
    <row r="26" spans="1:13" ht="35" customHeight="1">
      <c r="A26" s="9"/>
      <c r="B26" s="9"/>
      <c r="C26" s="74">
        <f>+C23+1</f>
        <v>10</v>
      </c>
      <c r="D26" s="78">
        <f>+VLOOKUP(G26,ICCU!C:H,5,FALSE)</f>
        <v>2.9</v>
      </c>
      <c r="E26" s="78" t="str">
        <f>+VLOOKUP(G26,ICCU!C:H,6,FALSE)</f>
        <v>600.1</v>
      </c>
      <c r="F26" s="633"/>
      <c r="G26" s="78" t="s">
        <v>37</v>
      </c>
      <c r="H26" s="45" t="str">
        <f>+VLOOKUP(G26,ICCU!C:F,2,FALSE)</f>
        <v>M3</v>
      </c>
      <c r="I26" s="79">
        <f>+'10'!K21</f>
        <v>249.49919999999997</v>
      </c>
      <c r="J26" s="80">
        <f>+VLOOKUP(G26,ICCU!C:F,4,FALSE)</f>
        <v>29781</v>
      </c>
      <c r="K26" s="80">
        <f>+ROUND(J26*1.35,0)</f>
        <v>40204</v>
      </c>
      <c r="L26" s="628">
        <f t="shared" ref="L26:L27" si="8">ROUND(I26*K26,0)</f>
        <v>10030866</v>
      </c>
      <c r="M26" s="9"/>
    </row>
    <row r="27" spans="1:13" ht="35" customHeight="1">
      <c r="A27" s="9"/>
      <c r="B27" s="9"/>
      <c r="C27" s="27">
        <f>+C26+1</f>
        <v>11</v>
      </c>
      <c r="D27" s="78">
        <f>+VLOOKUP(G27,ICCU!C:H,5,FALSE)</f>
        <v>4.4200000000000204</v>
      </c>
      <c r="E27" s="78" t="str">
        <f>+VLOOKUP(G27,ICCU!C:H,6,FALSE)</f>
        <v>***</v>
      </c>
      <c r="F27" s="633"/>
      <c r="G27" s="634" t="s">
        <v>75</v>
      </c>
      <c r="H27" s="45" t="str">
        <f>+VLOOKUP(G27,ICCU!C:F,2,FALSE)</f>
        <v>M2</v>
      </c>
      <c r="I27" s="29">
        <f>+'11'!K16</f>
        <v>1898.4800000000002</v>
      </c>
      <c r="J27" s="30">
        <f>+VLOOKUP(G27,ICCU!C:F,4,FALSE)</f>
        <v>13225</v>
      </c>
      <c r="K27" s="80">
        <f t="shared" ref="K27" si="9">+ROUND(J27*1.35,0)</f>
        <v>17854</v>
      </c>
      <c r="L27" s="629">
        <f t="shared" si="8"/>
        <v>33895462</v>
      </c>
      <c r="M27" s="9"/>
    </row>
    <row r="28" spans="1:13" ht="35" customHeight="1">
      <c r="A28" s="9"/>
      <c r="B28" s="9"/>
      <c r="C28" s="27">
        <f>C27+1</f>
        <v>12</v>
      </c>
      <c r="D28" s="78">
        <f>+VLOOKUP(G28,ICCU!C:H,5,FALSE)</f>
        <v>4.2200000000000104</v>
      </c>
      <c r="E28" s="78" t="str">
        <f>+VLOOKUP(G28,ICCU!C:H,6,FALSE)</f>
        <v>673.1</v>
      </c>
      <c r="F28" s="633"/>
      <c r="G28" s="634" t="s">
        <v>73</v>
      </c>
      <c r="H28" s="45" t="str">
        <f>+VLOOKUP(G28,ICCU!C:F,2,FALSE)</f>
        <v>M3</v>
      </c>
      <c r="I28" s="29">
        <f>+'12'!K18</f>
        <v>232.65599999999998</v>
      </c>
      <c r="J28" s="30">
        <f>+VLOOKUP(G28,ICCU!C:F,4,FALSE)</f>
        <v>205949</v>
      </c>
      <c r="K28" s="80">
        <f>+ROUND(J28*1.35,0)</f>
        <v>278031</v>
      </c>
      <c r="L28" s="629">
        <f>ROUND(I28*K28,0)</f>
        <v>64685580</v>
      </c>
      <c r="M28" s="9"/>
    </row>
    <row r="29" spans="1:13" ht="35" customHeight="1">
      <c r="A29" s="9"/>
      <c r="B29" s="9"/>
      <c r="C29" s="27">
        <f t="shared" ref="C29" si="10">C28+1</f>
        <v>13</v>
      </c>
      <c r="D29" s="78">
        <f>+VLOOKUP(G29,ICCU!C:H,5,FALSE)</f>
        <v>3.11</v>
      </c>
      <c r="E29" s="78"/>
      <c r="F29" s="84"/>
      <c r="G29" s="634" t="s">
        <v>1541</v>
      </c>
      <c r="H29" s="45" t="str">
        <f>+VLOOKUP(G29,ICCU!C:F,2,FALSE)</f>
        <v>ML</v>
      </c>
      <c r="I29" s="29">
        <f>+'13'!K19</f>
        <v>567.20000000000005</v>
      </c>
      <c r="J29" s="30">
        <f>+VLOOKUP(G29,ICCU!C:F,4,FALSE)</f>
        <v>35024</v>
      </c>
      <c r="K29" s="80">
        <f>+ROUND(J29*1.35,0)</f>
        <v>47282</v>
      </c>
      <c r="L29" s="629">
        <f>ROUND(I29*K29,0)</f>
        <v>26818350</v>
      </c>
      <c r="M29" s="9"/>
    </row>
    <row r="30" spans="1:13" ht="35" customHeight="1" thickBot="1">
      <c r="A30" s="9"/>
      <c r="B30" s="9"/>
      <c r="C30" s="688" t="s">
        <v>19</v>
      </c>
      <c r="D30" s="689"/>
      <c r="E30" s="689"/>
      <c r="F30" s="689"/>
      <c r="G30" s="689" t="s">
        <v>20</v>
      </c>
      <c r="H30" s="689"/>
      <c r="I30" s="689"/>
      <c r="J30" s="689"/>
      <c r="K30" s="690"/>
      <c r="L30" s="36">
        <f>SUM(L26:L29)</f>
        <v>135430258</v>
      </c>
      <c r="M30" s="9"/>
    </row>
    <row r="31" spans="1:13" ht="35" customHeight="1" thickBot="1">
      <c r="A31" s="9"/>
      <c r="B31" s="9"/>
      <c r="C31" s="709" t="s">
        <v>1800</v>
      </c>
      <c r="D31" s="710"/>
      <c r="E31" s="710"/>
      <c r="F31" s="714"/>
      <c r="G31" s="710"/>
      <c r="H31" s="710"/>
      <c r="I31" s="710"/>
      <c r="J31" s="710"/>
      <c r="K31" s="710"/>
      <c r="L31" s="711"/>
      <c r="M31" s="9"/>
    </row>
    <row r="32" spans="1:13" ht="35" customHeight="1">
      <c r="A32" s="9"/>
      <c r="B32" s="9"/>
      <c r="C32" s="74">
        <f>+C29+1</f>
        <v>14</v>
      </c>
      <c r="D32" s="78">
        <f>+VLOOKUP(G32,ICCU!C:H,5,FALSE)</f>
        <v>4.13</v>
      </c>
      <c r="E32" s="78"/>
      <c r="F32" s="84"/>
      <c r="G32" s="78" t="str">
        <f>+ICCU!C884</f>
        <v>NIVELACIÓN DE POZOS DE INSPECCIÓN Di=1.20M, E=0.25M, H=0,21M(INCLUYE PAÑETE INTERNO Y DEMOLICIÓN)</v>
      </c>
      <c r="H32" s="45" t="str">
        <f>+VLOOKUP(G32,ICCU!C:F,2,FALSE)</f>
        <v>UN</v>
      </c>
      <c r="I32" s="79">
        <f>+'14'!K26</f>
        <v>9</v>
      </c>
      <c r="J32" s="80">
        <f>+VLOOKUP(G32,ICCU!C:F,4,FALSE)</f>
        <v>207393</v>
      </c>
      <c r="K32" s="80">
        <f t="shared" ref="K32:K39" si="11">+ROUND(J32*1.35,0)</f>
        <v>279981</v>
      </c>
      <c r="L32" s="628">
        <f t="shared" ref="L32:L38" si="12">ROUND(I32*K32,0)</f>
        <v>2519829</v>
      </c>
      <c r="M32" s="9"/>
    </row>
    <row r="33" spans="1:15" ht="35" customHeight="1">
      <c r="A33" s="9"/>
      <c r="B33" s="9"/>
      <c r="C33" s="74">
        <f>+C32+1</f>
        <v>15</v>
      </c>
      <c r="D33" s="78">
        <f>+VLOOKUP(G33,ICCU!C:H,5,FALSE)</f>
        <v>4.24000000000001</v>
      </c>
      <c r="E33" s="78" t="str">
        <f>+VLOOKUP(G33,ICCU!C:H,6,FALSE)</f>
        <v>630.6</v>
      </c>
      <c r="F33" s="84"/>
      <c r="G33" s="78" t="str">
        <f>+ICCU!C1012</f>
        <v>CONCRETO CLASE F, 2000 PSI PARA SOLADOS Y ATRAQUES</v>
      </c>
      <c r="H33" s="45" t="str">
        <f>+VLOOKUP(G33,ICCU!C:F,2,FALSE)</f>
        <v>M3</v>
      </c>
      <c r="I33" s="79">
        <f>+'15'!K17</f>
        <v>0.4</v>
      </c>
      <c r="J33" s="80">
        <f>+VLOOKUP(G33,ICCU!C:F,4,FALSE)</f>
        <v>544218</v>
      </c>
      <c r="K33" s="80">
        <f t="shared" si="11"/>
        <v>734694</v>
      </c>
      <c r="L33" s="629">
        <f t="shared" si="12"/>
        <v>293878</v>
      </c>
      <c r="M33" s="9"/>
    </row>
    <row r="34" spans="1:15" ht="35" customHeight="1">
      <c r="A34" s="9"/>
      <c r="B34" s="9"/>
      <c r="C34" s="74">
        <f t="shared" ref="C34:C39" si="13">+C33+1</f>
        <v>16</v>
      </c>
      <c r="D34" s="78">
        <f>+VLOOKUP(G34,ICCU!C:H,5,FALSE)</f>
        <v>4.5999999999999996</v>
      </c>
      <c r="E34" s="78" t="str">
        <f>+VLOOKUP(G34,ICCU!C:H,6,FALSE)</f>
        <v>630.4</v>
      </c>
      <c r="F34" s="84"/>
      <c r="G34" s="78" t="str">
        <f>+ICCU!C994</f>
        <v>CONCRETOS CLASE D, f´c =3000 psi (bases)</v>
      </c>
      <c r="H34" s="45" t="str">
        <f>+VLOOKUP(G34,ICCU!C:F,2,FALSE)</f>
        <v>M3</v>
      </c>
      <c r="I34" s="79">
        <f>+'16'!K17</f>
        <v>1.44</v>
      </c>
      <c r="J34" s="80">
        <f>+VLOOKUP(G34,ICCU!C:F,4,FALSE)</f>
        <v>840623</v>
      </c>
      <c r="K34" s="80">
        <f t="shared" si="11"/>
        <v>1134841</v>
      </c>
      <c r="L34" s="629">
        <f t="shared" si="12"/>
        <v>1634171</v>
      </c>
      <c r="M34" s="9"/>
    </row>
    <row r="35" spans="1:15" ht="35" customHeight="1">
      <c r="A35" s="9"/>
      <c r="B35" s="9"/>
      <c r="C35" s="74">
        <f t="shared" si="13"/>
        <v>17</v>
      </c>
      <c r="D35" s="78">
        <f>+VLOOKUP(G35,ICCU!C:H,5,FALSE)</f>
        <v>4.7</v>
      </c>
      <c r="E35" s="78" t="str">
        <f>+VLOOKUP(G35,ICCU!C:H,6,FALSE)</f>
        <v>630.4</v>
      </c>
      <c r="F35" s="84"/>
      <c r="G35" s="78" t="str">
        <f>+ICCU!C995</f>
        <v>CONCRETOS CLASE D, f´c =3000 psi (elevaciones)</v>
      </c>
      <c r="H35" s="45" t="str">
        <f>+VLOOKUP(G35,ICCU!C:F,2,FALSE)</f>
        <v>M3</v>
      </c>
      <c r="I35" s="79">
        <f>+'17'!K17</f>
        <v>3.8792</v>
      </c>
      <c r="J35" s="80">
        <f>+VLOOKUP(G35,ICCU!C:F,4,FALSE)</f>
        <v>1015277</v>
      </c>
      <c r="K35" s="80">
        <f t="shared" si="11"/>
        <v>1370624</v>
      </c>
      <c r="L35" s="629">
        <f t="shared" ref="L35" si="14">ROUND(I35*K35,0)</f>
        <v>5316925</v>
      </c>
      <c r="M35" s="9"/>
    </row>
    <row r="36" spans="1:15" ht="35" customHeight="1">
      <c r="A36" s="9"/>
      <c r="B36" s="9"/>
      <c r="C36" s="74">
        <f t="shared" si="13"/>
        <v>18</v>
      </c>
      <c r="D36" s="78">
        <f>+VLOOKUP(G36,ICCU!C:H,5,FALSE)</f>
        <v>4.5200000000000298</v>
      </c>
      <c r="E36" s="78" t="str">
        <f>+VLOOKUP(G36,ICCU!C:H,6,FALSE)</f>
        <v>640.1</v>
      </c>
      <c r="F36" s="84"/>
      <c r="G36" s="78" t="str">
        <f>+ICCU!C1040</f>
        <v>SUMINISTRO FIGURADO Y ARMADO DE ACERO DE REFUERZO 60000 PSI</v>
      </c>
      <c r="H36" s="45" t="str">
        <f>+VLOOKUP(G36,ICCU!C:F,2,FALSE)</f>
        <v>KG</v>
      </c>
      <c r="I36" s="79">
        <f>+'18'!K17</f>
        <v>441</v>
      </c>
      <c r="J36" s="80">
        <f>+VLOOKUP(G36,ICCU!C:F,4,FALSE)</f>
        <v>8616</v>
      </c>
      <c r="K36" s="80">
        <f t="shared" si="11"/>
        <v>11632</v>
      </c>
      <c r="L36" s="629">
        <f t="shared" ref="L36:L37" si="15">ROUND(I36*K36,0)</f>
        <v>5129712</v>
      </c>
      <c r="M36" s="9"/>
    </row>
    <row r="37" spans="1:15" ht="35" customHeight="1">
      <c r="A37" s="9"/>
      <c r="B37" s="9"/>
      <c r="C37" s="74">
        <f t="shared" si="13"/>
        <v>19</v>
      </c>
      <c r="D37" s="78">
        <f>+VLOOKUP(G37,ICCU!C:H,5,FALSE)</f>
        <v>3.12</v>
      </c>
      <c r="E37" s="78"/>
      <c r="F37" s="84"/>
      <c r="G37" s="78" t="str">
        <f>+ICCU!C86</f>
        <v>TUBERÍA DRENAJE PVC 160, INC TRITURADO</v>
      </c>
      <c r="H37" s="45" t="str">
        <f>+VLOOKUP(G37,ICCU!C:F,2,FALSE)</f>
        <v>ML</v>
      </c>
      <c r="I37" s="79">
        <f>+'19'!K19</f>
        <v>1.5</v>
      </c>
      <c r="J37" s="80">
        <f>+VLOOKUP(G37,ICCU!C:F,4,FALSE)</f>
        <v>60343</v>
      </c>
      <c r="K37" s="80">
        <f t="shared" si="11"/>
        <v>81463</v>
      </c>
      <c r="L37" s="629">
        <f t="shared" si="15"/>
        <v>122195</v>
      </c>
      <c r="M37" s="9"/>
    </row>
    <row r="38" spans="1:15" ht="35" customHeight="1">
      <c r="A38" s="9"/>
      <c r="B38" s="9"/>
      <c r="C38" s="74">
        <f t="shared" si="13"/>
        <v>20</v>
      </c>
      <c r="D38" s="78">
        <f>+VLOOKUP(G38,ICCU!C:H,5,FALSE)</f>
        <v>3.28</v>
      </c>
      <c r="E38" s="78"/>
      <c r="F38" s="84"/>
      <c r="G38" s="78" t="str">
        <f>+ICCU!C865</f>
        <v>TUBERÍA PVC ALCANTARILLADO 16"</v>
      </c>
      <c r="H38" s="45" t="str">
        <f>+VLOOKUP(G38,ICCU!C:F,2,FALSE)</f>
        <v>ML</v>
      </c>
      <c r="I38" s="79">
        <f>+'20'!K19</f>
        <v>4</v>
      </c>
      <c r="J38" s="80">
        <f>+VLOOKUP(G38,ICCU!C:F,4,FALSE)</f>
        <v>226593</v>
      </c>
      <c r="K38" s="80">
        <f t="shared" si="11"/>
        <v>305901</v>
      </c>
      <c r="L38" s="629">
        <f t="shared" si="12"/>
        <v>1223604</v>
      </c>
      <c r="M38" s="9"/>
    </row>
    <row r="39" spans="1:15" ht="35" customHeight="1">
      <c r="A39" s="9"/>
      <c r="B39" s="9"/>
      <c r="C39" s="74">
        <f t="shared" si="13"/>
        <v>21</v>
      </c>
      <c r="D39" s="78" t="str">
        <f>+'APU 2'!B1</f>
        <v>APU 2</v>
      </c>
      <c r="E39" s="78"/>
      <c r="F39" s="84"/>
      <c r="G39" s="78" t="str">
        <f>+'APU 2'!C1</f>
        <v>SUMINISTRO E INSTALACIÓN DE REJILLA PARA SUMIDERO 50 CM</v>
      </c>
      <c r="H39" s="45" t="str">
        <f>+'APU 2'!G1</f>
        <v>UN</v>
      </c>
      <c r="I39" s="79">
        <f>+'21'!K19</f>
        <v>7</v>
      </c>
      <c r="J39" s="80">
        <f>+'APU 2'!G29</f>
        <v>431626</v>
      </c>
      <c r="K39" s="80">
        <f t="shared" si="11"/>
        <v>582695</v>
      </c>
      <c r="L39" s="629">
        <f t="shared" ref="L39" si="16">ROUND(I39*K39,0)</f>
        <v>4078865</v>
      </c>
      <c r="M39" s="9"/>
    </row>
    <row r="40" spans="1:15" ht="30" customHeight="1" thickBot="1">
      <c r="A40" s="9"/>
      <c r="B40" s="9"/>
      <c r="C40" s="688" t="s">
        <v>19</v>
      </c>
      <c r="D40" s="689"/>
      <c r="E40" s="689"/>
      <c r="F40" s="689"/>
      <c r="G40" s="689" t="s">
        <v>20</v>
      </c>
      <c r="H40" s="689"/>
      <c r="I40" s="689"/>
      <c r="J40" s="689"/>
      <c r="K40" s="690"/>
      <c r="L40" s="36">
        <f>SUM(L32:L39)</f>
        <v>20319179</v>
      </c>
      <c r="M40" s="9"/>
    </row>
    <row r="41" spans="1:15" ht="40" customHeight="1" thickBot="1">
      <c r="A41" s="15"/>
      <c r="B41" s="15"/>
      <c r="C41" s="625"/>
      <c r="D41" s="626"/>
      <c r="E41" s="626"/>
      <c r="F41" s="626"/>
      <c r="G41" s="626"/>
      <c r="H41" s="626"/>
      <c r="I41" s="626"/>
      <c r="J41" s="626"/>
      <c r="K41" s="621" t="s">
        <v>23</v>
      </c>
      <c r="L41" s="627">
        <f>L16+L24+L30+L40</f>
        <v>1165202193</v>
      </c>
      <c r="M41" s="15"/>
    </row>
    <row r="42" spans="1:15" ht="15" customHeight="1" thickBot="1">
      <c r="A42" s="15"/>
      <c r="B42" s="15"/>
      <c r="M42" s="15"/>
    </row>
    <row r="43" spans="1:15" ht="35" customHeight="1">
      <c r="A43" s="15"/>
      <c r="B43" s="15"/>
      <c r="C43" s="11"/>
      <c r="D43" s="574"/>
      <c r="E43" s="574"/>
      <c r="F43" s="574"/>
      <c r="G43" s="715" t="s">
        <v>1461</v>
      </c>
      <c r="H43" s="716"/>
      <c r="I43" s="716"/>
      <c r="J43" s="716"/>
      <c r="K43" s="717"/>
      <c r="L43" s="580">
        <f>L41</f>
        <v>1165202193</v>
      </c>
      <c r="M43" s="15"/>
      <c r="O43" s="630">
        <f>+L50/L43</f>
        <v>0.16191200560158919</v>
      </c>
    </row>
    <row r="44" spans="1:15" ht="57" customHeight="1">
      <c r="A44" s="15"/>
      <c r="B44" s="15"/>
      <c r="C44" s="11"/>
      <c r="D44" s="574"/>
      <c r="E44" s="574"/>
      <c r="F44" s="574"/>
      <c r="G44" s="718" t="s">
        <v>1826</v>
      </c>
      <c r="H44" s="719"/>
      <c r="I44" s="719"/>
      <c r="J44" s="719"/>
      <c r="K44" s="720"/>
      <c r="L44" s="581">
        <v>20000000</v>
      </c>
      <c r="M44" s="15"/>
    </row>
    <row r="45" spans="1:15" ht="35" customHeight="1">
      <c r="A45" s="15"/>
      <c r="B45" s="15"/>
      <c r="C45" s="11"/>
      <c r="D45" s="574"/>
      <c r="E45" s="574"/>
      <c r="F45" s="574"/>
      <c r="G45" s="694" t="s">
        <v>244</v>
      </c>
      <c r="H45" s="695"/>
      <c r="I45" s="695"/>
      <c r="J45" s="695"/>
      <c r="K45" s="696"/>
      <c r="L45" s="581">
        <f>+'PPTO PMT'!I30</f>
        <v>43270928</v>
      </c>
      <c r="M45" s="15"/>
    </row>
    <row r="46" spans="1:15" ht="35" customHeight="1">
      <c r="A46" s="15"/>
      <c r="B46" s="15"/>
      <c r="C46" s="11"/>
      <c r="D46" s="574"/>
      <c r="E46" s="574"/>
      <c r="F46" s="574"/>
      <c r="G46" s="694" t="s">
        <v>1462</v>
      </c>
      <c r="H46" s="695"/>
      <c r="I46" s="695"/>
      <c r="J46" s="695"/>
      <c r="K46" s="696"/>
      <c r="L46" s="581">
        <f>+'PPTO PAGA'!I101</f>
        <v>36419928</v>
      </c>
      <c r="M46" s="15"/>
    </row>
    <row r="47" spans="1:15" ht="35" customHeight="1">
      <c r="A47" s="15"/>
      <c r="B47" s="15"/>
      <c r="C47" s="11"/>
      <c r="D47" s="574"/>
      <c r="E47" s="574"/>
      <c r="F47" s="574"/>
      <c r="G47" s="694" t="s">
        <v>1496</v>
      </c>
      <c r="H47" s="695"/>
      <c r="I47" s="695"/>
      <c r="J47" s="695"/>
      <c r="K47" s="696"/>
      <c r="L47" s="581">
        <f>50000000-3553273</f>
        <v>46446727</v>
      </c>
      <c r="M47" s="15"/>
    </row>
    <row r="48" spans="1:15" ht="35" customHeight="1" thickBot="1">
      <c r="A48" s="15"/>
      <c r="B48" s="15"/>
      <c r="C48" s="11"/>
      <c r="D48" s="574"/>
      <c r="E48" s="574"/>
      <c r="F48" s="574"/>
      <c r="G48" s="697" t="s">
        <v>38</v>
      </c>
      <c r="H48" s="698"/>
      <c r="I48" s="698"/>
      <c r="J48" s="698"/>
      <c r="K48" s="699"/>
      <c r="L48" s="622">
        <f>L43+L44+L45+L46+L47</f>
        <v>1311339776</v>
      </c>
      <c r="M48" s="15"/>
      <c r="N48" s="546"/>
      <c r="O48" s="630">
        <f>+L50/L48</f>
        <v>0.14386829977465734</v>
      </c>
    </row>
    <row r="49" spans="1:14" ht="15" customHeight="1" thickBot="1">
      <c r="A49" s="15"/>
      <c r="B49" s="15"/>
      <c r="C49" s="575"/>
      <c r="D49" s="576"/>
      <c r="E49" s="576"/>
      <c r="F49" s="576"/>
      <c r="G49" s="575"/>
      <c r="H49" s="577"/>
      <c r="I49" s="578"/>
      <c r="J49" s="579"/>
      <c r="K49" s="579"/>
      <c r="L49" s="94"/>
      <c r="M49" s="15"/>
    </row>
    <row r="50" spans="1:14" ht="29" thickBot="1">
      <c r="C50" s="374"/>
      <c r="D50" s="374"/>
      <c r="E50" s="374"/>
      <c r="F50" s="374"/>
      <c r="G50" s="721" t="s">
        <v>247</v>
      </c>
      <c r="H50" s="722"/>
      <c r="I50" s="722"/>
      <c r="J50" s="722"/>
      <c r="K50" s="723"/>
      <c r="L50" s="623">
        <f>+'PPTO INTERV'!J77</f>
        <v>188660224</v>
      </c>
    </row>
    <row r="51" spans="1:14" ht="15" customHeight="1" thickBot="1"/>
    <row r="52" spans="1:14" ht="35" customHeight="1" thickBot="1">
      <c r="G52" s="691" t="s">
        <v>1438</v>
      </c>
      <c r="H52" s="692"/>
      <c r="I52" s="692"/>
      <c r="J52" s="692"/>
      <c r="K52" s="693"/>
      <c r="L52" s="624">
        <f>+SUM(L48:L50)</f>
        <v>1500000000</v>
      </c>
    </row>
    <row r="53" spans="1:14" ht="17" customHeight="1">
      <c r="L53" s="375"/>
      <c r="N53" s="11">
        <f>+L43/2.13</f>
        <v>547043283.09859157</v>
      </c>
    </row>
    <row r="54" spans="1:14" ht="42.5" customHeight="1">
      <c r="N54" s="11">
        <f>1500000000-L52</f>
        <v>0</v>
      </c>
    </row>
    <row r="57" spans="1:14" ht="38.5" customHeight="1"/>
    <row r="58" spans="1:14" ht="38.5" customHeight="1"/>
    <row r="59" spans="1:14" ht="38.5" customHeight="1"/>
  </sheetData>
  <mergeCells count="22">
    <mergeCell ref="C12:L12"/>
    <mergeCell ref="C17:L17"/>
    <mergeCell ref="C25:L25"/>
    <mergeCell ref="C31:L31"/>
    <mergeCell ref="C30:K30"/>
    <mergeCell ref="C16:K16"/>
    <mergeCell ref="C3:L3"/>
    <mergeCell ref="C4:L4"/>
    <mergeCell ref="C5:L7"/>
    <mergeCell ref="C10:L10"/>
    <mergeCell ref="E8:K8"/>
    <mergeCell ref="E9:K9"/>
    <mergeCell ref="C24:K24"/>
    <mergeCell ref="G52:K52"/>
    <mergeCell ref="G46:K46"/>
    <mergeCell ref="G48:K48"/>
    <mergeCell ref="G47:K47"/>
    <mergeCell ref="G43:K43"/>
    <mergeCell ref="G44:K44"/>
    <mergeCell ref="G45:K45"/>
    <mergeCell ref="C40:K40"/>
    <mergeCell ref="G50:K50"/>
  </mergeCells>
  <phoneticPr fontId="30" type="noConversion"/>
  <printOptions horizontalCentered="1" verticalCentered="1"/>
  <pageMargins left="0" right="0" top="0.15748031496062992" bottom="0.15748031496062992" header="0.31496062992125984" footer="0.31496062992125984"/>
  <pageSetup scale="2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AK312"/>
  <sheetViews>
    <sheetView topLeftCell="I1" zoomScaleNormal="100" workbookViewId="0">
      <selection activeCell="M7" sqref="M7"/>
    </sheetView>
  </sheetViews>
  <sheetFormatPr baseColWidth="10" defaultRowHeight="15"/>
  <cols>
    <col min="2" max="2" width="11.5" style="554" hidden="1" customWidth="1"/>
    <col min="3" max="7" width="0" hidden="1" customWidth="1"/>
    <col min="8" max="8" width="10.83203125" hidden="1" customWidth="1"/>
    <col min="10" max="10" width="14.6640625" customWidth="1"/>
    <col min="11" max="13" width="11.5"/>
    <col min="14" max="14" width="19.33203125" customWidth="1"/>
    <col min="15" max="15" width="18.6640625" bestFit="1" customWidth="1"/>
    <col min="16" max="20" width="25" customWidth="1"/>
    <col min="22" max="22" width="34.1640625" bestFit="1" customWidth="1"/>
    <col min="24" max="26" width="11.5"/>
    <col min="29" max="29" width="24.6640625" customWidth="1"/>
    <col min="30" max="30" width="18.33203125" bestFit="1" customWidth="1"/>
    <col min="34" max="37" width="11.5"/>
  </cols>
  <sheetData>
    <row r="2" spans="2:37" ht="16">
      <c r="H2" s="363"/>
      <c r="N2" s="11"/>
      <c r="P2" s="19" t="s">
        <v>1435</v>
      </c>
      <c r="Q2" s="11"/>
      <c r="R2" s="11"/>
      <c r="S2" s="11"/>
      <c r="T2" s="11"/>
      <c r="V2" s="19" t="s">
        <v>126</v>
      </c>
      <c r="W2" s="11"/>
      <c r="X2" s="11"/>
      <c r="Y2" s="11"/>
      <c r="Z2" s="11"/>
      <c r="AC2" s="19" t="s">
        <v>1809</v>
      </c>
      <c r="AD2" s="19"/>
      <c r="AE2" s="11"/>
      <c r="AF2" s="11"/>
      <c r="AG2" s="11"/>
      <c r="AH2" s="11"/>
      <c r="AI2" s="11"/>
      <c r="AJ2" s="11"/>
      <c r="AK2" s="11"/>
    </row>
    <row r="3" spans="2:37" ht="48">
      <c r="B3" s="559" t="s">
        <v>1441</v>
      </c>
      <c r="C3" s="557" t="s">
        <v>1421</v>
      </c>
      <c r="D3" s="557" t="s">
        <v>1442</v>
      </c>
      <c r="E3" s="557" t="s">
        <v>1422</v>
      </c>
      <c r="F3" s="557" t="s">
        <v>1390</v>
      </c>
      <c r="G3" s="557" t="s">
        <v>1443</v>
      </c>
      <c r="H3" s="557" t="s">
        <v>1444</v>
      </c>
      <c r="J3" s="557" t="s">
        <v>1384</v>
      </c>
      <c r="K3" s="557" t="s">
        <v>1445</v>
      </c>
      <c r="L3" s="557" t="s">
        <v>1445</v>
      </c>
      <c r="M3" s="557" t="s">
        <v>1429</v>
      </c>
      <c r="N3" s="95"/>
      <c r="P3" s="502" t="s">
        <v>143</v>
      </c>
      <c r="Q3" s="84" t="s">
        <v>142</v>
      </c>
      <c r="R3" s="84" t="s">
        <v>162</v>
      </c>
      <c r="S3" s="84" t="s">
        <v>1386</v>
      </c>
      <c r="T3" s="95" t="s">
        <v>1812</v>
      </c>
      <c r="V3" s="502" t="s">
        <v>143</v>
      </c>
      <c r="W3" s="84" t="s">
        <v>142</v>
      </c>
      <c r="X3" s="84" t="s">
        <v>1387</v>
      </c>
      <c r="Y3" s="95" t="s">
        <v>162</v>
      </c>
      <c r="Z3" s="95"/>
      <c r="AC3" s="503" t="s">
        <v>143</v>
      </c>
      <c r="AD3" s="503" t="s">
        <v>142</v>
      </c>
      <c r="AE3" s="84" t="s">
        <v>1775</v>
      </c>
      <c r="AF3" s="84" t="s">
        <v>1391</v>
      </c>
      <c r="AI3" s="95"/>
      <c r="AJ3" s="95"/>
      <c r="AK3" s="95"/>
    </row>
    <row r="4" spans="2:37" ht="16">
      <c r="B4" s="552"/>
      <c r="C4" s="544"/>
      <c r="D4" s="544"/>
      <c r="E4" s="544"/>
      <c r="F4" s="544"/>
      <c r="G4" s="544"/>
      <c r="H4" s="544"/>
      <c r="J4" s="66" t="str">
        <f>+O9</f>
        <v>CAJON 1</v>
      </c>
      <c r="K4" s="556">
        <v>0</v>
      </c>
      <c r="L4" s="556" t="str">
        <f>+P9</f>
        <v>TRAMO 1</v>
      </c>
      <c r="M4" s="616">
        <f>+(Q9-50)*R9*(S9)</f>
        <v>965.32800000000009</v>
      </c>
      <c r="N4" s="95"/>
      <c r="O4" t="s">
        <v>1770</v>
      </c>
      <c r="P4" s="555" t="s">
        <v>1454</v>
      </c>
      <c r="Q4" s="84">
        <f>T4*3.6</f>
        <v>226.8</v>
      </c>
      <c r="R4" s="84">
        <f>20*0.3</f>
        <v>6</v>
      </c>
      <c r="S4" s="84">
        <v>0.21</v>
      </c>
      <c r="T4" s="95">
        <v>63</v>
      </c>
      <c r="V4" s="98" t="s">
        <v>1483</v>
      </c>
      <c r="W4" s="95">
        <v>0</v>
      </c>
      <c r="X4" s="549">
        <v>0.19389999999999999</v>
      </c>
      <c r="Y4" s="95">
        <v>0.84</v>
      </c>
      <c r="Z4" s="95"/>
      <c r="AC4" s="503" t="s">
        <v>1810</v>
      </c>
      <c r="AD4" s="84">
        <v>6</v>
      </c>
      <c r="AE4" s="84">
        <v>1</v>
      </c>
      <c r="AF4" s="84" t="s">
        <v>1811</v>
      </c>
      <c r="AI4" s="95"/>
      <c r="AJ4" s="95"/>
      <c r="AK4" s="95"/>
    </row>
    <row r="5" spans="2:37" ht="16">
      <c r="B5" s="552"/>
      <c r="C5" s="544"/>
      <c r="D5" s="544"/>
      <c r="E5" s="544"/>
      <c r="F5" s="544"/>
      <c r="G5" s="544"/>
      <c r="H5" s="544"/>
      <c r="J5" s="66" t="s">
        <v>1425</v>
      </c>
      <c r="K5" s="66"/>
      <c r="L5" s="658">
        <f>+P16</f>
        <v>7.0000000000000007E-2</v>
      </c>
      <c r="M5" s="66">
        <f>+M4*L5</f>
        <v>67.572960000000009</v>
      </c>
      <c r="N5" s="95"/>
      <c r="O5" t="s">
        <v>1475</v>
      </c>
      <c r="P5" s="555" t="str">
        <f t="shared" ref="P5:R8" si="0">+P4</f>
        <v>TRAMO 1</v>
      </c>
      <c r="Q5" s="84">
        <f t="shared" si="0"/>
        <v>226.8</v>
      </c>
      <c r="R5" s="84">
        <f t="shared" si="0"/>
        <v>6</v>
      </c>
      <c r="S5" s="84">
        <v>0.3</v>
      </c>
      <c r="T5" s="95"/>
      <c r="V5" s="98" t="s">
        <v>1484</v>
      </c>
      <c r="W5" s="95">
        <v>0</v>
      </c>
      <c r="X5" s="95">
        <v>0.1918</v>
      </c>
      <c r="Y5" s="95">
        <v>1.0900000000000001</v>
      </c>
      <c r="Z5" s="95"/>
      <c r="AC5" s="503"/>
      <c r="AD5" s="84"/>
      <c r="AE5" s="84"/>
      <c r="AF5" s="84"/>
      <c r="AI5" s="95"/>
      <c r="AJ5" s="95"/>
      <c r="AK5" s="95"/>
    </row>
    <row r="6" spans="2:37" ht="16">
      <c r="B6" s="552"/>
      <c r="C6" s="544"/>
      <c r="D6" s="544"/>
      <c r="E6" s="544"/>
      <c r="F6" s="544"/>
      <c r="G6" s="544"/>
      <c r="H6" s="544"/>
      <c r="J6" s="66" t="s">
        <v>1478</v>
      </c>
      <c r="K6" s="556" t="str">
        <f>+P8</f>
        <v>TRAMO 1</v>
      </c>
      <c r="L6" s="556" t="s">
        <v>1773</v>
      </c>
      <c r="M6" s="616">
        <f>+(Q15+50)*R15*(S15-S10)</f>
        <v>421.68000000000006</v>
      </c>
      <c r="N6" s="95"/>
      <c r="O6" t="s">
        <v>1436</v>
      </c>
      <c r="P6" s="555" t="str">
        <f t="shared" si="0"/>
        <v>TRAMO 1</v>
      </c>
      <c r="Q6" s="84">
        <f t="shared" si="0"/>
        <v>226.8</v>
      </c>
      <c r="R6" s="84">
        <f t="shared" si="0"/>
        <v>6</v>
      </c>
      <c r="S6" s="84">
        <v>0</v>
      </c>
      <c r="T6" s="95"/>
      <c r="V6" s="98"/>
      <c r="W6" s="95"/>
      <c r="X6" s="95"/>
      <c r="Y6" s="95"/>
      <c r="Z6" s="95"/>
      <c r="AC6" s="503"/>
      <c r="AD6" s="84"/>
      <c r="AE6" s="84"/>
      <c r="AF6" s="84"/>
      <c r="AI6" s="95"/>
      <c r="AJ6" s="95"/>
      <c r="AK6" s="95"/>
    </row>
    <row r="7" spans="2:37" ht="16">
      <c r="B7" s="552"/>
      <c r="C7" s="544"/>
      <c r="D7" s="544"/>
      <c r="E7" s="544"/>
      <c r="F7" s="544"/>
      <c r="G7" s="544"/>
      <c r="H7" s="544"/>
      <c r="J7" s="66" t="s">
        <v>1425</v>
      </c>
      <c r="K7" s="556"/>
      <c r="L7" s="658">
        <f>+P16</f>
        <v>7.0000000000000007E-2</v>
      </c>
      <c r="M7" s="565">
        <f>+M6*L7</f>
        <v>29.517600000000009</v>
      </c>
      <c r="N7" s="95"/>
      <c r="O7" t="s">
        <v>1479</v>
      </c>
      <c r="P7" s="555" t="s">
        <v>1454</v>
      </c>
      <c r="Q7" s="84">
        <f>+Q6</f>
        <v>226.8</v>
      </c>
      <c r="R7" s="84">
        <f t="shared" si="0"/>
        <v>6</v>
      </c>
      <c r="S7" s="84">
        <v>0.1</v>
      </c>
      <c r="T7" s="95"/>
      <c r="V7" s="98"/>
      <c r="W7" s="95"/>
      <c r="X7" s="95"/>
      <c r="Y7" s="95"/>
      <c r="Z7" s="95"/>
      <c r="AC7" s="503"/>
      <c r="AD7" s="84"/>
      <c r="AE7" s="66"/>
      <c r="AF7" s="84"/>
      <c r="AI7" s="95"/>
      <c r="AJ7" s="95"/>
      <c r="AK7" s="95"/>
    </row>
    <row r="8" spans="2:37" ht="16">
      <c r="B8" s="552"/>
      <c r="C8" s="544"/>
      <c r="D8" s="544"/>
      <c r="E8" s="544"/>
      <c r="F8" s="544"/>
      <c r="G8" s="544"/>
      <c r="H8" s="544"/>
      <c r="J8" s="66" t="s">
        <v>1460</v>
      </c>
      <c r="K8" s="552"/>
      <c r="L8" s="552"/>
      <c r="M8" s="565"/>
      <c r="N8" s="95"/>
      <c r="O8" t="s">
        <v>1449</v>
      </c>
      <c r="P8" s="555" t="str">
        <f t="shared" si="0"/>
        <v>TRAMO 1</v>
      </c>
      <c r="Q8" s="84">
        <f t="shared" si="0"/>
        <v>226.8</v>
      </c>
      <c r="R8" s="84">
        <f t="shared" si="0"/>
        <v>6</v>
      </c>
      <c r="S8" s="84">
        <v>0.3</v>
      </c>
      <c r="T8" s="95"/>
      <c r="Y8" s="95"/>
      <c r="Z8" s="95"/>
      <c r="AC8" s="503"/>
      <c r="AD8" s="84"/>
      <c r="AE8" s="66"/>
      <c r="AF8" s="84"/>
      <c r="AI8" s="95"/>
      <c r="AJ8" s="95"/>
      <c r="AK8" s="95"/>
    </row>
    <row r="9" spans="2:37" ht="16">
      <c r="B9" s="552"/>
      <c r="C9" s="544"/>
      <c r="D9" s="544"/>
      <c r="E9" s="544"/>
      <c r="F9" s="544"/>
      <c r="G9" s="544"/>
      <c r="H9" s="544"/>
      <c r="N9" s="95"/>
      <c r="O9" t="s">
        <v>1477</v>
      </c>
      <c r="P9" s="555" t="s">
        <v>1454</v>
      </c>
      <c r="Q9" s="84">
        <f>+Q4</f>
        <v>226.8</v>
      </c>
      <c r="R9" s="84">
        <f>+R7</f>
        <v>6</v>
      </c>
      <c r="S9" s="84">
        <f>+SUM(S4:S8)</f>
        <v>0.90999999999999992</v>
      </c>
      <c r="T9" s="95"/>
      <c r="U9">
        <f>+Q9*R9*S9</f>
        <v>1238.328</v>
      </c>
      <c r="V9" s="98"/>
      <c r="W9" s="95"/>
      <c r="X9" s="95"/>
      <c r="Y9" s="95"/>
      <c r="Z9" s="95"/>
      <c r="AC9" s="93"/>
      <c r="AD9" s="93"/>
      <c r="AE9" s="95"/>
      <c r="AF9" s="95"/>
      <c r="AG9" s="95"/>
      <c r="AH9" s="95"/>
      <c r="AI9" s="95"/>
      <c r="AJ9" s="95"/>
      <c r="AK9" s="95"/>
    </row>
    <row r="10" spans="2:37" ht="16">
      <c r="B10" s="552"/>
      <c r="C10" s="544"/>
      <c r="D10" s="544"/>
      <c r="E10" s="544"/>
      <c r="F10" s="544"/>
      <c r="G10" s="544"/>
      <c r="H10" s="544"/>
      <c r="J10" s="557" t="s">
        <v>1446</v>
      </c>
      <c r="K10" s="557" t="s">
        <v>1445</v>
      </c>
      <c r="L10" s="557" t="s">
        <v>1445</v>
      </c>
      <c r="M10" s="557" t="s">
        <v>1429</v>
      </c>
      <c r="N10" s="95"/>
      <c r="O10" t="s">
        <v>1770</v>
      </c>
      <c r="P10" s="555" t="s">
        <v>1773</v>
      </c>
      <c r="Q10" s="84">
        <f>14*3.6</f>
        <v>50.4</v>
      </c>
      <c r="R10" s="84">
        <f>20*0.3</f>
        <v>6</v>
      </c>
      <c r="S10" s="84">
        <v>0.21</v>
      </c>
      <c r="T10" s="95">
        <f>+Q10/3.6</f>
        <v>14</v>
      </c>
      <c r="U10">
        <f>+Q15*R15*S15</f>
        <v>275.18399999999997</v>
      </c>
      <c r="V10" s="502"/>
      <c r="W10" s="84" t="s">
        <v>142</v>
      </c>
      <c r="X10" s="84" t="s">
        <v>162</v>
      </c>
      <c r="Y10" s="84" t="s">
        <v>1774</v>
      </c>
      <c r="Z10" s="84" t="s">
        <v>1775</v>
      </c>
      <c r="AC10" s="93"/>
      <c r="AD10" s="93"/>
      <c r="AE10" s="95"/>
      <c r="AG10" s="95"/>
      <c r="AH10" s="95"/>
      <c r="AI10" s="95"/>
      <c r="AJ10" s="95"/>
      <c r="AK10" s="95"/>
    </row>
    <row r="11" spans="2:37" ht="16">
      <c r="B11" s="552"/>
      <c r="C11" s="544"/>
      <c r="D11" s="544"/>
      <c r="E11" s="544"/>
      <c r="F11" s="544"/>
      <c r="G11" s="544"/>
      <c r="H11" s="544"/>
      <c r="J11" s="66" t="s">
        <v>1458</v>
      </c>
      <c r="K11" s="556"/>
      <c r="L11" s="558"/>
      <c r="M11" s="565"/>
      <c r="N11" s="95"/>
      <c r="O11" t="s">
        <v>1475</v>
      </c>
      <c r="P11" s="555" t="str">
        <f t="shared" ref="P11:R11" si="1">+P10</f>
        <v>TRAMO 2</v>
      </c>
      <c r="Q11" s="84">
        <f t="shared" si="1"/>
        <v>50.4</v>
      </c>
      <c r="R11" s="84">
        <f t="shared" si="1"/>
        <v>6</v>
      </c>
      <c r="S11" s="84">
        <v>0.3</v>
      </c>
      <c r="T11" s="95"/>
      <c r="V11" s="502" t="s">
        <v>1437</v>
      </c>
      <c r="W11" s="84">
        <f>+Q4</f>
        <v>226.8</v>
      </c>
      <c r="X11" s="84">
        <v>0.6</v>
      </c>
      <c r="Y11" s="84">
        <v>1</v>
      </c>
      <c r="Z11" s="84">
        <v>2</v>
      </c>
      <c r="AC11" s="93"/>
      <c r="AD11" s="93"/>
      <c r="AE11" s="95"/>
      <c r="AG11" s="95"/>
      <c r="AH11" s="95"/>
      <c r="AI11" s="95"/>
      <c r="AJ11" s="95"/>
      <c r="AK11" s="95"/>
    </row>
    <row r="12" spans="2:37" ht="16">
      <c r="B12" s="552"/>
      <c r="C12" s="544"/>
      <c r="D12" s="544"/>
      <c r="E12" s="544"/>
      <c r="F12" s="544"/>
      <c r="G12" s="544"/>
      <c r="H12" s="544"/>
      <c r="J12" s="66" t="s">
        <v>1459</v>
      </c>
      <c r="K12" s="556"/>
      <c r="L12" s="558"/>
      <c r="M12" s="565"/>
      <c r="N12" s="95"/>
      <c r="O12" t="s">
        <v>1436</v>
      </c>
      <c r="P12" s="555" t="str">
        <f t="shared" ref="P12:R12" si="2">+P11</f>
        <v>TRAMO 2</v>
      </c>
      <c r="Q12" s="84">
        <f t="shared" si="2"/>
        <v>50.4</v>
      </c>
      <c r="R12" s="84">
        <f t="shared" si="2"/>
        <v>6</v>
      </c>
      <c r="S12" s="84">
        <v>0</v>
      </c>
      <c r="T12" s="95"/>
      <c r="V12" s="502" t="s">
        <v>1392</v>
      </c>
      <c r="W12" s="84">
        <v>0</v>
      </c>
      <c r="X12" s="84">
        <v>0.3</v>
      </c>
      <c r="Y12" s="84">
        <v>0.4</v>
      </c>
      <c r="Z12" s="84">
        <v>1</v>
      </c>
      <c r="AC12" s="19" t="s">
        <v>105</v>
      </c>
      <c r="AD12" s="19"/>
      <c r="AF12" s="973" t="s">
        <v>1452</v>
      </c>
      <c r="AG12" s="973"/>
      <c r="AH12" s="974" t="s">
        <v>1418</v>
      </c>
      <c r="AI12" s="974"/>
      <c r="AJ12" s="741" t="s">
        <v>1451</v>
      </c>
      <c r="AK12" s="741"/>
    </row>
    <row r="13" spans="2:37" ht="16">
      <c r="B13" s="552"/>
      <c r="C13" s="544"/>
      <c r="D13" s="544"/>
      <c r="E13" s="544"/>
      <c r="F13" s="544"/>
      <c r="G13" s="544"/>
      <c r="H13" s="544"/>
      <c r="J13" s="66" t="s">
        <v>1460</v>
      </c>
      <c r="K13" s="556"/>
      <c r="L13" s="558"/>
      <c r="M13" s="565"/>
      <c r="N13" s="95"/>
      <c r="O13" t="s">
        <v>1479</v>
      </c>
      <c r="P13" s="555" t="str">
        <f>+P12</f>
        <v>TRAMO 2</v>
      </c>
      <c r="Q13" s="84">
        <f>+Q12</f>
        <v>50.4</v>
      </c>
      <c r="R13" s="84">
        <f t="shared" ref="R13" si="3">+R12</f>
        <v>6</v>
      </c>
      <c r="S13" s="84">
        <v>0.1</v>
      </c>
      <c r="T13" s="95"/>
      <c r="V13" s="98"/>
      <c r="W13" s="95"/>
      <c r="X13" s="95"/>
      <c r="Y13" s="95"/>
      <c r="Z13" s="95"/>
      <c r="AC13" s="503" t="s">
        <v>1420</v>
      </c>
      <c r="AD13" s="503" t="s">
        <v>165</v>
      </c>
      <c r="AE13" s="503" t="s">
        <v>1486</v>
      </c>
      <c r="AF13" s="84" t="s">
        <v>162</v>
      </c>
      <c r="AG13" s="84" t="s">
        <v>172</v>
      </c>
      <c r="AH13" s="66" t="s">
        <v>16</v>
      </c>
      <c r="AI13" s="84" t="s">
        <v>1418</v>
      </c>
      <c r="AJ13" s="84" t="s">
        <v>162</v>
      </c>
      <c r="AK13" s="84" t="s">
        <v>172</v>
      </c>
    </row>
    <row r="14" spans="2:37" ht="16">
      <c r="B14" s="552"/>
      <c r="C14" s="544"/>
      <c r="D14" s="544"/>
      <c r="E14" s="544"/>
      <c r="F14" s="544"/>
      <c r="G14" s="544"/>
      <c r="H14" s="544"/>
      <c r="K14" s="566"/>
      <c r="O14" t="s">
        <v>1449</v>
      </c>
      <c r="P14" s="555" t="str">
        <f t="shared" ref="P14:R14" si="4">+P13</f>
        <v>TRAMO 2</v>
      </c>
      <c r="Q14" s="84">
        <f t="shared" si="4"/>
        <v>50.4</v>
      </c>
      <c r="R14" s="84">
        <f t="shared" si="4"/>
        <v>6</v>
      </c>
      <c r="S14" s="84">
        <v>0.3</v>
      </c>
      <c r="T14" s="95"/>
      <c r="V14" s="98"/>
      <c r="X14" s="95"/>
      <c r="Y14" s="95"/>
      <c r="Z14" s="95"/>
      <c r="AB14" t="s">
        <v>1476</v>
      </c>
      <c r="AC14" s="84" t="s">
        <v>1485</v>
      </c>
      <c r="AD14" s="84">
        <v>0</v>
      </c>
      <c r="AE14" s="84">
        <v>5</v>
      </c>
      <c r="AF14" s="84">
        <v>0.35</v>
      </c>
      <c r="AG14" s="84">
        <v>2</v>
      </c>
      <c r="AH14" s="66"/>
      <c r="AI14" s="84"/>
      <c r="AJ14" s="84">
        <v>2</v>
      </c>
      <c r="AK14" s="84">
        <v>0.35</v>
      </c>
    </row>
    <row r="15" spans="2:37" ht="16">
      <c r="B15" s="552"/>
      <c r="C15" s="544"/>
      <c r="D15" s="544"/>
      <c r="E15" s="544"/>
      <c r="F15" s="544"/>
      <c r="G15" s="544"/>
      <c r="H15" s="544"/>
      <c r="J15" s="66" t="s">
        <v>1453</v>
      </c>
      <c r="K15" s="558" t="s">
        <v>1455</v>
      </c>
      <c r="L15" s="66" t="s">
        <v>1456</v>
      </c>
      <c r="M15" s="66" t="s">
        <v>1419</v>
      </c>
      <c r="O15" t="s">
        <v>1478</v>
      </c>
      <c r="P15" s="555" t="str">
        <f>+P14</f>
        <v>TRAMO 2</v>
      </c>
      <c r="Q15" s="84">
        <f>+Q10</f>
        <v>50.4</v>
      </c>
      <c r="R15" s="84">
        <f>+R4</f>
        <v>6</v>
      </c>
      <c r="S15" s="84">
        <f>+SUM(S4:S8)</f>
        <v>0.90999999999999992</v>
      </c>
      <c r="T15" s="95"/>
      <c r="V15" s="98"/>
      <c r="W15" s="98"/>
      <c r="X15" s="98"/>
      <c r="Y15" s="98"/>
      <c r="Z15" s="98"/>
      <c r="AA15" s="98"/>
    </row>
    <row r="16" spans="2:37" ht="16">
      <c r="B16" s="552"/>
      <c r="C16" s="544"/>
      <c r="D16" s="544"/>
      <c r="E16" s="544"/>
      <c r="F16" s="544"/>
      <c r="G16" s="544"/>
      <c r="H16" s="544"/>
      <c r="J16" s="66" t="s">
        <v>1454</v>
      </c>
      <c r="K16" s="556">
        <v>0</v>
      </c>
      <c r="L16" s="556">
        <f>+K16+M16</f>
        <v>277.2</v>
      </c>
      <c r="M16" s="565">
        <f>+Q4+Q10</f>
        <v>277.2</v>
      </c>
      <c r="N16">
        <v>2134</v>
      </c>
      <c r="O16" t="s">
        <v>491</v>
      </c>
      <c r="P16" s="502">
        <v>7.0000000000000007E-2</v>
      </c>
      <c r="Q16" s="84"/>
      <c r="R16" s="84"/>
      <c r="S16" s="66"/>
      <c r="V16" s="98"/>
      <c r="W16" s="98"/>
      <c r="X16" s="98"/>
      <c r="Y16" s="98"/>
      <c r="Z16" s="98"/>
      <c r="AA16" s="98"/>
      <c r="AB16" s="98"/>
      <c r="AC16" s="84"/>
      <c r="AD16" s="84"/>
      <c r="AE16" s="84"/>
      <c r="AF16" s="84"/>
      <c r="AG16" s="84"/>
      <c r="AH16" s="66"/>
      <c r="AI16" s="84"/>
      <c r="AJ16" s="84"/>
      <c r="AK16" s="84"/>
    </row>
    <row r="17" spans="2:37" ht="16">
      <c r="B17" s="552"/>
      <c r="C17" s="544"/>
      <c r="D17" s="544"/>
      <c r="E17" s="544"/>
      <c r="F17" s="544"/>
      <c r="G17" s="544"/>
      <c r="H17" s="544"/>
      <c r="J17" s="66"/>
      <c r="K17" s="558"/>
      <c r="L17" s="556"/>
      <c r="M17" s="565"/>
      <c r="N17" s="18">
        <f>+N16-M16</f>
        <v>1856.8</v>
      </c>
      <c r="P17" s="98"/>
      <c r="Q17" s="95"/>
      <c r="R17" s="95"/>
      <c r="V17" s="566"/>
      <c r="W17" s="566"/>
      <c r="Y17" s="363"/>
      <c r="Z17" s="363"/>
      <c r="AA17" s="18"/>
      <c r="AC17" s="84"/>
      <c r="AD17" s="84"/>
      <c r="AE17" s="84"/>
      <c r="AF17" s="84"/>
      <c r="AG17" s="84"/>
      <c r="AH17" s="66"/>
      <c r="AI17" s="84"/>
      <c r="AJ17" s="84"/>
      <c r="AK17" s="84"/>
    </row>
    <row r="18" spans="2:37" ht="16">
      <c r="B18" s="552"/>
      <c r="C18" s="544"/>
      <c r="D18" s="544"/>
      <c r="E18" s="544"/>
      <c r="F18" s="544"/>
      <c r="G18" s="544"/>
      <c r="H18" s="544"/>
      <c r="J18" s="66"/>
      <c r="K18" s="558"/>
      <c r="L18" s="552"/>
      <c r="M18" s="565"/>
      <c r="N18">
        <v>28043874125</v>
      </c>
      <c r="V18" s="566"/>
      <c r="W18" s="566"/>
      <c r="Y18" s="363"/>
      <c r="Z18" s="363"/>
      <c r="AA18" s="18"/>
      <c r="AC18" s="93"/>
      <c r="AD18" s="93"/>
      <c r="AE18" s="95"/>
      <c r="AF18" s="95"/>
      <c r="AG18" s="95"/>
      <c r="AH18" s="95"/>
      <c r="AI18" s="95"/>
      <c r="AJ18" s="95"/>
      <c r="AK18" s="95"/>
    </row>
    <row r="19" spans="2:37" ht="16">
      <c r="B19" s="552"/>
      <c r="C19" s="544"/>
      <c r="D19" s="544"/>
      <c r="E19" s="544"/>
      <c r="F19" s="544"/>
      <c r="G19" s="544"/>
      <c r="H19" s="544"/>
      <c r="I19" s="545"/>
      <c r="J19" s="569" t="s">
        <v>1457</v>
      </c>
      <c r="K19" s="570"/>
      <c r="L19" s="571"/>
      <c r="M19" s="572">
        <f>+M16</f>
        <v>277.2</v>
      </c>
      <c r="N19" s="573">
        <f>+'BASE PRESUPUESTO'!L52</f>
        <v>1500000000</v>
      </c>
      <c r="Q19" s="95"/>
      <c r="R19" s="95"/>
      <c r="S19" s="95"/>
      <c r="T19" s="95"/>
      <c r="V19" s="566"/>
      <c r="W19" s="566"/>
      <c r="Y19" s="363"/>
      <c r="Z19" s="363"/>
      <c r="AA19" s="18"/>
      <c r="AC19" s="93"/>
      <c r="AD19" s="93"/>
      <c r="AE19" s="95"/>
      <c r="AF19" s="95"/>
      <c r="AG19" s="95"/>
      <c r="AH19" s="95"/>
      <c r="AI19" s="95"/>
      <c r="AJ19" s="95"/>
      <c r="AK19" s="95"/>
    </row>
    <row r="20" spans="2:37" ht="16">
      <c r="B20" s="552"/>
      <c r="C20" s="544"/>
      <c r="D20" s="544"/>
      <c r="E20" s="544"/>
      <c r="F20" s="544"/>
      <c r="G20" s="544"/>
      <c r="H20" s="544"/>
      <c r="N20" s="650"/>
      <c r="P20" s="98"/>
      <c r="Q20" s="95"/>
      <c r="R20" s="95"/>
      <c r="V20" s="566"/>
      <c r="W20" s="566"/>
      <c r="Y20" s="363"/>
      <c r="Z20" s="363"/>
      <c r="AA20" s="18"/>
      <c r="AC20" s="93"/>
      <c r="AD20" s="93"/>
      <c r="AE20" s="95"/>
      <c r="AF20" s="95"/>
      <c r="AG20" s="95"/>
      <c r="AH20" s="95"/>
      <c r="AI20" s="95"/>
    </row>
    <row r="21" spans="2:37" ht="16">
      <c r="B21" s="552"/>
      <c r="C21" s="544"/>
      <c r="D21" s="544"/>
      <c r="E21" s="544"/>
      <c r="F21" s="544"/>
      <c r="G21" s="544"/>
      <c r="H21" s="544"/>
      <c r="P21" s="98"/>
      <c r="Q21" s="95"/>
      <c r="R21" s="95"/>
      <c r="V21" s="566"/>
      <c r="W21" s="566"/>
      <c r="Y21" s="363"/>
      <c r="Z21" s="363"/>
      <c r="AA21" s="18"/>
    </row>
    <row r="22" spans="2:37" ht="16">
      <c r="B22" s="552"/>
      <c r="C22" s="544"/>
      <c r="D22" s="544"/>
      <c r="E22" s="544"/>
      <c r="F22" s="544"/>
      <c r="G22" s="544"/>
      <c r="H22" s="544"/>
      <c r="P22" s="98"/>
      <c r="Q22" s="95"/>
      <c r="R22" s="95"/>
      <c r="V22" s="566"/>
      <c r="W22" s="566"/>
      <c r="Y22" s="363"/>
      <c r="Z22" s="363"/>
      <c r="AA22" s="18"/>
    </row>
    <row r="23" spans="2:37" ht="16">
      <c r="B23" s="552"/>
      <c r="C23" s="544"/>
      <c r="D23" s="544"/>
      <c r="E23" s="544"/>
      <c r="F23" s="544"/>
      <c r="G23" s="544"/>
      <c r="H23" s="544"/>
      <c r="P23" s="98"/>
      <c r="Q23" s="95"/>
      <c r="R23" s="95"/>
      <c r="V23" s="566"/>
      <c r="W23" s="566"/>
      <c r="Y23" s="363"/>
      <c r="Z23" s="363"/>
      <c r="AA23" s="18"/>
      <c r="AC23" s="93"/>
      <c r="AD23" s="93"/>
      <c r="AE23" s="95"/>
      <c r="AG23" s="95"/>
      <c r="AH23" s="95"/>
      <c r="AI23" s="95"/>
      <c r="AJ23" s="95"/>
      <c r="AK23" s="95"/>
    </row>
    <row r="24" spans="2:37" ht="16">
      <c r="B24" s="552"/>
      <c r="C24" s="544"/>
      <c r="D24" s="544"/>
      <c r="E24" s="544"/>
      <c r="F24" s="544"/>
      <c r="G24" s="544"/>
      <c r="H24" s="544"/>
      <c r="P24" s="98"/>
      <c r="Q24" s="95"/>
      <c r="R24" s="95"/>
      <c r="AC24" s="93"/>
      <c r="AD24" s="93"/>
      <c r="AE24" s="95"/>
      <c r="AG24" s="95"/>
      <c r="AH24" s="95"/>
      <c r="AI24" s="95"/>
      <c r="AJ24" s="95"/>
      <c r="AK24" s="95"/>
    </row>
    <row r="25" spans="2:37" ht="16">
      <c r="B25" s="552"/>
      <c r="C25" s="544"/>
      <c r="D25" s="544"/>
      <c r="E25" s="544"/>
      <c r="F25" s="544"/>
      <c r="G25" s="544"/>
      <c r="H25" s="544"/>
      <c r="P25" s="98"/>
      <c r="Q25" s="95"/>
      <c r="R25" s="95"/>
    </row>
    <row r="26" spans="2:37" ht="16">
      <c r="B26" s="552"/>
      <c r="C26" s="544"/>
      <c r="D26" s="544"/>
      <c r="E26" s="544"/>
      <c r="F26" s="544"/>
      <c r="G26" s="544"/>
      <c r="H26" s="544"/>
      <c r="P26" s="95"/>
      <c r="Q26" s="95"/>
      <c r="R26" s="95"/>
      <c r="S26" s="95"/>
      <c r="T26" s="95"/>
      <c r="V26" s="566"/>
      <c r="W26" s="566"/>
      <c r="Y26" s="363"/>
      <c r="Z26" s="363"/>
      <c r="AA26" s="18"/>
    </row>
    <row r="27" spans="2:37">
      <c r="B27" s="552"/>
      <c r="C27" s="544"/>
      <c r="D27" s="544"/>
      <c r="E27" s="544"/>
      <c r="F27" s="544"/>
      <c r="G27" s="544"/>
      <c r="H27" s="544"/>
      <c r="V27" s="566"/>
      <c r="W27" s="566"/>
      <c r="Y27" s="363"/>
      <c r="Z27" s="363"/>
      <c r="AA27" s="18"/>
    </row>
    <row r="28" spans="2:37" ht="16">
      <c r="B28" s="552"/>
      <c r="C28" s="544"/>
      <c r="D28" s="544"/>
      <c r="E28" s="544"/>
      <c r="F28" s="544"/>
      <c r="G28" s="544"/>
      <c r="H28" s="544"/>
      <c r="P28" s="98"/>
      <c r="R28" s="95"/>
      <c r="V28" s="566"/>
      <c r="W28" s="566"/>
      <c r="Y28" s="363"/>
      <c r="Z28" s="363"/>
      <c r="AA28" s="18"/>
    </row>
    <row r="29" spans="2:37" ht="16">
      <c r="B29" s="552"/>
      <c r="C29" s="544"/>
      <c r="D29" s="544"/>
      <c r="E29" s="544"/>
      <c r="F29" s="544"/>
      <c r="G29" s="544"/>
      <c r="H29" s="544"/>
      <c r="P29" s="98"/>
      <c r="R29" s="95"/>
      <c r="V29" s="566"/>
      <c r="W29" s="566"/>
      <c r="Y29" s="363"/>
      <c r="Z29" s="363"/>
      <c r="AA29" s="18"/>
    </row>
    <row r="30" spans="2:37" ht="16">
      <c r="B30" s="552"/>
      <c r="C30" s="544"/>
      <c r="D30" s="544"/>
      <c r="E30" s="544"/>
      <c r="F30" s="544"/>
      <c r="G30" s="544"/>
      <c r="H30" s="544"/>
      <c r="P30" s="98"/>
      <c r="R30" s="95"/>
    </row>
    <row r="31" spans="2:37" ht="16">
      <c r="B31" s="552"/>
      <c r="C31" s="544"/>
      <c r="D31" s="544"/>
      <c r="E31" s="544"/>
      <c r="F31" s="544"/>
      <c r="G31" s="544"/>
      <c r="H31" s="544"/>
      <c r="P31" s="98"/>
      <c r="R31" s="95"/>
    </row>
    <row r="32" spans="2:37" ht="16">
      <c r="B32" s="552"/>
      <c r="C32" s="544"/>
      <c r="D32" s="544"/>
      <c r="E32" s="544"/>
      <c r="F32" s="544"/>
      <c r="G32" s="544"/>
      <c r="H32" s="544"/>
      <c r="P32" s="98"/>
      <c r="R32" s="95"/>
    </row>
    <row r="33" spans="2:22" ht="16">
      <c r="B33" s="552"/>
      <c r="C33" s="544"/>
      <c r="D33" s="544"/>
      <c r="E33" s="544"/>
      <c r="F33" s="544"/>
      <c r="G33" s="544"/>
      <c r="H33" s="544"/>
      <c r="I33" s="68"/>
      <c r="J33" s="68"/>
      <c r="K33" s="68"/>
      <c r="L33" s="68"/>
      <c r="M33" s="68"/>
      <c r="P33" s="98"/>
      <c r="R33" s="95"/>
    </row>
    <row r="34" spans="2:22" ht="16">
      <c r="B34" s="552"/>
      <c r="C34" s="544"/>
      <c r="D34" s="544"/>
      <c r="E34" s="544"/>
      <c r="F34" s="544"/>
      <c r="G34" s="544"/>
      <c r="H34" s="544"/>
      <c r="P34" s="98"/>
      <c r="R34" s="95"/>
    </row>
    <row r="35" spans="2:22" ht="16">
      <c r="B35" s="552"/>
      <c r="C35" s="544"/>
      <c r="D35" s="544"/>
      <c r="E35" s="544"/>
      <c r="F35" s="544"/>
      <c r="G35" s="544"/>
      <c r="H35" s="544"/>
      <c r="P35" s="98"/>
      <c r="R35" s="95"/>
    </row>
    <row r="36" spans="2:22" ht="16">
      <c r="B36" s="552"/>
      <c r="C36" s="544"/>
      <c r="D36" s="544"/>
      <c r="E36" s="544"/>
      <c r="F36" s="544"/>
      <c r="G36" s="544"/>
      <c r="H36" s="544"/>
      <c r="P36" s="98"/>
      <c r="R36" s="95"/>
    </row>
    <row r="37" spans="2:22" ht="16">
      <c r="B37" s="552"/>
      <c r="C37" s="544"/>
      <c r="D37" s="544"/>
      <c r="E37" s="544"/>
      <c r="F37" s="544"/>
      <c r="G37" s="544"/>
      <c r="H37" s="544"/>
      <c r="P37" s="98"/>
      <c r="R37" s="95"/>
    </row>
    <row r="38" spans="2:22">
      <c r="B38" s="552"/>
      <c r="C38" s="544"/>
      <c r="D38" s="544"/>
      <c r="E38" s="544"/>
      <c r="F38" s="544"/>
      <c r="G38" s="544"/>
      <c r="H38" s="544"/>
    </row>
    <row r="39" spans="2:22">
      <c r="B39" s="552"/>
      <c r="C39" s="544"/>
      <c r="D39" s="544"/>
      <c r="E39" s="544"/>
      <c r="F39" s="544"/>
      <c r="G39" s="544"/>
      <c r="H39" s="544"/>
    </row>
    <row r="40" spans="2:22">
      <c r="B40" s="552"/>
      <c r="C40" s="544"/>
      <c r="D40" s="544"/>
      <c r="E40" s="544"/>
      <c r="F40" s="544"/>
      <c r="G40" s="544"/>
      <c r="H40" s="544"/>
    </row>
    <row r="41" spans="2:22">
      <c r="B41" s="552"/>
      <c r="C41" s="544"/>
      <c r="D41" s="544"/>
      <c r="E41" s="544"/>
      <c r="F41" s="544"/>
      <c r="G41" s="544"/>
      <c r="H41" s="544"/>
    </row>
    <row r="42" spans="2:22">
      <c r="B42" s="552"/>
      <c r="C42" s="544"/>
      <c r="D42" s="544"/>
      <c r="E42" s="544"/>
      <c r="F42" s="544"/>
      <c r="G42" s="544"/>
      <c r="H42" s="544"/>
    </row>
    <row r="43" spans="2:22">
      <c r="B43" s="552"/>
      <c r="C43" s="544"/>
      <c r="D43" s="544"/>
      <c r="E43" s="544"/>
      <c r="F43" s="544"/>
      <c r="G43" s="544"/>
      <c r="H43" s="544"/>
      <c r="I43" s="68"/>
      <c r="J43" s="68"/>
      <c r="K43" s="68"/>
      <c r="L43" s="68"/>
      <c r="M43" s="68"/>
    </row>
    <row r="44" spans="2:22">
      <c r="B44" s="552"/>
      <c r="C44" s="544"/>
      <c r="D44" s="544"/>
      <c r="E44" s="544"/>
      <c r="F44" s="544"/>
      <c r="G44" s="544"/>
      <c r="H44" s="544"/>
    </row>
    <row r="45" spans="2:22">
      <c r="B45" s="552"/>
      <c r="C45" s="544"/>
      <c r="D45" s="544"/>
      <c r="E45" s="544"/>
      <c r="F45" s="544"/>
      <c r="G45" s="544"/>
      <c r="H45" s="544"/>
    </row>
    <row r="46" spans="2:22">
      <c r="B46" s="552"/>
      <c r="C46" s="544"/>
      <c r="D46" s="544"/>
      <c r="E46" s="544"/>
      <c r="F46" s="544"/>
      <c r="G46" s="544"/>
      <c r="H46" s="544"/>
    </row>
    <row r="47" spans="2:22">
      <c r="B47" s="552"/>
      <c r="C47" s="544"/>
      <c r="D47" s="544"/>
      <c r="E47" s="544"/>
      <c r="F47" s="544"/>
      <c r="G47" s="544"/>
      <c r="H47" s="544"/>
    </row>
    <row r="48" spans="2:22" ht="16">
      <c r="B48" s="552"/>
      <c r="C48" s="544"/>
      <c r="D48" s="544"/>
      <c r="E48" s="544"/>
      <c r="F48" s="544"/>
      <c r="G48" s="544"/>
      <c r="H48" s="544"/>
      <c r="V48" s="98"/>
    </row>
    <row r="49" spans="2:26" ht="16">
      <c r="B49" s="552"/>
      <c r="C49" s="544"/>
      <c r="D49" s="544"/>
      <c r="E49" s="544"/>
      <c r="F49" s="544"/>
      <c r="G49" s="544"/>
      <c r="H49" s="544"/>
      <c r="V49" s="98"/>
    </row>
    <row r="50" spans="2:26" ht="16">
      <c r="B50" s="552"/>
      <c r="C50" s="544"/>
      <c r="D50" s="544"/>
      <c r="E50" s="544"/>
      <c r="F50" s="544"/>
      <c r="G50" s="544"/>
      <c r="H50" s="544"/>
      <c r="V50" s="98"/>
    </row>
    <row r="51" spans="2:26" ht="16">
      <c r="B51" s="552"/>
      <c r="C51" s="544"/>
      <c r="D51" s="544"/>
      <c r="E51" s="544"/>
      <c r="F51" s="544"/>
      <c r="G51" s="544"/>
      <c r="H51" s="544"/>
      <c r="V51" s="98"/>
    </row>
    <row r="52" spans="2:26" ht="16">
      <c r="B52" s="552"/>
      <c r="C52" s="544"/>
      <c r="D52" s="544"/>
      <c r="E52" s="544"/>
      <c r="F52" s="544"/>
      <c r="G52" s="544"/>
      <c r="H52" s="544"/>
      <c r="V52" s="98"/>
    </row>
    <row r="53" spans="2:26" ht="16">
      <c r="B53" s="552"/>
      <c r="C53" s="544"/>
      <c r="D53" s="544"/>
      <c r="E53" s="544"/>
      <c r="F53" s="544"/>
      <c r="G53" s="544"/>
      <c r="H53" s="544"/>
      <c r="V53" s="98"/>
    </row>
    <row r="54" spans="2:26" ht="16">
      <c r="B54" s="552"/>
      <c r="C54" s="544"/>
      <c r="D54" s="544"/>
      <c r="E54" s="544"/>
      <c r="F54" s="544"/>
      <c r="G54" s="544"/>
      <c r="H54" s="544"/>
      <c r="V54" s="98"/>
    </row>
    <row r="55" spans="2:26" ht="16">
      <c r="B55" s="552"/>
      <c r="C55" s="544"/>
      <c r="D55" s="544"/>
      <c r="E55" s="544"/>
      <c r="F55" s="544"/>
      <c r="G55" s="544"/>
      <c r="H55" s="544"/>
      <c r="V55" s="98"/>
    </row>
    <row r="56" spans="2:26" ht="16">
      <c r="B56" s="552"/>
      <c r="C56" s="544"/>
      <c r="D56" s="544"/>
      <c r="E56" s="544"/>
      <c r="F56" s="544"/>
      <c r="G56" s="544"/>
      <c r="H56" s="544"/>
      <c r="V56" s="95"/>
      <c r="W56" s="95"/>
      <c r="X56" s="95"/>
      <c r="Y56" s="95"/>
      <c r="Z56" s="95"/>
    </row>
    <row r="57" spans="2:26" ht="16">
      <c r="B57" s="552"/>
      <c r="C57" s="544"/>
      <c r="D57" s="544"/>
      <c r="E57" s="544"/>
      <c r="F57" s="544"/>
      <c r="G57" s="544"/>
      <c r="H57" s="544"/>
      <c r="V57" s="98"/>
    </row>
    <row r="58" spans="2:26" ht="16">
      <c r="B58" s="552"/>
      <c r="C58" s="544"/>
      <c r="D58" s="544"/>
      <c r="E58" s="544"/>
      <c r="F58" s="544"/>
      <c r="G58" s="544"/>
      <c r="H58" s="544"/>
      <c r="V58" s="98"/>
    </row>
    <row r="59" spans="2:26" ht="16">
      <c r="B59" s="552"/>
      <c r="C59" s="544"/>
      <c r="D59" s="544"/>
      <c r="E59" s="544"/>
      <c r="F59" s="544"/>
      <c r="G59" s="544"/>
      <c r="H59" s="544"/>
      <c r="V59" s="98"/>
    </row>
    <row r="60" spans="2:26" ht="16">
      <c r="B60" s="552"/>
      <c r="C60" s="544"/>
      <c r="D60" s="544"/>
      <c r="E60" s="544"/>
      <c r="F60" s="544"/>
      <c r="G60" s="544"/>
      <c r="H60" s="544"/>
      <c r="V60" s="98"/>
    </row>
    <row r="61" spans="2:26" ht="16">
      <c r="B61" s="552"/>
      <c r="C61" s="544"/>
      <c r="D61" s="544"/>
      <c r="E61" s="544"/>
      <c r="F61" s="544"/>
      <c r="G61" s="544"/>
      <c r="H61" s="544"/>
      <c r="V61" s="98"/>
    </row>
    <row r="62" spans="2:26" ht="16">
      <c r="B62" s="552"/>
      <c r="C62" s="544"/>
      <c r="D62" s="544"/>
      <c r="E62" s="544"/>
      <c r="F62" s="544"/>
      <c r="G62" s="544"/>
      <c r="H62" s="544"/>
      <c r="V62" s="98"/>
    </row>
    <row r="63" spans="2:26" ht="16">
      <c r="B63" s="552"/>
      <c r="C63" s="544"/>
      <c r="D63" s="544"/>
      <c r="E63" s="544"/>
      <c r="F63" s="544"/>
      <c r="G63" s="544"/>
      <c r="H63" s="544"/>
      <c r="V63" s="98"/>
    </row>
    <row r="64" spans="2:26" ht="16">
      <c r="B64" s="552"/>
      <c r="C64" s="544"/>
      <c r="D64" s="544"/>
      <c r="E64" s="544"/>
      <c r="F64" s="544"/>
      <c r="G64" s="544"/>
      <c r="H64" s="544"/>
      <c r="V64" s="98"/>
    </row>
    <row r="65" spans="2:22" ht="16">
      <c r="B65" s="552"/>
      <c r="C65" s="544"/>
      <c r="D65" s="544"/>
      <c r="E65" s="544"/>
      <c r="F65" s="544"/>
      <c r="G65" s="544"/>
      <c r="H65" s="544"/>
      <c r="V65" s="98"/>
    </row>
    <row r="66" spans="2:22" ht="16">
      <c r="B66" s="552"/>
      <c r="C66" s="544"/>
      <c r="D66" s="544"/>
      <c r="E66" s="544"/>
      <c r="F66" s="544"/>
      <c r="G66" s="544"/>
      <c r="H66" s="544"/>
      <c r="V66" s="98"/>
    </row>
    <row r="67" spans="2:22" ht="16">
      <c r="B67" s="552"/>
      <c r="C67" s="544"/>
      <c r="D67" s="544"/>
      <c r="E67" s="544"/>
      <c r="F67" s="544"/>
      <c r="G67" s="544"/>
      <c r="H67" s="544"/>
      <c r="V67" s="98"/>
    </row>
    <row r="68" spans="2:22">
      <c r="B68" s="552"/>
      <c r="C68" s="544"/>
      <c r="D68" s="544"/>
      <c r="E68" s="544"/>
      <c r="F68" s="544"/>
      <c r="G68" s="544"/>
      <c r="H68" s="544"/>
    </row>
    <row r="69" spans="2:22">
      <c r="B69" s="552"/>
      <c r="C69" s="544"/>
      <c r="D69" s="544"/>
      <c r="E69" s="544"/>
      <c r="F69" s="544"/>
      <c r="G69" s="544"/>
      <c r="H69" s="544"/>
    </row>
    <row r="70" spans="2:22">
      <c r="B70" s="552"/>
      <c r="C70" s="544"/>
      <c r="D70" s="544"/>
      <c r="E70" s="544"/>
      <c r="F70" s="544"/>
      <c r="G70" s="544"/>
      <c r="H70" s="544"/>
    </row>
    <row r="71" spans="2:22">
      <c r="B71" s="552"/>
      <c r="C71" s="544"/>
      <c r="D71" s="544"/>
      <c r="E71" s="544"/>
      <c r="F71" s="544"/>
      <c r="G71" s="544"/>
      <c r="H71" s="544"/>
    </row>
    <row r="72" spans="2:22">
      <c r="B72" s="552"/>
      <c r="C72" s="544"/>
      <c r="D72" s="544"/>
      <c r="E72" s="544"/>
      <c r="F72" s="544"/>
      <c r="G72" s="544"/>
      <c r="H72" s="544"/>
    </row>
    <row r="73" spans="2:22">
      <c r="B73" s="552"/>
      <c r="C73" s="544"/>
      <c r="D73" s="544"/>
      <c r="E73" s="544"/>
      <c r="F73" s="544"/>
      <c r="G73" s="544"/>
      <c r="H73" s="544"/>
    </row>
    <row r="74" spans="2:22">
      <c r="B74" s="552"/>
      <c r="C74" s="544"/>
      <c r="D74" s="544"/>
      <c r="E74" s="544"/>
      <c r="F74" s="544"/>
      <c r="G74" s="544"/>
      <c r="H74" s="544"/>
    </row>
    <row r="75" spans="2:22">
      <c r="B75" s="552"/>
      <c r="C75" s="544"/>
      <c r="D75" s="544"/>
      <c r="E75" s="544"/>
      <c r="F75" s="544"/>
      <c r="G75" s="544"/>
      <c r="H75" s="544"/>
    </row>
    <row r="76" spans="2:22">
      <c r="B76" s="552"/>
      <c r="C76" s="544"/>
      <c r="D76" s="544"/>
      <c r="E76" s="544"/>
      <c r="F76" s="544"/>
      <c r="G76" s="544"/>
      <c r="H76" s="544"/>
    </row>
    <row r="77" spans="2:22">
      <c r="B77" s="552"/>
      <c r="C77" s="544"/>
      <c r="D77" s="544"/>
      <c r="E77" s="544"/>
      <c r="F77" s="544"/>
      <c r="G77" s="544"/>
      <c r="H77" s="544"/>
    </row>
    <row r="78" spans="2:22">
      <c r="B78" s="552"/>
      <c r="C78" s="544"/>
      <c r="D78" s="544"/>
      <c r="E78" s="544"/>
      <c r="F78" s="544"/>
      <c r="G78" s="544"/>
      <c r="H78" s="544"/>
    </row>
    <row r="79" spans="2:22">
      <c r="B79" s="552"/>
      <c r="C79" s="544"/>
      <c r="D79" s="544"/>
      <c r="E79" s="544"/>
      <c r="F79" s="544"/>
      <c r="G79" s="544"/>
      <c r="H79" s="544"/>
    </row>
    <row r="80" spans="2:22">
      <c r="B80" s="552"/>
      <c r="C80" s="544"/>
      <c r="D80" s="544"/>
      <c r="E80" s="544"/>
      <c r="F80" s="544"/>
      <c r="G80" s="544"/>
      <c r="H80" s="544"/>
    </row>
    <row r="81" spans="2:8">
      <c r="B81" s="552"/>
      <c r="C81" s="544"/>
      <c r="D81" s="544"/>
      <c r="E81" s="544"/>
      <c r="F81" s="544"/>
      <c r="G81" s="544"/>
      <c r="H81" s="544"/>
    </row>
    <row r="82" spans="2:8">
      <c r="B82" s="552"/>
      <c r="C82" s="544"/>
      <c r="D82" s="544"/>
      <c r="E82" s="544"/>
      <c r="F82" s="544"/>
      <c r="G82" s="544"/>
      <c r="H82" s="544"/>
    </row>
    <row r="83" spans="2:8">
      <c r="B83" s="552"/>
      <c r="C83" s="544"/>
      <c r="D83" s="544"/>
      <c r="E83" s="544"/>
      <c r="F83" s="544"/>
      <c r="G83" s="544"/>
      <c r="H83" s="544"/>
    </row>
    <row r="84" spans="2:8">
      <c r="B84" s="552"/>
      <c r="C84" s="544"/>
      <c r="D84" s="544"/>
      <c r="E84" s="544"/>
      <c r="F84" s="544"/>
      <c r="G84" s="544"/>
      <c r="H84" s="544"/>
    </row>
    <row r="85" spans="2:8">
      <c r="B85" s="552"/>
      <c r="C85" s="544"/>
      <c r="D85" s="544"/>
      <c r="E85" s="544"/>
      <c r="F85" s="544"/>
      <c r="G85" s="544"/>
      <c r="H85" s="544"/>
    </row>
    <row r="86" spans="2:8">
      <c r="B86" s="552"/>
      <c r="C86" s="544"/>
      <c r="D86" s="544"/>
      <c r="E86" s="544"/>
      <c r="F86" s="544"/>
      <c r="G86" s="544"/>
      <c r="H86" s="544"/>
    </row>
    <row r="87" spans="2:8">
      <c r="B87" s="552"/>
      <c r="C87" s="544"/>
      <c r="D87" s="544"/>
      <c r="E87" s="544"/>
      <c r="F87" s="544"/>
      <c r="G87" s="544"/>
      <c r="H87" s="544"/>
    </row>
    <row r="88" spans="2:8">
      <c r="B88" s="552"/>
      <c r="C88" s="544"/>
      <c r="D88" s="544"/>
      <c r="E88" s="544"/>
      <c r="F88" s="544"/>
      <c r="G88" s="544"/>
      <c r="H88" s="544"/>
    </row>
    <row r="89" spans="2:8">
      <c r="B89" s="552"/>
      <c r="C89" s="544"/>
      <c r="D89" s="544"/>
      <c r="E89" s="544"/>
      <c r="F89" s="544"/>
      <c r="G89" s="544"/>
      <c r="H89" s="544"/>
    </row>
    <row r="90" spans="2:8">
      <c r="B90" s="552"/>
      <c r="C90" s="544"/>
      <c r="D90" s="544"/>
      <c r="E90" s="544"/>
      <c r="F90" s="544"/>
      <c r="G90" s="544"/>
      <c r="H90" s="544"/>
    </row>
    <row r="91" spans="2:8">
      <c r="B91" s="552"/>
      <c r="C91" s="544"/>
      <c r="D91" s="544"/>
      <c r="E91" s="544"/>
      <c r="F91" s="544"/>
      <c r="G91" s="544"/>
      <c r="H91" s="544"/>
    </row>
    <row r="92" spans="2:8">
      <c r="B92" s="552"/>
      <c r="C92" s="544"/>
      <c r="D92" s="544"/>
      <c r="E92" s="544"/>
      <c r="F92" s="544"/>
      <c r="G92" s="544"/>
      <c r="H92" s="544"/>
    </row>
    <row r="93" spans="2:8">
      <c r="B93" s="552"/>
      <c r="C93" s="544"/>
      <c r="D93" s="544"/>
      <c r="E93" s="544"/>
      <c r="F93" s="544"/>
      <c r="G93" s="544"/>
      <c r="H93" s="544"/>
    </row>
    <row r="94" spans="2:8">
      <c r="B94" s="552"/>
      <c r="C94" s="544"/>
      <c r="D94" s="544"/>
      <c r="E94" s="544"/>
      <c r="F94" s="544"/>
      <c r="G94" s="544"/>
      <c r="H94" s="544"/>
    </row>
    <row r="95" spans="2:8">
      <c r="B95" s="552"/>
      <c r="C95" s="544"/>
      <c r="D95" s="544"/>
      <c r="E95" s="544"/>
      <c r="F95" s="544"/>
      <c r="G95" s="544"/>
      <c r="H95" s="544"/>
    </row>
    <row r="96" spans="2:8">
      <c r="B96" s="552"/>
      <c r="C96" s="544"/>
      <c r="D96" s="544"/>
      <c r="E96" s="544"/>
      <c r="F96" s="544"/>
      <c r="G96" s="544"/>
      <c r="H96" s="544"/>
    </row>
    <row r="97" spans="2:8">
      <c r="B97" s="552"/>
      <c r="C97" s="544"/>
      <c r="D97" s="544"/>
      <c r="E97" s="544"/>
      <c r="F97" s="544"/>
      <c r="G97" s="544"/>
      <c r="H97" s="544"/>
    </row>
    <row r="98" spans="2:8">
      <c r="B98" s="552"/>
      <c r="C98" s="544"/>
      <c r="D98" s="544"/>
      <c r="E98" s="544"/>
      <c r="F98" s="544"/>
      <c r="G98" s="544"/>
      <c r="H98" s="544"/>
    </row>
    <row r="99" spans="2:8">
      <c r="B99" s="552"/>
      <c r="C99" s="544"/>
      <c r="D99" s="544"/>
      <c r="E99" s="544"/>
      <c r="F99" s="544"/>
      <c r="G99" s="544"/>
      <c r="H99" s="544"/>
    </row>
    <row r="100" spans="2:8">
      <c r="B100" s="552"/>
      <c r="C100" s="544"/>
      <c r="D100" s="544"/>
      <c r="E100" s="544"/>
      <c r="F100" s="544"/>
      <c r="G100" s="544"/>
      <c r="H100" s="544"/>
    </row>
    <row r="101" spans="2:8">
      <c r="B101" s="552"/>
      <c r="C101" s="544"/>
      <c r="D101" s="544"/>
      <c r="E101" s="544"/>
      <c r="F101" s="544"/>
      <c r="G101" s="544"/>
      <c r="H101" s="544"/>
    </row>
    <row r="102" spans="2:8">
      <c r="B102" s="552"/>
      <c r="C102" s="544"/>
      <c r="D102" s="544"/>
      <c r="E102" s="544"/>
      <c r="F102" s="544"/>
      <c r="G102" s="544"/>
      <c r="H102" s="544"/>
    </row>
    <row r="103" spans="2:8">
      <c r="B103" s="552"/>
      <c r="C103" s="544"/>
      <c r="D103" s="544"/>
      <c r="E103" s="544"/>
      <c r="F103" s="544"/>
      <c r="G103" s="544"/>
      <c r="H103" s="544"/>
    </row>
    <row r="104" spans="2:8">
      <c r="B104" s="552"/>
      <c r="C104" s="544"/>
      <c r="D104" s="544"/>
      <c r="E104" s="544"/>
      <c r="F104" s="544"/>
      <c r="G104" s="544"/>
      <c r="H104" s="544"/>
    </row>
    <row r="105" spans="2:8">
      <c r="B105" s="552"/>
      <c r="C105" s="544"/>
      <c r="D105" s="544"/>
      <c r="E105" s="544"/>
      <c r="F105" s="544"/>
      <c r="G105" s="544"/>
      <c r="H105" s="544"/>
    </row>
    <row r="106" spans="2:8">
      <c r="B106" s="552"/>
      <c r="C106" s="544"/>
      <c r="D106" s="544"/>
      <c r="E106" s="544"/>
      <c r="F106" s="544"/>
      <c r="G106" s="544"/>
      <c r="H106" s="544"/>
    </row>
    <row r="107" spans="2:8">
      <c r="B107" s="552"/>
      <c r="C107" s="544"/>
      <c r="D107" s="544"/>
      <c r="E107" s="544"/>
      <c r="F107" s="544"/>
      <c r="G107" s="544"/>
      <c r="H107" s="544"/>
    </row>
    <row r="108" spans="2:8">
      <c r="B108" s="552"/>
      <c r="C108" s="544"/>
      <c r="D108" s="544"/>
      <c r="E108" s="544"/>
      <c r="F108" s="544"/>
      <c r="G108" s="544"/>
      <c r="H108" s="544"/>
    </row>
    <row r="109" spans="2:8">
      <c r="B109" s="552"/>
      <c r="C109" s="544"/>
      <c r="D109" s="544"/>
      <c r="E109" s="544"/>
      <c r="F109" s="544"/>
      <c r="G109" s="544"/>
      <c r="H109" s="544"/>
    </row>
    <row r="110" spans="2:8">
      <c r="B110" s="552"/>
      <c r="C110" s="544"/>
      <c r="D110" s="544"/>
      <c r="E110" s="544"/>
      <c r="F110" s="544"/>
      <c r="G110" s="544"/>
      <c r="H110" s="544"/>
    </row>
    <row r="111" spans="2:8">
      <c r="B111" s="552"/>
      <c r="C111" s="544"/>
      <c r="D111" s="544"/>
      <c r="E111" s="544"/>
      <c r="F111" s="544"/>
      <c r="G111" s="544"/>
      <c r="H111" s="544"/>
    </row>
    <row r="112" spans="2:8">
      <c r="B112" s="552"/>
      <c r="C112" s="544"/>
      <c r="D112" s="544"/>
      <c r="E112" s="544"/>
      <c r="F112" s="544"/>
      <c r="G112" s="544"/>
      <c r="H112" s="544"/>
    </row>
    <row r="113" spans="2:8">
      <c r="B113" s="552"/>
      <c r="C113" s="544"/>
      <c r="D113" s="544"/>
      <c r="E113" s="544"/>
      <c r="F113" s="544"/>
      <c r="G113" s="544"/>
      <c r="H113" s="544"/>
    </row>
    <row r="114" spans="2:8">
      <c r="B114" s="552"/>
      <c r="C114" s="544"/>
      <c r="D114" s="544"/>
      <c r="E114" s="544"/>
      <c r="F114" s="544"/>
      <c r="G114" s="544"/>
      <c r="H114" s="544"/>
    </row>
    <row r="115" spans="2:8">
      <c r="B115" s="552"/>
      <c r="C115" s="544"/>
      <c r="D115" s="544"/>
      <c r="E115" s="544"/>
      <c r="F115" s="544"/>
      <c r="G115" s="544"/>
      <c r="H115" s="544"/>
    </row>
    <row r="116" spans="2:8">
      <c r="B116" s="552"/>
      <c r="C116" s="544"/>
      <c r="D116" s="544"/>
      <c r="E116" s="544"/>
      <c r="F116" s="544"/>
      <c r="G116" s="544"/>
      <c r="H116" s="544"/>
    </row>
    <row r="117" spans="2:8">
      <c r="B117" s="552"/>
      <c r="C117" s="544"/>
      <c r="D117" s="544"/>
      <c r="E117" s="544"/>
      <c r="F117" s="544"/>
      <c r="G117" s="544"/>
      <c r="H117" s="544"/>
    </row>
    <row r="118" spans="2:8">
      <c r="B118" s="552"/>
      <c r="C118" s="544"/>
      <c r="D118" s="544"/>
      <c r="E118" s="544"/>
      <c r="F118" s="544"/>
      <c r="G118" s="544"/>
      <c r="H118" s="544"/>
    </row>
    <row r="119" spans="2:8">
      <c r="B119" s="552"/>
      <c r="C119" s="544"/>
      <c r="D119" s="544"/>
      <c r="E119" s="544"/>
      <c r="F119" s="544"/>
      <c r="G119" s="544"/>
      <c r="H119" s="544"/>
    </row>
    <row r="120" spans="2:8">
      <c r="B120" s="552"/>
      <c r="C120" s="544"/>
      <c r="D120" s="544"/>
      <c r="E120" s="544"/>
      <c r="F120" s="544"/>
      <c r="G120" s="544"/>
      <c r="H120" s="544"/>
    </row>
    <row r="121" spans="2:8">
      <c r="B121" s="552"/>
      <c r="C121" s="544"/>
      <c r="D121" s="544"/>
      <c r="E121" s="544"/>
      <c r="F121" s="544"/>
      <c r="G121" s="544"/>
      <c r="H121" s="544"/>
    </row>
    <row r="122" spans="2:8">
      <c r="B122" s="552"/>
      <c r="C122" s="544"/>
      <c r="D122" s="544"/>
      <c r="E122" s="544"/>
      <c r="F122" s="544"/>
      <c r="G122" s="544"/>
      <c r="H122" s="544"/>
    </row>
    <row r="123" spans="2:8">
      <c r="B123" s="552"/>
      <c r="C123" s="544"/>
      <c r="D123" s="544"/>
      <c r="E123" s="544"/>
      <c r="F123" s="544"/>
      <c r="G123" s="544"/>
      <c r="H123" s="544"/>
    </row>
    <row r="124" spans="2:8">
      <c r="B124" s="552"/>
      <c r="C124" s="544"/>
      <c r="D124" s="544"/>
      <c r="E124" s="544"/>
      <c r="F124" s="544"/>
      <c r="G124" s="544"/>
      <c r="H124" s="544"/>
    </row>
    <row r="125" spans="2:8">
      <c r="B125" s="552"/>
      <c r="C125" s="544"/>
      <c r="D125" s="544"/>
      <c r="E125" s="544"/>
      <c r="F125" s="544"/>
      <c r="G125" s="544"/>
      <c r="H125" s="544"/>
    </row>
    <row r="126" spans="2:8">
      <c r="B126" s="552"/>
      <c r="C126" s="544"/>
      <c r="D126" s="544"/>
      <c r="E126" s="544"/>
      <c r="F126" s="544"/>
      <c r="G126" s="544"/>
      <c r="H126" s="544"/>
    </row>
    <row r="127" spans="2:8">
      <c r="B127" s="552"/>
      <c r="C127" s="544"/>
      <c r="D127" s="544"/>
      <c r="E127" s="544"/>
      <c r="F127" s="544"/>
      <c r="G127" s="544"/>
      <c r="H127" s="544"/>
    </row>
    <row r="128" spans="2:8">
      <c r="B128" s="552"/>
      <c r="C128" s="544"/>
      <c r="D128" s="544"/>
      <c r="E128" s="544"/>
      <c r="F128" s="544"/>
      <c r="G128" s="544"/>
      <c r="H128" s="544"/>
    </row>
    <row r="129" spans="2:8">
      <c r="B129" s="552"/>
      <c r="C129" s="544"/>
      <c r="D129" s="544"/>
      <c r="E129" s="544"/>
      <c r="F129" s="544"/>
      <c r="G129" s="544"/>
      <c r="H129" s="544"/>
    </row>
    <row r="130" spans="2:8">
      <c r="B130" s="552"/>
      <c r="C130" s="544"/>
      <c r="D130" s="544"/>
      <c r="E130" s="544"/>
      <c r="F130" s="544"/>
      <c r="G130" s="544"/>
      <c r="H130" s="544"/>
    </row>
    <row r="131" spans="2:8">
      <c r="B131" s="552"/>
      <c r="C131" s="544"/>
      <c r="D131" s="544"/>
      <c r="E131" s="544"/>
      <c r="F131" s="544"/>
      <c r="G131" s="544"/>
      <c r="H131" s="544"/>
    </row>
    <row r="132" spans="2:8">
      <c r="B132" s="552"/>
      <c r="C132" s="544"/>
      <c r="D132" s="544"/>
      <c r="E132" s="544"/>
      <c r="F132" s="544"/>
      <c r="G132" s="544"/>
      <c r="H132" s="544"/>
    </row>
    <row r="133" spans="2:8">
      <c r="B133" s="552"/>
      <c r="C133" s="544"/>
      <c r="D133" s="544"/>
      <c r="E133" s="544"/>
      <c r="F133" s="544"/>
      <c r="G133" s="544"/>
      <c r="H133" s="544"/>
    </row>
    <row r="134" spans="2:8">
      <c r="B134" s="552"/>
      <c r="C134" s="544"/>
      <c r="D134" s="544"/>
      <c r="E134" s="544"/>
      <c r="F134" s="544"/>
      <c r="G134" s="544"/>
      <c r="H134" s="544"/>
    </row>
    <row r="135" spans="2:8">
      <c r="B135" s="552"/>
      <c r="C135" s="544"/>
      <c r="D135" s="544"/>
      <c r="E135" s="544"/>
      <c r="F135" s="544"/>
      <c r="G135" s="544"/>
      <c r="H135" s="544"/>
    </row>
    <row r="136" spans="2:8">
      <c r="B136" s="552"/>
      <c r="C136" s="544"/>
      <c r="D136" s="544"/>
      <c r="E136" s="544"/>
      <c r="F136" s="544"/>
      <c r="G136" s="544"/>
      <c r="H136" s="544"/>
    </row>
    <row r="137" spans="2:8">
      <c r="B137" s="552"/>
      <c r="C137" s="544"/>
      <c r="D137" s="544"/>
      <c r="E137" s="544"/>
      <c r="F137" s="544"/>
      <c r="G137" s="544"/>
      <c r="H137" s="544"/>
    </row>
    <row r="138" spans="2:8">
      <c r="B138" s="552"/>
      <c r="C138" s="544"/>
      <c r="D138" s="544"/>
      <c r="E138" s="544"/>
      <c r="F138" s="544"/>
      <c r="G138" s="544"/>
      <c r="H138" s="544"/>
    </row>
    <row r="139" spans="2:8">
      <c r="B139" s="552"/>
      <c r="C139" s="544"/>
      <c r="D139" s="544"/>
      <c r="E139" s="544"/>
      <c r="F139" s="544"/>
      <c r="G139" s="544"/>
      <c r="H139" s="544"/>
    </row>
    <row r="140" spans="2:8">
      <c r="B140" s="552"/>
      <c r="C140" s="544"/>
      <c r="D140" s="544"/>
      <c r="E140" s="544"/>
      <c r="F140" s="544"/>
      <c r="G140" s="544"/>
      <c r="H140" s="544"/>
    </row>
    <row r="141" spans="2:8">
      <c r="B141" s="552"/>
      <c r="C141" s="544"/>
      <c r="D141" s="544"/>
      <c r="E141" s="544"/>
      <c r="F141" s="544"/>
      <c r="G141" s="544"/>
      <c r="H141" s="544"/>
    </row>
    <row r="142" spans="2:8">
      <c r="B142" s="552"/>
      <c r="C142" s="544"/>
      <c r="D142" s="544"/>
      <c r="E142" s="544"/>
      <c r="F142" s="544"/>
      <c r="G142" s="544"/>
      <c r="H142" s="544"/>
    </row>
    <row r="143" spans="2:8">
      <c r="B143" s="552"/>
      <c r="C143" s="544"/>
      <c r="D143" s="544"/>
      <c r="E143" s="544"/>
      <c r="F143" s="544"/>
      <c r="G143" s="544"/>
      <c r="H143" s="544"/>
    </row>
    <row r="144" spans="2:8">
      <c r="B144" s="552"/>
      <c r="C144" s="544"/>
      <c r="D144" s="544"/>
      <c r="E144" s="544"/>
      <c r="F144" s="544"/>
      <c r="G144" s="544"/>
      <c r="H144" s="544"/>
    </row>
    <row r="145" spans="2:8">
      <c r="B145" s="552"/>
      <c r="C145" s="544"/>
      <c r="D145" s="544"/>
      <c r="E145" s="544"/>
      <c r="F145" s="544"/>
      <c r="G145" s="544"/>
      <c r="H145" s="544"/>
    </row>
    <row r="146" spans="2:8">
      <c r="B146" s="552"/>
      <c r="C146" s="544"/>
      <c r="D146" s="544"/>
      <c r="E146" s="544"/>
      <c r="F146" s="544"/>
      <c r="G146" s="544"/>
      <c r="H146" s="544"/>
    </row>
    <row r="147" spans="2:8">
      <c r="B147" s="552"/>
      <c r="C147" s="544"/>
      <c r="D147" s="544"/>
      <c r="E147" s="544"/>
      <c r="F147" s="544"/>
      <c r="G147" s="544"/>
      <c r="H147" s="544"/>
    </row>
    <row r="148" spans="2:8">
      <c r="B148" s="552"/>
      <c r="C148" s="544"/>
      <c r="D148" s="544"/>
      <c r="E148" s="544"/>
      <c r="F148" s="544"/>
      <c r="G148" s="544"/>
      <c r="H148" s="544"/>
    </row>
    <row r="149" spans="2:8">
      <c r="B149" s="552"/>
      <c r="C149" s="544"/>
      <c r="D149" s="544"/>
      <c r="E149" s="544"/>
      <c r="F149" s="544"/>
      <c r="G149" s="544"/>
      <c r="H149" s="544"/>
    </row>
    <row r="150" spans="2:8">
      <c r="B150" s="552"/>
      <c r="C150" s="544"/>
      <c r="D150" s="544"/>
      <c r="E150" s="544"/>
      <c r="F150" s="544"/>
      <c r="G150" s="544"/>
      <c r="H150" s="544"/>
    </row>
    <row r="151" spans="2:8">
      <c r="B151" s="552"/>
      <c r="C151" s="544"/>
      <c r="D151" s="544"/>
      <c r="E151" s="544"/>
      <c r="F151" s="544"/>
      <c r="G151" s="544"/>
      <c r="H151" s="544"/>
    </row>
    <row r="152" spans="2:8">
      <c r="B152" s="552"/>
      <c r="C152" s="544"/>
      <c r="D152" s="544"/>
      <c r="E152" s="544"/>
      <c r="F152" s="544"/>
      <c r="G152" s="544"/>
      <c r="H152" s="544"/>
    </row>
    <row r="153" spans="2:8">
      <c r="B153" s="552"/>
      <c r="C153" s="544"/>
      <c r="D153" s="544"/>
      <c r="E153" s="544"/>
      <c r="F153" s="544"/>
      <c r="G153" s="544"/>
      <c r="H153" s="544"/>
    </row>
    <row r="154" spans="2:8">
      <c r="B154" s="552"/>
      <c r="C154" s="544"/>
      <c r="D154" s="544"/>
      <c r="E154" s="544"/>
      <c r="F154" s="544"/>
      <c r="G154" s="544"/>
      <c r="H154" s="544"/>
    </row>
    <row r="155" spans="2:8">
      <c r="B155" s="552"/>
      <c r="C155" s="544"/>
      <c r="D155" s="544"/>
      <c r="E155" s="544"/>
      <c r="F155" s="544"/>
      <c r="G155" s="544"/>
      <c r="H155" s="544"/>
    </row>
    <row r="156" spans="2:8">
      <c r="B156" s="552"/>
      <c r="C156" s="544"/>
      <c r="D156" s="544"/>
      <c r="E156" s="544"/>
      <c r="F156" s="544"/>
      <c r="G156" s="544"/>
      <c r="H156" s="544"/>
    </row>
    <row r="157" spans="2:8">
      <c r="B157" s="552"/>
      <c r="C157" s="544"/>
      <c r="D157" s="544"/>
      <c r="E157" s="544"/>
      <c r="F157" s="544"/>
      <c r="G157" s="544"/>
      <c r="H157" s="544"/>
    </row>
    <row r="158" spans="2:8">
      <c r="B158" s="552"/>
      <c r="C158" s="544"/>
      <c r="D158" s="544"/>
      <c r="E158" s="544"/>
      <c r="F158" s="544"/>
      <c r="G158" s="544"/>
      <c r="H158" s="544"/>
    </row>
    <row r="159" spans="2:8">
      <c r="B159" s="552"/>
      <c r="C159" s="544"/>
      <c r="D159" s="544"/>
      <c r="E159" s="544"/>
      <c r="F159" s="544"/>
      <c r="G159" s="544"/>
      <c r="H159" s="544"/>
    </row>
    <row r="160" spans="2:8">
      <c r="B160" s="552"/>
      <c r="C160" s="544"/>
      <c r="D160" s="544"/>
      <c r="E160" s="544"/>
      <c r="F160" s="544"/>
      <c r="G160" s="544"/>
      <c r="H160" s="544"/>
    </row>
    <row r="161" spans="2:8">
      <c r="B161" s="552"/>
      <c r="C161" s="544"/>
      <c r="D161" s="544"/>
      <c r="E161" s="544"/>
      <c r="F161" s="544"/>
      <c r="G161" s="544"/>
      <c r="H161" s="544"/>
    </row>
    <row r="162" spans="2:8">
      <c r="B162" s="552"/>
      <c r="C162" s="544"/>
      <c r="D162" s="544"/>
      <c r="E162" s="544"/>
      <c r="F162" s="544"/>
      <c r="G162" s="544"/>
      <c r="H162" s="544"/>
    </row>
    <row r="163" spans="2:8">
      <c r="B163" s="552"/>
      <c r="C163" s="544"/>
      <c r="D163" s="544"/>
      <c r="E163" s="544"/>
      <c r="F163" s="544"/>
      <c r="G163" s="544"/>
      <c r="H163" s="544"/>
    </row>
    <row r="164" spans="2:8">
      <c r="B164" s="552"/>
      <c r="C164" s="544"/>
      <c r="D164" s="544"/>
      <c r="E164" s="544"/>
      <c r="F164" s="544"/>
      <c r="G164" s="544"/>
      <c r="H164" s="544"/>
    </row>
    <row r="165" spans="2:8">
      <c r="B165" s="552"/>
      <c r="C165" s="544"/>
      <c r="D165" s="544"/>
      <c r="E165" s="544"/>
      <c r="F165" s="544"/>
      <c r="G165" s="544"/>
      <c r="H165" s="544"/>
    </row>
    <row r="166" spans="2:8">
      <c r="B166" s="552"/>
      <c r="C166" s="544"/>
      <c r="D166" s="544"/>
      <c r="E166" s="544"/>
      <c r="F166" s="544"/>
      <c r="G166" s="544"/>
      <c r="H166" s="544"/>
    </row>
    <row r="167" spans="2:8">
      <c r="B167" s="552"/>
      <c r="C167" s="544"/>
      <c r="D167" s="544"/>
      <c r="E167" s="544"/>
      <c r="F167" s="544"/>
      <c r="G167" s="544"/>
      <c r="H167" s="544"/>
    </row>
    <row r="168" spans="2:8">
      <c r="B168" s="552"/>
      <c r="C168" s="544"/>
      <c r="D168" s="544"/>
      <c r="E168" s="544"/>
      <c r="F168" s="544"/>
      <c r="G168" s="544"/>
      <c r="H168" s="544"/>
    </row>
    <row r="169" spans="2:8">
      <c r="B169" s="552"/>
      <c r="C169" s="544"/>
      <c r="D169" s="544"/>
      <c r="E169" s="544"/>
      <c r="F169" s="544"/>
      <c r="G169" s="544"/>
      <c r="H169" s="544"/>
    </row>
    <row r="170" spans="2:8">
      <c r="B170" s="552"/>
      <c r="C170" s="544"/>
      <c r="D170" s="544"/>
      <c r="E170" s="544"/>
      <c r="F170" s="544"/>
      <c r="G170" s="544"/>
      <c r="H170" s="544"/>
    </row>
    <row r="171" spans="2:8">
      <c r="B171" s="552"/>
      <c r="C171" s="544"/>
      <c r="D171" s="544"/>
      <c r="E171" s="544"/>
      <c r="F171" s="544"/>
      <c r="G171" s="544"/>
      <c r="H171" s="544"/>
    </row>
    <row r="172" spans="2:8">
      <c r="B172" s="552"/>
      <c r="C172" s="544"/>
      <c r="D172" s="544"/>
      <c r="E172" s="544"/>
      <c r="F172" s="544"/>
      <c r="G172" s="544"/>
      <c r="H172" s="544"/>
    </row>
    <row r="173" spans="2:8">
      <c r="B173" s="552"/>
      <c r="C173" s="544"/>
      <c r="D173" s="544"/>
      <c r="E173" s="544"/>
      <c r="F173" s="544"/>
      <c r="G173" s="544"/>
      <c r="H173" s="544"/>
    </row>
    <row r="174" spans="2:8">
      <c r="B174" s="552"/>
      <c r="C174" s="544"/>
      <c r="D174" s="544"/>
      <c r="E174" s="544"/>
      <c r="F174" s="544"/>
      <c r="G174" s="544"/>
      <c r="H174" s="544"/>
    </row>
    <row r="175" spans="2:8">
      <c r="B175" s="552"/>
      <c r="C175" s="544"/>
      <c r="D175" s="544"/>
      <c r="E175" s="544"/>
      <c r="F175" s="544"/>
      <c r="G175" s="544"/>
      <c r="H175" s="544"/>
    </row>
    <row r="176" spans="2:8">
      <c r="B176" s="552"/>
      <c r="C176" s="544"/>
      <c r="D176" s="544"/>
      <c r="E176" s="544"/>
      <c r="F176" s="544"/>
      <c r="G176" s="544"/>
      <c r="H176" s="544"/>
    </row>
    <row r="177" spans="2:8">
      <c r="B177" s="552"/>
      <c r="C177" s="544"/>
      <c r="D177" s="544"/>
      <c r="E177" s="544"/>
      <c r="F177" s="544"/>
      <c r="G177" s="544"/>
      <c r="H177" s="544"/>
    </row>
    <row r="178" spans="2:8">
      <c r="B178" s="552"/>
      <c r="C178" s="544"/>
      <c r="D178" s="544"/>
      <c r="E178" s="544"/>
      <c r="F178" s="544"/>
      <c r="G178" s="544"/>
      <c r="H178" s="544"/>
    </row>
    <row r="179" spans="2:8">
      <c r="B179" s="552"/>
      <c r="C179" s="544"/>
      <c r="D179" s="544"/>
      <c r="E179" s="544"/>
      <c r="F179" s="544"/>
      <c r="G179" s="544"/>
      <c r="H179" s="544"/>
    </row>
    <row r="180" spans="2:8">
      <c r="B180" s="552"/>
      <c r="C180" s="544"/>
      <c r="D180" s="544"/>
      <c r="E180" s="544"/>
      <c r="F180" s="544"/>
      <c r="G180" s="544"/>
      <c r="H180" s="544"/>
    </row>
    <row r="181" spans="2:8">
      <c r="B181" s="552"/>
      <c r="C181" s="544"/>
      <c r="D181" s="544"/>
      <c r="E181" s="544"/>
      <c r="F181" s="544"/>
      <c r="G181" s="544"/>
      <c r="H181" s="544"/>
    </row>
    <row r="182" spans="2:8">
      <c r="B182" s="552"/>
      <c r="C182" s="544"/>
      <c r="D182" s="544"/>
      <c r="E182" s="544"/>
      <c r="F182" s="544"/>
      <c r="G182" s="544"/>
      <c r="H182" s="544"/>
    </row>
    <row r="183" spans="2:8">
      <c r="B183" s="552"/>
      <c r="C183" s="544"/>
      <c r="D183" s="544"/>
      <c r="E183" s="544"/>
      <c r="F183" s="544"/>
      <c r="G183" s="544"/>
      <c r="H183" s="544"/>
    </row>
    <row r="184" spans="2:8">
      <c r="B184" s="552"/>
      <c r="C184" s="544"/>
      <c r="D184" s="544"/>
      <c r="E184" s="544"/>
      <c r="F184" s="544"/>
      <c r="G184" s="544"/>
      <c r="H184" s="544"/>
    </row>
    <row r="185" spans="2:8">
      <c r="B185" s="552"/>
      <c r="C185" s="544"/>
      <c r="D185" s="544"/>
      <c r="E185" s="544"/>
      <c r="F185" s="544"/>
      <c r="G185" s="544"/>
      <c r="H185" s="544"/>
    </row>
    <row r="186" spans="2:8">
      <c r="B186" s="552"/>
      <c r="C186" s="544"/>
      <c r="D186" s="544"/>
      <c r="E186" s="544"/>
      <c r="F186" s="544"/>
      <c r="G186" s="544"/>
      <c r="H186" s="544"/>
    </row>
    <row r="187" spans="2:8">
      <c r="B187" s="552"/>
      <c r="C187" s="544"/>
      <c r="D187" s="544"/>
      <c r="E187" s="544"/>
      <c r="F187" s="544"/>
      <c r="G187" s="544"/>
      <c r="H187" s="544"/>
    </row>
    <row r="188" spans="2:8">
      <c r="B188" s="552"/>
      <c r="C188" s="544"/>
      <c r="D188" s="544"/>
      <c r="E188" s="544"/>
      <c r="F188" s="544"/>
      <c r="G188" s="544"/>
      <c r="H188" s="544"/>
    </row>
    <row r="189" spans="2:8">
      <c r="B189" s="552"/>
      <c r="C189" s="544"/>
      <c r="D189" s="544"/>
      <c r="E189" s="544"/>
      <c r="F189" s="544"/>
      <c r="G189" s="544"/>
      <c r="H189" s="544"/>
    </row>
    <row r="190" spans="2:8">
      <c r="B190" s="552"/>
      <c r="C190" s="544"/>
      <c r="D190" s="544"/>
      <c r="E190" s="544"/>
      <c r="F190" s="544"/>
      <c r="G190" s="544"/>
      <c r="H190" s="544"/>
    </row>
    <row r="191" spans="2:8">
      <c r="B191" s="552"/>
      <c r="C191" s="544"/>
      <c r="D191" s="544"/>
      <c r="E191" s="544"/>
      <c r="F191" s="544"/>
      <c r="G191" s="544"/>
      <c r="H191" s="544"/>
    </row>
    <row r="192" spans="2:8">
      <c r="B192" s="552"/>
      <c r="C192" s="544"/>
      <c r="D192" s="544"/>
      <c r="E192" s="544"/>
      <c r="F192" s="544"/>
      <c r="G192" s="544"/>
      <c r="H192" s="544"/>
    </row>
    <row r="193" spans="2:8">
      <c r="B193" s="552"/>
      <c r="C193" s="544"/>
      <c r="D193" s="544"/>
      <c r="E193" s="544"/>
      <c r="F193" s="544"/>
      <c r="G193" s="544"/>
      <c r="H193" s="544"/>
    </row>
    <row r="194" spans="2:8">
      <c r="B194" s="552"/>
      <c r="C194" s="544"/>
      <c r="D194" s="544"/>
      <c r="E194" s="544"/>
      <c r="F194" s="544"/>
      <c r="G194" s="544"/>
      <c r="H194" s="544"/>
    </row>
    <row r="195" spans="2:8">
      <c r="B195" s="552"/>
      <c r="C195" s="544"/>
      <c r="D195" s="544"/>
      <c r="E195" s="544"/>
      <c r="F195" s="544"/>
      <c r="G195" s="544"/>
      <c r="H195" s="544"/>
    </row>
    <row r="196" spans="2:8">
      <c r="B196" s="552"/>
      <c r="C196" s="544"/>
      <c r="D196" s="544"/>
      <c r="E196" s="544"/>
      <c r="F196" s="544"/>
      <c r="G196" s="544"/>
      <c r="H196" s="544"/>
    </row>
    <row r="197" spans="2:8">
      <c r="B197" s="552"/>
      <c r="C197" s="544"/>
      <c r="D197" s="544"/>
      <c r="E197" s="544"/>
      <c r="F197" s="544"/>
      <c r="G197" s="544"/>
      <c r="H197" s="544"/>
    </row>
    <row r="198" spans="2:8">
      <c r="B198" s="552"/>
      <c r="C198" s="544"/>
      <c r="D198" s="544"/>
      <c r="E198" s="544"/>
      <c r="F198" s="544"/>
      <c r="G198" s="544"/>
      <c r="H198" s="544"/>
    </row>
    <row r="199" spans="2:8">
      <c r="B199" s="552"/>
      <c r="C199" s="544"/>
      <c r="D199" s="544"/>
      <c r="E199" s="544"/>
      <c r="F199" s="544"/>
      <c r="G199" s="544"/>
      <c r="H199" s="544"/>
    </row>
    <row r="200" spans="2:8">
      <c r="B200" s="552"/>
      <c r="C200" s="544"/>
      <c r="D200" s="544"/>
      <c r="E200" s="544"/>
      <c r="F200" s="544"/>
      <c r="G200" s="544"/>
      <c r="H200" s="544"/>
    </row>
    <row r="201" spans="2:8">
      <c r="B201" s="552"/>
      <c r="C201" s="544"/>
      <c r="D201" s="544"/>
      <c r="E201" s="544"/>
      <c r="F201" s="544"/>
      <c r="G201" s="544"/>
      <c r="H201" s="544"/>
    </row>
    <row r="202" spans="2:8">
      <c r="B202" s="552"/>
      <c r="C202" s="544"/>
      <c r="D202" s="544"/>
      <c r="E202" s="544"/>
      <c r="F202" s="544"/>
      <c r="G202" s="544"/>
      <c r="H202" s="544"/>
    </row>
    <row r="203" spans="2:8">
      <c r="B203" s="552"/>
      <c r="C203" s="544"/>
      <c r="D203" s="544"/>
      <c r="E203" s="544"/>
      <c r="F203" s="544"/>
      <c r="G203" s="544"/>
      <c r="H203" s="544"/>
    </row>
    <row r="204" spans="2:8">
      <c r="B204" s="552"/>
      <c r="C204" s="544"/>
      <c r="D204" s="544"/>
      <c r="E204" s="544"/>
      <c r="F204" s="544"/>
      <c r="G204" s="544"/>
      <c r="H204" s="544"/>
    </row>
    <row r="205" spans="2:8">
      <c r="B205" s="552"/>
      <c r="C205" s="544"/>
      <c r="D205" s="544"/>
      <c r="E205" s="544"/>
      <c r="F205" s="544"/>
      <c r="G205" s="544"/>
      <c r="H205" s="544"/>
    </row>
    <row r="206" spans="2:8">
      <c r="B206" s="552"/>
      <c r="C206" s="544"/>
      <c r="D206" s="544"/>
      <c r="E206" s="544"/>
      <c r="F206" s="544"/>
      <c r="G206" s="544"/>
      <c r="H206" s="544"/>
    </row>
    <row r="207" spans="2:8">
      <c r="B207" s="552"/>
      <c r="C207" s="544"/>
      <c r="D207" s="544"/>
      <c r="E207" s="544"/>
      <c r="F207" s="544"/>
      <c r="G207" s="544"/>
      <c r="H207" s="544"/>
    </row>
    <row r="208" spans="2:8">
      <c r="B208" s="552"/>
      <c r="C208" s="544"/>
      <c r="D208" s="544"/>
      <c r="E208" s="544"/>
      <c r="F208" s="544"/>
      <c r="G208" s="544"/>
      <c r="H208" s="544"/>
    </row>
    <row r="209" spans="2:8">
      <c r="B209" s="552"/>
      <c r="C209" s="544"/>
      <c r="D209" s="544"/>
      <c r="E209" s="544"/>
      <c r="F209" s="544"/>
      <c r="G209" s="544"/>
      <c r="H209" s="544"/>
    </row>
    <row r="210" spans="2:8">
      <c r="B210" s="552"/>
      <c r="C210" s="544"/>
      <c r="D210" s="544"/>
      <c r="E210" s="544"/>
      <c r="F210" s="544"/>
      <c r="G210" s="544"/>
      <c r="H210" s="544"/>
    </row>
    <row r="211" spans="2:8">
      <c r="B211" s="552"/>
      <c r="C211" s="544"/>
      <c r="D211" s="544"/>
      <c r="E211" s="544"/>
      <c r="F211" s="544"/>
      <c r="G211" s="544"/>
      <c r="H211" s="544"/>
    </row>
    <row r="212" spans="2:8">
      <c r="B212" s="552"/>
      <c r="C212" s="544"/>
      <c r="D212" s="544"/>
      <c r="E212" s="544"/>
      <c r="F212" s="544"/>
      <c r="G212" s="544"/>
      <c r="H212" s="544"/>
    </row>
    <row r="213" spans="2:8">
      <c r="B213" s="552"/>
      <c r="C213" s="544"/>
      <c r="D213" s="544"/>
      <c r="E213" s="544"/>
      <c r="F213" s="544"/>
      <c r="G213" s="544"/>
      <c r="H213" s="544"/>
    </row>
    <row r="214" spans="2:8">
      <c r="B214" s="552"/>
      <c r="C214" s="544"/>
      <c r="D214" s="544"/>
      <c r="E214" s="544"/>
      <c r="F214" s="544"/>
      <c r="G214" s="544"/>
      <c r="H214" s="544"/>
    </row>
    <row r="215" spans="2:8">
      <c r="B215" s="552"/>
      <c r="C215" s="544"/>
      <c r="D215" s="544"/>
      <c r="E215" s="544"/>
      <c r="F215" s="544"/>
      <c r="G215" s="544"/>
      <c r="H215" s="544"/>
    </row>
    <row r="216" spans="2:8">
      <c r="B216" s="552"/>
      <c r="C216" s="544"/>
      <c r="D216" s="544"/>
      <c r="E216" s="544"/>
      <c r="F216" s="544"/>
      <c r="G216" s="544"/>
      <c r="H216" s="544"/>
    </row>
    <row r="217" spans="2:8">
      <c r="B217" s="552"/>
      <c r="C217" s="544"/>
      <c r="D217" s="544"/>
      <c r="E217" s="544"/>
      <c r="F217" s="544"/>
      <c r="G217" s="544"/>
      <c r="H217" s="544"/>
    </row>
    <row r="218" spans="2:8">
      <c r="B218" s="552"/>
      <c r="C218" s="544"/>
      <c r="D218" s="544"/>
      <c r="E218" s="544"/>
      <c r="F218" s="544"/>
      <c r="G218" s="544"/>
      <c r="H218" s="544"/>
    </row>
    <row r="219" spans="2:8">
      <c r="B219" s="552"/>
      <c r="C219" s="544"/>
      <c r="D219" s="544"/>
      <c r="E219" s="544"/>
      <c r="F219" s="544"/>
      <c r="G219" s="544"/>
      <c r="H219" s="544"/>
    </row>
    <row r="220" spans="2:8">
      <c r="B220" s="552"/>
      <c r="C220" s="544"/>
      <c r="D220" s="544"/>
      <c r="E220" s="544"/>
      <c r="F220" s="544"/>
      <c r="G220" s="544"/>
      <c r="H220" s="544"/>
    </row>
    <row r="221" spans="2:8">
      <c r="B221" s="552"/>
      <c r="C221" s="544"/>
      <c r="D221" s="544"/>
      <c r="E221" s="544"/>
      <c r="F221" s="544"/>
      <c r="G221" s="544"/>
      <c r="H221" s="544"/>
    </row>
    <row r="222" spans="2:8">
      <c r="B222" s="552"/>
      <c r="C222" s="544"/>
      <c r="D222" s="544"/>
      <c r="E222" s="544"/>
      <c r="F222" s="544"/>
      <c r="G222" s="544"/>
      <c r="H222" s="544"/>
    </row>
    <row r="223" spans="2:8">
      <c r="B223" s="552"/>
      <c r="C223" s="544"/>
      <c r="D223" s="544"/>
      <c r="E223" s="544"/>
      <c r="F223" s="544"/>
      <c r="G223" s="544"/>
      <c r="H223" s="544"/>
    </row>
    <row r="224" spans="2:8">
      <c r="B224" s="552"/>
      <c r="C224" s="544"/>
      <c r="D224" s="544"/>
      <c r="E224" s="544"/>
      <c r="F224" s="544"/>
      <c r="G224" s="544"/>
      <c r="H224" s="544"/>
    </row>
    <row r="225" spans="2:8">
      <c r="B225" s="552"/>
      <c r="C225" s="544"/>
      <c r="D225" s="544"/>
      <c r="E225" s="544"/>
      <c r="F225" s="544"/>
      <c r="G225" s="544"/>
      <c r="H225" s="544"/>
    </row>
    <row r="226" spans="2:8">
      <c r="B226" s="552"/>
      <c r="C226" s="544"/>
      <c r="D226" s="544"/>
      <c r="E226" s="544"/>
      <c r="F226" s="544"/>
      <c r="G226" s="544"/>
      <c r="H226" s="544"/>
    </row>
    <row r="227" spans="2:8">
      <c r="B227" s="552"/>
      <c r="C227" s="544"/>
      <c r="D227" s="544"/>
      <c r="E227" s="544"/>
      <c r="F227" s="544"/>
      <c r="G227" s="544"/>
      <c r="H227" s="544"/>
    </row>
    <row r="228" spans="2:8">
      <c r="B228" s="552"/>
      <c r="C228" s="544"/>
      <c r="D228" s="544"/>
      <c r="E228" s="544"/>
      <c r="F228" s="544"/>
      <c r="G228" s="544"/>
      <c r="H228" s="544"/>
    </row>
    <row r="229" spans="2:8">
      <c r="B229" s="552"/>
      <c r="C229" s="544"/>
      <c r="D229" s="544"/>
      <c r="E229" s="544"/>
      <c r="F229" s="544"/>
      <c r="G229" s="544"/>
      <c r="H229" s="544"/>
    </row>
    <row r="230" spans="2:8">
      <c r="B230" s="552"/>
      <c r="C230" s="544"/>
      <c r="D230" s="544"/>
      <c r="E230" s="544"/>
      <c r="F230" s="544"/>
      <c r="G230" s="544"/>
      <c r="H230" s="544"/>
    </row>
    <row r="231" spans="2:8">
      <c r="B231" s="552"/>
      <c r="C231" s="544"/>
      <c r="D231" s="544"/>
      <c r="E231" s="544"/>
      <c r="F231" s="544"/>
      <c r="G231" s="544"/>
      <c r="H231" s="544"/>
    </row>
    <row r="232" spans="2:8">
      <c r="B232" s="552"/>
      <c r="C232" s="544"/>
      <c r="D232" s="544"/>
      <c r="E232" s="544"/>
      <c r="F232" s="544"/>
      <c r="G232" s="544"/>
      <c r="H232" s="544"/>
    </row>
    <row r="233" spans="2:8">
      <c r="B233" s="552"/>
      <c r="C233" s="544"/>
      <c r="D233" s="544"/>
      <c r="E233" s="544"/>
      <c r="F233" s="544"/>
      <c r="G233" s="544"/>
      <c r="H233" s="544"/>
    </row>
    <row r="234" spans="2:8">
      <c r="B234" s="552"/>
      <c r="C234" s="544"/>
      <c r="D234" s="544"/>
      <c r="E234" s="544"/>
      <c r="F234" s="544"/>
      <c r="G234" s="544"/>
      <c r="H234" s="544"/>
    </row>
    <row r="235" spans="2:8">
      <c r="B235" s="552"/>
      <c r="C235" s="544"/>
      <c r="D235" s="544"/>
      <c r="E235" s="544"/>
      <c r="F235" s="544"/>
      <c r="G235" s="544"/>
      <c r="H235" s="544"/>
    </row>
    <row r="236" spans="2:8">
      <c r="B236" s="552"/>
      <c r="C236" s="544"/>
      <c r="D236" s="544"/>
      <c r="E236" s="544"/>
      <c r="F236" s="544"/>
      <c r="G236" s="544"/>
      <c r="H236" s="544"/>
    </row>
    <row r="237" spans="2:8">
      <c r="B237" s="552"/>
      <c r="C237" s="544"/>
      <c r="D237" s="544"/>
      <c r="E237" s="544"/>
      <c r="F237" s="544"/>
      <c r="G237" s="544"/>
      <c r="H237" s="544"/>
    </row>
    <row r="238" spans="2:8">
      <c r="B238" s="552"/>
      <c r="C238" s="544"/>
      <c r="D238" s="544"/>
      <c r="E238" s="544"/>
      <c r="F238" s="544"/>
      <c r="G238" s="544"/>
      <c r="H238" s="544"/>
    </row>
    <row r="239" spans="2:8">
      <c r="B239" s="552"/>
      <c r="C239" s="544"/>
      <c r="D239" s="544"/>
      <c r="E239" s="544"/>
      <c r="F239" s="544"/>
      <c r="G239" s="544"/>
      <c r="H239" s="544"/>
    </row>
    <row r="240" spans="2:8">
      <c r="B240" s="552"/>
      <c r="C240" s="544"/>
      <c r="D240" s="544"/>
      <c r="E240" s="544"/>
      <c r="F240" s="544"/>
      <c r="G240" s="544"/>
      <c r="H240" s="544"/>
    </row>
    <row r="241" spans="2:8">
      <c r="B241" s="552"/>
      <c r="C241" s="544"/>
      <c r="D241" s="544"/>
      <c r="E241" s="544"/>
      <c r="F241" s="544"/>
      <c r="G241" s="544"/>
      <c r="H241" s="544"/>
    </row>
    <row r="242" spans="2:8">
      <c r="B242" s="552"/>
      <c r="C242" s="544"/>
      <c r="D242" s="544"/>
      <c r="E242" s="544"/>
      <c r="F242" s="544"/>
      <c r="G242" s="544"/>
      <c r="H242" s="544"/>
    </row>
    <row r="243" spans="2:8">
      <c r="B243" s="552"/>
      <c r="C243" s="544"/>
      <c r="D243" s="544"/>
      <c r="E243" s="544"/>
      <c r="F243" s="544"/>
      <c r="G243" s="544"/>
      <c r="H243" s="544"/>
    </row>
    <row r="244" spans="2:8">
      <c r="B244" s="552"/>
      <c r="C244" s="544"/>
      <c r="D244" s="544"/>
      <c r="E244" s="544"/>
      <c r="F244" s="544"/>
      <c r="G244" s="544"/>
      <c r="H244" s="544"/>
    </row>
    <row r="245" spans="2:8">
      <c r="B245" s="552"/>
      <c r="C245" s="544"/>
      <c r="D245" s="544"/>
      <c r="E245" s="544"/>
      <c r="F245" s="544"/>
      <c r="G245" s="544"/>
      <c r="H245" s="544"/>
    </row>
    <row r="246" spans="2:8">
      <c r="B246" s="552"/>
      <c r="C246" s="544"/>
      <c r="D246" s="544"/>
      <c r="E246" s="544"/>
      <c r="F246" s="544"/>
      <c r="G246" s="544"/>
      <c r="H246" s="544"/>
    </row>
    <row r="247" spans="2:8">
      <c r="B247" s="552"/>
      <c r="C247" s="544"/>
      <c r="D247" s="544"/>
      <c r="E247" s="544"/>
      <c r="F247" s="544"/>
      <c r="G247" s="544"/>
      <c r="H247" s="544"/>
    </row>
    <row r="248" spans="2:8">
      <c r="B248" s="552"/>
      <c r="C248" s="544"/>
      <c r="D248" s="544"/>
      <c r="E248" s="544"/>
      <c r="F248" s="544"/>
      <c r="G248" s="544"/>
      <c r="H248" s="544"/>
    </row>
    <row r="249" spans="2:8">
      <c r="B249" s="552"/>
      <c r="C249" s="544"/>
      <c r="D249" s="544"/>
      <c r="E249" s="544"/>
      <c r="F249" s="544"/>
      <c r="G249" s="544"/>
      <c r="H249" s="544"/>
    </row>
    <row r="250" spans="2:8">
      <c r="B250" s="552"/>
      <c r="C250" s="544"/>
      <c r="D250" s="544"/>
      <c r="E250" s="544"/>
      <c r="F250" s="544"/>
      <c r="G250" s="544"/>
      <c r="H250" s="544"/>
    </row>
    <row r="251" spans="2:8">
      <c r="B251" s="552"/>
      <c r="C251" s="544"/>
      <c r="D251" s="544"/>
      <c r="E251" s="544"/>
      <c r="F251" s="544"/>
      <c r="G251" s="544"/>
      <c r="H251" s="544"/>
    </row>
    <row r="252" spans="2:8">
      <c r="B252" s="552"/>
      <c r="C252" s="544"/>
      <c r="D252" s="544"/>
      <c r="E252" s="544"/>
      <c r="F252" s="544"/>
      <c r="G252" s="544"/>
      <c r="H252" s="544"/>
    </row>
    <row r="253" spans="2:8">
      <c r="B253" s="552"/>
      <c r="C253" s="544"/>
      <c r="D253" s="544"/>
      <c r="E253" s="544"/>
      <c r="F253" s="544"/>
      <c r="G253" s="544"/>
      <c r="H253" s="544"/>
    </row>
    <row r="254" spans="2:8">
      <c r="B254" s="552"/>
      <c r="C254" s="544"/>
      <c r="D254" s="544"/>
      <c r="E254" s="544"/>
      <c r="F254" s="544"/>
      <c r="G254" s="544"/>
      <c r="H254" s="544"/>
    </row>
    <row r="255" spans="2:8">
      <c r="B255" s="552"/>
      <c r="C255" s="544"/>
      <c r="D255" s="544"/>
      <c r="E255" s="544"/>
      <c r="F255" s="544"/>
      <c r="G255" s="544"/>
      <c r="H255" s="544"/>
    </row>
    <row r="256" spans="2:8">
      <c r="B256" s="552"/>
      <c r="C256" s="544"/>
      <c r="D256" s="544"/>
      <c r="E256" s="544"/>
      <c r="F256" s="544"/>
      <c r="G256" s="544"/>
      <c r="H256" s="544"/>
    </row>
    <row r="257" spans="2:8">
      <c r="B257" s="552"/>
      <c r="C257" s="544"/>
      <c r="D257" s="544"/>
      <c r="E257" s="544"/>
      <c r="F257" s="544"/>
      <c r="G257" s="544"/>
      <c r="H257" s="544"/>
    </row>
    <row r="258" spans="2:8">
      <c r="B258" s="552"/>
      <c r="C258" s="544"/>
      <c r="D258" s="544"/>
      <c r="E258" s="544"/>
      <c r="F258" s="544"/>
      <c r="G258" s="544"/>
      <c r="H258" s="544"/>
    </row>
    <row r="259" spans="2:8">
      <c r="B259" s="552"/>
      <c r="C259" s="544"/>
      <c r="D259" s="544"/>
      <c r="E259" s="544"/>
      <c r="F259" s="544"/>
      <c r="G259" s="544"/>
      <c r="H259" s="544"/>
    </row>
    <row r="260" spans="2:8">
      <c r="B260" s="552"/>
      <c r="C260" s="544"/>
      <c r="D260" s="544"/>
      <c r="E260" s="544"/>
      <c r="F260" s="544"/>
      <c r="G260" s="544"/>
      <c r="H260" s="544"/>
    </row>
    <row r="261" spans="2:8">
      <c r="B261" s="552"/>
      <c r="C261" s="544"/>
      <c r="D261" s="544"/>
      <c r="E261" s="544"/>
      <c r="F261" s="544"/>
      <c r="G261" s="544"/>
      <c r="H261" s="544"/>
    </row>
    <row r="262" spans="2:8">
      <c r="B262" s="552"/>
      <c r="C262" s="544"/>
      <c r="D262" s="544"/>
      <c r="E262" s="544"/>
      <c r="F262" s="544"/>
      <c r="G262" s="544"/>
      <c r="H262" s="544"/>
    </row>
    <row r="263" spans="2:8">
      <c r="B263" s="552"/>
      <c r="C263" s="544"/>
      <c r="D263" s="544"/>
      <c r="E263" s="544"/>
      <c r="F263" s="544"/>
      <c r="G263" s="544"/>
      <c r="H263" s="544"/>
    </row>
    <row r="264" spans="2:8">
      <c r="B264" s="552"/>
      <c r="C264" s="544"/>
      <c r="D264" s="544"/>
      <c r="E264" s="544"/>
      <c r="F264" s="544"/>
      <c r="G264" s="544"/>
      <c r="H264" s="544"/>
    </row>
    <row r="265" spans="2:8">
      <c r="B265" s="552"/>
      <c r="C265" s="544"/>
      <c r="D265" s="544"/>
      <c r="E265" s="544"/>
      <c r="F265" s="544"/>
      <c r="G265" s="544"/>
      <c r="H265" s="544"/>
    </row>
    <row r="266" spans="2:8">
      <c r="B266" s="552"/>
      <c r="C266" s="544"/>
      <c r="D266" s="544"/>
      <c r="E266" s="544"/>
      <c r="F266" s="544"/>
      <c r="G266" s="544"/>
      <c r="H266" s="544"/>
    </row>
    <row r="267" spans="2:8">
      <c r="B267" s="552"/>
      <c r="C267" s="544"/>
      <c r="D267" s="544"/>
      <c r="E267" s="544"/>
      <c r="F267" s="544"/>
      <c r="G267" s="544"/>
      <c r="H267" s="544"/>
    </row>
    <row r="268" spans="2:8">
      <c r="B268" s="552"/>
      <c r="C268" s="544"/>
      <c r="D268" s="544"/>
      <c r="E268" s="544"/>
      <c r="F268" s="544"/>
      <c r="G268" s="544"/>
      <c r="H268" s="544"/>
    </row>
    <row r="269" spans="2:8">
      <c r="B269" s="552"/>
      <c r="C269" s="544"/>
      <c r="D269" s="544"/>
      <c r="E269" s="544"/>
      <c r="F269" s="544"/>
      <c r="G269" s="544"/>
      <c r="H269" s="544"/>
    </row>
    <row r="270" spans="2:8">
      <c r="B270" s="552"/>
      <c r="C270" s="544"/>
      <c r="D270" s="544"/>
      <c r="E270" s="544"/>
      <c r="F270" s="544"/>
      <c r="G270" s="544"/>
      <c r="H270" s="544"/>
    </row>
    <row r="271" spans="2:8">
      <c r="B271" s="552"/>
      <c r="C271" s="544"/>
      <c r="D271" s="544"/>
      <c r="E271" s="544"/>
      <c r="F271" s="544"/>
      <c r="G271" s="544"/>
      <c r="H271" s="544"/>
    </row>
    <row r="272" spans="2:8">
      <c r="B272" s="552"/>
      <c r="C272" s="544"/>
      <c r="D272" s="544"/>
      <c r="E272" s="544"/>
      <c r="F272" s="544"/>
      <c r="G272" s="544"/>
      <c r="H272" s="544"/>
    </row>
    <row r="273" spans="2:8">
      <c r="B273" s="552"/>
      <c r="C273" s="544"/>
      <c r="D273" s="544"/>
      <c r="E273" s="544"/>
      <c r="F273" s="544"/>
      <c r="G273" s="544"/>
      <c r="H273" s="544"/>
    </row>
    <row r="274" spans="2:8">
      <c r="B274" s="552"/>
      <c r="C274" s="544"/>
      <c r="D274" s="544"/>
      <c r="E274" s="544"/>
      <c r="F274" s="544"/>
      <c r="G274" s="544"/>
      <c r="H274" s="544"/>
    </row>
    <row r="275" spans="2:8">
      <c r="B275" s="560"/>
      <c r="C275" s="544"/>
      <c r="D275" s="544"/>
      <c r="E275" s="544"/>
      <c r="F275" s="544"/>
      <c r="G275" s="544"/>
      <c r="H275" s="544"/>
    </row>
    <row r="276" spans="2:8">
      <c r="B276" s="560"/>
      <c r="C276" s="544"/>
      <c r="D276" s="544"/>
      <c r="E276" s="544"/>
      <c r="F276" s="544"/>
      <c r="G276" s="544"/>
      <c r="H276" s="544"/>
    </row>
    <row r="277" spans="2:8">
      <c r="B277" s="560"/>
      <c r="C277" s="544"/>
      <c r="D277" s="544"/>
      <c r="E277" s="544"/>
      <c r="F277" s="544"/>
      <c r="G277" s="544"/>
      <c r="H277" s="544"/>
    </row>
    <row r="278" spans="2:8">
      <c r="B278" s="560"/>
      <c r="C278" s="544"/>
      <c r="D278" s="544"/>
      <c r="E278" s="544"/>
      <c r="F278" s="544"/>
      <c r="G278" s="544"/>
      <c r="H278" s="544"/>
    </row>
    <row r="279" spans="2:8">
      <c r="B279" s="560"/>
      <c r="C279" s="544"/>
      <c r="D279" s="544"/>
      <c r="E279" s="544"/>
      <c r="F279" s="544"/>
      <c r="G279" s="544"/>
      <c r="H279" s="544"/>
    </row>
    <row r="280" spans="2:8">
      <c r="B280" s="560"/>
      <c r="C280" s="544"/>
      <c r="D280" s="544"/>
      <c r="E280" s="544"/>
      <c r="F280" s="544"/>
      <c r="G280" s="544"/>
      <c r="H280" s="544"/>
    </row>
    <row r="281" spans="2:8">
      <c r="B281" s="560"/>
      <c r="C281" s="544"/>
      <c r="D281" s="544"/>
      <c r="E281" s="544"/>
      <c r="F281" s="544"/>
      <c r="G281" s="544"/>
      <c r="H281" s="544"/>
    </row>
    <row r="282" spans="2:8">
      <c r="B282" s="560"/>
      <c r="C282" s="544"/>
      <c r="D282" s="544"/>
      <c r="E282" s="544"/>
      <c r="F282" s="544"/>
      <c r="G282" s="544"/>
      <c r="H282" s="544"/>
    </row>
    <row r="283" spans="2:8">
      <c r="B283" s="560"/>
      <c r="C283" s="544"/>
      <c r="D283" s="544"/>
      <c r="E283" s="544"/>
      <c r="F283" s="544"/>
      <c r="G283" s="544"/>
      <c r="H283" s="544"/>
    </row>
    <row r="284" spans="2:8">
      <c r="B284" s="560"/>
      <c r="C284" s="544"/>
      <c r="D284" s="544"/>
      <c r="E284" s="544"/>
      <c r="F284" s="544"/>
      <c r="G284" s="544"/>
      <c r="H284" s="544"/>
    </row>
    <row r="285" spans="2:8">
      <c r="B285" s="560"/>
      <c r="C285" s="544"/>
      <c r="D285" s="544"/>
      <c r="E285" s="544"/>
      <c r="F285" s="544"/>
      <c r="G285" s="544"/>
      <c r="H285" s="544"/>
    </row>
    <row r="286" spans="2:8">
      <c r="B286" s="560"/>
      <c r="C286" s="544"/>
      <c r="D286" s="544"/>
      <c r="E286" s="544"/>
      <c r="F286" s="544"/>
      <c r="G286" s="544"/>
      <c r="H286" s="544"/>
    </row>
    <row r="287" spans="2:8">
      <c r="B287" s="560"/>
      <c r="C287" s="544"/>
      <c r="D287" s="544"/>
      <c r="E287" s="544"/>
      <c r="F287" s="544"/>
      <c r="G287" s="544"/>
      <c r="H287" s="544"/>
    </row>
    <row r="288" spans="2:8">
      <c r="B288" s="560"/>
      <c r="C288" s="544"/>
      <c r="D288" s="544"/>
      <c r="E288" s="544"/>
      <c r="F288" s="544"/>
      <c r="G288" s="544"/>
      <c r="H288" s="544"/>
    </row>
    <row r="289" spans="2:8">
      <c r="B289" s="560"/>
      <c r="C289" s="544"/>
      <c r="D289" s="544"/>
      <c r="E289" s="544"/>
      <c r="F289" s="544"/>
      <c r="G289" s="544"/>
      <c r="H289" s="544"/>
    </row>
    <row r="290" spans="2:8">
      <c r="B290" s="560"/>
      <c r="C290" s="544"/>
      <c r="D290" s="544"/>
      <c r="E290" s="544"/>
      <c r="F290" s="544"/>
      <c r="G290" s="544"/>
      <c r="H290" s="544"/>
    </row>
    <row r="291" spans="2:8">
      <c r="B291" s="560"/>
      <c r="C291" s="544"/>
      <c r="D291" s="544"/>
      <c r="E291" s="544"/>
      <c r="F291" s="544"/>
      <c r="G291" s="544"/>
      <c r="H291" s="544"/>
    </row>
    <row r="292" spans="2:8">
      <c r="B292" s="560"/>
      <c r="C292" s="544"/>
      <c r="D292" s="544"/>
      <c r="E292" s="544"/>
      <c r="F292" s="544"/>
      <c r="G292" s="544"/>
      <c r="H292" s="544"/>
    </row>
    <row r="293" spans="2:8">
      <c r="B293" s="560"/>
      <c r="C293" s="544"/>
      <c r="D293" s="544"/>
      <c r="E293" s="544"/>
      <c r="F293" s="544"/>
      <c r="G293" s="544"/>
      <c r="H293" s="544"/>
    </row>
    <row r="294" spans="2:8">
      <c r="B294" s="560"/>
      <c r="C294" s="544"/>
      <c r="D294" s="544"/>
      <c r="E294" s="544"/>
      <c r="F294" s="544"/>
      <c r="G294" s="544"/>
      <c r="H294" s="544"/>
    </row>
    <row r="295" spans="2:8">
      <c r="B295" s="560"/>
      <c r="C295" s="544"/>
      <c r="D295" s="544"/>
      <c r="E295" s="544"/>
      <c r="F295" s="544"/>
      <c r="G295" s="544"/>
      <c r="H295" s="544"/>
    </row>
    <row r="296" spans="2:8">
      <c r="B296" s="560"/>
      <c r="C296" s="544"/>
      <c r="D296" s="544"/>
      <c r="E296" s="544"/>
      <c r="F296" s="544"/>
      <c r="G296" s="544"/>
      <c r="H296" s="544"/>
    </row>
    <row r="297" spans="2:8">
      <c r="B297" s="560"/>
      <c r="C297" s="544"/>
      <c r="D297" s="544"/>
      <c r="E297" s="544"/>
      <c r="F297" s="544"/>
      <c r="G297" s="544"/>
      <c r="H297" s="544"/>
    </row>
    <row r="298" spans="2:8">
      <c r="B298" s="560"/>
      <c r="C298" s="544"/>
      <c r="D298" s="544"/>
      <c r="E298" s="544"/>
      <c r="F298" s="544"/>
      <c r="G298" s="544"/>
      <c r="H298" s="544"/>
    </row>
    <row r="299" spans="2:8">
      <c r="B299" s="560"/>
      <c r="C299" s="544"/>
      <c r="D299" s="544"/>
      <c r="E299" s="544"/>
      <c r="F299" s="544"/>
      <c r="G299" s="544"/>
      <c r="H299" s="544"/>
    </row>
    <row r="300" spans="2:8">
      <c r="B300" s="560"/>
      <c r="C300" s="544"/>
      <c r="D300" s="544"/>
      <c r="E300" s="544"/>
      <c r="F300" s="544"/>
      <c r="G300" s="544"/>
      <c r="H300" s="544"/>
    </row>
    <row r="301" spans="2:8">
      <c r="B301" s="560"/>
      <c r="C301" s="544"/>
      <c r="D301" s="544"/>
      <c r="E301" s="544"/>
      <c r="F301" s="544"/>
      <c r="G301" s="544"/>
      <c r="H301" s="544"/>
    </row>
    <row r="302" spans="2:8">
      <c r="B302" s="560"/>
      <c r="C302" s="544"/>
      <c r="D302" s="544"/>
      <c r="E302" s="544"/>
      <c r="F302" s="544"/>
      <c r="G302" s="544"/>
      <c r="H302" s="544"/>
    </row>
    <row r="303" spans="2:8">
      <c r="B303" s="560"/>
      <c r="C303" s="544"/>
      <c r="D303" s="544"/>
      <c r="E303" s="544"/>
      <c r="F303" s="544"/>
      <c r="G303" s="544"/>
      <c r="H303" s="544"/>
    </row>
    <row r="304" spans="2:8">
      <c r="B304" s="560"/>
      <c r="C304" s="544"/>
      <c r="D304" s="544"/>
      <c r="E304" s="544"/>
      <c r="F304" s="544"/>
      <c r="G304" s="544"/>
      <c r="H304" s="544"/>
    </row>
    <row r="305" spans="2:8">
      <c r="B305" s="560"/>
      <c r="C305" s="544"/>
      <c r="D305" s="544"/>
      <c r="E305" s="544"/>
      <c r="F305" s="544"/>
      <c r="G305" s="544"/>
      <c r="H305" s="544"/>
    </row>
    <row r="306" spans="2:8">
      <c r="B306" s="560"/>
      <c r="C306" s="544"/>
      <c r="D306" s="544"/>
      <c r="E306" s="544"/>
      <c r="F306" s="544"/>
      <c r="G306" s="544"/>
      <c r="H306" s="544"/>
    </row>
    <row r="307" spans="2:8">
      <c r="B307" s="560"/>
      <c r="C307" s="544"/>
      <c r="D307" s="544"/>
      <c r="E307" s="544"/>
      <c r="F307" s="544"/>
      <c r="G307" s="544"/>
      <c r="H307" s="544"/>
    </row>
    <row r="308" spans="2:8">
      <c r="B308" s="560"/>
      <c r="C308" s="544"/>
      <c r="D308" s="544"/>
      <c r="E308" s="544"/>
      <c r="F308" s="544"/>
      <c r="G308" s="544"/>
      <c r="H308" s="544"/>
    </row>
    <row r="309" spans="2:8">
      <c r="B309" s="560"/>
      <c r="C309" s="544"/>
      <c r="D309" s="544"/>
      <c r="E309" s="544"/>
      <c r="F309" s="544"/>
      <c r="G309" s="544"/>
      <c r="H309" s="544"/>
    </row>
    <row r="310" spans="2:8">
      <c r="B310" s="560"/>
      <c r="C310" s="544"/>
      <c r="D310" s="544"/>
      <c r="E310" s="544"/>
      <c r="F310" s="544"/>
      <c r="G310" s="544"/>
      <c r="H310" s="544"/>
    </row>
    <row r="311" spans="2:8">
      <c r="B311" s="560"/>
      <c r="C311" s="544"/>
      <c r="D311" s="544"/>
      <c r="E311" s="544"/>
      <c r="F311" s="544"/>
      <c r="G311" s="544"/>
      <c r="H311" s="544"/>
    </row>
    <row r="312" spans="2:8">
      <c r="B312" s="560"/>
      <c r="C312" s="544"/>
      <c r="D312" s="544"/>
      <c r="E312" s="544"/>
      <c r="F312" s="544"/>
      <c r="G312" s="544"/>
      <c r="H312" s="544"/>
    </row>
  </sheetData>
  <mergeCells count="3">
    <mergeCell ref="AF12:AG12"/>
    <mergeCell ref="AJ12:AK12"/>
    <mergeCell ref="AH12:AI1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pageSetUpPr fitToPage="1"/>
  </sheetPr>
  <dimension ref="A1:N21"/>
  <sheetViews>
    <sheetView zoomScale="70" zoomScaleNormal="70" zoomScaleSheetLayoutView="85" workbookViewId="0">
      <selection activeCell="F12" sqref="F12:H12"/>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62.664062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1010"/>
      <c r="I1" s="1012"/>
      <c r="J1" s="1012"/>
      <c r="K1" s="1013"/>
      <c r="M1" s="1016" t="s">
        <v>58</v>
      </c>
      <c r="N1" s="1016"/>
    </row>
    <row r="2" spans="1:14" ht="26.5" customHeight="1" thickBot="1">
      <c r="A2" s="1010" t="s">
        <v>53</v>
      </c>
      <c r="B2" s="1017"/>
      <c r="C2" s="1017"/>
      <c r="D2" s="1018"/>
      <c r="E2" s="5" t="s">
        <v>54</v>
      </c>
      <c r="F2" s="1019" t="s">
        <v>59</v>
      </c>
      <c r="G2" s="1020"/>
      <c r="H2" s="1011"/>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PRESUPUESTO'!C13</f>
        <v>1</v>
      </c>
      <c r="C4" s="4" t="s">
        <v>3</v>
      </c>
      <c r="D4" s="988" t="str">
        <f>+VLOOKUP(B4,'BASE PRESUPUESTO'!C:L,5,FALSE)</f>
        <v>EXCAVACIONES VARIAS SIN CLASIFICAR (INCLUYE RETIRO DE SOBRANTES A UNA DISTANCIA MENOR DE 5 KM)</v>
      </c>
      <c r="E4" s="989"/>
      <c r="F4" s="989"/>
      <c r="G4" s="989"/>
      <c r="H4" s="989"/>
      <c r="I4" s="990"/>
      <c r="J4" s="7" t="s">
        <v>4</v>
      </c>
      <c r="K4" s="8" t="e">
        <f>+VLOOKUP(B4,'BASE PRESUPUESTO'!D:L,5,FALSE)</f>
        <v>#N/A</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996" t="s">
        <v>56</v>
      </c>
      <c r="G6" s="997"/>
      <c r="H6" s="998"/>
      <c r="I6" s="2" t="s">
        <v>7</v>
      </c>
      <c r="J6" s="2" t="s">
        <v>8</v>
      </c>
      <c r="K6" s="3" t="s">
        <v>9</v>
      </c>
    </row>
    <row r="7" spans="1:14" ht="16" thickBot="1">
      <c r="A7" s="1" t="s">
        <v>10</v>
      </c>
      <c r="B7" s="999"/>
      <c r="C7" s="1000"/>
      <c r="D7" s="1000"/>
      <c r="E7" s="20" t="s">
        <v>11</v>
      </c>
      <c r="F7" s="1001" t="s">
        <v>1423</v>
      </c>
      <c r="G7" s="1002"/>
      <c r="H7" s="1003"/>
      <c r="I7" s="4" t="s">
        <v>57</v>
      </c>
      <c r="J7" s="4"/>
      <c r="K7" s="21"/>
    </row>
    <row r="8" spans="1:14">
      <c r="A8" s="46"/>
      <c r="B8" s="47"/>
      <c r="C8" s="47"/>
      <c r="D8" s="47"/>
      <c r="E8" s="975" t="s">
        <v>1388</v>
      </c>
      <c r="F8" s="976"/>
      <c r="G8" s="976"/>
      <c r="H8" s="976"/>
      <c r="I8" s="977"/>
      <c r="J8" s="977"/>
      <c r="K8" s="978"/>
    </row>
    <row r="9" spans="1:14">
      <c r="A9" s="46"/>
      <c r="B9" s="47"/>
      <c r="C9" s="47"/>
      <c r="D9" s="47"/>
      <c r="E9" s="86" t="s">
        <v>1384</v>
      </c>
      <c r="F9" s="87"/>
      <c r="G9" s="87"/>
      <c r="H9" s="87"/>
      <c r="I9" s="87"/>
      <c r="J9" s="87"/>
      <c r="K9" s="88"/>
      <c r="N9" s="18"/>
    </row>
    <row r="10" spans="1:14" ht="17">
      <c r="A10" s="46"/>
      <c r="B10" s="47"/>
      <c r="C10" s="47"/>
      <c r="D10" s="47"/>
      <c r="E10" s="186" t="str">
        <f>+'CARCT VIA'!J4</f>
        <v>CAJON 1</v>
      </c>
      <c r="F10" s="1004">
        <f>+'CARCT VIA'!M4</f>
        <v>965.32800000000009</v>
      </c>
      <c r="G10" s="1005"/>
      <c r="H10" s="1006"/>
      <c r="I10" s="84">
        <f>+F10</f>
        <v>965.32800000000009</v>
      </c>
      <c r="J10" s="84">
        <v>1</v>
      </c>
      <c r="K10" s="84">
        <f>I10*J10</f>
        <v>965.32800000000009</v>
      </c>
      <c r="N10" s="18"/>
    </row>
    <row r="11" spans="1:14" ht="17">
      <c r="A11" s="47"/>
      <c r="B11" s="47"/>
      <c r="C11" s="47"/>
      <c r="D11" s="47"/>
      <c r="E11" s="186" t="str">
        <f>+'CARCT VIA'!J5</f>
        <v>SOBREANCHOS</v>
      </c>
      <c r="F11" s="1004">
        <f>+'CARCT VIA'!M5</f>
        <v>67.572960000000009</v>
      </c>
      <c r="G11" s="1005"/>
      <c r="H11" s="1006"/>
      <c r="I11" s="84">
        <f>+F11</f>
        <v>67.572960000000009</v>
      </c>
      <c r="J11" s="84">
        <v>1</v>
      </c>
      <c r="K11" s="84">
        <f>I11*J11</f>
        <v>67.572960000000009</v>
      </c>
      <c r="N11" s="18"/>
    </row>
    <row r="12" spans="1:14" ht="17">
      <c r="A12" s="47"/>
      <c r="B12" s="47"/>
      <c r="C12" s="47"/>
      <c r="D12" s="47"/>
      <c r="E12" s="186" t="s">
        <v>1478</v>
      </c>
      <c r="F12" s="1004">
        <f>+'CARCT VIA'!M6</f>
        <v>421.68000000000006</v>
      </c>
      <c r="G12" s="1005"/>
      <c r="H12" s="1006"/>
      <c r="I12" s="84">
        <f>+F12</f>
        <v>421.68000000000006</v>
      </c>
      <c r="J12" s="84">
        <v>1</v>
      </c>
      <c r="K12" s="84">
        <f>I12*J12</f>
        <v>421.68000000000006</v>
      </c>
      <c r="N12" s="18"/>
    </row>
    <row r="13" spans="1:14" ht="17">
      <c r="A13" s="47"/>
      <c r="B13" s="47"/>
      <c r="C13" s="47"/>
      <c r="D13" s="47"/>
      <c r="E13" s="186" t="str">
        <f>+'CARCT VIA'!J7</f>
        <v>SOBREANCHOS</v>
      </c>
      <c r="F13" s="1004">
        <f>+'CARCT VIA'!M7</f>
        <v>29.517600000000009</v>
      </c>
      <c r="G13" s="1005"/>
      <c r="H13" s="1006"/>
      <c r="I13" s="84">
        <f>+F13</f>
        <v>29.517600000000009</v>
      </c>
      <c r="J13" s="84">
        <v>1</v>
      </c>
      <c r="K13" s="84">
        <f>I13*J13</f>
        <v>29.517600000000009</v>
      </c>
      <c r="N13" s="18"/>
    </row>
    <row r="14" spans="1:14" ht="16">
      <c r="A14" s="47"/>
      <c r="B14" s="47"/>
      <c r="C14" s="47"/>
      <c r="D14" s="47"/>
      <c r="E14" s="186"/>
      <c r="F14" s="84"/>
      <c r="G14" s="84"/>
      <c r="H14" s="84"/>
      <c r="I14" s="84"/>
      <c r="J14" s="84"/>
      <c r="K14" s="84"/>
      <c r="N14" s="18"/>
    </row>
    <row r="15" spans="1:14" ht="16">
      <c r="A15" s="47"/>
      <c r="B15" s="47"/>
      <c r="C15" s="47"/>
      <c r="D15" s="47"/>
      <c r="E15" s="186"/>
      <c r="F15" s="84"/>
      <c r="G15" s="84"/>
      <c r="H15" s="84"/>
      <c r="I15" s="84"/>
      <c r="J15" s="84"/>
      <c r="K15" s="84"/>
      <c r="N15" s="18"/>
    </row>
    <row r="16" spans="1:14" ht="16">
      <c r="A16" s="47"/>
      <c r="B16" s="47"/>
      <c r="C16" s="47"/>
      <c r="D16" s="47"/>
      <c r="E16" s="186"/>
      <c r="F16" s="84"/>
      <c r="G16" s="84"/>
      <c r="H16" s="84"/>
      <c r="I16" s="84"/>
      <c r="J16" s="84"/>
      <c r="K16" s="84"/>
      <c r="N16" s="18"/>
    </row>
    <row r="17" spans="1:14" ht="16">
      <c r="A17" s="47"/>
      <c r="B17" s="47"/>
      <c r="C17" s="47"/>
      <c r="D17" s="47"/>
      <c r="E17" s="186"/>
      <c r="F17" s="84"/>
      <c r="G17" s="84"/>
      <c r="H17" s="84"/>
      <c r="I17" s="84"/>
      <c r="J17" s="84"/>
      <c r="K17" s="84"/>
      <c r="N17" s="18"/>
    </row>
    <row r="18" spans="1:14" ht="18">
      <c r="A18" s="48"/>
      <c r="B18" s="48"/>
      <c r="C18" s="48"/>
      <c r="D18" s="49"/>
      <c r="E18" s="979" t="s">
        <v>50</v>
      </c>
      <c r="F18" s="980"/>
      <c r="G18" s="980"/>
      <c r="H18" s="980"/>
      <c r="I18" s="980"/>
      <c r="J18" s="981"/>
      <c r="K18" s="97">
        <f>+IF(SUM(K9:K17)&gt;0,SUM(K9:K17),0)</f>
        <v>1484.0985600000001</v>
      </c>
    </row>
    <row r="21" spans="1:14">
      <c r="F21" s="18"/>
    </row>
  </sheetData>
  <mergeCells count="20">
    <mergeCell ref="A1:G1"/>
    <mergeCell ref="H1:H2"/>
    <mergeCell ref="I1:K2"/>
    <mergeCell ref="M1:N1"/>
    <mergeCell ref="A2:D2"/>
    <mergeCell ref="F2:G2"/>
    <mergeCell ref="E8:K8"/>
    <mergeCell ref="E18:J18"/>
    <mergeCell ref="A3:C3"/>
    <mergeCell ref="D3:K3"/>
    <mergeCell ref="D4:I4"/>
    <mergeCell ref="A5:K5"/>
    <mergeCell ref="A6:D6"/>
    <mergeCell ref="F6:H6"/>
    <mergeCell ref="B7:D7"/>
    <mergeCell ref="F7:H7"/>
    <mergeCell ref="F11:H11"/>
    <mergeCell ref="F10:H10"/>
    <mergeCell ref="F12:H12"/>
    <mergeCell ref="F13:H13"/>
  </mergeCells>
  <hyperlinks>
    <hyperlink ref="M1:N1" location="'BASE PRESUPUESTO'!A1" display="INDICE " xr:uid="{00000000-0004-0000-0B00-000000000000}"/>
  </hyperlinks>
  <pageMargins left="0.7" right="0.7" top="0.75" bottom="0.75" header="0.3" footer="0.3"/>
  <pageSetup paperSize="9" scale="46"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5"/>
    <pageSetUpPr fitToPage="1"/>
  </sheetPr>
  <dimension ref="A1:N19"/>
  <sheetViews>
    <sheetView zoomScale="70" zoomScaleNormal="70" zoomScaleSheetLayoutView="85" workbookViewId="0">
      <selection activeCell="F11" sqref="F11:H11"/>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62.664062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1010"/>
      <c r="I1" s="1012"/>
      <c r="J1" s="1012"/>
      <c r="K1" s="1013"/>
      <c r="M1" s="1016" t="s">
        <v>58</v>
      </c>
      <c r="N1" s="1016"/>
    </row>
    <row r="2" spans="1:14" ht="26.5" customHeight="1" thickBot="1">
      <c r="A2" s="1010" t="s">
        <v>53</v>
      </c>
      <c r="B2" s="1017"/>
      <c r="C2" s="1017"/>
      <c r="D2" s="1018"/>
      <c r="E2" s="5" t="s">
        <v>54</v>
      </c>
      <c r="F2" s="1019" t="s">
        <v>59</v>
      </c>
      <c r="G2" s="1020"/>
      <c r="H2" s="1011"/>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PRESUPUESTO'!C14</f>
        <v>2</v>
      </c>
      <c r="C4" s="4" t="s">
        <v>3</v>
      </c>
      <c r="D4" s="988" t="str">
        <f>+VLOOKUP(B4,'BASE PRESUPUESTO'!C:L,5,FALSE)</f>
        <v>DEMOLICIÓN CONCRETO ESTRUCTURAL (INCLUYE CARGUE Y RETIRO DE SOBRANTES A UNA DISTANCIA DE 5KM)</v>
      </c>
      <c r="E4" s="989"/>
      <c r="F4" s="989"/>
      <c r="G4" s="989"/>
      <c r="H4" s="989"/>
      <c r="I4" s="990"/>
      <c r="J4" s="7" t="s">
        <v>4</v>
      </c>
      <c r="K4" s="8" t="e">
        <f>+VLOOKUP(B4,'BASE PRESUPUESTO'!D:L,5,FALSE)</f>
        <v>#N/A</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996" t="s">
        <v>56</v>
      </c>
      <c r="G6" s="997"/>
      <c r="H6" s="998"/>
      <c r="I6" s="2" t="s">
        <v>7</v>
      </c>
      <c r="J6" s="2" t="s">
        <v>8</v>
      </c>
      <c r="K6" s="3" t="s">
        <v>9</v>
      </c>
    </row>
    <row r="7" spans="1:14" ht="16" thickBot="1">
      <c r="A7" s="1" t="s">
        <v>10</v>
      </c>
      <c r="B7" s="999"/>
      <c r="C7" s="1000"/>
      <c r="D7" s="1000"/>
      <c r="E7" s="20" t="s">
        <v>11</v>
      </c>
      <c r="F7" s="551" t="s">
        <v>1772</v>
      </c>
      <c r="G7" s="659" t="s">
        <v>106</v>
      </c>
      <c r="H7" s="660" t="s">
        <v>55</v>
      </c>
      <c r="I7" s="4" t="s">
        <v>57</v>
      </c>
      <c r="J7" s="4"/>
      <c r="K7" s="21"/>
    </row>
    <row r="8" spans="1:14">
      <c r="A8" s="46"/>
      <c r="B8" s="47"/>
      <c r="C8" s="47"/>
      <c r="D8" s="47"/>
      <c r="E8" s="975" t="s">
        <v>1388</v>
      </c>
      <c r="F8" s="976"/>
      <c r="G8" s="976"/>
      <c r="H8" s="976"/>
      <c r="I8" s="977"/>
      <c r="J8" s="977"/>
      <c r="K8" s="978"/>
    </row>
    <row r="9" spans="1:14">
      <c r="A9" s="46"/>
      <c r="B9" s="47"/>
      <c r="C9" s="47"/>
      <c r="D9" s="47"/>
      <c r="E9" s="86" t="s">
        <v>1384</v>
      </c>
      <c r="F9" s="87"/>
      <c r="G9" s="87"/>
      <c r="H9" s="87"/>
      <c r="I9" s="87"/>
      <c r="J9" s="87"/>
      <c r="K9" s="88"/>
      <c r="N9" s="18"/>
    </row>
    <row r="10" spans="1:14" ht="17">
      <c r="A10" s="47"/>
      <c r="B10" s="47"/>
      <c r="C10" s="47"/>
      <c r="D10" s="47"/>
      <c r="E10" s="186" t="str">
        <f>+'CARCT VIA'!P10</f>
        <v>TRAMO 2</v>
      </c>
      <c r="F10" s="186">
        <f>+'CARCT VIA'!Q10+50</f>
        <v>100.4</v>
      </c>
      <c r="G10" s="186">
        <f>+'CARCT VIA'!R10</f>
        <v>6</v>
      </c>
      <c r="H10" s="186">
        <f>+'CARCT VIA'!S10</f>
        <v>0.21</v>
      </c>
      <c r="I10" s="84">
        <f>+F10</f>
        <v>100.4</v>
      </c>
      <c r="J10" s="84">
        <v>1</v>
      </c>
      <c r="K10" s="84">
        <f>I10*J10</f>
        <v>100.4</v>
      </c>
      <c r="N10" s="18"/>
    </row>
    <row r="11" spans="1:14" ht="17">
      <c r="A11" s="47"/>
      <c r="B11" s="47"/>
      <c r="C11" s="47"/>
      <c r="D11" s="47"/>
      <c r="E11" s="186" t="str">
        <f>+'CARCT VIA'!J7</f>
        <v>SOBREANCHOS</v>
      </c>
      <c r="F11" s="1004">
        <f>+K10</f>
        <v>100.4</v>
      </c>
      <c r="G11" s="1005"/>
      <c r="H11" s="1006"/>
      <c r="I11" s="84">
        <f>+F11</f>
        <v>100.4</v>
      </c>
      <c r="J11" s="84">
        <f>+'CARCT VIA'!P16</f>
        <v>7.0000000000000007E-2</v>
      </c>
      <c r="K11" s="84">
        <f>I11*J11</f>
        <v>7.0280000000000014</v>
      </c>
      <c r="N11" s="18"/>
    </row>
    <row r="12" spans="1:14" ht="16">
      <c r="A12" s="47"/>
      <c r="B12" s="47"/>
      <c r="C12" s="47"/>
      <c r="D12" s="47"/>
      <c r="E12" s="186"/>
      <c r="F12" s="84"/>
      <c r="G12" s="84"/>
      <c r="H12" s="84"/>
      <c r="I12" s="84"/>
      <c r="J12" s="84"/>
      <c r="K12" s="84"/>
      <c r="N12" s="18"/>
    </row>
    <row r="13" spans="1:14" ht="16">
      <c r="A13" s="47"/>
      <c r="B13" s="47"/>
      <c r="C13" s="47"/>
      <c r="D13" s="47"/>
      <c r="E13" s="186"/>
      <c r="F13" s="84"/>
      <c r="G13" s="84"/>
      <c r="H13" s="84"/>
      <c r="I13" s="84"/>
      <c r="J13" s="84"/>
      <c r="K13" s="84"/>
      <c r="N13" s="18"/>
    </row>
    <row r="14" spans="1:14" ht="16">
      <c r="A14" s="47"/>
      <c r="B14" s="47"/>
      <c r="C14" s="47"/>
      <c r="D14" s="47"/>
      <c r="E14" s="186"/>
      <c r="F14" s="84"/>
      <c r="G14" s="84"/>
      <c r="H14" s="84"/>
      <c r="I14" s="84"/>
      <c r="J14" s="84"/>
      <c r="K14" s="84"/>
      <c r="N14" s="18"/>
    </row>
    <row r="15" spans="1:14" ht="16">
      <c r="A15" s="47"/>
      <c r="B15" s="47"/>
      <c r="C15" s="47"/>
      <c r="D15" s="47"/>
      <c r="E15" s="186"/>
      <c r="F15" s="84"/>
      <c r="G15" s="84"/>
      <c r="H15" s="84"/>
      <c r="I15" s="84"/>
      <c r="J15" s="84"/>
      <c r="K15" s="84"/>
      <c r="N15" s="18"/>
    </row>
    <row r="16" spans="1:14" ht="18">
      <c r="A16" s="48"/>
      <c r="B16" s="48"/>
      <c r="C16" s="48"/>
      <c r="D16" s="49"/>
      <c r="E16" s="979" t="s">
        <v>50</v>
      </c>
      <c r="F16" s="980"/>
      <c r="G16" s="980"/>
      <c r="H16" s="980"/>
      <c r="I16" s="980"/>
      <c r="J16" s="981"/>
      <c r="K16" s="97">
        <f>+IF(SUM(K9:K15)&gt;0,SUM(K9:K15),0)</f>
        <v>107.42800000000001</v>
      </c>
    </row>
    <row r="19" spans="6:6">
      <c r="F19" s="18"/>
    </row>
  </sheetData>
  <mergeCells count="16">
    <mergeCell ref="F11:H11"/>
    <mergeCell ref="E16:J16"/>
    <mergeCell ref="B7:D7"/>
    <mergeCell ref="E8:K8"/>
    <mergeCell ref="A3:C3"/>
    <mergeCell ref="D3:K3"/>
    <mergeCell ref="D4:I4"/>
    <mergeCell ref="A5:K5"/>
    <mergeCell ref="A6:D6"/>
    <mergeCell ref="F6:H6"/>
    <mergeCell ref="A1:G1"/>
    <mergeCell ref="H1:H2"/>
    <mergeCell ref="I1:K2"/>
    <mergeCell ref="M1:N1"/>
    <mergeCell ref="A2:D2"/>
    <mergeCell ref="F2:G2"/>
  </mergeCells>
  <hyperlinks>
    <hyperlink ref="M1:N1" location="'BASE PRESUPUESTO'!A1" display="INDICE " xr:uid="{00000000-0004-0000-0C00-000000000000}"/>
  </hyperlinks>
  <pageMargins left="0.7" right="0.7" top="0.75" bottom="0.75" header="0.3" footer="0.3"/>
  <pageSetup paperSize="9" scale="46"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5"/>
    <pageSetUpPr fitToPage="1"/>
  </sheetPr>
  <dimension ref="A1:N24"/>
  <sheetViews>
    <sheetView topLeftCell="B1" zoomScale="70" zoomScaleNormal="70" zoomScaleSheetLayoutView="85" workbookViewId="0">
      <selection activeCell="M10" sqref="M10"/>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62.6640625" bestFit="1" customWidth="1"/>
    <col min="6" max="6" width="11.6640625" customWidth="1"/>
    <col min="7" max="8" width="20.6640625" customWidth="1"/>
    <col min="9" max="9" width="15" customWidth="1"/>
    <col min="10" max="10" width="14.6640625" customWidth="1"/>
    <col min="11" max="11" width="14.33203125" bestFit="1" customWidth="1"/>
    <col min="12" max="12" width="17.6640625" bestFit="1" customWidth="1"/>
  </cols>
  <sheetData>
    <row r="1" spans="1:14" ht="34.25" customHeight="1" thickBot="1">
      <c r="A1" s="1007" t="s">
        <v>0</v>
      </c>
      <c r="B1" s="1008"/>
      <c r="C1" s="1008"/>
      <c r="D1" s="1008"/>
      <c r="E1" s="1008"/>
      <c r="F1" s="1008"/>
      <c r="G1" s="1009"/>
      <c r="H1" s="1010"/>
      <c r="I1" s="1012"/>
      <c r="J1" s="1012"/>
      <c r="K1" s="1013"/>
      <c r="M1" s="1016" t="s">
        <v>58</v>
      </c>
      <c r="N1" s="1016"/>
    </row>
    <row r="2" spans="1:14" ht="26.5" customHeight="1" thickBot="1">
      <c r="A2" s="1010" t="s">
        <v>53</v>
      </c>
      <c r="B2" s="1017"/>
      <c r="C2" s="1017"/>
      <c r="D2" s="1018"/>
      <c r="E2" s="5" t="s">
        <v>54</v>
      </c>
      <c r="F2" s="1019" t="s">
        <v>59</v>
      </c>
      <c r="G2" s="1020"/>
      <c r="H2" s="1011"/>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PRESUPUESTO'!C15</f>
        <v>3</v>
      </c>
      <c r="C4" s="4" t="s">
        <v>3</v>
      </c>
      <c r="D4" s="988" t="str">
        <f>+VLOOKUP(B4,'BASE PRESUPUESTO'!C:L,5,FALSE)</f>
        <v>TRANSPORTE DE MATERIALES PROV. DE EXPLANACIÓN, CANALES, PRESTAMOS, SOBREACARREOS Y DERRUMBES</v>
      </c>
      <c r="E4" s="989"/>
      <c r="F4" s="989"/>
      <c r="G4" s="989"/>
      <c r="H4" s="989"/>
      <c r="I4" s="990"/>
      <c r="J4" s="7" t="s">
        <v>4</v>
      </c>
      <c r="K4" s="8" t="e">
        <f>+VLOOKUP(B4,'BASE PRESUPUESTO'!D:L,5,FALSE)</f>
        <v>#N/A</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996" t="s">
        <v>56</v>
      </c>
      <c r="G6" s="997"/>
      <c r="H6" s="998"/>
      <c r="I6" s="2" t="s">
        <v>7</v>
      </c>
      <c r="J6" s="2" t="s">
        <v>1424</v>
      </c>
      <c r="K6" s="3" t="s">
        <v>9</v>
      </c>
    </row>
    <row r="7" spans="1:14" ht="16" thickBot="1">
      <c r="A7" s="1" t="s">
        <v>10</v>
      </c>
      <c r="B7" s="999"/>
      <c r="C7" s="1000"/>
      <c r="D7" s="1000"/>
      <c r="E7" s="20" t="s">
        <v>11</v>
      </c>
      <c r="F7" s="1001"/>
      <c r="G7" s="1002"/>
      <c r="H7" s="1003"/>
      <c r="I7" s="4" t="s">
        <v>1433</v>
      </c>
      <c r="J7" s="4" t="s">
        <v>1448</v>
      </c>
      <c r="K7" s="21"/>
    </row>
    <row r="8" spans="1:14">
      <c r="A8" s="46"/>
      <c r="B8" s="47"/>
      <c r="C8" s="47"/>
      <c r="D8" s="47"/>
      <c r="E8" s="975" t="s">
        <v>1388</v>
      </c>
      <c r="F8" s="976"/>
      <c r="G8" s="976"/>
      <c r="H8" s="976"/>
      <c r="I8" s="977"/>
      <c r="J8" s="977"/>
      <c r="K8" s="978"/>
    </row>
    <row r="9" spans="1:14">
      <c r="A9" s="46"/>
      <c r="B9" s="47"/>
      <c r="C9" s="47"/>
      <c r="D9" s="47"/>
      <c r="E9" s="86" t="s">
        <v>1384</v>
      </c>
      <c r="F9" s="87" t="s">
        <v>1429</v>
      </c>
      <c r="G9" s="87" t="s">
        <v>1430</v>
      </c>
      <c r="H9" s="87" t="s">
        <v>1431</v>
      </c>
      <c r="I9" s="87" t="s">
        <v>1432</v>
      </c>
      <c r="J9" s="87"/>
      <c r="K9" s="88"/>
      <c r="N9" s="18"/>
    </row>
    <row r="10" spans="1:14" ht="17">
      <c r="A10" s="46"/>
      <c r="B10" s="47"/>
      <c r="C10" s="47"/>
      <c r="D10" s="47"/>
      <c r="E10" s="186" t="s">
        <v>1776</v>
      </c>
      <c r="F10" s="547">
        <f>+'1'!K18</f>
        <v>1484.0985600000001</v>
      </c>
      <c r="G10" s="553">
        <f>+M10</f>
        <v>28</v>
      </c>
      <c r="H10" s="548">
        <v>5</v>
      </c>
      <c r="I10" s="84">
        <f t="shared" ref="I10:I11" si="0">+IF(G10-H10&lt;0,0,G10-H10)</f>
        <v>23</v>
      </c>
      <c r="J10" s="84">
        <v>1.3</v>
      </c>
      <c r="K10" s="84">
        <f>+F10*I10*J10</f>
        <v>44374.546944000009</v>
      </c>
      <c r="L10" s="573">
        <f>+K10*'BASE PRESUPUESTO'!K15</f>
        <v>109205760.02918403</v>
      </c>
      <c r="M10">
        <v>28</v>
      </c>
      <c r="N10" s="18" t="s">
        <v>1779</v>
      </c>
    </row>
    <row r="11" spans="1:14" ht="17">
      <c r="A11" s="46"/>
      <c r="B11" s="47"/>
      <c r="C11" s="47"/>
      <c r="D11" s="47"/>
      <c r="E11" s="186" t="s">
        <v>1777</v>
      </c>
      <c r="F11" s="547">
        <f>+'2'!K16</f>
        <v>107.42800000000001</v>
      </c>
      <c r="G11" s="553">
        <f>+G10</f>
        <v>28</v>
      </c>
      <c r="H11" s="548">
        <v>5</v>
      </c>
      <c r="I11" s="84">
        <f t="shared" si="0"/>
        <v>23</v>
      </c>
      <c r="J11" s="84">
        <v>1.3</v>
      </c>
      <c r="K11" s="84">
        <f>+F11*I11*J11</f>
        <v>3212.0972000000002</v>
      </c>
      <c r="N11" s="18"/>
    </row>
    <row r="12" spans="1:14" ht="17">
      <c r="A12" s="46"/>
      <c r="B12" s="47"/>
      <c r="C12" s="47"/>
      <c r="D12" s="47"/>
      <c r="E12" s="186" t="s">
        <v>166</v>
      </c>
      <c r="F12" s="547">
        <f>+'10'!K21</f>
        <v>249.49919999999997</v>
      </c>
      <c r="G12" s="553">
        <f>+G10</f>
        <v>28</v>
      </c>
      <c r="H12" s="548">
        <v>5</v>
      </c>
      <c r="I12" s="84">
        <f>+IF(G12-H12&lt;0,0,G12-H12)</f>
        <v>23</v>
      </c>
      <c r="J12" s="84">
        <v>1.3</v>
      </c>
      <c r="K12" s="84">
        <f>+F12*I12*J12</f>
        <v>7460.0260799999987</v>
      </c>
      <c r="N12" s="18"/>
    </row>
    <row r="13" spans="1:14">
      <c r="A13" s="47"/>
      <c r="B13" s="47"/>
      <c r="C13" s="47"/>
      <c r="D13" s="47"/>
      <c r="E13" s="86" t="s">
        <v>1385</v>
      </c>
      <c r="F13" s="87"/>
      <c r="G13" s="87"/>
      <c r="H13" s="87"/>
      <c r="I13" s="87"/>
      <c r="J13" s="87"/>
      <c r="K13" s="88"/>
      <c r="M13" t="s">
        <v>1780</v>
      </c>
      <c r="N13" s="18">
        <v>28.2</v>
      </c>
    </row>
    <row r="14" spans="1:14" ht="17">
      <c r="A14" s="47"/>
      <c r="B14" s="47"/>
      <c r="C14" s="47"/>
      <c r="D14" s="47"/>
      <c r="E14" s="186" t="s">
        <v>100</v>
      </c>
      <c r="F14" s="502">
        <f>+'4'!K18</f>
        <v>194.80560000000003</v>
      </c>
      <c r="G14" s="502">
        <v>30</v>
      </c>
      <c r="H14" s="502">
        <v>39</v>
      </c>
      <c r="I14" s="84">
        <f>+IF(G14-H14&lt;0,0,G14-H14)</f>
        <v>0</v>
      </c>
      <c r="J14" s="84">
        <v>1.3</v>
      </c>
      <c r="K14" s="84">
        <f t="shared" ref="K14:K16" si="1">+F14*I14*J14</f>
        <v>0</v>
      </c>
      <c r="M14" t="s">
        <v>1781</v>
      </c>
      <c r="N14" s="18">
        <v>70</v>
      </c>
    </row>
    <row r="15" spans="1:14" ht="17">
      <c r="A15" s="47"/>
      <c r="B15" s="47"/>
      <c r="C15" s="47"/>
      <c r="D15" s="47"/>
      <c r="E15" s="186" t="s">
        <v>1450</v>
      </c>
      <c r="F15" s="502">
        <f>+'5'!K18</f>
        <v>533.88720000000012</v>
      </c>
      <c r="G15" s="502">
        <v>30</v>
      </c>
      <c r="H15" s="502">
        <v>38</v>
      </c>
      <c r="I15" s="84">
        <f>+IF(G15-H15&lt;0,0,G15-H15)</f>
        <v>0</v>
      </c>
      <c r="J15" s="84">
        <v>1.1000000000000001</v>
      </c>
      <c r="K15" s="84">
        <f t="shared" si="1"/>
        <v>0</v>
      </c>
      <c r="N15" s="18"/>
    </row>
    <row r="16" spans="1:14" ht="17">
      <c r="A16" s="47"/>
      <c r="B16" s="47"/>
      <c r="C16" s="47"/>
      <c r="D16" s="47"/>
      <c r="E16" s="186" t="s">
        <v>1434</v>
      </c>
      <c r="F16" s="502">
        <f>+'6'!K13</f>
        <v>436.81680000000006</v>
      </c>
      <c r="G16" s="502">
        <v>70</v>
      </c>
      <c r="H16" s="502">
        <v>70</v>
      </c>
      <c r="I16" s="84">
        <f t="shared" ref="I16" si="2">+IF(G16-H16&lt;0,0,G16-H16)</f>
        <v>0</v>
      </c>
      <c r="J16" s="84">
        <v>1.3</v>
      </c>
      <c r="K16" s="84">
        <f t="shared" si="1"/>
        <v>0</v>
      </c>
      <c r="L16">
        <f>+'BASE PRESUPUESTO'!L52</f>
        <v>1500000000</v>
      </c>
      <c r="N16" s="18"/>
    </row>
    <row r="17" spans="1:14" ht="16">
      <c r="A17" s="47"/>
      <c r="B17" s="47"/>
      <c r="C17" s="47"/>
      <c r="D17" s="47"/>
      <c r="E17" s="186"/>
      <c r="F17" s="84"/>
      <c r="G17" s="502"/>
      <c r="H17" s="502"/>
      <c r="I17" s="84"/>
      <c r="J17" s="84"/>
      <c r="K17" s="84"/>
      <c r="N17" s="18"/>
    </row>
    <row r="18" spans="1:14" ht="16">
      <c r="A18" s="47"/>
      <c r="B18" s="47"/>
      <c r="C18" s="47"/>
      <c r="D18" s="47"/>
      <c r="E18" s="186"/>
      <c r="F18" s="84"/>
      <c r="G18" s="502"/>
      <c r="H18" s="84"/>
      <c r="I18" s="84"/>
      <c r="J18" s="84"/>
      <c r="K18" s="84"/>
      <c r="N18" s="18"/>
    </row>
    <row r="19" spans="1:14" ht="16">
      <c r="A19" s="47"/>
      <c r="B19" s="47"/>
      <c r="C19" s="47"/>
      <c r="D19" s="47"/>
      <c r="E19" s="186"/>
      <c r="F19" s="84"/>
      <c r="G19" s="84"/>
      <c r="H19" s="84"/>
      <c r="I19" s="84"/>
      <c r="J19" s="84"/>
      <c r="K19" s="84"/>
      <c r="N19" s="18"/>
    </row>
    <row r="20" spans="1:14" ht="16">
      <c r="A20" s="47"/>
      <c r="B20" s="47"/>
      <c r="C20" s="47"/>
      <c r="D20" s="47"/>
      <c r="E20" s="186"/>
      <c r="F20" s="84"/>
      <c r="G20" s="84"/>
      <c r="H20" s="84"/>
      <c r="I20" s="84"/>
      <c r="J20" s="84"/>
      <c r="K20" s="84"/>
      <c r="N20" s="18"/>
    </row>
    <row r="21" spans="1:14" ht="18">
      <c r="A21" s="48"/>
      <c r="B21" s="48"/>
      <c r="C21" s="48"/>
      <c r="D21" s="49"/>
      <c r="E21" s="1021" t="s">
        <v>50</v>
      </c>
      <c r="F21" s="1021"/>
      <c r="G21" s="1021"/>
      <c r="H21" s="1021"/>
      <c r="I21" s="1021"/>
      <c r="J21" s="1021"/>
      <c r="K21" s="97">
        <f>SUM(K10:K20)</f>
        <v>55046.670224000001</v>
      </c>
    </row>
    <row r="23" spans="1:14">
      <c r="G23">
        <v>86</v>
      </c>
    </row>
    <row r="24" spans="1:14">
      <c r="F24" s="18"/>
    </row>
  </sheetData>
  <mergeCells count="16">
    <mergeCell ref="I1:K2"/>
    <mergeCell ref="M1:N1"/>
    <mergeCell ref="A2:D2"/>
    <mergeCell ref="F2:G2"/>
    <mergeCell ref="B7:D7"/>
    <mergeCell ref="A1:G1"/>
    <mergeCell ref="H1:H2"/>
    <mergeCell ref="E21:J21"/>
    <mergeCell ref="A3:C3"/>
    <mergeCell ref="D3:K3"/>
    <mergeCell ref="D4:I4"/>
    <mergeCell ref="A5:K5"/>
    <mergeCell ref="A6:D6"/>
    <mergeCell ref="F6:H6"/>
    <mergeCell ref="F7:H7"/>
    <mergeCell ref="E8:K8"/>
  </mergeCells>
  <hyperlinks>
    <hyperlink ref="M1:N1" location="'BASE PRESUPUESTO'!A1" display="INDICE " xr:uid="{00000000-0004-0000-0D00-000000000000}"/>
  </hyperlinks>
  <pageMargins left="0.7" right="0.7" top="0.75" bottom="0.75" header="0.3" footer="0.3"/>
  <pageSetup paperSize="9" scale="4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pageSetUpPr fitToPage="1"/>
  </sheetPr>
  <dimension ref="A1:N21"/>
  <sheetViews>
    <sheetView zoomScale="70" zoomScaleNormal="70" zoomScaleSheetLayoutView="85" workbookViewId="0">
      <selection activeCell="F14" sqref="F14"/>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62.664062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1010"/>
      <c r="I1" s="1012"/>
      <c r="J1" s="1012"/>
      <c r="K1" s="1013"/>
      <c r="M1" s="1016" t="s">
        <v>58</v>
      </c>
      <c r="N1" s="1016"/>
    </row>
    <row r="2" spans="1:14" ht="26.5" customHeight="1" thickBot="1">
      <c r="A2" s="1010" t="s">
        <v>53</v>
      </c>
      <c r="B2" s="1017"/>
      <c r="C2" s="1017"/>
      <c r="D2" s="1018"/>
      <c r="E2" s="5" t="s">
        <v>54</v>
      </c>
      <c r="F2" s="1019" t="s">
        <v>59</v>
      </c>
      <c r="G2" s="1020"/>
      <c r="H2" s="1011"/>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PRESUPUESTO'!C18</f>
        <v>4</v>
      </c>
      <c r="C4" s="4" t="s">
        <v>3</v>
      </c>
      <c r="D4" s="988" t="str">
        <f>+VLOOKUP(B4,'BASE PRESUPUESTO'!C:L,5,FALSE)</f>
        <v>AFIRMADO</v>
      </c>
      <c r="E4" s="989"/>
      <c r="F4" s="989"/>
      <c r="G4" s="989"/>
      <c r="H4" s="989"/>
      <c r="I4" s="990"/>
      <c r="J4" s="7" t="s">
        <v>4</v>
      </c>
      <c r="K4" s="8" t="e">
        <f>+VLOOKUP(B4,'BASE PRESUPUESTO'!D:L,5,FALSE)</f>
        <v>#N/A</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996" t="s">
        <v>56</v>
      </c>
      <c r="G6" s="997"/>
      <c r="H6" s="998"/>
      <c r="I6" s="2" t="s">
        <v>7</v>
      </c>
      <c r="J6" s="2" t="s">
        <v>8</v>
      </c>
      <c r="K6" s="3" t="s">
        <v>9</v>
      </c>
    </row>
    <row r="7" spans="1:14" ht="16" thickBot="1">
      <c r="A7" s="1" t="s">
        <v>10</v>
      </c>
      <c r="B7" s="999"/>
      <c r="C7" s="1000"/>
      <c r="D7" s="1000"/>
      <c r="E7" s="20" t="s">
        <v>11</v>
      </c>
      <c r="F7" s="1001" t="s">
        <v>1423</v>
      </c>
      <c r="G7" s="1002"/>
      <c r="H7" s="1003"/>
      <c r="I7" s="4" t="s">
        <v>57</v>
      </c>
      <c r="J7" s="4"/>
      <c r="K7" s="21"/>
    </row>
    <row r="8" spans="1:14">
      <c r="A8" s="46"/>
      <c r="B8" s="47"/>
      <c r="C8" s="47"/>
      <c r="D8" s="47"/>
      <c r="E8" s="975" t="s">
        <v>1388</v>
      </c>
      <c r="F8" s="976"/>
      <c r="G8" s="976"/>
      <c r="H8" s="976"/>
      <c r="I8" s="977"/>
      <c r="J8" s="977"/>
      <c r="K8" s="978"/>
    </row>
    <row r="9" spans="1:14">
      <c r="A9" s="46"/>
      <c r="B9" s="47"/>
      <c r="C9" s="47"/>
      <c r="D9" s="47"/>
      <c r="E9" s="86" t="s">
        <v>1385</v>
      </c>
      <c r="F9" s="87"/>
      <c r="G9" s="87"/>
      <c r="H9" s="87"/>
      <c r="I9" s="87"/>
      <c r="J9" s="87"/>
      <c r="K9" s="88"/>
      <c r="N9" s="18"/>
    </row>
    <row r="10" spans="1:14" ht="17">
      <c r="A10" s="46"/>
      <c r="B10" s="47"/>
      <c r="C10" s="47"/>
      <c r="D10" s="47"/>
      <c r="E10" s="186" t="str">
        <f>+'CARCT VIA'!P7</f>
        <v>TRAMO 1</v>
      </c>
      <c r="F10" s="186">
        <f>+'CARCT VIA'!Q7</f>
        <v>226.8</v>
      </c>
      <c r="G10" s="186">
        <f>+'CARCT VIA'!R7</f>
        <v>6</v>
      </c>
      <c r="H10" s="186">
        <f>+'CARCT VIA'!S7</f>
        <v>0.1</v>
      </c>
      <c r="I10" s="84">
        <f>+F10*G10*H10</f>
        <v>136.08000000000001</v>
      </c>
      <c r="J10" s="84">
        <v>1</v>
      </c>
      <c r="K10" s="84">
        <f>I10*J10</f>
        <v>136.08000000000001</v>
      </c>
      <c r="N10" s="18"/>
    </row>
    <row r="11" spans="1:14" ht="16">
      <c r="A11" s="47"/>
      <c r="B11" s="47"/>
      <c r="C11" s="47"/>
      <c r="D11" s="47"/>
      <c r="E11" s="44" t="s">
        <v>491</v>
      </c>
      <c r="F11" s="1004">
        <f>+K10</f>
        <v>136.08000000000001</v>
      </c>
      <c r="G11" s="1005"/>
      <c r="H11" s="1006"/>
      <c r="I11" s="84">
        <f>+F11</f>
        <v>136.08000000000001</v>
      </c>
      <c r="J11" s="84">
        <f>+'CARCT VIA'!P16</f>
        <v>7.0000000000000007E-2</v>
      </c>
      <c r="K11" s="84">
        <f>I11*J11</f>
        <v>9.5256000000000025</v>
      </c>
      <c r="N11" s="18"/>
    </row>
    <row r="12" spans="1:14" ht="17">
      <c r="A12" s="47"/>
      <c r="B12" s="47"/>
      <c r="C12" s="47"/>
      <c r="D12" s="47"/>
      <c r="E12" s="186" t="str">
        <f>+'CARCT VIA'!P13</f>
        <v>TRAMO 2</v>
      </c>
      <c r="F12" s="186">
        <f>+'CARCT VIA'!Q13</f>
        <v>50.4</v>
      </c>
      <c r="G12" s="186">
        <f>+'CARCT VIA'!R13</f>
        <v>6</v>
      </c>
      <c r="H12" s="186">
        <f>+'CARCT VIA'!S13</f>
        <v>0.1</v>
      </c>
      <c r="I12" s="84">
        <f>+F12*G12*H12</f>
        <v>30.24</v>
      </c>
      <c r="J12" s="84">
        <v>1</v>
      </c>
      <c r="K12" s="84">
        <f>I12*J12</f>
        <v>30.24</v>
      </c>
      <c r="N12" s="18"/>
    </row>
    <row r="13" spans="1:14" ht="16">
      <c r="A13" s="47"/>
      <c r="B13" s="47"/>
      <c r="C13" s="47"/>
      <c r="D13" s="47"/>
      <c r="E13" s="44" t="s">
        <v>491</v>
      </c>
      <c r="F13" s="1004">
        <f>+K12</f>
        <v>30.24</v>
      </c>
      <c r="G13" s="1005"/>
      <c r="H13" s="1006"/>
      <c r="I13" s="84">
        <f>+F13</f>
        <v>30.24</v>
      </c>
      <c r="J13" s="84">
        <f>+'CARCT VIA'!P16</f>
        <v>7.0000000000000007E-2</v>
      </c>
      <c r="K13" s="84">
        <f>I13*J13</f>
        <v>2.1168</v>
      </c>
      <c r="N13" s="18"/>
    </row>
    <row r="14" spans="1:14" ht="17">
      <c r="A14" s="47"/>
      <c r="B14" s="47"/>
      <c r="C14" s="47"/>
      <c r="D14" s="47"/>
      <c r="E14" s="186" t="s">
        <v>1815</v>
      </c>
      <c r="F14" s="84">
        <f>+'10'!F11</f>
        <v>23.199999999999989</v>
      </c>
      <c r="G14" s="84">
        <f>+'10'!G11</f>
        <v>0.6</v>
      </c>
      <c r="H14" s="84">
        <f>+'10'!H11-'11'!H11</f>
        <v>1.21</v>
      </c>
      <c r="I14" s="84">
        <f>+F14*G14*H14</f>
        <v>16.843199999999992</v>
      </c>
      <c r="J14" s="84">
        <v>1</v>
      </c>
      <c r="K14" s="84">
        <f>I14*J14</f>
        <v>16.843199999999992</v>
      </c>
      <c r="N14" s="18"/>
    </row>
    <row r="15" spans="1:14" ht="16">
      <c r="A15" s="47"/>
      <c r="B15" s="47"/>
      <c r="C15" s="47"/>
      <c r="D15" s="47"/>
      <c r="E15" s="186"/>
      <c r="F15" s="84"/>
      <c r="G15" s="84"/>
      <c r="H15" s="84"/>
      <c r="I15" s="84"/>
      <c r="J15" s="84"/>
      <c r="K15" s="84"/>
      <c r="N15" s="18"/>
    </row>
    <row r="16" spans="1:14" ht="16">
      <c r="A16" s="47"/>
      <c r="B16" s="47"/>
      <c r="C16" s="47"/>
      <c r="D16" s="47"/>
      <c r="E16" s="186"/>
      <c r="F16" s="84"/>
      <c r="G16" s="84"/>
      <c r="H16" s="84"/>
      <c r="I16" s="84"/>
      <c r="J16" s="84"/>
      <c r="K16" s="84"/>
      <c r="N16" s="18"/>
    </row>
    <row r="17" spans="1:14" ht="16">
      <c r="A17" s="47"/>
      <c r="B17" s="47"/>
      <c r="C17" s="47"/>
      <c r="D17" s="47"/>
      <c r="E17" s="186"/>
      <c r="F17" s="84"/>
      <c r="G17" s="84"/>
      <c r="H17" s="84"/>
      <c r="I17" s="84"/>
      <c r="J17" s="84"/>
      <c r="K17" s="84"/>
      <c r="N17" s="18"/>
    </row>
    <row r="18" spans="1:14" ht="18">
      <c r="A18" s="48"/>
      <c r="B18" s="48"/>
      <c r="C18" s="48"/>
      <c r="D18" s="49"/>
      <c r="E18" s="979" t="s">
        <v>50</v>
      </c>
      <c r="F18" s="980"/>
      <c r="G18" s="980"/>
      <c r="H18" s="980"/>
      <c r="I18" s="980"/>
      <c r="J18" s="981"/>
      <c r="K18" s="97">
        <f>+IF(SUM(K9:K17)&gt;0,SUM(K9:K17),0)</f>
        <v>194.80560000000003</v>
      </c>
    </row>
    <row r="21" spans="1:14">
      <c r="F21" s="18"/>
    </row>
  </sheetData>
  <mergeCells count="18">
    <mergeCell ref="E18:J18"/>
    <mergeCell ref="A3:C3"/>
    <mergeCell ref="D3:K3"/>
    <mergeCell ref="D4:I4"/>
    <mergeCell ref="A5:K5"/>
    <mergeCell ref="A6:D6"/>
    <mergeCell ref="F6:H6"/>
    <mergeCell ref="B7:D7"/>
    <mergeCell ref="F7:H7"/>
    <mergeCell ref="E8:K8"/>
    <mergeCell ref="F11:H11"/>
    <mergeCell ref="F13:H13"/>
    <mergeCell ref="A1:G1"/>
    <mergeCell ref="H1:H2"/>
    <mergeCell ref="I1:K2"/>
    <mergeCell ref="M1:N1"/>
    <mergeCell ref="A2:D2"/>
    <mergeCell ref="F2:G2"/>
  </mergeCells>
  <hyperlinks>
    <hyperlink ref="M1:N1" location="'BASE PRESUPUESTO'!A1" display="INDICE " xr:uid="{00000000-0004-0000-0E00-000000000000}"/>
  </hyperlinks>
  <pageMargins left="0.7" right="0.7" top="0.75" bottom="0.75" header="0.3" footer="0.3"/>
  <pageSetup paperSize="9" scale="46"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pageSetUpPr fitToPage="1"/>
  </sheetPr>
  <dimension ref="A1:N21"/>
  <sheetViews>
    <sheetView zoomScale="70" zoomScaleNormal="70" zoomScaleSheetLayoutView="85" workbookViewId="0">
      <selection activeCell="E18" sqref="E18:J18"/>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62.664062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1010"/>
      <c r="I1" s="1012"/>
      <c r="J1" s="1012"/>
      <c r="K1" s="1013"/>
      <c r="M1" s="1016" t="s">
        <v>58</v>
      </c>
      <c r="N1" s="1016"/>
    </row>
    <row r="2" spans="1:14" ht="26.5" customHeight="1" thickBot="1">
      <c r="A2" s="1010" t="s">
        <v>53</v>
      </c>
      <c r="B2" s="1017"/>
      <c r="C2" s="1017"/>
      <c r="D2" s="1018"/>
      <c r="E2" s="5" t="s">
        <v>54</v>
      </c>
      <c r="F2" s="1019" t="s">
        <v>59</v>
      </c>
      <c r="G2" s="1020"/>
      <c r="H2" s="1011"/>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PRESUPUESTO'!C19</f>
        <v>5</v>
      </c>
      <c r="C4" s="4" t="s">
        <v>3</v>
      </c>
      <c r="D4" s="988" t="str">
        <f>+VLOOKUP(B4,'BASE PRESUPUESTO'!C:L,5,FALSE)</f>
        <v>RAJÓN PARA MEJORAMIENTO DE LA SUBRASANTE</v>
      </c>
      <c r="E4" s="989"/>
      <c r="F4" s="989"/>
      <c r="G4" s="989"/>
      <c r="H4" s="989"/>
      <c r="I4" s="990"/>
      <c r="J4" s="7" t="s">
        <v>4</v>
      </c>
      <c r="K4" s="8" t="e">
        <f>+VLOOKUP(B4,'BASE PRESUPUESTO'!D:L,5,FALSE)</f>
        <v>#N/A</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996" t="s">
        <v>56</v>
      </c>
      <c r="G6" s="997"/>
      <c r="H6" s="998"/>
      <c r="I6" s="2" t="s">
        <v>7</v>
      </c>
      <c r="J6" s="2" t="s">
        <v>8</v>
      </c>
      <c r="K6" s="3" t="s">
        <v>9</v>
      </c>
    </row>
    <row r="7" spans="1:14" ht="16" thickBot="1">
      <c r="A7" s="1" t="s">
        <v>10</v>
      </c>
      <c r="B7" s="999"/>
      <c r="C7" s="1000"/>
      <c r="D7" s="1000"/>
      <c r="E7" s="20" t="s">
        <v>11</v>
      </c>
      <c r="F7" s="1001" t="s">
        <v>1423</v>
      </c>
      <c r="G7" s="1002"/>
      <c r="H7" s="1003"/>
      <c r="I7" s="4" t="s">
        <v>57</v>
      </c>
      <c r="J7" s="4"/>
      <c r="K7" s="21"/>
    </row>
    <row r="8" spans="1:14">
      <c r="A8" s="46"/>
      <c r="B8" s="47"/>
      <c r="C8" s="47"/>
      <c r="D8" s="47"/>
      <c r="E8" s="975" t="s">
        <v>1388</v>
      </c>
      <c r="F8" s="976"/>
      <c r="G8" s="976"/>
      <c r="H8" s="976"/>
      <c r="I8" s="977"/>
      <c r="J8" s="977"/>
      <c r="K8" s="978"/>
    </row>
    <row r="9" spans="1:14">
      <c r="A9" s="46"/>
      <c r="B9" s="47"/>
      <c r="C9" s="47"/>
      <c r="D9" s="47"/>
      <c r="E9" s="86" t="s">
        <v>1385</v>
      </c>
      <c r="F9" s="87"/>
      <c r="G9" s="87"/>
      <c r="H9" s="87"/>
      <c r="I9" s="87"/>
      <c r="J9" s="87"/>
      <c r="K9" s="88"/>
      <c r="N9" s="18"/>
    </row>
    <row r="10" spans="1:14" ht="17">
      <c r="A10" s="46"/>
      <c r="B10" s="47"/>
      <c r="C10" s="47"/>
      <c r="D10" s="47"/>
      <c r="E10" s="186" t="str">
        <f>+'CARCT VIA'!P8</f>
        <v>TRAMO 1</v>
      </c>
      <c r="F10" s="186">
        <f>+'CARCT VIA'!Q8</f>
        <v>226.8</v>
      </c>
      <c r="G10" s="186">
        <f>+'CARCT VIA'!R8</f>
        <v>6</v>
      </c>
      <c r="H10" s="186">
        <f>+'CARCT VIA'!S8</f>
        <v>0.3</v>
      </c>
      <c r="I10" s="84">
        <f>+F10*G10*H10</f>
        <v>408.24000000000007</v>
      </c>
      <c r="J10" s="84">
        <v>1</v>
      </c>
      <c r="K10" s="84">
        <f>I10*J10</f>
        <v>408.24000000000007</v>
      </c>
      <c r="N10" s="18"/>
    </row>
    <row r="11" spans="1:14" ht="16">
      <c r="A11" s="47"/>
      <c r="B11" s="47"/>
      <c r="C11" s="47"/>
      <c r="D11" s="47"/>
      <c r="E11" s="44" t="s">
        <v>491</v>
      </c>
      <c r="F11" s="1004">
        <f>+K10</f>
        <v>408.24000000000007</v>
      </c>
      <c r="G11" s="1005"/>
      <c r="H11" s="1006"/>
      <c r="I11" s="84">
        <f>+F11</f>
        <v>408.24000000000007</v>
      </c>
      <c r="J11" s="84">
        <f>+'CARCT VIA'!P16</f>
        <v>7.0000000000000007E-2</v>
      </c>
      <c r="K11" s="84">
        <f>I11*J11</f>
        <v>28.576800000000006</v>
      </c>
      <c r="N11" s="18"/>
    </row>
    <row r="12" spans="1:14" ht="17">
      <c r="A12" s="47"/>
      <c r="B12" s="47"/>
      <c r="C12" s="47"/>
      <c r="D12" s="47"/>
      <c r="E12" s="186" t="str">
        <f>+'CARCT VIA'!P14</f>
        <v>TRAMO 2</v>
      </c>
      <c r="F12" s="186">
        <f>+'CARCT VIA'!Q14</f>
        <v>50.4</v>
      </c>
      <c r="G12" s="186">
        <f>+'CARCT VIA'!R14</f>
        <v>6</v>
      </c>
      <c r="H12" s="186">
        <f>+'CARCT VIA'!S14</f>
        <v>0.3</v>
      </c>
      <c r="I12" s="84">
        <f>+F12*G12*H12</f>
        <v>90.719999999999985</v>
      </c>
      <c r="J12" s="84">
        <v>1</v>
      </c>
      <c r="K12" s="84">
        <f>I12*J12</f>
        <v>90.719999999999985</v>
      </c>
      <c r="N12" s="18"/>
    </row>
    <row r="13" spans="1:14" ht="16">
      <c r="A13" s="47"/>
      <c r="B13" s="47"/>
      <c r="C13" s="47"/>
      <c r="D13" s="47"/>
      <c r="E13" s="44" t="s">
        <v>491</v>
      </c>
      <c r="F13" s="1004">
        <f>+K12</f>
        <v>90.719999999999985</v>
      </c>
      <c r="G13" s="1005"/>
      <c r="H13" s="1006"/>
      <c r="I13" s="84">
        <f>+F13</f>
        <v>90.719999999999985</v>
      </c>
      <c r="J13" s="84">
        <f>+'CARCT VIA'!P16</f>
        <v>7.0000000000000007E-2</v>
      </c>
      <c r="K13" s="84">
        <f>I13*J13</f>
        <v>6.3503999999999996</v>
      </c>
      <c r="N13" s="18"/>
    </row>
    <row r="14" spans="1:14" ht="16">
      <c r="A14" s="47"/>
      <c r="B14" s="47"/>
      <c r="C14" s="47"/>
      <c r="D14" s="47"/>
      <c r="E14" s="186"/>
      <c r="F14" s="84"/>
      <c r="G14" s="84"/>
      <c r="H14" s="84"/>
      <c r="I14" s="84"/>
      <c r="J14" s="84"/>
      <c r="K14" s="84"/>
      <c r="N14" s="18"/>
    </row>
    <row r="15" spans="1:14" ht="16">
      <c r="A15" s="47"/>
      <c r="B15" s="47"/>
      <c r="C15" s="47"/>
      <c r="D15" s="47"/>
      <c r="E15" s="186"/>
      <c r="F15" s="84"/>
      <c r="G15" s="84"/>
      <c r="H15" s="84"/>
      <c r="I15" s="84"/>
      <c r="J15" s="84"/>
      <c r="K15" s="84"/>
      <c r="N15" s="18"/>
    </row>
    <row r="16" spans="1:14" ht="16">
      <c r="A16" s="47"/>
      <c r="B16" s="47"/>
      <c r="C16" s="47"/>
      <c r="D16" s="47"/>
      <c r="E16" s="186"/>
      <c r="F16" s="84"/>
      <c r="G16" s="84"/>
      <c r="H16" s="84"/>
      <c r="I16" s="84"/>
      <c r="J16" s="84"/>
      <c r="K16" s="84"/>
      <c r="N16" s="18"/>
    </row>
    <row r="17" spans="1:14" ht="16">
      <c r="A17" s="47"/>
      <c r="B17" s="47"/>
      <c r="C17" s="47"/>
      <c r="D17" s="47"/>
      <c r="E17" s="186"/>
      <c r="F17" s="84"/>
      <c r="G17" s="84"/>
      <c r="H17" s="84"/>
      <c r="I17" s="84"/>
      <c r="J17" s="84"/>
      <c r="K17" s="84"/>
      <c r="N17" s="18"/>
    </row>
    <row r="18" spans="1:14" ht="18">
      <c r="A18" s="48"/>
      <c r="B18" s="48"/>
      <c r="C18" s="48"/>
      <c r="D18" s="49"/>
      <c r="E18" s="979" t="s">
        <v>50</v>
      </c>
      <c r="F18" s="980"/>
      <c r="G18" s="980"/>
      <c r="H18" s="980"/>
      <c r="I18" s="980"/>
      <c r="J18" s="981"/>
      <c r="K18" s="97">
        <f>+IF(SUM(K10:K17)&gt;0,SUM(K10:K17),0)</f>
        <v>533.88720000000012</v>
      </c>
    </row>
    <row r="21" spans="1:14">
      <c r="F21" s="18"/>
    </row>
  </sheetData>
  <mergeCells count="18">
    <mergeCell ref="B7:D7"/>
    <mergeCell ref="F7:H7"/>
    <mergeCell ref="E8:K8"/>
    <mergeCell ref="F11:H11"/>
    <mergeCell ref="E18:J18"/>
    <mergeCell ref="F13:H13"/>
    <mergeCell ref="A3:C3"/>
    <mergeCell ref="D3:K3"/>
    <mergeCell ref="D4:I4"/>
    <mergeCell ref="A5:K5"/>
    <mergeCell ref="A6:D6"/>
    <mergeCell ref="F6:H6"/>
    <mergeCell ref="A1:G1"/>
    <mergeCell ref="H1:H2"/>
    <mergeCell ref="I1:K2"/>
    <mergeCell ref="M1:N1"/>
    <mergeCell ref="A2:D2"/>
    <mergeCell ref="F2:G2"/>
  </mergeCells>
  <hyperlinks>
    <hyperlink ref="M1:N1" location="'BASE PRESUPUESTO'!A1" display="INDICE " xr:uid="{00000000-0004-0000-0F00-000000000000}"/>
  </hyperlinks>
  <pageMargins left="0.7" right="0.7" top="0.75" bottom="0.75" header="0.3" footer="0.3"/>
  <pageSetup paperSize="9" scale="46"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8"/>
    <pageSetUpPr fitToPage="1"/>
  </sheetPr>
  <dimension ref="A1:N16"/>
  <sheetViews>
    <sheetView zoomScale="85" zoomScaleNormal="85" zoomScaleSheetLayoutView="85" workbookViewId="0">
      <selection activeCell="J9" sqref="J9"/>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5.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62</v>
      </c>
      <c r="G2" s="1020"/>
      <c r="H2" s="50"/>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PRESUPUESTO'!C20</f>
        <v>6</v>
      </c>
      <c r="C4" s="4" t="s">
        <v>3</v>
      </c>
      <c r="D4" s="988" t="str">
        <f>+VLOOKUP(B4,'BASE PRESUPUESTO'!C:L,5,FALSE)</f>
        <v>BASE GRANULAR</v>
      </c>
      <c r="E4" s="989"/>
      <c r="F4" s="989"/>
      <c r="G4" s="989"/>
      <c r="H4" s="989"/>
      <c r="I4" s="990"/>
      <c r="J4" s="7" t="s">
        <v>4</v>
      </c>
      <c r="K4" s="8" t="e">
        <f>+VLOOKUP(B4,'BASE PRESUPUESTO'!D:L,5,FALSE)</f>
        <v>#N/A</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01" t="s">
        <v>56</v>
      </c>
      <c r="G6" s="1002"/>
      <c r="H6" s="1003"/>
      <c r="I6" s="2" t="s">
        <v>7</v>
      </c>
      <c r="J6" s="2" t="s">
        <v>8</v>
      </c>
      <c r="K6" s="3" t="s">
        <v>9</v>
      </c>
    </row>
    <row r="7" spans="1:14" ht="16" thickBot="1">
      <c r="A7" s="1" t="s">
        <v>10</v>
      </c>
      <c r="B7" s="999"/>
      <c r="C7" s="1000"/>
      <c r="D7" s="1000"/>
      <c r="E7" s="20" t="s">
        <v>11</v>
      </c>
      <c r="F7" s="51" t="s">
        <v>51</v>
      </c>
      <c r="G7" s="52" t="s">
        <v>52</v>
      </c>
      <c r="H7" s="52" t="s">
        <v>55</v>
      </c>
      <c r="I7" s="4" t="s">
        <v>57</v>
      </c>
      <c r="J7" s="4"/>
      <c r="K7" s="21"/>
    </row>
    <row r="8" spans="1:14">
      <c r="A8" s="46"/>
      <c r="B8" s="47"/>
      <c r="C8" s="47"/>
      <c r="D8" s="47"/>
      <c r="E8" s="89" t="s">
        <v>1435</v>
      </c>
      <c r="F8" s="90"/>
      <c r="G8" s="90"/>
      <c r="H8" s="90"/>
      <c r="I8" s="90"/>
      <c r="J8" s="90"/>
      <c r="K8" s="91"/>
      <c r="N8" s="18"/>
    </row>
    <row r="9" spans="1:14" ht="17">
      <c r="A9" s="47"/>
      <c r="B9" s="47"/>
      <c r="C9" s="47"/>
      <c r="D9" s="47"/>
      <c r="E9" s="186" t="str">
        <f>+'CARCT VIA'!P5</f>
        <v>TRAMO 1</v>
      </c>
      <c r="F9" s="186">
        <f>+'CARCT VIA'!Q5</f>
        <v>226.8</v>
      </c>
      <c r="G9" s="186">
        <f>+'CARCT VIA'!R5</f>
        <v>6</v>
      </c>
      <c r="H9" s="186">
        <f>+'CARCT VIA'!S5</f>
        <v>0.3</v>
      </c>
      <c r="I9" s="44">
        <f>F9*G9*H9</f>
        <v>408.24000000000007</v>
      </c>
      <c r="J9" s="44">
        <v>1</v>
      </c>
      <c r="K9" s="44">
        <f>I9*J9</f>
        <v>408.24000000000007</v>
      </c>
      <c r="N9" s="18"/>
    </row>
    <row r="10" spans="1:14" ht="17">
      <c r="A10" s="47"/>
      <c r="B10" s="47"/>
      <c r="C10" s="47"/>
      <c r="D10" s="47"/>
      <c r="E10" s="186" t="s">
        <v>1425</v>
      </c>
      <c r="F10" s="979">
        <f>+K9</f>
        <v>408.24000000000007</v>
      </c>
      <c r="G10" s="980"/>
      <c r="H10" s="981"/>
      <c r="I10" s="44">
        <f>+F10</f>
        <v>408.24000000000007</v>
      </c>
      <c r="J10" s="44">
        <f>+'CARCT VIA'!P16</f>
        <v>7.0000000000000007E-2</v>
      </c>
      <c r="K10" s="44">
        <f>I10*J10</f>
        <v>28.576800000000006</v>
      </c>
      <c r="N10" s="18"/>
    </row>
    <row r="11" spans="1:14" ht="17">
      <c r="A11" s="47"/>
      <c r="B11" s="47"/>
      <c r="C11" s="47"/>
      <c r="D11" s="47"/>
      <c r="E11" s="186" t="str">
        <f>+'CARCT VIA'!P11</f>
        <v>TRAMO 2</v>
      </c>
      <c r="F11" s="186">
        <f>+'CARCT VIA'!Q11</f>
        <v>50.4</v>
      </c>
      <c r="G11" s="186">
        <f>+'CARCT VIA'!R11</f>
        <v>6</v>
      </c>
      <c r="H11" s="186">
        <f>+'CARCT VIA'!S11</f>
        <v>0.3</v>
      </c>
      <c r="I11" s="44">
        <f>F11*G11*H11</f>
        <v>90.719999999999985</v>
      </c>
      <c r="J11" s="44">
        <v>1</v>
      </c>
      <c r="K11" s="44">
        <f>I11*J11</f>
        <v>90.719999999999985</v>
      </c>
      <c r="N11" s="18"/>
    </row>
    <row r="12" spans="1:14" ht="17">
      <c r="A12" s="47"/>
      <c r="B12" s="47"/>
      <c r="C12" s="47"/>
      <c r="D12" s="47"/>
      <c r="E12" s="186" t="s">
        <v>1425</v>
      </c>
      <c r="F12" s="979">
        <f>+K11</f>
        <v>90.719999999999985</v>
      </c>
      <c r="G12" s="980"/>
      <c r="H12" s="981"/>
      <c r="I12" s="44">
        <f>+F12</f>
        <v>90.719999999999985</v>
      </c>
      <c r="J12" s="44">
        <f>+'CARCT VIA'!P16</f>
        <v>7.0000000000000007E-2</v>
      </c>
      <c r="K12" s="44">
        <f>I12*J12</f>
        <v>6.3503999999999996</v>
      </c>
      <c r="N12" s="18"/>
    </row>
    <row r="13" spans="1:14">
      <c r="A13" s="48"/>
      <c r="B13" s="48"/>
      <c r="C13" s="48"/>
      <c r="D13" s="49"/>
      <c r="E13" s="979" t="s">
        <v>50</v>
      </c>
      <c r="F13" s="980"/>
      <c r="G13" s="980"/>
      <c r="H13" s="980"/>
      <c r="I13" s="980"/>
      <c r="J13" s="981"/>
      <c r="K13" s="44">
        <f>SUM(K9:K10)</f>
        <v>436.81680000000006</v>
      </c>
    </row>
    <row r="16" spans="1:14">
      <c r="F16" s="18"/>
    </row>
  </sheetData>
  <mergeCells count="15">
    <mergeCell ref="A1:G1"/>
    <mergeCell ref="I1:K2"/>
    <mergeCell ref="M1:N1"/>
    <mergeCell ref="A2:D2"/>
    <mergeCell ref="F2:G2"/>
    <mergeCell ref="E13:J13"/>
    <mergeCell ref="F6:H6"/>
    <mergeCell ref="A3:C3"/>
    <mergeCell ref="D3:K3"/>
    <mergeCell ref="D4:I4"/>
    <mergeCell ref="A5:K5"/>
    <mergeCell ref="A6:D6"/>
    <mergeCell ref="B7:D7"/>
    <mergeCell ref="F10:H10"/>
    <mergeCell ref="F12:H12"/>
  </mergeCells>
  <hyperlinks>
    <hyperlink ref="M1:N1" location="'BASE PRESUPUESTO'!A1" display="INDICE " xr:uid="{00000000-0004-0000-1000-000000000000}"/>
  </hyperlinks>
  <pageMargins left="0.7" right="0.7" top="0.75" bottom="0.75" header="0.3" footer="0.3"/>
  <pageSetup paperSize="9" scale="51"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8"/>
    <pageSetUpPr fitToPage="1"/>
  </sheetPr>
  <dimension ref="A1:N13"/>
  <sheetViews>
    <sheetView zoomScale="85" zoomScaleNormal="85" zoomScaleSheetLayoutView="85" workbookViewId="0">
      <selection activeCell="F12" sqref="F12:H12"/>
    </sheetView>
  </sheetViews>
  <sheetFormatPr baseColWidth="10" defaultColWidth="11.5" defaultRowHeight="15"/>
  <cols>
    <col min="1" max="1" width="15.1640625" customWidth="1"/>
    <col min="2" max="2" width="10.1640625" customWidth="1"/>
    <col min="3" max="3" width="23.6640625" customWidth="1"/>
    <col min="4" max="4" width="49.33203125" customWidth="1"/>
    <col min="5" max="5" width="44.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60</v>
      </c>
      <c r="G2" s="1020"/>
      <c r="H2" s="50"/>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PRESUPUESTO'!C21</f>
        <v>7</v>
      </c>
      <c r="C4" s="4" t="s">
        <v>3</v>
      </c>
      <c r="D4" s="988" t="str">
        <f>+VLOOKUP(B4,'BASE PRESUPUESTO'!C:L,5,FALSE)</f>
        <v xml:space="preserve">SUMINISTRO  E  INSTALACIÓN  DE  GEOTEXTIL T 2100 (ESTABILIZACIÓN, FILTRO Y SEPARACIÓN) </v>
      </c>
      <c r="E4" s="989"/>
      <c r="F4" s="989"/>
      <c r="G4" s="989"/>
      <c r="H4" s="989"/>
      <c r="I4" s="990"/>
      <c r="J4" s="7" t="s">
        <v>4</v>
      </c>
      <c r="K4" s="8" t="str">
        <f>+VLOOKUP(B4,'BASE PRESUPUESTO'!C:L,6,FALSE)</f>
        <v>M2</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25" t="s">
        <v>56</v>
      </c>
      <c r="G6" s="1026"/>
      <c r="H6" s="53"/>
      <c r="I6" s="2" t="s">
        <v>7</v>
      </c>
      <c r="J6" s="2" t="s">
        <v>8</v>
      </c>
      <c r="K6" s="3" t="s">
        <v>9</v>
      </c>
    </row>
    <row r="7" spans="1:14" ht="16" thickBot="1">
      <c r="A7" s="1" t="s">
        <v>10</v>
      </c>
      <c r="B7" s="999"/>
      <c r="C7" s="1000"/>
      <c r="D7" s="1000"/>
      <c r="E7" s="20" t="s">
        <v>11</v>
      </c>
      <c r="F7" s="506" t="s">
        <v>51</v>
      </c>
      <c r="G7" s="54" t="s">
        <v>52</v>
      </c>
      <c r="H7" s="54" t="s">
        <v>55</v>
      </c>
      <c r="I7" s="507" t="s">
        <v>1440</v>
      </c>
      <c r="J7" s="507"/>
      <c r="K7" s="21"/>
    </row>
    <row r="8" spans="1:14">
      <c r="A8" s="504"/>
      <c r="B8" s="505"/>
      <c r="C8" s="505"/>
      <c r="D8" s="505"/>
      <c r="E8" s="975" t="s">
        <v>1435</v>
      </c>
      <c r="F8" s="976"/>
      <c r="G8" s="976"/>
      <c r="H8" s="976"/>
      <c r="I8" s="977"/>
      <c r="J8" s="978"/>
      <c r="K8" s="408"/>
    </row>
    <row r="9" spans="1:14">
      <c r="A9" s="47"/>
      <c r="B9" s="47"/>
      <c r="C9" s="47"/>
      <c r="D9" s="47"/>
      <c r="E9" s="44" t="str">
        <f>+'CARCT VIA'!P4</f>
        <v>TRAMO 1</v>
      </c>
      <c r="F9" s="44">
        <f>+'CARCT VIA'!Q4</f>
        <v>226.8</v>
      </c>
      <c r="G9" s="44">
        <f>+'CARCT VIA'!R4</f>
        <v>6</v>
      </c>
      <c r="H9" s="44">
        <v>0</v>
      </c>
      <c r="I9" s="44">
        <f>+F9*G9</f>
        <v>1360.8000000000002</v>
      </c>
      <c r="J9" s="44">
        <v>1</v>
      </c>
      <c r="K9" s="44">
        <f>I9*J9</f>
        <v>1360.8000000000002</v>
      </c>
      <c r="N9" s="18"/>
    </row>
    <row r="10" spans="1:14">
      <c r="A10" s="47"/>
      <c r="B10" s="47"/>
      <c r="C10" s="47"/>
      <c r="D10" s="47"/>
      <c r="E10" s="44" t="s">
        <v>1425</v>
      </c>
      <c r="F10" s="979">
        <f>+K9</f>
        <v>1360.8000000000002</v>
      </c>
      <c r="G10" s="980"/>
      <c r="H10" s="981"/>
      <c r="I10" s="44">
        <f>+F10</f>
        <v>1360.8000000000002</v>
      </c>
      <c r="J10" s="44">
        <f>+'CARCT VIA'!$P$16</f>
        <v>7.0000000000000007E-2</v>
      </c>
      <c r="K10" s="44">
        <f>I10*J10</f>
        <v>95.256000000000029</v>
      </c>
      <c r="N10" s="18"/>
    </row>
    <row r="11" spans="1:14">
      <c r="A11" s="47"/>
      <c r="B11" s="47"/>
      <c r="C11" s="47"/>
      <c r="D11" s="47"/>
      <c r="E11" s="44" t="str">
        <f>+'CARCT VIA'!P10</f>
        <v>TRAMO 2</v>
      </c>
      <c r="F11" s="44">
        <f>+'CARCT VIA'!Q10</f>
        <v>50.4</v>
      </c>
      <c r="G11" s="44">
        <f>+'CARCT VIA'!R10</f>
        <v>6</v>
      </c>
      <c r="H11" s="44">
        <v>0</v>
      </c>
      <c r="I11" s="44">
        <f>+F11*G11</f>
        <v>302.39999999999998</v>
      </c>
      <c r="J11" s="44">
        <v>1</v>
      </c>
      <c r="K11" s="44">
        <f>I11*J11</f>
        <v>302.39999999999998</v>
      </c>
      <c r="N11" s="18"/>
    </row>
    <row r="12" spans="1:14">
      <c r="A12" s="47"/>
      <c r="B12" s="47"/>
      <c r="C12" s="47"/>
      <c r="D12" s="47"/>
      <c r="E12" s="44" t="s">
        <v>1425</v>
      </c>
      <c r="F12" s="979">
        <f>+K11</f>
        <v>302.39999999999998</v>
      </c>
      <c r="G12" s="980"/>
      <c r="H12" s="981"/>
      <c r="I12" s="44">
        <f>+F12</f>
        <v>302.39999999999998</v>
      </c>
      <c r="J12" s="44">
        <f>+'CARCT VIA'!$P$16</f>
        <v>7.0000000000000007E-2</v>
      </c>
      <c r="K12" s="44">
        <f>I12*J12</f>
        <v>21.167999999999999</v>
      </c>
      <c r="N12" s="18"/>
    </row>
    <row r="13" spans="1:14">
      <c r="A13" s="48"/>
      <c r="B13" s="48"/>
      <c r="C13" s="48"/>
      <c r="D13" s="49"/>
      <c r="E13" s="1022" t="s">
        <v>50</v>
      </c>
      <c r="F13" s="1023"/>
      <c r="G13" s="1023"/>
      <c r="H13" s="1023"/>
      <c r="I13" s="1023"/>
      <c r="J13" s="1024"/>
      <c r="K13" s="44">
        <f>SUM(K9:K10)</f>
        <v>1456.0560000000003</v>
      </c>
    </row>
  </sheetData>
  <mergeCells count="16">
    <mergeCell ref="A3:C3"/>
    <mergeCell ref="D3:K3"/>
    <mergeCell ref="A1:G1"/>
    <mergeCell ref="I1:K2"/>
    <mergeCell ref="M1:N1"/>
    <mergeCell ref="A2:D2"/>
    <mergeCell ref="F2:G2"/>
    <mergeCell ref="F10:H10"/>
    <mergeCell ref="E13:J13"/>
    <mergeCell ref="D4:I4"/>
    <mergeCell ref="A5:K5"/>
    <mergeCell ref="A6:D6"/>
    <mergeCell ref="F6:G6"/>
    <mergeCell ref="B7:D7"/>
    <mergeCell ref="E8:J8"/>
    <mergeCell ref="F12:H12"/>
  </mergeCells>
  <hyperlinks>
    <hyperlink ref="M1:N1" location="'BASE PRESUPUESTO'!A1" display="INDICE " xr:uid="{00000000-0004-0000-1100-000000000000}"/>
  </hyperlinks>
  <pageMargins left="0.7" right="0.7" top="0.75" bottom="0.75" header="0.3" footer="0.3"/>
  <pageSetup paperSize="9" scale="48"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8"/>
    <pageSetUpPr fitToPage="1"/>
  </sheetPr>
  <dimension ref="A1:N13"/>
  <sheetViews>
    <sheetView zoomScale="85" zoomScaleNormal="85" zoomScaleSheetLayoutView="85" workbookViewId="0">
      <selection activeCell="F10" sqref="F10:H10"/>
    </sheetView>
  </sheetViews>
  <sheetFormatPr baseColWidth="10" defaultColWidth="11.5" defaultRowHeight="15"/>
  <cols>
    <col min="1" max="1" width="15.1640625" customWidth="1"/>
    <col min="2" max="2" width="10.1640625" customWidth="1"/>
    <col min="3" max="3" width="23.6640625" customWidth="1"/>
    <col min="4" max="4" width="49.33203125" customWidth="1"/>
    <col min="5" max="5" width="44.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60</v>
      </c>
      <c r="G2" s="1020"/>
      <c r="H2" s="50"/>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PRESUPUESTO'!C22</f>
        <v>8</v>
      </c>
      <c r="C4" s="4" t="s">
        <v>3</v>
      </c>
      <c r="D4" s="988" t="str">
        <f>+VLOOKUP(B4,'BASE PRESUPUESTO'!C:L,5,FALSE)</f>
        <v>CONCRETO PARA PAVIMENTO RÍGIDO MR-40, INCLUYE SELLADO DE JUNTAS Y ACERO DE TRANSFERENCIA Y UNIÓNMEZCLA DENSA EN CALIENTE TIPO MDC-19 (INCLUYE CEMENTO ASFÁLTICO)</v>
      </c>
      <c r="E4" s="989"/>
      <c r="F4" s="989"/>
      <c r="G4" s="989"/>
      <c r="H4" s="989"/>
      <c r="I4" s="990"/>
      <c r="J4" s="7" t="s">
        <v>4</v>
      </c>
      <c r="K4" s="8" t="str">
        <f>+VLOOKUP(B4,'BASE PRESUPUESTO'!C:L,6,FALSE)</f>
        <v>M3</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25" t="s">
        <v>56</v>
      </c>
      <c r="G6" s="1026"/>
      <c r="H6" s="53"/>
      <c r="I6" s="2" t="s">
        <v>7</v>
      </c>
      <c r="J6" s="2" t="s">
        <v>8</v>
      </c>
      <c r="K6" s="3" t="s">
        <v>9</v>
      </c>
    </row>
    <row r="7" spans="1:14" ht="16" thickBot="1">
      <c r="A7" s="1" t="s">
        <v>10</v>
      </c>
      <c r="B7" s="999"/>
      <c r="C7" s="1000"/>
      <c r="D7" s="1000"/>
      <c r="E7" s="20" t="s">
        <v>11</v>
      </c>
      <c r="F7" s="506" t="s">
        <v>51</v>
      </c>
      <c r="G7" s="54" t="s">
        <v>52</v>
      </c>
      <c r="H7" s="54" t="s">
        <v>55</v>
      </c>
      <c r="I7" s="507" t="s">
        <v>57</v>
      </c>
      <c r="J7" s="507"/>
      <c r="K7" s="21"/>
    </row>
    <row r="8" spans="1:14">
      <c r="A8" s="504"/>
      <c r="B8" s="505"/>
      <c r="C8" s="505"/>
      <c r="D8" s="505"/>
      <c r="E8" s="975" t="s">
        <v>1435</v>
      </c>
      <c r="F8" s="976"/>
      <c r="G8" s="976"/>
      <c r="H8" s="976"/>
      <c r="I8" s="977"/>
      <c r="J8" s="978"/>
      <c r="K8" s="408"/>
    </row>
    <row r="9" spans="1:14">
      <c r="A9" s="47"/>
      <c r="B9" s="47"/>
      <c r="C9" s="47"/>
      <c r="D9" s="47"/>
      <c r="E9" s="44" t="str">
        <f>+'CARCT VIA'!P4</f>
        <v>TRAMO 1</v>
      </c>
      <c r="F9" s="44">
        <f>+'CARCT VIA'!Q4</f>
        <v>226.8</v>
      </c>
      <c r="G9" s="44">
        <f>+'CARCT VIA'!R4</f>
        <v>6</v>
      </c>
      <c r="H9" s="44">
        <f>+'CARCT VIA'!S4</f>
        <v>0.21</v>
      </c>
      <c r="I9" s="44">
        <f>F9*G9*H9</f>
        <v>285.76800000000003</v>
      </c>
      <c r="J9" s="44">
        <v>1</v>
      </c>
      <c r="K9" s="44">
        <f>I9*J9</f>
        <v>285.76800000000003</v>
      </c>
      <c r="N9" s="18"/>
    </row>
    <row r="10" spans="1:14">
      <c r="A10" s="47"/>
      <c r="B10" s="47"/>
      <c r="C10" s="47"/>
      <c r="D10" s="47"/>
      <c r="E10" s="44" t="s">
        <v>1425</v>
      </c>
      <c r="F10" s="979">
        <f>+K9</f>
        <v>285.76800000000003</v>
      </c>
      <c r="G10" s="980"/>
      <c r="H10" s="981"/>
      <c r="I10" s="44">
        <f>+F10</f>
        <v>285.76800000000003</v>
      </c>
      <c r="J10" s="44">
        <f>+'CARCT VIA'!$P$16</f>
        <v>7.0000000000000007E-2</v>
      </c>
      <c r="K10" s="44">
        <f>I10*J10</f>
        <v>20.003760000000003</v>
      </c>
      <c r="N10" s="18"/>
    </row>
    <row r="11" spans="1:14">
      <c r="A11" s="47"/>
      <c r="B11" s="47"/>
      <c r="C11" s="47"/>
      <c r="D11" s="47"/>
      <c r="E11" s="44" t="str">
        <f>+'CARCT VIA'!P10</f>
        <v>TRAMO 2</v>
      </c>
      <c r="F11" s="44">
        <f>+'CARCT VIA'!Q10</f>
        <v>50.4</v>
      </c>
      <c r="G11" s="44">
        <f>+'CARCT VIA'!R10</f>
        <v>6</v>
      </c>
      <c r="H11" s="44">
        <f>+'CARCT VIA'!S10</f>
        <v>0.21</v>
      </c>
      <c r="I11" s="44">
        <f>F11*G11*H11</f>
        <v>63.503999999999991</v>
      </c>
      <c r="J11" s="44">
        <v>1</v>
      </c>
      <c r="K11" s="44">
        <f>I11*J11</f>
        <v>63.503999999999991</v>
      </c>
      <c r="N11" s="18"/>
    </row>
    <row r="12" spans="1:14">
      <c r="A12" s="47"/>
      <c r="B12" s="47"/>
      <c r="C12" s="47"/>
      <c r="D12" s="47"/>
      <c r="E12" s="44" t="s">
        <v>1425</v>
      </c>
      <c r="F12" s="979">
        <f>+K11</f>
        <v>63.503999999999991</v>
      </c>
      <c r="G12" s="980"/>
      <c r="H12" s="981"/>
      <c r="I12" s="44">
        <f>+F12</f>
        <v>63.503999999999991</v>
      </c>
      <c r="J12" s="44">
        <f>+'CARCT VIA'!$P$16</f>
        <v>7.0000000000000007E-2</v>
      </c>
      <c r="K12" s="44">
        <f>I12*J12</f>
        <v>4.4452799999999995</v>
      </c>
      <c r="N12" s="18"/>
    </row>
    <row r="13" spans="1:14">
      <c r="A13" s="48"/>
      <c r="B13" s="48"/>
      <c r="C13" s="48"/>
      <c r="D13" s="49"/>
      <c r="E13" s="1022" t="s">
        <v>50</v>
      </c>
      <c r="F13" s="1023"/>
      <c r="G13" s="1023"/>
      <c r="H13" s="1023"/>
      <c r="I13" s="1023"/>
      <c r="J13" s="1024"/>
      <c r="K13" s="44">
        <f>SUM(K9:K10)</f>
        <v>305.77176000000003</v>
      </c>
    </row>
  </sheetData>
  <mergeCells count="16">
    <mergeCell ref="A1:G1"/>
    <mergeCell ref="I1:K2"/>
    <mergeCell ref="M1:N1"/>
    <mergeCell ref="A2:D2"/>
    <mergeCell ref="F2:G2"/>
    <mergeCell ref="E13:J13"/>
    <mergeCell ref="A3:C3"/>
    <mergeCell ref="D3:K3"/>
    <mergeCell ref="D4:I4"/>
    <mergeCell ref="A5:K5"/>
    <mergeCell ref="A6:D6"/>
    <mergeCell ref="F6:G6"/>
    <mergeCell ref="B7:D7"/>
    <mergeCell ref="E8:J8"/>
    <mergeCell ref="F10:H10"/>
    <mergeCell ref="F12:H12"/>
  </mergeCells>
  <hyperlinks>
    <hyperlink ref="M1:N1" location="'BASE PRESUPUESTO'!A1" display="INDICE " xr:uid="{00000000-0004-0000-1200-000000000000}"/>
  </hyperlinks>
  <pageMargins left="0.7" right="0.7" top="0.75" bottom="0.75" header="0.3" footer="0.3"/>
  <pageSetup paperSize="9" scale="48"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8"/>
    <pageSetUpPr fitToPage="1"/>
  </sheetPr>
  <dimension ref="A1:N13"/>
  <sheetViews>
    <sheetView zoomScale="85" zoomScaleNormal="85" zoomScaleSheetLayoutView="85" workbookViewId="0">
      <selection activeCell="F12" sqref="F12:H12"/>
    </sheetView>
  </sheetViews>
  <sheetFormatPr baseColWidth="10" defaultColWidth="11.5" defaultRowHeight="15"/>
  <cols>
    <col min="1" max="1" width="15.1640625" customWidth="1"/>
    <col min="2" max="2" width="10.1640625" customWidth="1"/>
    <col min="3" max="3" width="23.6640625" customWidth="1"/>
    <col min="4" max="4" width="49.33203125" customWidth="1"/>
    <col min="5" max="5" width="44.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60</v>
      </c>
      <c r="G2" s="1020"/>
      <c r="H2" s="50"/>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PRESUPUESTO'!C23</f>
        <v>9</v>
      </c>
      <c r="C4" s="4" t="s">
        <v>3</v>
      </c>
      <c r="D4" s="988" t="str">
        <f>+VLOOKUP(B4,'BASE PRESUPUESTO'!C:L,5,FALSE)</f>
        <v>BORDILLO DE 20X35 CM FUNDIDO EN CONCRETO DE 2500 PSI</v>
      </c>
      <c r="E4" s="989"/>
      <c r="F4" s="989"/>
      <c r="G4" s="989"/>
      <c r="H4" s="989"/>
      <c r="I4" s="990"/>
      <c r="J4" s="7" t="s">
        <v>4</v>
      </c>
      <c r="K4" s="8" t="str">
        <f>+VLOOKUP(B4,'BASE PRESUPUESTO'!C:L,6,FALSE)</f>
        <v>ML</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25" t="s">
        <v>56</v>
      </c>
      <c r="G6" s="1026"/>
      <c r="H6" s="53"/>
      <c r="I6" s="2" t="s">
        <v>7</v>
      </c>
      <c r="J6" s="2" t="s">
        <v>8</v>
      </c>
      <c r="K6" s="3" t="s">
        <v>9</v>
      </c>
    </row>
    <row r="7" spans="1:14" ht="16" thickBot="1">
      <c r="A7" s="1" t="s">
        <v>10</v>
      </c>
      <c r="B7" s="999"/>
      <c r="C7" s="1000"/>
      <c r="D7" s="1000"/>
      <c r="E7" s="20" t="s">
        <v>11</v>
      </c>
      <c r="F7" s="506" t="s">
        <v>51</v>
      </c>
      <c r="G7" s="54" t="s">
        <v>52</v>
      </c>
      <c r="H7" s="54" t="s">
        <v>55</v>
      </c>
      <c r="I7" s="507" t="s">
        <v>1440</v>
      </c>
      <c r="J7" s="507"/>
      <c r="K7" s="21"/>
    </row>
    <row r="8" spans="1:14">
      <c r="A8" s="504"/>
      <c r="B8" s="505"/>
      <c r="C8" s="505"/>
      <c r="D8" s="505"/>
      <c r="E8" s="975" t="s">
        <v>1435</v>
      </c>
      <c r="F8" s="976"/>
      <c r="G8" s="976"/>
      <c r="H8" s="976"/>
      <c r="I8" s="977"/>
      <c r="J8" s="978"/>
      <c r="K8" s="408"/>
    </row>
    <row r="9" spans="1:14">
      <c r="A9" s="47"/>
      <c r="B9" s="47"/>
      <c r="C9" s="47"/>
      <c r="D9" s="47"/>
      <c r="E9" s="44" t="str">
        <f>+'CARCT VIA'!P4</f>
        <v>TRAMO 1</v>
      </c>
      <c r="F9" s="979">
        <f>+ROUNDUP('CARCT VIA'!Q4,0)</f>
        <v>227</v>
      </c>
      <c r="G9" s="980"/>
      <c r="H9" s="981"/>
      <c r="I9" s="44">
        <f>+F9</f>
        <v>227</v>
      </c>
      <c r="J9" s="44">
        <v>2</v>
      </c>
      <c r="K9" s="44">
        <f>I9*J9</f>
        <v>454</v>
      </c>
      <c r="N9" s="18"/>
    </row>
    <row r="10" spans="1:14">
      <c r="A10" s="47"/>
      <c r="B10" s="47"/>
      <c r="C10" s="47"/>
      <c r="D10" s="47"/>
      <c r="E10" s="44"/>
      <c r="F10" s="979"/>
      <c r="G10" s="980"/>
      <c r="H10" s="981"/>
      <c r="I10" s="44"/>
      <c r="J10" s="44"/>
      <c r="K10" s="44"/>
      <c r="N10" s="18"/>
    </row>
    <row r="11" spans="1:14">
      <c r="A11" s="47"/>
      <c r="B11" s="47"/>
      <c r="C11" s="47"/>
      <c r="D11" s="47"/>
      <c r="E11" s="44" t="str">
        <f>+'CARCT VIA'!P10</f>
        <v>TRAMO 2</v>
      </c>
      <c r="F11" s="979">
        <f>+ROUND('CARCT VIA'!Q10,0)</f>
        <v>50</v>
      </c>
      <c r="G11" s="980"/>
      <c r="H11" s="981"/>
      <c r="I11" s="44">
        <f>+F11</f>
        <v>50</v>
      </c>
      <c r="J11" s="44">
        <v>2</v>
      </c>
      <c r="K11" s="44">
        <f>I11*J11</f>
        <v>100</v>
      </c>
      <c r="N11" s="18"/>
    </row>
    <row r="12" spans="1:14">
      <c r="A12" s="47"/>
      <c r="B12" s="47"/>
      <c r="C12" s="47"/>
      <c r="D12" s="47"/>
      <c r="E12" s="44"/>
      <c r="F12" s="979"/>
      <c r="G12" s="980"/>
      <c r="H12" s="981"/>
      <c r="I12" s="44"/>
      <c r="J12" s="44"/>
      <c r="K12" s="44"/>
      <c r="N12" s="18"/>
    </row>
    <row r="13" spans="1:14">
      <c r="A13" s="48"/>
      <c r="B13" s="48"/>
      <c r="C13" s="48"/>
      <c r="D13" s="49"/>
      <c r="E13" s="1022" t="s">
        <v>50</v>
      </c>
      <c r="F13" s="1023"/>
      <c r="G13" s="1023"/>
      <c r="H13" s="1023"/>
      <c r="I13" s="1023"/>
      <c r="J13" s="1024"/>
      <c r="K13" s="44">
        <f>SUM(K9:K12)</f>
        <v>554</v>
      </c>
    </row>
  </sheetData>
  <mergeCells count="18">
    <mergeCell ref="F10:H10"/>
    <mergeCell ref="F12:H12"/>
    <mergeCell ref="E13:J13"/>
    <mergeCell ref="F9:H9"/>
    <mergeCell ref="F11:H11"/>
    <mergeCell ref="E8:J8"/>
    <mergeCell ref="A1:G1"/>
    <mergeCell ref="I1:K2"/>
    <mergeCell ref="M1:N1"/>
    <mergeCell ref="A2:D2"/>
    <mergeCell ref="F2:G2"/>
    <mergeCell ref="A3:C3"/>
    <mergeCell ref="D3:K3"/>
    <mergeCell ref="D4:I4"/>
    <mergeCell ref="A5:K5"/>
    <mergeCell ref="A6:D6"/>
    <mergeCell ref="F6:G6"/>
    <mergeCell ref="B7:D7"/>
  </mergeCells>
  <hyperlinks>
    <hyperlink ref="M1:N1" location="'BASE PRESUPUESTO'!A1" display="INDICE " xr:uid="{00000000-0004-0000-1300-000000000000}"/>
  </hyperlinks>
  <pageMargins left="0.7" right="0.7" top="0.75" bottom="0.75" header="0.3" footer="0.3"/>
  <pageSetup paperSize="9" scale="48"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pageSetUpPr fitToPage="1"/>
  </sheetPr>
  <dimension ref="A1:N16"/>
  <sheetViews>
    <sheetView zoomScale="85" zoomScaleNormal="85" zoomScaleSheetLayoutView="85" workbookViewId="0">
      <selection activeCell="E9" sqref="E9"/>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PRESUPUESTO'!C27</f>
        <v>11</v>
      </c>
      <c r="C4" s="4" t="s">
        <v>3</v>
      </c>
      <c r="D4" s="988" t="str">
        <f>+VLOOKUP(B4,'BASE PRESUPUESTO'!C:L,5,FALSE)</f>
        <v xml:space="preserve">SUMINISTRO  E  INSTALACIÓN  DE  GEOTEXTIL NT 2500 (ESTABILIZACIÓN, FILTRO Y SEPARACIÓN) </v>
      </c>
      <c r="E4" s="989"/>
      <c r="F4" s="989"/>
      <c r="G4" s="989"/>
      <c r="H4" s="989"/>
      <c r="I4" s="990"/>
      <c r="J4" s="7" t="s">
        <v>4</v>
      </c>
      <c r="K4" s="8" t="str">
        <f>+VLOOKUP(B4,'BASE PRESUPUESTO'!C:L,6,FALSE)</f>
        <v>M2</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2" t="s">
        <v>8</v>
      </c>
      <c r="K6" s="3" t="s">
        <v>9</v>
      </c>
    </row>
    <row r="7" spans="1:14" ht="16" thickBot="1">
      <c r="A7" s="1" t="s">
        <v>10</v>
      </c>
      <c r="B7" s="999"/>
      <c r="C7" s="1000"/>
      <c r="D7" s="1000"/>
      <c r="E7" s="20" t="s">
        <v>11</v>
      </c>
      <c r="F7" s="51" t="s">
        <v>93</v>
      </c>
      <c r="G7" s="52" t="s">
        <v>52</v>
      </c>
      <c r="H7" s="52" t="s">
        <v>94</v>
      </c>
      <c r="I7" s="4" t="s">
        <v>57</v>
      </c>
      <c r="J7" s="4"/>
      <c r="K7" s="21"/>
    </row>
    <row r="8" spans="1:14" ht="14.5" customHeight="1">
      <c r="A8" s="46"/>
      <c r="B8" s="47"/>
      <c r="C8" s="47"/>
      <c r="D8" s="47"/>
      <c r="E8" s="1027" t="s">
        <v>166</v>
      </c>
      <c r="F8" s="1028"/>
      <c r="G8" s="1028"/>
      <c r="H8" s="1028"/>
      <c r="I8" s="1029"/>
      <c r="J8" s="1029"/>
      <c r="K8" s="1030"/>
    </row>
    <row r="9" spans="1:14">
      <c r="A9" s="82"/>
      <c r="B9" s="82"/>
      <c r="C9" s="82"/>
      <c r="D9" s="82"/>
      <c r="E9" s="687" t="str">
        <f>+'CARCT VIA'!V11</f>
        <v>FILTRO</v>
      </c>
      <c r="F9" s="676">
        <f>+'CARCT VIA'!W11</f>
        <v>226.8</v>
      </c>
      <c r="G9" s="568">
        <f>+'CARCT VIA'!X11</f>
        <v>0.6</v>
      </c>
      <c r="H9" s="568">
        <f>+'CARCT VIA'!Y11</f>
        <v>1</v>
      </c>
      <c r="I9" s="567">
        <f>+F9*(G9*2+H9*2+0.3)</f>
        <v>793.80000000000007</v>
      </c>
      <c r="J9" s="44">
        <f>+'CARCT VIA'!Z11</f>
        <v>2</v>
      </c>
      <c r="K9" s="567">
        <f>+I9*J9</f>
        <v>1587.6000000000001</v>
      </c>
      <c r="M9" s="67"/>
    </row>
    <row r="10" spans="1:14">
      <c r="A10" s="82"/>
      <c r="B10" s="82"/>
      <c r="C10" s="82"/>
      <c r="D10" s="82"/>
      <c r="E10" s="44" t="s">
        <v>1814</v>
      </c>
      <c r="F10" s="568">
        <f>3*1.4</f>
        <v>4.1999999999999993</v>
      </c>
      <c r="G10" s="568">
        <f>+'CARCT VIA'!X11</f>
        <v>0.6</v>
      </c>
      <c r="H10" s="568">
        <f>+'CARCT VIA'!Y11-'CARCT VIA'!S8</f>
        <v>0.7</v>
      </c>
      <c r="I10" s="567">
        <f>+F10*(G10*2+H10*2+0.3)</f>
        <v>12.179999999999996</v>
      </c>
      <c r="J10" s="44">
        <v>8</v>
      </c>
      <c r="K10" s="567">
        <f>+I10*J10</f>
        <v>97.439999999999969</v>
      </c>
      <c r="M10" s="67"/>
    </row>
    <row r="11" spans="1:14">
      <c r="A11" s="82"/>
      <c r="B11" s="82"/>
      <c r="C11" s="82"/>
      <c r="D11" s="82"/>
      <c r="E11" s="44" t="s">
        <v>1815</v>
      </c>
      <c r="F11" s="568">
        <f>250-F9</f>
        <v>23.199999999999989</v>
      </c>
      <c r="G11" s="568">
        <f>+'CARCT VIA'!X11</f>
        <v>0.6</v>
      </c>
      <c r="H11" s="568">
        <v>0.3</v>
      </c>
      <c r="I11" s="567">
        <f>+F11*(G11*2+H11*2+0.3)</f>
        <v>48.71999999999997</v>
      </c>
      <c r="J11" s="44">
        <v>1</v>
      </c>
      <c r="K11" s="567">
        <f>+I11*J11</f>
        <v>48.71999999999997</v>
      </c>
      <c r="M11" s="67"/>
    </row>
    <row r="12" spans="1:14">
      <c r="A12" s="82"/>
      <c r="B12" s="82"/>
      <c r="C12" s="82"/>
      <c r="D12" s="82"/>
      <c r="E12" s="44" t="s">
        <v>1816</v>
      </c>
      <c r="F12" s="568">
        <f>80-F11</f>
        <v>56.800000000000011</v>
      </c>
      <c r="G12" s="568">
        <f>+'CARCT VIA'!X11</f>
        <v>0.6</v>
      </c>
      <c r="H12" s="568">
        <f>+'CARCT VIA'!Y11-'CARCT VIA'!S8</f>
        <v>0.7</v>
      </c>
      <c r="I12" s="567">
        <f>+F12*(G12*2+H12*2+0.3)</f>
        <v>164.72</v>
      </c>
      <c r="J12" s="44">
        <v>1</v>
      </c>
      <c r="K12" s="567">
        <f>+I12*J12</f>
        <v>164.72</v>
      </c>
      <c r="M12" s="67"/>
    </row>
    <row r="13" spans="1:14">
      <c r="A13" s="82"/>
      <c r="B13" s="82"/>
      <c r="C13" s="82"/>
      <c r="D13" s="82"/>
      <c r="E13" s="44"/>
      <c r="F13" s="44"/>
      <c r="G13" s="44"/>
      <c r="H13" s="44"/>
      <c r="I13" s="44"/>
      <c r="J13" s="44"/>
      <c r="K13" s="44"/>
      <c r="M13" s="67"/>
    </row>
    <row r="14" spans="1:14">
      <c r="A14" s="82"/>
      <c r="B14" s="82"/>
      <c r="C14" s="82"/>
      <c r="D14" s="82"/>
      <c r="E14" s="44"/>
      <c r="F14" s="44"/>
      <c r="G14" s="44"/>
      <c r="H14" s="44"/>
      <c r="I14" s="44"/>
      <c r="J14" s="44"/>
      <c r="K14" s="44"/>
      <c r="M14" s="67"/>
    </row>
    <row r="15" spans="1:14">
      <c r="A15" s="82"/>
      <c r="B15" s="82"/>
      <c r="C15" s="82"/>
      <c r="D15" s="82"/>
      <c r="E15" s="44"/>
      <c r="F15" s="44"/>
      <c r="G15" s="44"/>
      <c r="H15" s="44"/>
      <c r="I15" s="44"/>
      <c r="J15" s="44"/>
      <c r="K15" s="44"/>
      <c r="M15" s="67"/>
    </row>
    <row r="16" spans="1:14">
      <c r="A16" s="82"/>
      <c r="B16" s="82"/>
      <c r="C16" s="82"/>
      <c r="D16" s="82"/>
      <c r="E16" s="979" t="s">
        <v>50</v>
      </c>
      <c r="F16" s="980"/>
      <c r="G16" s="980"/>
      <c r="H16" s="980"/>
      <c r="I16" s="980"/>
      <c r="J16" s="981"/>
      <c r="K16" s="44">
        <f>SUM(K8:K15)</f>
        <v>1898.4800000000002</v>
      </c>
    </row>
  </sheetData>
  <mergeCells count="14">
    <mergeCell ref="A3:C3"/>
    <mergeCell ref="D3:K3"/>
    <mergeCell ref="A1:G1"/>
    <mergeCell ref="I1:K2"/>
    <mergeCell ref="M1:N1"/>
    <mergeCell ref="A2:D2"/>
    <mergeCell ref="F2:G2"/>
    <mergeCell ref="E8:K8"/>
    <mergeCell ref="E16:J16"/>
    <mergeCell ref="D4:I4"/>
    <mergeCell ref="A5:K5"/>
    <mergeCell ref="A6:D6"/>
    <mergeCell ref="F6:H6"/>
    <mergeCell ref="B7:D7"/>
  </mergeCells>
  <hyperlinks>
    <hyperlink ref="M1:N1" location="'BASE PRESUPUESTO'!A1" display="INDICE " xr:uid="{00000000-0004-0000-1400-000000000000}"/>
  </hyperlinks>
  <pageMargins left="0.7" right="0.7" top="0.75" bottom="0.75" header="0.3" footer="0.3"/>
  <pageSetup paperSize="9" scale="50"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pageSetUpPr fitToPage="1"/>
  </sheetPr>
  <dimension ref="A1:N21"/>
  <sheetViews>
    <sheetView zoomScale="85" zoomScaleNormal="85" zoomScaleSheetLayoutView="85" workbookViewId="0">
      <selection activeCell="F12" sqref="F12"/>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44.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63</v>
      </c>
      <c r="G2" s="1020"/>
      <c r="H2" s="50"/>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PRESUPUESTO'!C26</f>
        <v>10</v>
      </c>
      <c r="C4" s="4" t="s">
        <v>3</v>
      </c>
      <c r="D4" s="988" t="str">
        <f>+VLOOKUP(B4,'BASE PRESUPUESTO'!C:L,5,FALSE)</f>
        <v>EXCAVACIONES VARIAS SIN CLASIFICAR (INCLUYE RETIRO DE SOBRANTES A UNA DISTANCIA MENOR DE 5 KM)</v>
      </c>
      <c r="E4" s="989"/>
      <c r="F4" s="989"/>
      <c r="G4" s="989"/>
      <c r="H4" s="989"/>
      <c r="I4" s="990"/>
      <c r="J4" s="7" t="s">
        <v>4</v>
      </c>
      <c r="K4" s="8" t="str">
        <f>+VLOOKUP(B4,'BASE PRESUPUESTO'!C:L,6,FALSE)</f>
        <v>M3</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01" t="s">
        <v>56</v>
      </c>
      <c r="G6" s="1002"/>
      <c r="H6" s="1003"/>
      <c r="I6" s="2" t="s">
        <v>7</v>
      </c>
      <c r="J6" s="2" t="s">
        <v>8</v>
      </c>
      <c r="K6" s="3" t="s">
        <v>9</v>
      </c>
    </row>
    <row r="7" spans="1:14" ht="16" thickBot="1">
      <c r="A7" s="1" t="s">
        <v>10</v>
      </c>
      <c r="B7" s="999"/>
      <c r="C7" s="1000"/>
      <c r="D7" s="1000"/>
      <c r="E7" s="20" t="s">
        <v>11</v>
      </c>
      <c r="F7" s="51" t="s">
        <v>51</v>
      </c>
      <c r="G7" s="52" t="s">
        <v>106</v>
      </c>
      <c r="H7" s="52" t="s">
        <v>55</v>
      </c>
      <c r="I7" s="4" t="s">
        <v>1423</v>
      </c>
      <c r="J7" s="4"/>
      <c r="K7" s="21"/>
    </row>
    <row r="8" spans="1:14">
      <c r="A8" s="46"/>
      <c r="B8" s="47"/>
      <c r="C8" s="47"/>
      <c r="D8" s="47"/>
      <c r="E8" s="975" t="s">
        <v>1435</v>
      </c>
      <c r="F8" s="976"/>
      <c r="G8" s="976"/>
      <c r="H8" s="976"/>
      <c r="I8" s="977"/>
      <c r="J8" s="977"/>
      <c r="K8" s="978"/>
    </row>
    <row r="9" spans="1:14">
      <c r="A9" s="46"/>
      <c r="B9" s="47"/>
      <c r="C9" s="47"/>
      <c r="D9" s="47"/>
      <c r="E9" s="543" t="s">
        <v>1437</v>
      </c>
      <c r="F9" s="44">
        <f>+'CARCT VIA'!W11</f>
        <v>226.8</v>
      </c>
      <c r="G9" s="550">
        <f>+'CARCT VIA'!X11</f>
        <v>0.6</v>
      </c>
      <c r="H9" s="44">
        <f>+'CARCT VIA'!Y11-'CARCT VIA'!S8</f>
        <v>0.7</v>
      </c>
      <c r="I9" s="44">
        <f>+F9*G9*H9</f>
        <v>95.256</v>
      </c>
      <c r="J9" s="44">
        <f>+'CARCT VIA'!Z11</f>
        <v>2</v>
      </c>
      <c r="K9" s="44">
        <f>+I9*J9</f>
        <v>190.512</v>
      </c>
      <c r="N9" s="18"/>
    </row>
    <row r="10" spans="1:14">
      <c r="A10" s="46"/>
      <c r="B10" s="47"/>
      <c r="C10" s="47"/>
      <c r="D10" s="47"/>
      <c r="E10" s="65" t="s">
        <v>1813</v>
      </c>
      <c r="F10" s="44">
        <f>3*1.4</f>
        <v>4.1999999999999993</v>
      </c>
      <c r="G10" s="550">
        <f>+'CARCT VIA'!X11</f>
        <v>0.6</v>
      </c>
      <c r="H10" s="44">
        <f>+'CARCT VIA'!Y11-'CARCT VIA'!S8</f>
        <v>0.7</v>
      </c>
      <c r="I10" s="44">
        <f>+F10*G10*H10</f>
        <v>1.7639999999999996</v>
      </c>
      <c r="J10" s="44">
        <f>4*2</f>
        <v>8</v>
      </c>
      <c r="K10" s="44">
        <f>+I10*J10</f>
        <v>14.111999999999997</v>
      </c>
      <c r="N10" s="18"/>
    </row>
    <row r="11" spans="1:14">
      <c r="A11" s="46"/>
      <c r="B11" s="47"/>
      <c r="C11" s="47"/>
      <c r="D11" s="47"/>
      <c r="E11" s="65" t="s">
        <v>1815</v>
      </c>
      <c r="F11" s="44">
        <f>250-F9</f>
        <v>23.199999999999989</v>
      </c>
      <c r="G11" s="550">
        <f>+'CARCT VIA'!X11</f>
        <v>0.6</v>
      </c>
      <c r="H11" s="44">
        <f>+'CARCT VIA'!Y11+'CARCT VIA'!S5+'CARCT VIA'!S4</f>
        <v>1.51</v>
      </c>
      <c r="I11" s="44">
        <f>+F11*G11*H11</f>
        <v>21.019199999999991</v>
      </c>
      <c r="J11" s="44">
        <v>1</v>
      </c>
      <c r="K11" s="44">
        <f>+I11*J11</f>
        <v>21.019199999999991</v>
      </c>
      <c r="N11" s="18"/>
    </row>
    <row r="12" spans="1:14">
      <c r="A12" s="46"/>
      <c r="B12" s="47"/>
      <c r="C12" s="47"/>
      <c r="D12" s="47"/>
      <c r="E12" s="65" t="s">
        <v>1816</v>
      </c>
      <c r="F12" s="44">
        <f>80-F11</f>
        <v>56.800000000000011</v>
      </c>
      <c r="G12" s="550">
        <f>+'CARCT VIA'!X11</f>
        <v>0.6</v>
      </c>
      <c r="H12" s="44">
        <f>+'CARCT VIA'!Y11-'CARCT VIA'!S8</f>
        <v>0.7</v>
      </c>
      <c r="I12" s="44">
        <f>+F12*G12*H12</f>
        <v>23.856000000000002</v>
      </c>
      <c r="J12" s="44">
        <v>1</v>
      </c>
      <c r="K12" s="44">
        <f>+I12*J12</f>
        <v>23.856000000000002</v>
      </c>
      <c r="N12" s="18"/>
    </row>
    <row r="13" spans="1:14">
      <c r="A13" s="46"/>
      <c r="B13" s="47"/>
      <c r="C13" s="47"/>
      <c r="D13" s="47"/>
      <c r="E13" s="65"/>
      <c r="F13" s="44"/>
      <c r="G13" s="508"/>
      <c r="H13" s="44"/>
      <c r="I13" s="44"/>
      <c r="J13" s="44"/>
      <c r="K13" s="44"/>
      <c r="N13" s="18"/>
    </row>
    <row r="14" spans="1:14">
      <c r="A14" s="46"/>
      <c r="B14" s="47"/>
      <c r="C14" s="47"/>
      <c r="D14" s="47"/>
      <c r="E14" s="65"/>
      <c r="F14" s="44"/>
      <c r="G14" s="508"/>
      <c r="H14" s="44"/>
      <c r="I14" s="44"/>
      <c r="J14" s="44"/>
      <c r="K14" s="44"/>
      <c r="N14" s="18"/>
    </row>
    <row r="15" spans="1:14">
      <c r="A15" s="46"/>
      <c r="B15" s="47"/>
      <c r="C15" s="47"/>
      <c r="D15" s="47"/>
      <c r="E15" s="65"/>
      <c r="F15" s="44"/>
      <c r="G15" s="508"/>
      <c r="H15" s="44"/>
      <c r="I15" s="44"/>
      <c r="J15" s="44"/>
      <c r="K15" s="44"/>
      <c r="N15" s="18"/>
    </row>
    <row r="16" spans="1:14">
      <c r="A16" s="46"/>
      <c r="B16" s="47"/>
      <c r="C16" s="47"/>
      <c r="D16" s="47"/>
      <c r="E16" s="65"/>
      <c r="F16" s="44"/>
      <c r="G16" s="508"/>
      <c r="H16" s="44"/>
      <c r="I16" s="44"/>
      <c r="J16" s="44"/>
      <c r="K16" s="44"/>
      <c r="N16" s="18"/>
    </row>
    <row r="17" spans="1:14">
      <c r="A17" s="46"/>
      <c r="B17" s="47"/>
      <c r="C17" s="47"/>
      <c r="D17" s="47"/>
      <c r="E17" s="65"/>
      <c r="F17" s="44"/>
      <c r="G17" s="508"/>
      <c r="H17" s="44"/>
      <c r="I17" s="44"/>
      <c r="J17" s="44"/>
      <c r="K17" s="44"/>
      <c r="N17" s="18"/>
    </row>
    <row r="18" spans="1:14">
      <c r="A18" s="46"/>
      <c r="B18" s="47"/>
      <c r="C18" s="47"/>
      <c r="D18" s="47"/>
      <c r="E18" s="65"/>
      <c r="F18" s="44"/>
      <c r="G18" s="508"/>
      <c r="H18" s="44"/>
      <c r="I18" s="44"/>
      <c r="J18" s="44"/>
      <c r="K18" s="44"/>
      <c r="N18" s="18"/>
    </row>
    <row r="19" spans="1:14">
      <c r="A19" s="46"/>
      <c r="B19" s="47"/>
      <c r="C19" s="47"/>
      <c r="D19" s="47"/>
      <c r="E19" s="65"/>
      <c r="F19" s="44"/>
      <c r="G19" s="508"/>
      <c r="H19" s="44"/>
      <c r="I19" s="44"/>
      <c r="J19" s="44"/>
      <c r="K19" s="44"/>
      <c r="N19" s="18"/>
    </row>
    <row r="20" spans="1:14">
      <c r="A20" s="47"/>
      <c r="B20" s="47"/>
      <c r="C20" s="47"/>
      <c r="D20" s="47"/>
      <c r="E20" s="65"/>
      <c r="F20" s="44"/>
      <c r="G20" s="508"/>
      <c r="H20" s="44"/>
      <c r="I20" s="44"/>
      <c r="J20" s="44"/>
      <c r="K20" s="44"/>
      <c r="N20" s="18"/>
    </row>
    <row r="21" spans="1:14">
      <c r="A21" s="48"/>
      <c r="B21" s="48"/>
      <c r="C21" s="48"/>
      <c r="D21" s="49"/>
      <c r="E21" s="979" t="s">
        <v>50</v>
      </c>
      <c r="F21" s="980"/>
      <c r="G21" s="980"/>
      <c r="H21" s="980"/>
      <c r="I21" s="980"/>
      <c r="J21" s="981"/>
      <c r="K21" s="44">
        <f>SUM(K9:K20)</f>
        <v>249.49919999999997</v>
      </c>
    </row>
  </sheetData>
  <mergeCells count="14">
    <mergeCell ref="A1:G1"/>
    <mergeCell ref="I1:K2"/>
    <mergeCell ref="M1:N1"/>
    <mergeCell ref="A2:D2"/>
    <mergeCell ref="F2:G2"/>
    <mergeCell ref="E8:K8"/>
    <mergeCell ref="E21:J21"/>
    <mergeCell ref="A3:C3"/>
    <mergeCell ref="D3:K3"/>
    <mergeCell ref="D4:I4"/>
    <mergeCell ref="A5:K5"/>
    <mergeCell ref="A6:D6"/>
    <mergeCell ref="B7:D7"/>
    <mergeCell ref="F6:H6"/>
  </mergeCells>
  <hyperlinks>
    <hyperlink ref="M1:N1" location="'BASE PRESUPUESTO'!A1" display="INDICE " xr:uid="{00000000-0004-0000-1500-000000000000}"/>
  </hyperlinks>
  <pageMargins left="0.7" right="0.7" top="0.75" bottom="0.75" header="0.3" footer="0.3"/>
  <pageSetup paperSize="9" scale="4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pageSetUpPr fitToPage="1"/>
  </sheetPr>
  <dimension ref="A1:N18"/>
  <sheetViews>
    <sheetView zoomScale="85" zoomScaleNormal="85" zoomScaleSheetLayoutView="85" workbookViewId="0">
      <selection activeCell="F12" sqref="F12"/>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PRESUPUESTO'!C28</f>
        <v>12</v>
      </c>
      <c r="C4" s="4" t="s">
        <v>3</v>
      </c>
      <c r="D4" s="988" t="str">
        <f>+VLOOKUP(B4,'BASE PRESUPUESTO'!C:L,5,FALSE)</f>
        <v>MATERIAL GRANULAR FILTRANTE</v>
      </c>
      <c r="E4" s="989"/>
      <c r="F4" s="989"/>
      <c r="G4" s="989"/>
      <c r="H4" s="989"/>
      <c r="I4" s="990"/>
      <c r="J4" s="7" t="s">
        <v>4</v>
      </c>
      <c r="K4" s="8" t="str">
        <f>+VLOOKUP(B4,'BASE PRESUPUESTO'!C:L,6,FALSE)</f>
        <v>M3</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2" t="s">
        <v>8</v>
      </c>
      <c r="K6" s="3" t="s">
        <v>9</v>
      </c>
    </row>
    <row r="7" spans="1:14" ht="16" thickBot="1">
      <c r="A7" s="1" t="s">
        <v>10</v>
      </c>
      <c r="B7" s="999"/>
      <c r="C7" s="1000"/>
      <c r="D7" s="1000"/>
      <c r="E7" s="20" t="s">
        <v>11</v>
      </c>
      <c r="F7" s="51" t="s">
        <v>93</v>
      </c>
      <c r="G7" s="52" t="s">
        <v>52</v>
      </c>
      <c r="H7" s="52" t="s">
        <v>94</v>
      </c>
      <c r="I7" s="4" t="s">
        <v>57</v>
      </c>
      <c r="J7" s="4"/>
      <c r="K7" s="21"/>
    </row>
    <row r="8" spans="1:14" ht="14.5" customHeight="1">
      <c r="A8" s="46"/>
      <c r="B8" s="47"/>
      <c r="C8" s="47"/>
      <c r="D8" s="47"/>
      <c r="E8" s="1032" t="s">
        <v>1437</v>
      </c>
      <c r="F8" s="1033"/>
      <c r="G8" s="1033"/>
      <c r="H8" s="1033"/>
      <c r="I8" s="1034"/>
      <c r="J8" s="1034"/>
      <c r="K8" s="1035"/>
      <c r="M8" t="s">
        <v>101</v>
      </c>
    </row>
    <row r="9" spans="1:14">
      <c r="A9" s="46"/>
      <c r="B9" s="47"/>
      <c r="C9" s="47"/>
      <c r="D9" s="47"/>
      <c r="E9" s="65" t="str">
        <f>+'CARCT VIA'!V11</f>
        <v>FILTRO</v>
      </c>
      <c r="F9" s="65">
        <f>+'CARCT VIA'!W11</f>
        <v>226.8</v>
      </c>
      <c r="G9" s="65">
        <f>+'CARCT VIA'!X11</f>
        <v>0.6</v>
      </c>
      <c r="H9" s="65">
        <f>+'CARCT VIA'!Y11-'CARCT VIA'!S8</f>
        <v>0.7</v>
      </c>
      <c r="I9" s="44">
        <f>F9*G9*H9</f>
        <v>95.256</v>
      </c>
      <c r="J9" s="44">
        <f>+'CARCT VIA'!Z11</f>
        <v>2</v>
      </c>
      <c r="K9" s="44">
        <f>I9*J9</f>
        <v>190.512</v>
      </c>
      <c r="M9" s="44">
        <v>2</v>
      </c>
      <c r="N9" s="18"/>
    </row>
    <row r="10" spans="1:14">
      <c r="A10" s="47"/>
      <c r="B10" s="47"/>
      <c r="C10" s="47"/>
      <c r="D10" s="47"/>
      <c r="E10" s="65" t="s">
        <v>1813</v>
      </c>
      <c r="F10" s="65">
        <f>3*1.4</f>
        <v>4.1999999999999993</v>
      </c>
      <c r="G10" s="65">
        <v>0.6</v>
      </c>
      <c r="H10" s="65">
        <f>+'CARCT VIA'!Y11-'CARCT VIA'!S8</f>
        <v>0.7</v>
      </c>
      <c r="I10" s="44">
        <f>F10*G10*H10</f>
        <v>1.7639999999999996</v>
      </c>
      <c r="J10" s="65">
        <f>4*2</f>
        <v>8</v>
      </c>
      <c r="K10" s="44">
        <f>I10*J10</f>
        <v>14.111999999999997</v>
      </c>
      <c r="M10" s="44">
        <v>1</v>
      </c>
    </row>
    <row r="11" spans="1:14">
      <c r="A11" s="47"/>
      <c r="B11" s="47"/>
      <c r="C11" s="47"/>
      <c r="D11" s="47"/>
      <c r="E11" s="44" t="s">
        <v>1815</v>
      </c>
      <c r="F11" s="65">
        <f>250-F9</f>
        <v>23.199999999999989</v>
      </c>
      <c r="G11" s="65">
        <f>+'CARCT VIA'!X11</f>
        <v>0.6</v>
      </c>
      <c r="H11" s="65">
        <v>0.3</v>
      </c>
      <c r="I11" s="44">
        <f>F11*G11*H11</f>
        <v>4.1759999999999975</v>
      </c>
      <c r="J11" s="65">
        <v>1</v>
      </c>
      <c r="K11" s="44">
        <f>I11*J11</f>
        <v>4.1759999999999975</v>
      </c>
      <c r="M11" s="44">
        <v>2</v>
      </c>
    </row>
    <row r="12" spans="1:14">
      <c r="A12" s="47"/>
      <c r="B12" s="47"/>
      <c r="C12" s="47"/>
      <c r="D12" s="47"/>
      <c r="E12" s="44" t="s">
        <v>1816</v>
      </c>
      <c r="F12" s="65">
        <f>80-F11</f>
        <v>56.800000000000011</v>
      </c>
      <c r="G12" s="65">
        <f>+'CARCT VIA'!X11</f>
        <v>0.6</v>
      </c>
      <c r="H12" s="65">
        <f>+'CARCT VIA'!Y11-'CARCT VIA'!S8</f>
        <v>0.7</v>
      </c>
      <c r="I12" s="44">
        <f>F12*G12*H12</f>
        <v>23.856000000000002</v>
      </c>
      <c r="J12" s="65">
        <v>1</v>
      </c>
      <c r="K12" s="44">
        <f>I12*J12</f>
        <v>23.856000000000002</v>
      </c>
      <c r="M12" s="67"/>
    </row>
    <row r="13" spans="1:14">
      <c r="A13" s="47"/>
      <c r="B13" s="47"/>
      <c r="C13" s="47"/>
      <c r="D13" s="47"/>
      <c r="E13" s="65"/>
      <c r="F13" s="65"/>
      <c r="G13" s="65"/>
      <c r="H13" s="65"/>
      <c r="I13" s="44"/>
      <c r="J13" s="65"/>
      <c r="K13" s="44"/>
      <c r="M13" s="67"/>
    </row>
    <row r="14" spans="1:14">
      <c r="A14" s="47"/>
      <c r="B14" s="47"/>
      <c r="C14" s="47"/>
      <c r="D14" s="47"/>
      <c r="E14" s="65"/>
      <c r="F14" s="65"/>
      <c r="G14" s="65"/>
      <c r="H14" s="65"/>
      <c r="I14" s="44"/>
      <c r="J14" s="65"/>
      <c r="K14" s="44"/>
      <c r="M14" s="67"/>
    </row>
    <row r="15" spans="1:14">
      <c r="A15" s="47"/>
      <c r="B15" s="47"/>
      <c r="C15" s="47"/>
      <c r="D15" s="47"/>
      <c r="E15" s="65"/>
      <c r="F15" s="65"/>
      <c r="G15" s="65"/>
      <c r="H15" s="65"/>
      <c r="I15" s="44"/>
      <c r="J15" s="65"/>
      <c r="K15" s="44"/>
      <c r="M15" s="67"/>
    </row>
    <row r="16" spans="1:14">
      <c r="A16" s="47"/>
      <c r="B16" s="47"/>
      <c r="C16" s="47"/>
      <c r="D16" s="47"/>
      <c r="E16" s="65"/>
      <c r="F16" s="44"/>
      <c r="G16" s="44"/>
      <c r="H16" s="44"/>
      <c r="I16" s="44"/>
      <c r="J16" s="44"/>
      <c r="K16" s="44"/>
      <c r="M16" s="67"/>
    </row>
    <row r="17" spans="1:13">
      <c r="A17" s="47"/>
      <c r="B17" s="47"/>
      <c r="C17" s="47"/>
      <c r="D17" s="47"/>
      <c r="E17" s="65"/>
      <c r="F17" s="44"/>
      <c r="G17" s="44"/>
      <c r="H17" s="44"/>
      <c r="I17" s="44"/>
      <c r="J17" s="44"/>
      <c r="K17" s="44"/>
      <c r="M17" s="67"/>
    </row>
    <row r="18" spans="1:13">
      <c r="E18" s="979" t="s">
        <v>50</v>
      </c>
      <c r="F18" s="980"/>
      <c r="G18" s="980"/>
      <c r="H18" s="980"/>
      <c r="I18" s="980"/>
      <c r="J18" s="981"/>
      <c r="K18" s="44">
        <f>SUM(K9:K17)</f>
        <v>232.65599999999998</v>
      </c>
    </row>
  </sheetData>
  <mergeCells count="14">
    <mergeCell ref="A3:C3"/>
    <mergeCell ref="D3:K3"/>
    <mergeCell ref="A1:G1"/>
    <mergeCell ref="I1:K2"/>
    <mergeCell ref="M1:N1"/>
    <mergeCell ref="A2:D2"/>
    <mergeCell ref="F2:G2"/>
    <mergeCell ref="E18:J18"/>
    <mergeCell ref="D4:I4"/>
    <mergeCell ref="A5:K5"/>
    <mergeCell ref="A6:D6"/>
    <mergeCell ref="F6:H6"/>
    <mergeCell ref="B7:D7"/>
    <mergeCell ref="E8:K8"/>
  </mergeCells>
  <hyperlinks>
    <hyperlink ref="M1:N1" location="'BASE PRESUPUESTO'!A1" display="INDICE " xr:uid="{00000000-0004-0000-1600-000000000000}"/>
  </hyperlinks>
  <pageMargins left="0.7" right="0.7" top="0.75" bottom="0.75" header="0.3" footer="0.3"/>
  <pageSetup paperSize="9" scale="50"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pageSetUpPr fitToPage="1"/>
  </sheetPr>
  <dimension ref="A1:N19"/>
  <sheetViews>
    <sheetView zoomScale="85" zoomScaleNormal="85" zoomScaleSheetLayoutView="85" workbookViewId="0">
      <selection activeCell="F27" sqref="F27"/>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PRESUPUESTO'!C29</f>
        <v>13</v>
      </c>
      <c r="C4" s="4" t="s">
        <v>3</v>
      </c>
      <c r="D4" s="988" t="str">
        <f>+VLOOKUP(B4,'BASE PRESUPUESTO'!C:L,5,FALSE)</f>
        <v>TUBERÍA DRENAJE PVC 110, INC TRITURADO</v>
      </c>
      <c r="E4" s="989"/>
      <c r="F4" s="989"/>
      <c r="G4" s="989"/>
      <c r="H4" s="989"/>
      <c r="I4" s="990"/>
      <c r="J4" s="7" t="s">
        <v>4</v>
      </c>
      <c r="K4" s="8" t="str">
        <f>+VLOOKUP(B4,'BASE PRESUPUESTO'!C:L,6,FALSE)</f>
        <v>ML</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2" t="s">
        <v>8</v>
      </c>
      <c r="K6" s="3" t="s">
        <v>9</v>
      </c>
    </row>
    <row r="7" spans="1:14" ht="16" thickBot="1">
      <c r="A7" s="1" t="s">
        <v>10</v>
      </c>
      <c r="B7" s="999"/>
      <c r="C7" s="1000"/>
      <c r="D7" s="1000"/>
      <c r="E7" s="20" t="s">
        <v>11</v>
      </c>
      <c r="F7" s="51" t="s">
        <v>93</v>
      </c>
      <c r="G7" s="52" t="s">
        <v>52</v>
      </c>
      <c r="H7" s="52" t="s">
        <v>94</v>
      </c>
      <c r="I7" s="4" t="s">
        <v>57</v>
      </c>
      <c r="J7" s="4"/>
      <c r="K7" s="21"/>
    </row>
    <row r="8" spans="1:14" ht="14.5" customHeight="1">
      <c r="A8" s="46"/>
      <c r="B8" s="47"/>
      <c r="C8" s="47"/>
      <c r="D8" s="47"/>
      <c r="E8" s="1032" t="s">
        <v>1437</v>
      </c>
      <c r="F8" s="1033"/>
      <c r="G8" s="1033"/>
      <c r="H8" s="1033"/>
      <c r="I8" s="1034"/>
      <c r="J8" s="1034"/>
      <c r="K8" s="1035"/>
      <c r="M8" t="s">
        <v>101</v>
      </c>
    </row>
    <row r="9" spans="1:14">
      <c r="A9" s="46"/>
      <c r="B9" s="47"/>
      <c r="C9" s="47"/>
      <c r="D9" s="47"/>
      <c r="E9" s="65" t="str">
        <f>+'CARCT VIA'!V11</f>
        <v>FILTRO</v>
      </c>
      <c r="F9" s="65">
        <f>+'CARCT VIA'!W11</f>
        <v>226.8</v>
      </c>
      <c r="G9" s="65"/>
      <c r="H9" s="65"/>
      <c r="I9" s="44">
        <f>+F9</f>
        <v>226.8</v>
      </c>
      <c r="J9" s="44">
        <f>+'CARCT VIA'!Z11</f>
        <v>2</v>
      </c>
      <c r="K9" s="44">
        <f>I9*J9</f>
        <v>453.6</v>
      </c>
      <c r="M9" s="44">
        <v>2</v>
      </c>
      <c r="N9" s="18"/>
    </row>
    <row r="10" spans="1:14">
      <c r="A10" s="46"/>
      <c r="B10" s="47"/>
      <c r="C10" s="47"/>
      <c r="D10" s="47"/>
      <c r="E10" s="65" t="s">
        <v>1813</v>
      </c>
      <c r="F10" s="65">
        <f>3*1.4</f>
        <v>4.1999999999999993</v>
      </c>
      <c r="G10" s="65"/>
      <c r="H10" s="65"/>
      <c r="I10" s="44">
        <f>+F10</f>
        <v>4.1999999999999993</v>
      </c>
      <c r="J10" s="65">
        <f>4*2</f>
        <v>8</v>
      </c>
      <c r="K10" s="44">
        <f>I10*J10</f>
        <v>33.599999999999994</v>
      </c>
      <c r="M10" s="44"/>
      <c r="N10" s="18"/>
    </row>
    <row r="11" spans="1:14">
      <c r="A11" s="46"/>
      <c r="B11" s="47"/>
      <c r="C11" s="47"/>
      <c r="D11" s="47"/>
      <c r="E11" s="44" t="s">
        <v>1815</v>
      </c>
      <c r="F11" s="65">
        <f>250-F9</f>
        <v>23.199999999999989</v>
      </c>
      <c r="G11" s="65"/>
      <c r="H11" s="65"/>
      <c r="I11" s="44">
        <f>+F11</f>
        <v>23.199999999999989</v>
      </c>
      <c r="J11" s="65">
        <v>1</v>
      </c>
      <c r="K11" s="44">
        <f>I11*J11</f>
        <v>23.199999999999989</v>
      </c>
      <c r="M11" s="44"/>
      <c r="N11" s="18"/>
    </row>
    <row r="12" spans="1:14">
      <c r="A12" s="46"/>
      <c r="B12" s="47"/>
      <c r="C12" s="47"/>
      <c r="D12" s="47"/>
      <c r="E12" s="44" t="s">
        <v>1816</v>
      </c>
      <c r="F12" s="65">
        <f>80-F11</f>
        <v>56.800000000000011</v>
      </c>
      <c r="G12" s="65"/>
      <c r="H12" s="65"/>
      <c r="I12" s="44">
        <f>+F12</f>
        <v>56.800000000000011</v>
      </c>
      <c r="J12" s="65">
        <v>1</v>
      </c>
      <c r="K12" s="44">
        <f t="shared" ref="K12" si="0">I12*J12</f>
        <v>56.800000000000011</v>
      </c>
      <c r="M12" s="44"/>
      <c r="N12" s="18"/>
    </row>
    <row r="13" spans="1:14">
      <c r="A13" s="46"/>
      <c r="B13" s="47"/>
      <c r="C13" s="47"/>
      <c r="D13" s="47"/>
      <c r="E13" s="65"/>
      <c r="F13" s="65"/>
      <c r="G13" s="65"/>
      <c r="H13" s="65"/>
      <c r="I13" s="44"/>
      <c r="J13" s="65"/>
      <c r="K13" s="44"/>
      <c r="M13" s="44"/>
      <c r="N13" s="18"/>
    </row>
    <row r="14" spans="1:14">
      <c r="A14" s="46"/>
      <c r="B14" s="47"/>
      <c r="C14" s="47"/>
      <c r="D14" s="47"/>
      <c r="E14" s="65"/>
      <c r="F14" s="65"/>
      <c r="G14" s="65"/>
      <c r="H14" s="65"/>
      <c r="I14" s="44"/>
      <c r="J14" s="65"/>
      <c r="K14" s="44"/>
      <c r="M14" s="44"/>
      <c r="N14" s="18"/>
    </row>
    <row r="15" spans="1:14">
      <c r="A15" s="46"/>
      <c r="B15" s="47"/>
      <c r="C15" s="47"/>
      <c r="D15" s="47"/>
      <c r="E15" s="65"/>
      <c r="F15" s="65"/>
      <c r="G15" s="65"/>
      <c r="H15" s="65"/>
      <c r="I15" s="44"/>
      <c r="J15" s="65"/>
      <c r="K15" s="44"/>
      <c r="M15" s="44"/>
      <c r="N15" s="18"/>
    </row>
    <row r="16" spans="1:14">
      <c r="A16" s="47"/>
      <c r="B16" s="47"/>
      <c r="C16" s="47"/>
      <c r="D16" s="47"/>
      <c r="E16" s="65"/>
      <c r="F16" s="65"/>
      <c r="G16" s="65"/>
      <c r="H16" s="65"/>
      <c r="I16" s="44"/>
      <c r="J16" s="65"/>
      <c r="K16" s="44"/>
      <c r="M16" s="67"/>
    </row>
    <row r="17" spans="1:13">
      <c r="A17" s="47"/>
      <c r="B17" s="47"/>
      <c r="C17" s="47"/>
      <c r="D17" s="47"/>
      <c r="E17" s="65"/>
      <c r="F17" s="65"/>
      <c r="G17" s="65"/>
      <c r="H17" s="65"/>
      <c r="I17" s="44"/>
      <c r="J17" s="65"/>
      <c r="K17" s="44"/>
      <c r="M17" s="67"/>
    </row>
    <row r="18" spans="1:13">
      <c r="A18" s="47"/>
      <c r="B18" s="47"/>
      <c r="C18" s="47"/>
      <c r="D18" s="47"/>
      <c r="E18" s="44"/>
      <c r="F18" s="44"/>
      <c r="G18" s="44"/>
      <c r="H18" s="44"/>
      <c r="I18" s="44"/>
      <c r="J18" s="44"/>
      <c r="K18" s="44"/>
      <c r="M18" s="67"/>
    </row>
    <row r="19" spans="1:13">
      <c r="E19" s="1021" t="s">
        <v>50</v>
      </c>
      <c r="F19" s="1021"/>
      <c r="G19" s="1021"/>
      <c r="H19" s="1021"/>
      <c r="I19" s="1021"/>
      <c r="J19" s="1021"/>
      <c r="K19" s="44">
        <f>SUM(K9:K18)</f>
        <v>567.20000000000005</v>
      </c>
    </row>
  </sheetData>
  <mergeCells count="14">
    <mergeCell ref="M1:N1"/>
    <mergeCell ref="A2:D2"/>
    <mergeCell ref="F2:G2"/>
    <mergeCell ref="E19:J19"/>
    <mergeCell ref="D4:I4"/>
    <mergeCell ref="A5:K5"/>
    <mergeCell ref="A6:D6"/>
    <mergeCell ref="F6:H6"/>
    <mergeCell ref="B7:D7"/>
    <mergeCell ref="E8:K8"/>
    <mergeCell ref="A3:C3"/>
    <mergeCell ref="D3:K3"/>
    <mergeCell ref="A1:G1"/>
    <mergeCell ref="I1:K2"/>
  </mergeCells>
  <hyperlinks>
    <hyperlink ref="M1:N1" location="'BASE PRESUPUESTO'!A1" display="INDICE " xr:uid="{00000000-0004-0000-1700-000000000000}"/>
  </hyperlinks>
  <pageMargins left="0.7" right="0.7" top="0.75" bottom="0.75" header="0.3" footer="0.3"/>
  <pageSetup paperSize="9" scale="50"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5"/>
    <pageSetUpPr fitToPage="1"/>
  </sheetPr>
  <dimension ref="A1:N29"/>
  <sheetViews>
    <sheetView zoomScale="70" zoomScaleNormal="70" zoomScaleSheetLayoutView="85" workbookViewId="0">
      <selection activeCell="K4" sqref="K4"/>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62.6640625" bestFit="1" customWidth="1"/>
    <col min="6" max="6" width="11.66406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1010"/>
      <c r="I1" s="1012"/>
      <c r="J1" s="1012"/>
      <c r="K1" s="1013"/>
      <c r="M1" s="1016" t="s">
        <v>58</v>
      </c>
      <c r="N1" s="1016"/>
    </row>
    <row r="2" spans="1:14" ht="26.5" customHeight="1" thickBot="1">
      <c r="A2" s="1010" t="s">
        <v>53</v>
      </c>
      <c r="B2" s="1017"/>
      <c r="C2" s="1017"/>
      <c r="D2" s="1018"/>
      <c r="E2" s="5" t="s">
        <v>54</v>
      </c>
      <c r="F2" s="1019" t="s">
        <v>59</v>
      </c>
      <c r="G2" s="1020"/>
      <c r="H2" s="1011"/>
      <c r="I2" s="1014"/>
      <c r="J2" s="1014"/>
      <c r="K2" s="1015"/>
    </row>
    <row r="3" spans="1:14" ht="29" customHeight="1">
      <c r="A3" s="982" t="s">
        <v>1</v>
      </c>
      <c r="B3" s="983"/>
      <c r="C3" s="984"/>
      <c r="D3" s="985" t="e">
        <f>'BASE PRESUPUESTO'!#REF!</f>
        <v>#REF!</v>
      </c>
      <c r="E3" s="986"/>
      <c r="F3" s="986"/>
      <c r="G3" s="986"/>
      <c r="H3" s="986"/>
      <c r="I3" s="986"/>
      <c r="J3" s="986"/>
      <c r="K3" s="987"/>
    </row>
    <row r="4" spans="1:14" ht="30.5" customHeight="1" thickBot="1">
      <c r="A4" s="6" t="s">
        <v>2</v>
      </c>
      <c r="B4" s="45">
        <f>+'BASE PRESUPUESTO'!C32</f>
        <v>14</v>
      </c>
      <c r="C4" s="4" t="s">
        <v>3</v>
      </c>
      <c r="D4" s="988" t="str">
        <f>+VLOOKUP(B4,'BASE PRESUPUESTO'!C:L,5,FALSE)</f>
        <v>NIVELACIÓN DE POZOS DE INSPECCIÓN Di=1.20M, E=0.25M, H=0,21M(INCLUYE PAÑETE INTERNO Y DEMOLICIÓN)</v>
      </c>
      <c r="E4" s="989"/>
      <c r="F4" s="989"/>
      <c r="G4" s="989"/>
      <c r="H4" s="989"/>
      <c r="I4" s="990"/>
      <c r="J4" s="7" t="s">
        <v>4</v>
      </c>
      <c r="K4" s="8" t="str">
        <f>+VLOOKUP(B4,'BASE PRESUPUESTO'!C:L,6,FALSE)</f>
        <v>UN</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996" t="s">
        <v>56</v>
      </c>
      <c r="G6" s="997"/>
      <c r="H6" s="998"/>
      <c r="I6" s="2" t="s">
        <v>7</v>
      </c>
      <c r="J6" s="2" t="s">
        <v>8</v>
      </c>
      <c r="K6" s="3" t="s">
        <v>9</v>
      </c>
    </row>
    <row r="7" spans="1:14" ht="16" thickBot="1">
      <c r="A7" s="1" t="s">
        <v>10</v>
      </c>
      <c r="B7" s="999"/>
      <c r="C7" s="1000"/>
      <c r="D7" s="1000"/>
      <c r="E7" s="20" t="s">
        <v>11</v>
      </c>
      <c r="F7" s="1001" t="s">
        <v>217</v>
      </c>
      <c r="G7" s="1002"/>
      <c r="H7" s="1003"/>
      <c r="I7" s="4" t="s">
        <v>259</v>
      </c>
      <c r="J7" s="4"/>
      <c r="K7" s="21"/>
    </row>
    <row r="8" spans="1:14">
      <c r="A8" s="46"/>
      <c r="B8" s="47"/>
      <c r="C8" s="47"/>
      <c r="D8" s="47"/>
      <c r="E8" s="975" t="s">
        <v>102</v>
      </c>
      <c r="F8" s="976"/>
      <c r="G8" s="976"/>
      <c r="H8" s="976"/>
      <c r="I8" s="977"/>
      <c r="J8" s="977"/>
      <c r="K8" s="978"/>
    </row>
    <row r="9" spans="1:14" ht="17">
      <c r="A9" s="46"/>
      <c r="B9" s="47"/>
      <c r="C9" s="47"/>
      <c r="D9" s="47"/>
      <c r="E9" s="186" t="s">
        <v>1782</v>
      </c>
      <c r="F9" s="1004">
        <v>9</v>
      </c>
      <c r="G9" s="1005"/>
      <c r="H9" s="1006"/>
      <c r="I9" s="84">
        <f>+F9</f>
        <v>9</v>
      </c>
      <c r="J9" s="84">
        <v>1</v>
      </c>
      <c r="K9" s="84">
        <f>I9*J9</f>
        <v>9</v>
      </c>
      <c r="N9" s="18"/>
    </row>
    <row r="10" spans="1:14" ht="16">
      <c r="A10" s="46"/>
      <c r="B10" s="47"/>
      <c r="C10" s="47"/>
      <c r="D10" s="47"/>
      <c r="E10" s="186"/>
      <c r="F10" s="502"/>
      <c r="G10" s="502"/>
      <c r="H10" s="502"/>
      <c r="I10" s="84"/>
      <c r="J10" s="84"/>
      <c r="K10" s="84"/>
      <c r="N10" s="18"/>
    </row>
    <row r="11" spans="1:14" ht="16">
      <c r="A11" s="47"/>
      <c r="B11" s="47"/>
      <c r="C11" s="47"/>
      <c r="D11" s="47"/>
      <c r="E11" s="186"/>
      <c r="F11" s="502"/>
      <c r="G11" s="502"/>
      <c r="H11" s="502"/>
      <c r="I11" s="84"/>
      <c r="J11" s="84"/>
      <c r="K11" s="84"/>
      <c r="N11" s="18"/>
    </row>
    <row r="12" spans="1:14" ht="16">
      <c r="A12" s="47"/>
      <c r="B12" s="47"/>
      <c r="C12" s="47"/>
      <c r="D12" s="47"/>
      <c r="E12" s="186"/>
      <c r="F12" s="502"/>
      <c r="G12" s="502"/>
      <c r="H12" s="502"/>
      <c r="I12" s="84"/>
      <c r="J12" s="84"/>
      <c r="K12" s="84"/>
      <c r="N12" s="18"/>
    </row>
    <row r="13" spans="1:14" ht="16">
      <c r="A13" s="47"/>
      <c r="B13" s="47"/>
      <c r="C13" s="47"/>
      <c r="D13" s="47"/>
      <c r="E13" s="186"/>
      <c r="F13" s="502"/>
      <c r="G13" s="502"/>
      <c r="H13" s="502"/>
      <c r="I13" s="84"/>
      <c r="J13" s="84"/>
      <c r="K13" s="84"/>
      <c r="N13" s="18"/>
    </row>
    <row r="14" spans="1:14" ht="16">
      <c r="A14" s="47"/>
      <c r="B14" s="47"/>
      <c r="C14" s="47"/>
      <c r="D14" s="47"/>
      <c r="E14" s="186"/>
      <c r="F14" s="502"/>
      <c r="G14" s="502"/>
      <c r="H14" s="502"/>
      <c r="I14" s="84"/>
      <c r="J14" s="84"/>
      <c r="K14" s="84"/>
      <c r="N14" s="18"/>
    </row>
    <row r="15" spans="1:14" ht="16">
      <c r="A15" s="47"/>
      <c r="B15" s="47"/>
      <c r="C15" s="47"/>
      <c r="D15" s="47"/>
      <c r="E15" s="186"/>
      <c r="F15" s="502"/>
      <c r="G15" s="502"/>
      <c r="H15" s="502"/>
      <c r="I15" s="84"/>
      <c r="J15" s="84"/>
      <c r="K15" s="84"/>
      <c r="N15" s="18"/>
    </row>
    <row r="16" spans="1:14" ht="16">
      <c r="A16" s="47"/>
      <c r="B16" s="47"/>
      <c r="C16" s="47"/>
      <c r="D16" s="47"/>
      <c r="E16" s="186"/>
      <c r="F16" s="502"/>
      <c r="G16" s="502"/>
      <c r="H16" s="502"/>
      <c r="I16" s="84"/>
      <c r="J16" s="84"/>
      <c r="K16" s="84"/>
      <c r="N16" s="18"/>
    </row>
    <row r="17" spans="1:14" ht="16">
      <c r="A17" s="47"/>
      <c r="B17" s="47"/>
      <c r="C17" s="47"/>
      <c r="D17" s="47"/>
      <c r="E17" s="186"/>
      <c r="F17" s="502"/>
      <c r="G17" s="502"/>
      <c r="H17" s="502"/>
      <c r="I17" s="84"/>
      <c r="J17" s="84"/>
      <c r="K17" s="84"/>
      <c r="N17" s="18"/>
    </row>
    <row r="18" spans="1:14" ht="16">
      <c r="A18" s="47"/>
      <c r="B18" s="47"/>
      <c r="C18" s="47"/>
      <c r="D18" s="47"/>
      <c r="E18" s="186"/>
      <c r="F18" s="502"/>
      <c r="G18" s="502"/>
      <c r="H18" s="502"/>
      <c r="I18" s="84"/>
      <c r="J18" s="84"/>
      <c r="K18" s="84"/>
      <c r="N18" s="18"/>
    </row>
    <row r="19" spans="1:14" ht="16">
      <c r="A19" s="47"/>
      <c r="B19" s="47"/>
      <c r="C19" s="47"/>
      <c r="D19" s="47"/>
      <c r="E19" s="186"/>
      <c r="F19" s="502"/>
      <c r="G19" s="502"/>
      <c r="H19" s="502"/>
      <c r="I19" s="84"/>
      <c r="J19" s="84"/>
      <c r="K19" s="84"/>
      <c r="N19" s="18"/>
    </row>
    <row r="20" spans="1:14" ht="16">
      <c r="A20" s="47"/>
      <c r="B20" s="47"/>
      <c r="C20" s="47"/>
      <c r="D20" s="47"/>
      <c r="E20" s="186"/>
      <c r="F20" s="502"/>
      <c r="G20" s="502"/>
      <c r="H20" s="502"/>
      <c r="I20" s="84"/>
      <c r="J20" s="84"/>
      <c r="K20" s="84"/>
      <c r="N20" s="18"/>
    </row>
    <row r="21" spans="1:14" ht="16">
      <c r="A21" s="47"/>
      <c r="B21" s="47"/>
      <c r="C21" s="47"/>
      <c r="D21" s="47"/>
      <c r="E21" s="186"/>
      <c r="F21" s="502"/>
      <c r="G21" s="502"/>
      <c r="H21" s="502"/>
      <c r="I21" s="84"/>
      <c r="J21" s="84"/>
      <c r="K21" s="84"/>
      <c r="N21" s="18"/>
    </row>
    <row r="22" spans="1:14" ht="16">
      <c r="A22" s="47"/>
      <c r="B22" s="47"/>
      <c r="C22" s="47"/>
      <c r="D22" s="47"/>
      <c r="E22" s="186"/>
      <c r="F22" s="84"/>
      <c r="G22" s="84"/>
      <c r="H22" s="84"/>
      <c r="I22" s="84"/>
      <c r="J22" s="84"/>
      <c r="K22" s="84"/>
      <c r="N22" s="18"/>
    </row>
    <row r="23" spans="1:14" ht="16">
      <c r="A23" s="47"/>
      <c r="B23" s="47"/>
      <c r="C23" s="47"/>
      <c r="D23" s="47"/>
      <c r="E23" s="186"/>
      <c r="F23" s="84"/>
      <c r="G23" s="84"/>
      <c r="H23" s="84"/>
      <c r="I23" s="84"/>
      <c r="J23" s="84"/>
      <c r="K23" s="84"/>
      <c r="N23" s="18"/>
    </row>
    <row r="24" spans="1:14" ht="16">
      <c r="A24" s="47"/>
      <c r="B24" s="47"/>
      <c r="C24" s="47"/>
      <c r="D24" s="47"/>
      <c r="E24" s="186"/>
      <c r="F24" s="84"/>
      <c r="G24" s="84"/>
      <c r="H24" s="84"/>
      <c r="I24" s="84"/>
      <c r="J24" s="84"/>
      <c r="K24" s="84"/>
      <c r="N24" s="18"/>
    </row>
    <row r="25" spans="1:14" ht="16">
      <c r="A25" s="47"/>
      <c r="B25" s="47"/>
      <c r="C25" s="47"/>
      <c r="D25" s="47"/>
      <c r="E25" s="186"/>
      <c r="F25" s="84"/>
      <c r="G25" s="84"/>
      <c r="H25" s="84"/>
      <c r="I25" s="84"/>
      <c r="J25" s="84"/>
      <c r="K25" s="84"/>
      <c r="N25" s="18"/>
    </row>
    <row r="26" spans="1:14" ht="18">
      <c r="A26" s="48"/>
      <c r="B26" s="48"/>
      <c r="C26" s="48"/>
      <c r="D26" s="49"/>
      <c r="E26" s="979" t="s">
        <v>50</v>
      </c>
      <c r="F26" s="980"/>
      <c r="G26" s="980"/>
      <c r="H26" s="980"/>
      <c r="I26" s="980"/>
      <c r="J26" s="981"/>
      <c r="K26" s="97">
        <f>+IF(SUM(K9:K25)&gt;0,SUM(K9:K25),0)</f>
        <v>9</v>
      </c>
    </row>
    <row r="29" spans="1:14">
      <c r="F29" s="18"/>
    </row>
  </sheetData>
  <mergeCells count="17">
    <mergeCell ref="A1:G1"/>
    <mergeCell ref="H1:H2"/>
    <mergeCell ref="I1:K2"/>
    <mergeCell ref="M1:N1"/>
    <mergeCell ref="A2:D2"/>
    <mergeCell ref="F2:G2"/>
    <mergeCell ref="B7:D7"/>
    <mergeCell ref="E8:K8"/>
    <mergeCell ref="E26:J26"/>
    <mergeCell ref="A3:C3"/>
    <mergeCell ref="D3:K3"/>
    <mergeCell ref="D4:I4"/>
    <mergeCell ref="A5:K5"/>
    <mergeCell ref="A6:D6"/>
    <mergeCell ref="F6:H6"/>
    <mergeCell ref="F9:H9"/>
    <mergeCell ref="F7:H7"/>
  </mergeCells>
  <hyperlinks>
    <hyperlink ref="M1:N1" location="'BASE PRESUPUESTO'!A1" display="INDICE " xr:uid="{00000000-0004-0000-1800-000000000000}"/>
  </hyperlinks>
  <pageMargins left="0.7" right="0.7" top="0.75" bottom="0.75" header="0.3" footer="0.3"/>
  <pageSetup paperSize="9" scale="46"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3" tint="0.39997558519241921"/>
  </sheetPr>
  <dimension ref="A1:N17"/>
  <sheetViews>
    <sheetView zoomScale="70" zoomScaleNormal="70" workbookViewId="0">
      <selection activeCell="J10" sqref="J10"/>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'[7]BASE PRESUPUESTO'!#REF!</f>
        <v>#REF!</v>
      </c>
      <c r="E3" s="986"/>
      <c r="F3" s="986"/>
      <c r="G3" s="986"/>
      <c r="H3" s="986"/>
      <c r="I3" s="986"/>
      <c r="J3" s="986"/>
      <c r="K3" s="987"/>
    </row>
    <row r="4" spans="1:14" ht="30.5" customHeight="1" thickBot="1">
      <c r="A4" s="6" t="s">
        <v>2</v>
      </c>
      <c r="B4" s="509">
        <f>+'BASE PRESUPUESTO'!C33</f>
        <v>15</v>
      </c>
      <c r="C4" s="4" t="s">
        <v>3</v>
      </c>
      <c r="D4" s="988" t="str">
        <f>+VLOOKUP(B4,'BASE PRESUPUESTO'!C:L,5,FALSE)</f>
        <v>CONCRETO CLASE F, 2000 PSI PARA SOLADOS Y ATRAQUES</v>
      </c>
      <c r="E4" s="989"/>
      <c r="F4" s="989"/>
      <c r="G4" s="989"/>
      <c r="H4" s="989"/>
      <c r="I4" s="990"/>
      <c r="J4" s="7" t="s">
        <v>4</v>
      </c>
      <c r="K4" s="8" t="str">
        <f>+VLOOKUP(B4,'BASE PRESUPUESTO'!C:L,6,FALSE)</f>
        <v>M3</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1036" t="s">
        <v>8</v>
      </c>
      <c r="K6" s="1038" t="s">
        <v>9</v>
      </c>
    </row>
    <row r="7" spans="1:14" ht="28.25" customHeight="1" thickBot="1">
      <c r="A7" s="1" t="s">
        <v>10</v>
      </c>
      <c r="B7" s="999"/>
      <c r="C7" s="1000"/>
      <c r="D7" s="1000"/>
      <c r="E7" s="20" t="s">
        <v>11</v>
      </c>
      <c r="F7" s="1040" t="s">
        <v>1423</v>
      </c>
      <c r="G7" s="1041"/>
      <c r="H7" s="1042"/>
      <c r="I7" s="4" t="s">
        <v>57</v>
      </c>
      <c r="J7" s="1037"/>
      <c r="K7" s="1039"/>
    </row>
    <row r="8" spans="1:14">
      <c r="A8" s="46"/>
      <c r="B8" s="47"/>
      <c r="C8" s="47"/>
      <c r="D8" s="47"/>
      <c r="E8" s="561" t="s">
        <v>1452</v>
      </c>
      <c r="F8" s="561"/>
      <c r="G8" s="562"/>
      <c r="H8" s="562"/>
      <c r="I8" s="563"/>
      <c r="J8" s="563"/>
      <c r="K8" s="564"/>
    </row>
    <row r="9" spans="1:14">
      <c r="A9" s="47"/>
      <c r="B9" s="47"/>
      <c r="C9" s="47"/>
      <c r="D9" s="47"/>
      <c r="E9" s="44" t="s">
        <v>1804</v>
      </c>
      <c r="F9" s="979">
        <v>0.4</v>
      </c>
      <c r="G9" s="980"/>
      <c r="H9" s="981"/>
      <c r="I9" s="44">
        <f>+F9</f>
        <v>0.4</v>
      </c>
      <c r="J9" s="44">
        <f>+'CARCT VIA'!AE4</f>
        <v>1</v>
      </c>
      <c r="K9" s="44">
        <f>I9*J9</f>
        <v>0.4</v>
      </c>
    </row>
    <row r="10" spans="1:14">
      <c r="A10" s="47"/>
      <c r="B10" s="47"/>
      <c r="C10" s="47"/>
      <c r="D10" s="47"/>
      <c r="E10" s="44"/>
      <c r="F10" s="44"/>
      <c r="G10" s="44"/>
      <c r="H10" s="44"/>
      <c r="I10" s="44"/>
      <c r="J10" s="44"/>
      <c r="K10" s="44"/>
    </row>
    <row r="11" spans="1:14">
      <c r="A11" s="47"/>
      <c r="B11" s="47"/>
      <c r="C11" s="47"/>
      <c r="D11" s="47"/>
      <c r="E11" s="44"/>
      <c r="F11" s="44"/>
      <c r="G11" s="44"/>
      <c r="H11" s="44"/>
      <c r="I11" s="44"/>
      <c r="J11" s="44"/>
      <c r="K11" s="44"/>
    </row>
    <row r="12" spans="1:14">
      <c r="A12" s="47"/>
      <c r="B12" s="47"/>
      <c r="C12" s="47"/>
      <c r="D12" s="47"/>
      <c r="E12" s="44"/>
      <c r="F12" s="44"/>
      <c r="G12" s="44"/>
      <c r="H12" s="44"/>
      <c r="I12" s="44"/>
      <c r="J12" s="44"/>
      <c r="K12" s="44"/>
    </row>
    <row r="13" spans="1:14">
      <c r="A13" s="47"/>
      <c r="B13" s="47"/>
      <c r="C13" s="47"/>
      <c r="D13" s="47"/>
      <c r="E13" s="44"/>
      <c r="F13" s="65"/>
      <c r="G13" s="65"/>
      <c r="H13" s="65"/>
      <c r="I13" s="44"/>
      <c r="J13" s="44"/>
      <c r="K13" s="44"/>
    </row>
    <row r="14" spans="1:14">
      <c r="A14" s="47"/>
      <c r="B14" s="47"/>
      <c r="C14" s="47"/>
      <c r="D14" s="47"/>
      <c r="E14" s="44"/>
      <c r="F14" s="44"/>
      <c r="G14" s="44"/>
      <c r="H14" s="44"/>
      <c r="I14" s="44"/>
      <c r="J14" s="44"/>
      <c r="K14" s="44"/>
    </row>
    <row r="15" spans="1:14">
      <c r="A15" s="47"/>
      <c r="B15" s="47"/>
      <c r="C15" s="47"/>
      <c r="D15" s="47"/>
      <c r="E15" s="44"/>
      <c r="F15" s="44"/>
      <c r="G15" s="44"/>
      <c r="H15" s="44"/>
      <c r="I15" s="44"/>
      <c r="J15" s="44"/>
      <c r="K15" s="44"/>
    </row>
    <row r="16" spans="1:14">
      <c r="A16" s="47"/>
      <c r="B16" s="47"/>
      <c r="C16" s="47"/>
      <c r="D16" s="47"/>
      <c r="E16" s="44"/>
      <c r="F16" s="44"/>
      <c r="G16" s="44"/>
      <c r="H16" s="44"/>
      <c r="I16" s="44"/>
      <c r="J16" s="44"/>
      <c r="K16" s="44"/>
    </row>
    <row r="17" spans="5:11">
      <c r="E17" s="979" t="s">
        <v>50</v>
      </c>
      <c r="F17" s="980"/>
      <c r="G17" s="980"/>
      <c r="H17" s="980"/>
      <c r="I17" s="980"/>
      <c r="J17" s="981"/>
      <c r="K17" s="44">
        <f>SUM(K9:K16)</f>
        <v>0.4</v>
      </c>
    </row>
  </sheetData>
  <mergeCells count="17">
    <mergeCell ref="F9:H9"/>
    <mergeCell ref="E17:J17"/>
    <mergeCell ref="D4:I4"/>
    <mergeCell ref="A5:K5"/>
    <mergeCell ref="A6:D6"/>
    <mergeCell ref="F6:H6"/>
    <mergeCell ref="J6:J7"/>
    <mergeCell ref="K6:K7"/>
    <mergeCell ref="B7:D7"/>
    <mergeCell ref="F7:H7"/>
    <mergeCell ref="A3:C3"/>
    <mergeCell ref="D3:K3"/>
    <mergeCell ref="A1:G1"/>
    <mergeCell ref="I1:K2"/>
    <mergeCell ref="M1:N1"/>
    <mergeCell ref="A2:D2"/>
    <mergeCell ref="F2:G2"/>
  </mergeCells>
  <hyperlinks>
    <hyperlink ref="M1:N1" location="'BASE PRESUPUESTO'!A1" display="INDICE " xr:uid="{00000000-0004-0000-1900-000000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3" tint="0.39997558519241921"/>
  </sheetPr>
  <dimension ref="A1:N17"/>
  <sheetViews>
    <sheetView zoomScale="70" zoomScaleNormal="70" workbookViewId="0">
      <selection activeCell="F9" sqref="F9"/>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'[7]BASE PRESUPUESTO'!#REF!</f>
        <v>#REF!</v>
      </c>
      <c r="E3" s="986"/>
      <c r="F3" s="986"/>
      <c r="G3" s="986"/>
      <c r="H3" s="986"/>
      <c r="I3" s="986"/>
      <c r="J3" s="986"/>
      <c r="K3" s="987"/>
    </row>
    <row r="4" spans="1:14" ht="30.5" customHeight="1" thickBot="1">
      <c r="A4" s="6" t="s">
        <v>2</v>
      </c>
      <c r="B4" s="509">
        <f>+'BASE PRESUPUESTO'!C34</f>
        <v>16</v>
      </c>
      <c r="C4" s="4" t="s">
        <v>3</v>
      </c>
      <c r="D4" s="988" t="str">
        <f>+VLOOKUP(B4,'BASE PRESUPUESTO'!C:L,5,FALSE)</f>
        <v>CONCRETOS CLASE D, f´c =3000 psi (bases)</v>
      </c>
      <c r="E4" s="989"/>
      <c r="F4" s="989"/>
      <c r="G4" s="989"/>
      <c r="H4" s="989"/>
      <c r="I4" s="990"/>
      <c r="J4" s="7" t="s">
        <v>4</v>
      </c>
      <c r="K4" s="8" t="str">
        <f>+VLOOKUP(B4,'BASE PRESUPUESTO'!C:L,6,FALSE)</f>
        <v>M3</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1036" t="s">
        <v>8</v>
      </c>
      <c r="K6" s="1038" t="s">
        <v>9</v>
      </c>
    </row>
    <row r="7" spans="1:14" ht="28.25" customHeight="1" thickBot="1">
      <c r="A7" s="1" t="s">
        <v>10</v>
      </c>
      <c r="B7" s="999"/>
      <c r="C7" s="1000"/>
      <c r="D7" s="1000"/>
      <c r="E7" s="20" t="s">
        <v>11</v>
      </c>
      <c r="F7" s="673" t="s">
        <v>106</v>
      </c>
      <c r="G7" s="674" t="s">
        <v>93</v>
      </c>
      <c r="H7" s="675" t="s">
        <v>55</v>
      </c>
      <c r="I7" s="4" t="s">
        <v>57</v>
      </c>
      <c r="J7" s="1037"/>
      <c r="K7" s="1039"/>
    </row>
    <row r="8" spans="1:14">
      <c r="A8" s="46"/>
      <c r="B8" s="47"/>
      <c r="C8" s="47"/>
      <c r="D8" s="47"/>
      <c r="E8" s="561" t="s">
        <v>1452</v>
      </c>
      <c r="F8" s="561"/>
      <c r="G8" s="562"/>
      <c r="H8" s="562"/>
      <c r="I8" s="563"/>
      <c r="J8" s="563"/>
      <c r="K8" s="564"/>
    </row>
    <row r="9" spans="1:14">
      <c r="A9" s="47"/>
      <c r="B9" s="47"/>
      <c r="C9" s="47"/>
      <c r="D9" s="47"/>
      <c r="E9" s="44" t="s">
        <v>1804</v>
      </c>
      <c r="F9" s="662">
        <v>1.2</v>
      </c>
      <c r="G9" s="663">
        <f>+'CARCT VIA'!AD4</f>
        <v>6</v>
      </c>
      <c r="H9" s="664">
        <v>0.2</v>
      </c>
      <c r="I9" s="44">
        <f>+F9*G9*H9</f>
        <v>1.44</v>
      </c>
      <c r="J9" s="44">
        <f>+'CARCT VIA'!AE4</f>
        <v>1</v>
      </c>
      <c r="K9" s="44">
        <f>I9*J9</f>
        <v>1.44</v>
      </c>
    </row>
    <row r="10" spans="1:14">
      <c r="A10" s="47"/>
      <c r="B10" s="47"/>
      <c r="C10" s="47"/>
      <c r="D10" s="47"/>
      <c r="E10" s="44"/>
      <c r="F10" s="44"/>
      <c r="G10" s="44"/>
      <c r="H10" s="44"/>
      <c r="I10" s="44"/>
      <c r="J10" s="44"/>
      <c r="K10" s="44"/>
    </row>
    <row r="11" spans="1:14">
      <c r="A11" s="47"/>
      <c r="B11" s="47"/>
      <c r="C11" s="47"/>
      <c r="D11" s="47"/>
      <c r="E11" s="44"/>
      <c r="F11" s="44"/>
      <c r="G11" s="44"/>
      <c r="H11" s="44"/>
      <c r="I11" s="44"/>
      <c r="J11" s="44"/>
      <c r="K11" s="44"/>
    </row>
    <row r="12" spans="1:14">
      <c r="A12" s="47"/>
      <c r="B12" s="47"/>
      <c r="C12" s="47"/>
      <c r="D12" s="47"/>
      <c r="E12" s="44"/>
      <c r="F12" s="44"/>
      <c r="G12" s="44"/>
      <c r="H12" s="44"/>
      <c r="I12" s="44"/>
      <c r="J12" s="44"/>
      <c r="K12" s="44"/>
    </row>
    <row r="13" spans="1:14">
      <c r="A13" s="47"/>
      <c r="B13" s="47"/>
      <c r="C13" s="47"/>
      <c r="D13" s="47"/>
      <c r="E13" s="44"/>
      <c r="F13" s="65"/>
      <c r="G13" s="65"/>
      <c r="H13" s="65"/>
      <c r="I13" s="44"/>
      <c r="J13" s="44"/>
      <c r="K13" s="44"/>
    </row>
    <row r="14" spans="1:14">
      <c r="A14" s="47"/>
      <c r="B14" s="47"/>
      <c r="C14" s="47"/>
      <c r="D14" s="47"/>
      <c r="E14" s="44"/>
      <c r="F14" s="44"/>
      <c r="G14" s="44"/>
      <c r="H14" s="44"/>
      <c r="I14" s="44"/>
      <c r="J14" s="44"/>
      <c r="K14" s="44"/>
    </row>
    <row r="15" spans="1:14">
      <c r="A15" s="47"/>
      <c r="B15" s="47"/>
      <c r="C15" s="47"/>
      <c r="D15" s="47"/>
      <c r="E15" s="44"/>
      <c r="F15" s="44"/>
      <c r="G15" s="44"/>
      <c r="H15" s="44"/>
      <c r="I15" s="44"/>
      <c r="J15" s="44"/>
      <c r="K15" s="44"/>
    </row>
    <row r="16" spans="1:14">
      <c r="A16" s="47"/>
      <c r="B16" s="47"/>
      <c r="C16" s="47"/>
      <c r="D16" s="47"/>
      <c r="E16" s="44"/>
      <c r="F16" s="44"/>
      <c r="G16" s="44"/>
      <c r="H16" s="44"/>
      <c r="I16" s="44"/>
      <c r="J16" s="44"/>
      <c r="K16" s="44"/>
    </row>
    <row r="17" spans="5:11">
      <c r="E17" s="979" t="s">
        <v>50</v>
      </c>
      <c r="F17" s="980"/>
      <c r="G17" s="980"/>
      <c r="H17" s="980"/>
      <c r="I17" s="980"/>
      <c r="J17" s="981"/>
      <c r="K17" s="44">
        <f>SUM(K9:K16)</f>
        <v>1.44</v>
      </c>
    </row>
  </sheetData>
  <mergeCells count="15">
    <mergeCell ref="E17:J17"/>
    <mergeCell ref="D4:I4"/>
    <mergeCell ref="A5:K5"/>
    <mergeCell ref="A6:D6"/>
    <mergeCell ref="F6:H6"/>
    <mergeCell ref="J6:J7"/>
    <mergeCell ref="K6:K7"/>
    <mergeCell ref="B7:D7"/>
    <mergeCell ref="A3:C3"/>
    <mergeCell ref="D3:K3"/>
    <mergeCell ref="A1:G1"/>
    <mergeCell ref="I1:K2"/>
    <mergeCell ref="M1:N1"/>
    <mergeCell ref="A2:D2"/>
    <mergeCell ref="F2:G2"/>
  </mergeCells>
  <hyperlinks>
    <hyperlink ref="M1:N1" location="'BASE PRESUPUESTO'!A1" display="INDICE " xr:uid="{00000000-0004-0000-1A00-000000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3" tint="0.39997558519241921"/>
  </sheetPr>
  <dimension ref="A1:N17"/>
  <sheetViews>
    <sheetView zoomScale="70" zoomScaleNormal="70" workbookViewId="0">
      <selection activeCell="J12" sqref="J12"/>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'[7]BASE PRESUPUESTO'!#REF!</f>
        <v>#REF!</v>
      </c>
      <c r="E3" s="986"/>
      <c r="F3" s="986"/>
      <c r="G3" s="986"/>
      <c r="H3" s="986"/>
      <c r="I3" s="986"/>
      <c r="J3" s="986"/>
      <c r="K3" s="987"/>
    </row>
    <row r="4" spans="1:14" ht="30.5" customHeight="1" thickBot="1">
      <c r="A4" s="6" t="s">
        <v>2</v>
      </c>
      <c r="B4" s="509">
        <f>+'BASE PRESUPUESTO'!C35</f>
        <v>17</v>
      </c>
      <c r="C4" s="4" t="s">
        <v>3</v>
      </c>
      <c r="D4" s="988" t="str">
        <f>+VLOOKUP(B4,'BASE PRESUPUESTO'!C:L,5,FALSE)</f>
        <v>CONCRETOS CLASE D, f´c =3000 psi (elevaciones)</v>
      </c>
      <c r="E4" s="989"/>
      <c r="F4" s="989"/>
      <c r="G4" s="989"/>
      <c r="H4" s="989"/>
      <c r="I4" s="990"/>
      <c r="J4" s="7" t="s">
        <v>4</v>
      </c>
      <c r="K4" s="8" t="str">
        <f>+VLOOKUP(B4,'BASE PRESUPUESTO'!C:L,6,FALSE)</f>
        <v>M3</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1036" t="s">
        <v>8</v>
      </c>
      <c r="K6" s="1038" t="s">
        <v>9</v>
      </c>
    </row>
    <row r="7" spans="1:14" ht="28.25" customHeight="1" thickBot="1">
      <c r="A7" s="1" t="s">
        <v>10</v>
      </c>
      <c r="B7" s="999"/>
      <c r="C7" s="1000"/>
      <c r="D7" s="1000"/>
      <c r="E7" s="20" t="s">
        <v>11</v>
      </c>
      <c r="F7" s="673" t="s">
        <v>106</v>
      </c>
      <c r="G7" s="674" t="s">
        <v>93</v>
      </c>
      <c r="H7" s="675" t="s">
        <v>55</v>
      </c>
      <c r="I7" s="4" t="s">
        <v>57</v>
      </c>
      <c r="J7" s="1037"/>
      <c r="K7" s="1039"/>
    </row>
    <row r="8" spans="1:14">
      <c r="A8" s="46"/>
      <c r="B8" s="47"/>
      <c r="C8" s="47"/>
      <c r="D8" s="47"/>
      <c r="E8" s="561" t="s">
        <v>1452</v>
      </c>
      <c r="F8" s="561"/>
      <c r="G8" s="562"/>
      <c r="H8" s="562"/>
      <c r="I8" s="563"/>
      <c r="J8" s="563"/>
      <c r="K8" s="564"/>
    </row>
    <row r="9" spans="1:14">
      <c r="A9" s="47"/>
      <c r="B9" s="47"/>
      <c r="C9" s="47"/>
      <c r="D9" s="47"/>
      <c r="E9" s="44" t="s">
        <v>1805</v>
      </c>
      <c r="F9" s="44">
        <v>1.2</v>
      </c>
      <c r="G9" s="44">
        <v>1</v>
      </c>
      <c r="H9" s="44">
        <v>0.2</v>
      </c>
      <c r="I9" s="44">
        <f>+F9*G9*H9</f>
        <v>0.24</v>
      </c>
      <c r="J9" s="44">
        <f>+'CARCT VIA'!$AE$4*2</f>
        <v>2</v>
      </c>
      <c r="K9" s="44">
        <f>I9*J9</f>
        <v>0.48</v>
      </c>
    </row>
    <row r="10" spans="1:14">
      <c r="A10" s="47"/>
      <c r="B10" s="47"/>
      <c r="C10" s="47"/>
      <c r="D10" s="47"/>
      <c r="E10" s="44" t="s">
        <v>1806</v>
      </c>
      <c r="F10" s="44">
        <f>+'[7]CARCT VIA'!AS4</f>
        <v>6</v>
      </c>
      <c r="G10" s="44">
        <f>+(1+1.17)/2</f>
        <v>1.085</v>
      </c>
      <c r="H10" s="44">
        <v>0.2</v>
      </c>
      <c r="I10" s="44">
        <f t="shared" ref="I10:I11" si="0">+F10*G10*H10</f>
        <v>1.302</v>
      </c>
      <c r="J10" s="44">
        <f>+'CARCT VIA'!$AE$4*2</f>
        <v>2</v>
      </c>
      <c r="K10" s="44">
        <f t="shared" ref="K10:K11" si="1">I10*J10</f>
        <v>2.6040000000000001</v>
      </c>
    </row>
    <row r="11" spans="1:14">
      <c r="A11" s="47"/>
      <c r="B11" s="47"/>
      <c r="C11" s="47"/>
      <c r="D11" s="47"/>
      <c r="E11" s="44" t="s">
        <v>1807</v>
      </c>
      <c r="F11" s="44">
        <v>1.4</v>
      </c>
      <c r="G11" s="44">
        <v>0.71</v>
      </c>
      <c r="H11" s="44">
        <v>0.2</v>
      </c>
      <c r="I11" s="44">
        <f t="shared" si="0"/>
        <v>0.19879999999999998</v>
      </c>
      <c r="J11" s="44">
        <f>+'CARCT VIA'!$AE$4*4</f>
        <v>4</v>
      </c>
      <c r="K11" s="44">
        <f t="shared" si="1"/>
        <v>0.79519999999999991</v>
      </c>
    </row>
    <row r="12" spans="1:14">
      <c r="A12" s="47"/>
      <c r="B12" s="47"/>
      <c r="C12" s="47"/>
      <c r="D12" s="47"/>
      <c r="E12" s="44"/>
      <c r="F12" s="44"/>
      <c r="G12" s="44"/>
      <c r="H12" s="44"/>
      <c r="I12" s="44"/>
      <c r="J12" s="44"/>
      <c r="K12" s="44"/>
    </row>
    <row r="13" spans="1:14">
      <c r="A13" s="47"/>
      <c r="B13" s="47"/>
      <c r="C13" s="47"/>
      <c r="D13" s="47"/>
      <c r="E13" s="44"/>
      <c r="F13" s="65"/>
      <c r="G13" s="65"/>
      <c r="H13" s="65"/>
      <c r="I13" s="44"/>
      <c r="J13" s="44"/>
      <c r="K13" s="44"/>
    </row>
    <row r="14" spans="1:14">
      <c r="A14" s="47"/>
      <c r="B14" s="47"/>
      <c r="C14" s="47"/>
      <c r="D14" s="47"/>
      <c r="E14" s="44"/>
      <c r="F14" s="44"/>
      <c r="G14" s="44"/>
      <c r="H14" s="44"/>
      <c r="I14" s="44"/>
      <c r="J14" s="44"/>
      <c r="K14" s="44"/>
    </row>
    <row r="15" spans="1:14">
      <c r="A15" s="47"/>
      <c r="B15" s="47"/>
      <c r="C15" s="47"/>
      <c r="D15" s="47"/>
      <c r="E15" s="44"/>
      <c r="F15" s="44"/>
      <c r="G15" s="44"/>
      <c r="H15" s="44"/>
      <c r="I15" s="44"/>
      <c r="J15" s="44"/>
      <c r="K15" s="44"/>
    </row>
    <row r="16" spans="1:14">
      <c r="A16" s="47"/>
      <c r="B16" s="47"/>
      <c r="C16" s="47"/>
      <c r="D16" s="47"/>
      <c r="E16" s="44"/>
      <c r="F16" s="44"/>
      <c r="G16" s="44"/>
      <c r="H16" s="44"/>
      <c r="I16" s="44"/>
      <c r="J16" s="44"/>
      <c r="K16" s="44"/>
    </row>
    <row r="17" spans="5:11">
      <c r="E17" s="979" t="s">
        <v>50</v>
      </c>
      <c r="F17" s="980"/>
      <c r="G17" s="980"/>
      <c r="H17" s="980"/>
      <c r="I17" s="980"/>
      <c r="J17" s="981"/>
      <c r="K17" s="44">
        <f>SUM(K9:K16)</f>
        <v>3.8792</v>
      </c>
    </row>
  </sheetData>
  <mergeCells count="15">
    <mergeCell ref="E17:J17"/>
    <mergeCell ref="D4:I4"/>
    <mergeCell ref="A5:K5"/>
    <mergeCell ref="A6:D6"/>
    <mergeCell ref="F6:H6"/>
    <mergeCell ref="J6:J7"/>
    <mergeCell ref="K6:K7"/>
    <mergeCell ref="B7:D7"/>
    <mergeCell ref="A3:C3"/>
    <mergeCell ref="D3:K3"/>
    <mergeCell ref="A1:G1"/>
    <mergeCell ref="I1:K2"/>
    <mergeCell ref="M1:N1"/>
    <mergeCell ref="A2:D2"/>
    <mergeCell ref="F2:G2"/>
  </mergeCells>
  <hyperlinks>
    <hyperlink ref="M1:N1" location="'BASE PRESUPUESTO'!A1" display="INDICE " xr:uid="{00000000-0004-0000-1B00-000000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3" tint="0.39997558519241921"/>
  </sheetPr>
  <dimension ref="A1:N17"/>
  <sheetViews>
    <sheetView zoomScale="70" zoomScaleNormal="70" workbookViewId="0">
      <selection activeCell="J10" sqref="J10"/>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'[7]BASE PRESUPUESTO'!#REF!</f>
        <v>#REF!</v>
      </c>
      <c r="E3" s="986"/>
      <c r="F3" s="986"/>
      <c r="G3" s="986"/>
      <c r="H3" s="986"/>
      <c r="I3" s="986"/>
      <c r="J3" s="986"/>
      <c r="K3" s="987"/>
    </row>
    <row r="4" spans="1:14" ht="30.5" customHeight="1" thickBot="1">
      <c r="A4" s="6" t="s">
        <v>2</v>
      </c>
      <c r="B4" s="509">
        <f>+'BASE PRESUPUESTO'!C36</f>
        <v>18</v>
      </c>
      <c r="C4" s="4" t="s">
        <v>3</v>
      </c>
      <c r="D4" s="988" t="str">
        <f>+VLOOKUP(B4,'BASE PRESUPUESTO'!C:L,5,FALSE)</f>
        <v>SUMINISTRO FIGURADO Y ARMADO DE ACERO DE REFUERZO 60000 PSI</v>
      </c>
      <c r="E4" s="989"/>
      <c r="F4" s="989"/>
      <c r="G4" s="989"/>
      <c r="H4" s="989"/>
      <c r="I4" s="990"/>
      <c r="J4" s="7" t="s">
        <v>4</v>
      </c>
      <c r="K4" s="8" t="str">
        <f>+VLOOKUP(B4,'BASE PRESUPUESTO'!C:L,6,FALSE)</f>
        <v>KG</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1036" t="s">
        <v>8</v>
      </c>
      <c r="K6" s="1038" t="s">
        <v>9</v>
      </c>
    </row>
    <row r="7" spans="1:14" ht="28.25" customHeight="1" thickBot="1">
      <c r="A7" s="1" t="s">
        <v>10</v>
      </c>
      <c r="B7" s="999"/>
      <c r="C7" s="1000"/>
      <c r="D7" s="1000"/>
      <c r="E7" s="20" t="s">
        <v>11</v>
      </c>
      <c r="F7" s="1040" t="s">
        <v>1808</v>
      </c>
      <c r="G7" s="1041"/>
      <c r="H7" s="1042"/>
      <c r="I7" s="4" t="s">
        <v>1808</v>
      </c>
      <c r="J7" s="1037"/>
      <c r="K7" s="1039"/>
    </row>
    <row r="8" spans="1:14">
      <c r="A8" s="46"/>
      <c r="B8" s="47"/>
      <c r="C8" s="47"/>
      <c r="D8" s="47"/>
      <c r="E8" s="561" t="s">
        <v>1452</v>
      </c>
      <c r="F8" s="561"/>
      <c r="G8" s="562"/>
      <c r="H8" s="562"/>
      <c r="I8" s="563"/>
      <c r="J8" s="563"/>
      <c r="K8" s="564"/>
    </row>
    <row r="9" spans="1:14">
      <c r="A9" s="47"/>
      <c r="B9" s="47"/>
      <c r="C9" s="47"/>
      <c r="D9" s="47"/>
      <c r="E9" s="44" t="s">
        <v>1804</v>
      </c>
      <c r="F9" s="979">
        <f>241+200</f>
        <v>441</v>
      </c>
      <c r="G9" s="980"/>
      <c r="H9" s="981"/>
      <c r="I9" s="44">
        <f>+F9</f>
        <v>441</v>
      </c>
      <c r="J9" s="44">
        <f>+'CARCT VIA'!AE4</f>
        <v>1</v>
      </c>
      <c r="K9" s="44">
        <f>I9*J9</f>
        <v>441</v>
      </c>
    </row>
    <row r="10" spans="1:14">
      <c r="A10" s="47"/>
      <c r="B10" s="47"/>
      <c r="C10" s="47"/>
      <c r="D10" s="47"/>
      <c r="E10" s="44"/>
      <c r="F10" s="44"/>
      <c r="G10" s="44"/>
      <c r="H10" s="44"/>
      <c r="I10" s="44"/>
      <c r="J10" s="44"/>
      <c r="K10" s="44"/>
    </row>
    <row r="11" spans="1:14">
      <c r="A11" s="47"/>
      <c r="B11" s="47"/>
      <c r="C11" s="47"/>
      <c r="D11" s="47"/>
      <c r="E11" s="44"/>
      <c r="F11" s="44"/>
      <c r="G11" s="44"/>
      <c r="H11" s="44"/>
      <c r="I11" s="44"/>
      <c r="J11" s="44"/>
      <c r="K11" s="44"/>
    </row>
    <row r="12" spans="1:14">
      <c r="A12" s="47"/>
      <c r="B12" s="47"/>
      <c r="C12" s="47"/>
      <c r="D12" s="47"/>
      <c r="E12" s="44"/>
      <c r="F12" s="44"/>
      <c r="G12" s="44"/>
      <c r="H12" s="44"/>
      <c r="I12" s="44"/>
      <c r="J12" s="44"/>
      <c r="K12" s="44"/>
    </row>
    <row r="13" spans="1:14">
      <c r="A13" s="47"/>
      <c r="B13" s="47"/>
      <c r="C13" s="47"/>
      <c r="D13" s="47"/>
      <c r="E13" s="44"/>
      <c r="F13" s="65"/>
      <c r="G13" s="65"/>
      <c r="H13" s="65"/>
      <c r="I13" s="44"/>
      <c r="J13" s="44"/>
      <c r="K13" s="44"/>
    </row>
    <row r="14" spans="1:14">
      <c r="A14" s="47"/>
      <c r="B14" s="47"/>
      <c r="C14" s="47"/>
      <c r="D14" s="47"/>
      <c r="E14" s="44"/>
      <c r="F14" s="44"/>
      <c r="G14" s="44"/>
      <c r="H14" s="44"/>
      <c r="I14" s="44"/>
      <c r="J14" s="44"/>
      <c r="K14" s="44"/>
    </row>
    <row r="15" spans="1:14">
      <c r="A15" s="47"/>
      <c r="B15" s="47"/>
      <c r="C15" s="47"/>
      <c r="D15" s="47"/>
      <c r="E15" s="44"/>
      <c r="F15" s="44"/>
      <c r="G15" s="44"/>
      <c r="H15" s="44"/>
      <c r="I15" s="44"/>
      <c r="J15" s="44"/>
      <c r="K15" s="44"/>
    </row>
    <row r="16" spans="1:14">
      <c r="A16" s="47"/>
      <c r="B16" s="47"/>
      <c r="C16" s="47"/>
      <c r="D16" s="47"/>
      <c r="E16" s="44"/>
      <c r="F16" s="44"/>
      <c r="G16" s="44"/>
      <c r="H16" s="44"/>
      <c r="I16" s="44"/>
      <c r="J16" s="44"/>
      <c r="K16" s="44"/>
    </row>
    <row r="17" spans="5:11">
      <c r="E17" s="979" t="s">
        <v>50</v>
      </c>
      <c r="F17" s="980"/>
      <c r="G17" s="980"/>
      <c r="H17" s="980"/>
      <c r="I17" s="980"/>
      <c r="J17" s="981"/>
      <c r="K17" s="44">
        <f>SUM(K9:K16)</f>
        <v>441</v>
      </c>
    </row>
  </sheetData>
  <mergeCells count="17">
    <mergeCell ref="F9:H9"/>
    <mergeCell ref="E17:J17"/>
    <mergeCell ref="D4:I4"/>
    <mergeCell ref="A5:K5"/>
    <mergeCell ref="A6:D6"/>
    <mergeCell ref="F6:H6"/>
    <mergeCell ref="J6:J7"/>
    <mergeCell ref="K6:K7"/>
    <mergeCell ref="B7:D7"/>
    <mergeCell ref="F7:H7"/>
    <mergeCell ref="A3:C3"/>
    <mergeCell ref="D3:K3"/>
    <mergeCell ref="A1:G1"/>
    <mergeCell ref="I1:K2"/>
    <mergeCell ref="M1:N1"/>
    <mergeCell ref="A2:D2"/>
    <mergeCell ref="F2:G2"/>
  </mergeCells>
  <hyperlinks>
    <hyperlink ref="M1:N1" location="'BASE PRESUPUESTO'!A1" display="INDICE " xr:uid="{00000000-0004-0000-1C00-000000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3" tint="0.39997558519241921"/>
  </sheetPr>
  <dimension ref="A1:N19"/>
  <sheetViews>
    <sheetView zoomScale="70" zoomScaleNormal="70" workbookViewId="0">
      <selection activeCell="J10" sqref="J10"/>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'[7]BASE PRESUPUESTO'!#REF!</f>
        <v>#REF!</v>
      </c>
      <c r="E3" s="986"/>
      <c r="F3" s="986"/>
      <c r="G3" s="986"/>
      <c r="H3" s="986"/>
      <c r="I3" s="986"/>
      <c r="J3" s="986"/>
      <c r="K3" s="987"/>
    </row>
    <row r="4" spans="1:14" ht="30.5" customHeight="1" thickBot="1">
      <c r="A4" s="6" t="s">
        <v>2</v>
      </c>
      <c r="B4" s="45">
        <f>+'BASE PRESUPUESTO'!C37</f>
        <v>19</v>
      </c>
      <c r="C4" s="4" t="s">
        <v>3</v>
      </c>
      <c r="D4" s="988" t="str">
        <f>+VLOOKUP(B4,'BASE PRESUPUESTO'!C:L,5,FALSE)</f>
        <v>TUBERÍA DRENAJE PVC 160, INC TRITURADO</v>
      </c>
      <c r="E4" s="989"/>
      <c r="F4" s="989"/>
      <c r="G4" s="989"/>
      <c r="H4" s="989"/>
      <c r="I4" s="990"/>
      <c r="J4" s="7" t="s">
        <v>4</v>
      </c>
      <c r="K4" s="8" t="str">
        <f>+VLOOKUP(B4,'BASE PRESUPUESTO'!C:L,6,FALSE)</f>
        <v>ML</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2" t="s">
        <v>8</v>
      </c>
      <c r="K6" s="3" t="s">
        <v>9</v>
      </c>
    </row>
    <row r="7" spans="1:14" ht="16" thickBot="1">
      <c r="A7" s="1" t="s">
        <v>10</v>
      </c>
      <c r="B7" s="999"/>
      <c r="C7" s="1000"/>
      <c r="D7" s="1000"/>
      <c r="E7" s="20" t="s">
        <v>11</v>
      </c>
      <c r="F7" s="1001" t="s">
        <v>93</v>
      </c>
      <c r="G7" s="1002"/>
      <c r="H7" s="1003"/>
      <c r="I7" s="4" t="s">
        <v>57</v>
      </c>
      <c r="J7" s="4"/>
      <c r="K7" s="21"/>
    </row>
    <row r="8" spans="1:14" ht="14.5" customHeight="1">
      <c r="A8" s="46"/>
      <c r="B8" s="47"/>
      <c r="C8" s="47"/>
      <c r="D8" s="47"/>
      <c r="E8" s="1032" t="s">
        <v>1437</v>
      </c>
      <c r="F8" s="1033"/>
      <c r="G8" s="1033"/>
      <c r="H8" s="1033"/>
      <c r="I8" s="1034"/>
      <c r="J8" s="1034"/>
      <c r="K8" s="1035"/>
      <c r="M8" t="s">
        <v>101</v>
      </c>
    </row>
    <row r="9" spans="1:14">
      <c r="A9" s="46"/>
      <c r="B9" s="47"/>
      <c r="C9" s="47"/>
      <c r="D9" s="47"/>
      <c r="E9" s="44" t="s">
        <v>1804</v>
      </c>
      <c r="F9" s="1043">
        <v>0.5</v>
      </c>
      <c r="G9" s="1044"/>
      <c r="H9" s="1045"/>
      <c r="I9" s="44">
        <f>+F9</f>
        <v>0.5</v>
      </c>
      <c r="J9" s="65">
        <f>+'CARCT VIA'!AE4*3</f>
        <v>3</v>
      </c>
      <c r="K9" s="44">
        <f>I9*J9</f>
        <v>1.5</v>
      </c>
      <c r="M9" s="44">
        <v>2</v>
      </c>
      <c r="N9" s="18"/>
    </row>
    <row r="10" spans="1:14">
      <c r="A10" s="46"/>
      <c r="B10" s="47"/>
      <c r="C10" s="47"/>
      <c r="D10" s="47"/>
      <c r="E10" s="65"/>
      <c r="F10" s="1043"/>
      <c r="G10" s="1044"/>
      <c r="H10" s="1045"/>
      <c r="I10" s="44"/>
      <c r="J10" s="65"/>
      <c r="K10" s="44"/>
      <c r="M10" s="44"/>
      <c r="N10" s="18"/>
    </row>
    <row r="11" spans="1:14">
      <c r="A11" s="46"/>
      <c r="B11" s="47"/>
      <c r="C11" s="47"/>
      <c r="D11" s="47"/>
      <c r="E11" s="65"/>
      <c r="F11" s="1043"/>
      <c r="G11" s="1044"/>
      <c r="H11" s="1045"/>
      <c r="I11" s="44"/>
      <c r="J11" s="65"/>
      <c r="K11" s="44"/>
      <c r="M11" s="44"/>
      <c r="N11" s="18"/>
    </row>
    <row r="12" spans="1:14">
      <c r="A12" s="46"/>
      <c r="B12" s="47"/>
      <c r="C12" s="47"/>
      <c r="D12" s="47"/>
      <c r="E12" s="65"/>
      <c r="F12" s="65"/>
      <c r="G12" s="65"/>
      <c r="H12" s="65"/>
      <c r="I12" s="44"/>
      <c r="J12" s="65"/>
      <c r="K12" s="44"/>
      <c r="M12" s="44"/>
      <c r="N12" s="18"/>
    </row>
    <row r="13" spans="1:14">
      <c r="A13" s="46"/>
      <c r="B13" s="47"/>
      <c r="C13" s="47"/>
      <c r="D13" s="47"/>
      <c r="E13" s="65"/>
      <c r="F13" s="65"/>
      <c r="G13" s="65"/>
      <c r="H13" s="65"/>
      <c r="I13" s="44"/>
      <c r="J13" s="65"/>
      <c r="K13" s="44"/>
      <c r="M13" s="44"/>
      <c r="N13" s="18"/>
    </row>
    <row r="14" spans="1:14">
      <c r="A14" s="46"/>
      <c r="B14" s="47"/>
      <c r="C14" s="47"/>
      <c r="D14" s="47"/>
      <c r="E14" s="65"/>
      <c r="F14" s="65"/>
      <c r="G14" s="65"/>
      <c r="H14" s="65"/>
      <c r="I14" s="44"/>
      <c r="J14" s="65"/>
      <c r="K14" s="44"/>
      <c r="M14" s="44"/>
      <c r="N14" s="18"/>
    </row>
    <row r="15" spans="1:14">
      <c r="A15" s="46"/>
      <c r="B15" s="47"/>
      <c r="C15" s="47"/>
      <c r="D15" s="47"/>
      <c r="E15" s="65"/>
      <c r="F15" s="65"/>
      <c r="G15" s="65"/>
      <c r="H15" s="65"/>
      <c r="I15" s="44"/>
      <c r="J15" s="65"/>
      <c r="K15" s="44"/>
      <c r="M15" s="44"/>
      <c r="N15" s="18"/>
    </row>
    <row r="16" spans="1:14">
      <c r="A16" s="47"/>
      <c r="B16" s="47"/>
      <c r="C16" s="47"/>
      <c r="D16" s="47"/>
      <c r="E16" s="65"/>
      <c r="F16" s="65"/>
      <c r="G16" s="65"/>
      <c r="H16" s="65"/>
      <c r="I16" s="44"/>
      <c r="J16" s="65"/>
      <c r="K16" s="44"/>
      <c r="M16" s="67"/>
    </row>
    <row r="17" spans="1:13">
      <c r="A17" s="47"/>
      <c r="B17" s="47"/>
      <c r="C17" s="47"/>
      <c r="D17" s="47"/>
      <c r="E17" s="65"/>
      <c r="F17" s="65"/>
      <c r="G17" s="65"/>
      <c r="H17" s="65"/>
      <c r="I17" s="44"/>
      <c r="J17" s="65"/>
      <c r="K17" s="44"/>
      <c r="M17" s="67"/>
    </row>
    <row r="18" spans="1:13">
      <c r="A18" s="47"/>
      <c r="B18" s="47"/>
      <c r="C18" s="47"/>
      <c r="D18" s="47"/>
      <c r="E18" s="44"/>
      <c r="F18" s="44"/>
      <c r="G18" s="44"/>
      <c r="H18" s="44"/>
      <c r="I18" s="44"/>
      <c r="J18" s="44"/>
      <c r="K18" s="44"/>
      <c r="M18" s="67"/>
    </row>
    <row r="19" spans="1:13">
      <c r="E19" s="1021" t="s">
        <v>50</v>
      </c>
      <c r="F19" s="1021"/>
      <c r="G19" s="1021"/>
      <c r="H19" s="1021"/>
      <c r="I19" s="1021"/>
      <c r="J19" s="1021"/>
      <c r="K19" s="44">
        <f>SUM(K9:K17)</f>
        <v>1.5</v>
      </c>
    </row>
  </sheetData>
  <mergeCells count="18">
    <mergeCell ref="E8:K8"/>
    <mergeCell ref="F9:H9"/>
    <mergeCell ref="F10:H10"/>
    <mergeCell ref="F11:H11"/>
    <mergeCell ref="E19:J19"/>
    <mergeCell ref="D4:I4"/>
    <mergeCell ref="A5:K5"/>
    <mergeCell ref="A6:D6"/>
    <mergeCell ref="F6:H6"/>
    <mergeCell ref="B7:D7"/>
    <mergeCell ref="F7:H7"/>
    <mergeCell ref="A3:C3"/>
    <mergeCell ref="D3:K3"/>
    <mergeCell ref="A1:G1"/>
    <mergeCell ref="I1:K2"/>
    <mergeCell ref="M1:N1"/>
    <mergeCell ref="A2:D2"/>
    <mergeCell ref="F2:G2"/>
  </mergeCells>
  <hyperlinks>
    <hyperlink ref="M1:N1" location="'BASE PRESUPUESTO'!A1" display="INDICE " xr:uid="{00000000-0004-0000-1D00-000000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3" tint="0.39997558519241921"/>
  </sheetPr>
  <dimension ref="A1:N19"/>
  <sheetViews>
    <sheetView zoomScale="70" zoomScaleNormal="70" workbookViewId="0">
      <selection activeCell="J10" sqref="J10"/>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'[7]BASE PRESUPUESTO'!#REF!</f>
        <v>#REF!</v>
      </c>
      <c r="E3" s="986"/>
      <c r="F3" s="986"/>
      <c r="G3" s="986"/>
      <c r="H3" s="986"/>
      <c r="I3" s="986"/>
      <c r="J3" s="986"/>
      <c r="K3" s="987"/>
    </row>
    <row r="4" spans="1:14" ht="30.5" customHeight="1" thickBot="1">
      <c r="A4" s="6" t="s">
        <v>2</v>
      </c>
      <c r="B4" s="45">
        <f>+'BASE PRESUPUESTO'!C38</f>
        <v>20</v>
      </c>
      <c r="C4" s="4" t="s">
        <v>3</v>
      </c>
      <c r="D4" s="988" t="str">
        <f>+VLOOKUP(B4,'BASE PRESUPUESTO'!C:L,5,FALSE)</f>
        <v>TUBERÍA PVC ALCANTARILLADO 16"</v>
      </c>
      <c r="E4" s="989"/>
      <c r="F4" s="989"/>
      <c r="G4" s="989"/>
      <c r="H4" s="989"/>
      <c r="I4" s="990"/>
      <c r="J4" s="7" t="s">
        <v>4</v>
      </c>
      <c r="K4" s="8" t="str">
        <f>+VLOOKUP(B4,'BASE PRESUPUESTO'!C:L,6,FALSE)</f>
        <v>ML</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2" t="s">
        <v>8</v>
      </c>
      <c r="K6" s="3" t="s">
        <v>9</v>
      </c>
    </row>
    <row r="7" spans="1:14" ht="16" thickBot="1">
      <c r="A7" s="1" t="s">
        <v>10</v>
      </c>
      <c r="B7" s="999"/>
      <c r="C7" s="1000"/>
      <c r="D7" s="1000"/>
      <c r="E7" s="20" t="s">
        <v>11</v>
      </c>
      <c r="F7" s="1001" t="s">
        <v>93</v>
      </c>
      <c r="G7" s="1002"/>
      <c r="H7" s="1003"/>
      <c r="I7" s="4" t="s">
        <v>57</v>
      </c>
      <c r="J7" s="4"/>
      <c r="K7" s="21"/>
    </row>
    <row r="8" spans="1:14" ht="14.5" customHeight="1">
      <c r="A8" s="46"/>
      <c r="B8" s="47"/>
      <c r="C8" s="47"/>
      <c r="D8" s="47"/>
      <c r="E8" s="1032" t="s">
        <v>1437</v>
      </c>
      <c r="F8" s="1033"/>
      <c r="G8" s="1033"/>
      <c r="H8" s="1033"/>
      <c r="I8" s="1034"/>
      <c r="J8" s="1034"/>
      <c r="K8" s="1035"/>
      <c r="M8" t="s">
        <v>101</v>
      </c>
    </row>
    <row r="9" spans="1:14">
      <c r="A9" s="46"/>
      <c r="B9" s="47"/>
      <c r="C9" s="47"/>
      <c r="D9" s="47"/>
      <c r="E9" s="44" t="s">
        <v>1804</v>
      </c>
      <c r="F9" s="1043">
        <v>4</v>
      </c>
      <c r="G9" s="1044"/>
      <c r="H9" s="1045"/>
      <c r="I9" s="44">
        <f>+F9</f>
        <v>4</v>
      </c>
      <c r="J9" s="65">
        <f>+'CARCT VIA'!AE4</f>
        <v>1</v>
      </c>
      <c r="K9" s="44">
        <f>I9*J9</f>
        <v>4</v>
      </c>
      <c r="M9" s="44">
        <v>2</v>
      </c>
      <c r="N9" s="18"/>
    </row>
    <row r="10" spans="1:14">
      <c r="A10" s="46"/>
      <c r="B10" s="47"/>
      <c r="C10" s="47"/>
      <c r="D10" s="47"/>
      <c r="E10" s="65"/>
      <c r="F10" s="1043"/>
      <c r="G10" s="1044"/>
      <c r="H10" s="1045"/>
      <c r="I10" s="44"/>
      <c r="J10" s="65"/>
      <c r="K10" s="44"/>
      <c r="M10" s="44"/>
      <c r="N10" s="18"/>
    </row>
    <row r="11" spans="1:14">
      <c r="A11" s="46"/>
      <c r="B11" s="47"/>
      <c r="C11" s="47"/>
      <c r="D11" s="47"/>
      <c r="E11" s="65"/>
      <c r="F11" s="1043"/>
      <c r="G11" s="1044"/>
      <c r="H11" s="1045"/>
      <c r="I11" s="44"/>
      <c r="J11" s="65"/>
      <c r="K11" s="44"/>
      <c r="M11" s="44"/>
      <c r="N11" s="18"/>
    </row>
    <row r="12" spans="1:14">
      <c r="A12" s="46"/>
      <c r="B12" s="47"/>
      <c r="C12" s="47"/>
      <c r="D12" s="47"/>
      <c r="E12" s="65"/>
      <c r="F12" s="65"/>
      <c r="G12" s="65"/>
      <c r="H12" s="65"/>
      <c r="I12" s="44"/>
      <c r="J12" s="65"/>
      <c r="K12" s="44"/>
      <c r="M12" s="44"/>
      <c r="N12" s="18"/>
    </row>
    <row r="13" spans="1:14">
      <c r="A13" s="46"/>
      <c r="B13" s="47"/>
      <c r="C13" s="47"/>
      <c r="D13" s="47"/>
      <c r="E13" s="65"/>
      <c r="F13" s="65"/>
      <c r="G13" s="65"/>
      <c r="H13" s="65"/>
      <c r="I13" s="44"/>
      <c r="J13" s="65"/>
      <c r="K13" s="44"/>
      <c r="M13" s="44"/>
      <c r="N13" s="18"/>
    </row>
    <row r="14" spans="1:14">
      <c r="A14" s="46"/>
      <c r="B14" s="47"/>
      <c r="C14" s="47"/>
      <c r="D14" s="47"/>
      <c r="E14" s="65"/>
      <c r="F14" s="65"/>
      <c r="G14" s="65"/>
      <c r="H14" s="65"/>
      <c r="I14" s="44"/>
      <c r="J14" s="65"/>
      <c r="K14" s="44"/>
      <c r="M14" s="44"/>
      <c r="N14" s="18"/>
    </row>
    <row r="15" spans="1:14">
      <c r="A15" s="46"/>
      <c r="B15" s="47"/>
      <c r="C15" s="47"/>
      <c r="D15" s="47"/>
      <c r="E15" s="65"/>
      <c r="F15" s="65"/>
      <c r="G15" s="65"/>
      <c r="H15" s="65"/>
      <c r="I15" s="44"/>
      <c r="J15" s="65"/>
      <c r="K15" s="44"/>
      <c r="M15" s="44"/>
      <c r="N15" s="18"/>
    </row>
    <row r="16" spans="1:14">
      <c r="A16" s="47"/>
      <c r="B16" s="47"/>
      <c r="C16" s="47"/>
      <c r="D16" s="47"/>
      <c r="E16" s="65"/>
      <c r="F16" s="65"/>
      <c r="G16" s="65"/>
      <c r="H16" s="65"/>
      <c r="I16" s="44"/>
      <c r="J16" s="65"/>
      <c r="K16" s="44"/>
      <c r="M16" s="67"/>
    </row>
    <row r="17" spans="1:13">
      <c r="A17" s="47"/>
      <c r="B17" s="47"/>
      <c r="C17" s="47"/>
      <c r="D17" s="47"/>
      <c r="E17" s="65"/>
      <c r="F17" s="65"/>
      <c r="G17" s="65"/>
      <c r="H17" s="65"/>
      <c r="I17" s="44"/>
      <c r="J17" s="65"/>
      <c r="K17" s="44"/>
      <c r="M17" s="67"/>
    </row>
    <row r="18" spans="1:13">
      <c r="A18" s="47"/>
      <c r="B18" s="47"/>
      <c r="C18" s="47"/>
      <c r="D18" s="47"/>
      <c r="E18" s="44"/>
      <c r="F18" s="44"/>
      <c r="G18" s="44"/>
      <c r="H18" s="44"/>
      <c r="I18" s="44"/>
      <c r="J18" s="44"/>
      <c r="K18" s="44"/>
      <c r="M18" s="67"/>
    </row>
    <row r="19" spans="1:13">
      <c r="E19" s="1021" t="s">
        <v>50</v>
      </c>
      <c r="F19" s="1021"/>
      <c r="G19" s="1021"/>
      <c r="H19" s="1021"/>
      <c r="I19" s="1021"/>
      <c r="J19" s="1021"/>
      <c r="K19" s="44">
        <f>SUM(K9:K17)</f>
        <v>4</v>
      </c>
    </row>
  </sheetData>
  <mergeCells count="18">
    <mergeCell ref="E8:K8"/>
    <mergeCell ref="F9:H9"/>
    <mergeCell ref="F10:H10"/>
    <mergeCell ref="F11:H11"/>
    <mergeCell ref="E19:J19"/>
    <mergeCell ref="D4:I4"/>
    <mergeCell ref="A5:K5"/>
    <mergeCell ref="A6:D6"/>
    <mergeCell ref="F6:H6"/>
    <mergeCell ref="B7:D7"/>
    <mergeCell ref="F7:H7"/>
    <mergeCell ref="A3:C3"/>
    <mergeCell ref="D3:K3"/>
    <mergeCell ref="A1:G1"/>
    <mergeCell ref="I1:K2"/>
    <mergeCell ref="M1:N1"/>
    <mergeCell ref="A2:D2"/>
    <mergeCell ref="F2:G2"/>
  </mergeCells>
  <hyperlinks>
    <hyperlink ref="M1:N1" location="'BASE PRESUPUESTO'!A1" display="INDICE " xr:uid="{00000000-0004-0000-1E00-000000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3" tint="0.39997558519241921"/>
  </sheetPr>
  <dimension ref="A1:N19"/>
  <sheetViews>
    <sheetView topLeftCell="D1" workbookViewId="0">
      <selection activeCell="E12" sqref="E12"/>
    </sheetView>
  </sheetViews>
  <sheetFormatPr baseColWidth="10" defaultColWidth="11.5" defaultRowHeight="15"/>
  <cols>
    <col min="1" max="1" width="15.1640625" customWidth="1"/>
    <col min="2" max="2" width="10.1640625" customWidth="1"/>
    <col min="3" max="3" width="23.6640625" customWidth="1"/>
    <col min="4" max="4" width="43.33203125" customWidth="1"/>
    <col min="5" max="5" width="39.33203125" bestFit="1" customWidth="1"/>
    <col min="6" max="6" width="15.33203125" customWidth="1"/>
    <col min="7" max="8" width="20.6640625" customWidth="1"/>
    <col min="10" max="10" width="14.6640625" customWidth="1"/>
    <col min="11" max="11" width="13.33203125" bestFit="1" customWidth="1"/>
  </cols>
  <sheetData>
    <row r="1" spans="1:14" ht="34.25" customHeight="1" thickBot="1">
      <c r="A1" s="1007" t="s">
        <v>0</v>
      </c>
      <c r="B1" s="1008"/>
      <c r="C1" s="1008"/>
      <c r="D1" s="1008"/>
      <c r="E1" s="1008"/>
      <c r="F1" s="1008"/>
      <c r="G1" s="1009"/>
      <c r="H1" s="42"/>
      <c r="I1" s="1012"/>
      <c r="J1" s="1012"/>
      <c r="K1" s="1013"/>
      <c r="M1" s="1016" t="s">
        <v>58</v>
      </c>
      <c r="N1" s="1016"/>
    </row>
    <row r="2" spans="1:14" ht="26.5" customHeight="1" thickBot="1">
      <c r="A2" s="1010" t="s">
        <v>53</v>
      </c>
      <c r="B2" s="1017"/>
      <c r="C2" s="1017"/>
      <c r="D2" s="1018"/>
      <c r="E2" s="5" t="s">
        <v>54</v>
      </c>
      <c r="F2" s="1019" t="s">
        <v>61</v>
      </c>
      <c r="G2" s="1020"/>
      <c r="H2" s="50"/>
      <c r="I2" s="1014"/>
      <c r="J2" s="1014"/>
      <c r="K2" s="1015"/>
    </row>
    <row r="3" spans="1:14" ht="29" customHeight="1">
      <c r="A3" s="982" t="s">
        <v>1</v>
      </c>
      <c r="B3" s="983"/>
      <c r="C3" s="984"/>
      <c r="D3" s="985" t="e">
        <f>'[7]BASE PRESUPUESTO'!#REF!</f>
        <v>#REF!</v>
      </c>
      <c r="E3" s="986"/>
      <c r="F3" s="986"/>
      <c r="G3" s="986"/>
      <c r="H3" s="986"/>
      <c r="I3" s="986"/>
      <c r="J3" s="986"/>
      <c r="K3" s="987"/>
    </row>
    <row r="4" spans="1:14" ht="30.5" customHeight="1" thickBot="1">
      <c r="A4" s="6" t="s">
        <v>2</v>
      </c>
      <c r="B4" s="45">
        <f>+'BASE PRESUPUESTO'!C39</f>
        <v>21</v>
      </c>
      <c r="C4" s="4" t="s">
        <v>3</v>
      </c>
      <c r="D4" s="988" t="str">
        <f>+VLOOKUP(B4,'BASE PRESUPUESTO'!C:L,5,FALSE)</f>
        <v>SUMINISTRO E INSTALACIÓN DE REJILLA PARA SUMIDERO 50 CM</v>
      </c>
      <c r="E4" s="989"/>
      <c r="F4" s="989"/>
      <c r="G4" s="989"/>
      <c r="H4" s="989"/>
      <c r="I4" s="990"/>
      <c r="J4" s="7" t="s">
        <v>4</v>
      </c>
      <c r="K4" s="8" t="str">
        <f>+VLOOKUP(B4,'BASE PRESUPUESTO'!C:L,6,FALSE)</f>
        <v>UN</v>
      </c>
    </row>
    <row r="5" spans="1:14" ht="5.5" customHeight="1" thickBot="1">
      <c r="A5" s="991"/>
      <c r="B5" s="992"/>
      <c r="C5" s="992"/>
      <c r="D5" s="992"/>
      <c r="E5" s="992"/>
      <c r="F5" s="992"/>
      <c r="G5" s="992"/>
      <c r="H5" s="992"/>
      <c r="I5" s="992"/>
      <c r="J5" s="992"/>
      <c r="K5" s="993"/>
    </row>
    <row r="6" spans="1:14" ht="31" thickBot="1">
      <c r="A6" s="994" t="s">
        <v>5</v>
      </c>
      <c r="B6" s="995"/>
      <c r="C6" s="995"/>
      <c r="D6" s="995"/>
      <c r="E6" s="43" t="s">
        <v>6</v>
      </c>
      <c r="F6" s="1031" t="s">
        <v>56</v>
      </c>
      <c r="G6" s="1031"/>
      <c r="H6" s="1031"/>
      <c r="I6" s="2" t="s">
        <v>7</v>
      </c>
      <c r="J6" s="2" t="s">
        <v>8</v>
      </c>
      <c r="K6" s="3" t="s">
        <v>9</v>
      </c>
    </row>
    <row r="7" spans="1:14" ht="16" thickBot="1">
      <c r="A7" s="1" t="s">
        <v>10</v>
      </c>
      <c r="B7" s="999"/>
      <c r="C7" s="1000"/>
      <c r="D7" s="1000"/>
      <c r="E7" s="20" t="s">
        <v>11</v>
      </c>
      <c r="F7" s="1001" t="s">
        <v>93</v>
      </c>
      <c r="G7" s="1002"/>
      <c r="H7" s="1003"/>
      <c r="I7" s="4" t="s">
        <v>57</v>
      </c>
      <c r="J7" s="4"/>
      <c r="K7" s="21"/>
    </row>
    <row r="8" spans="1:14" ht="14.5" customHeight="1">
      <c r="A8" s="46"/>
      <c r="B8" s="47"/>
      <c r="C8" s="47"/>
      <c r="D8" s="47"/>
      <c r="E8" s="1032" t="s">
        <v>1437</v>
      </c>
      <c r="F8" s="1033"/>
      <c r="G8" s="1033"/>
      <c r="H8" s="1033"/>
      <c r="I8" s="1034"/>
      <c r="J8" s="1034"/>
      <c r="K8" s="1035"/>
      <c r="M8" t="s">
        <v>101</v>
      </c>
    </row>
    <row r="9" spans="1:14">
      <c r="A9" s="46"/>
      <c r="B9" s="47"/>
      <c r="C9" s="47"/>
      <c r="D9" s="47"/>
      <c r="E9" s="44" t="s">
        <v>1804</v>
      </c>
      <c r="F9" s="1043">
        <f>+ROUNDUP('CARCT VIA'!AD4/0.9,0)</f>
        <v>7</v>
      </c>
      <c r="G9" s="1044"/>
      <c r="H9" s="1045"/>
      <c r="I9" s="44">
        <f>+F9</f>
        <v>7</v>
      </c>
      <c r="J9" s="65">
        <f>+'CARCT VIA'!AE4</f>
        <v>1</v>
      </c>
      <c r="K9" s="44">
        <f>I9*J9</f>
        <v>7</v>
      </c>
      <c r="M9" s="44">
        <v>2</v>
      </c>
      <c r="N9" s="18"/>
    </row>
    <row r="10" spans="1:14">
      <c r="A10" s="46"/>
      <c r="B10" s="47"/>
      <c r="C10" s="47"/>
      <c r="D10" s="47"/>
      <c r="E10" s="65"/>
      <c r="F10" s="1043"/>
      <c r="G10" s="1044"/>
      <c r="H10" s="1045"/>
      <c r="I10" s="44"/>
      <c r="J10" s="65"/>
      <c r="K10" s="44"/>
      <c r="M10" s="44"/>
      <c r="N10" s="18"/>
    </row>
    <row r="11" spans="1:14">
      <c r="A11" s="46"/>
      <c r="B11" s="47"/>
      <c r="C11" s="47"/>
      <c r="D11" s="47"/>
      <c r="E11" s="65"/>
      <c r="F11" s="1043"/>
      <c r="G11" s="1044"/>
      <c r="H11" s="1045"/>
      <c r="I11" s="44"/>
      <c r="J11" s="65"/>
      <c r="K11" s="44"/>
      <c r="M11" s="44"/>
      <c r="N11" s="18"/>
    </row>
    <row r="12" spans="1:14">
      <c r="A12" s="46"/>
      <c r="B12" s="47"/>
      <c r="C12" s="47"/>
      <c r="D12" s="47"/>
      <c r="E12" s="65"/>
      <c r="F12" s="65"/>
      <c r="G12" s="65"/>
      <c r="H12" s="65"/>
      <c r="I12" s="44"/>
      <c r="J12" s="65"/>
      <c r="K12" s="44"/>
      <c r="M12" s="44"/>
      <c r="N12" s="18"/>
    </row>
    <row r="13" spans="1:14">
      <c r="A13" s="46"/>
      <c r="B13" s="47"/>
      <c r="C13" s="47"/>
      <c r="D13" s="47"/>
      <c r="E13" s="65"/>
      <c r="F13" s="65"/>
      <c r="G13" s="65"/>
      <c r="H13" s="65"/>
      <c r="I13" s="44"/>
      <c r="J13" s="65"/>
      <c r="K13" s="44"/>
      <c r="M13" s="44"/>
      <c r="N13" s="18"/>
    </row>
    <row r="14" spans="1:14">
      <c r="A14" s="46"/>
      <c r="B14" s="47"/>
      <c r="C14" s="47"/>
      <c r="D14" s="47"/>
      <c r="E14" s="65"/>
      <c r="F14" s="65"/>
      <c r="G14" s="65"/>
      <c r="H14" s="65"/>
      <c r="I14" s="44"/>
      <c r="J14" s="65"/>
      <c r="K14" s="44"/>
      <c r="M14" s="44"/>
      <c r="N14" s="18"/>
    </row>
    <row r="15" spans="1:14">
      <c r="A15" s="46"/>
      <c r="B15" s="47"/>
      <c r="C15" s="47"/>
      <c r="D15" s="47"/>
      <c r="E15" s="65"/>
      <c r="F15" s="65"/>
      <c r="G15" s="65"/>
      <c r="H15" s="65"/>
      <c r="I15" s="44"/>
      <c r="J15" s="65"/>
      <c r="K15" s="44"/>
      <c r="M15" s="44"/>
      <c r="N15" s="18"/>
    </row>
    <row r="16" spans="1:14">
      <c r="A16" s="47"/>
      <c r="B16" s="47"/>
      <c r="C16" s="47"/>
      <c r="D16" s="47"/>
      <c r="E16" s="65"/>
      <c r="F16" s="65"/>
      <c r="G16" s="65"/>
      <c r="H16" s="65"/>
      <c r="I16" s="44"/>
      <c r="J16" s="65"/>
      <c r="K16" s="44"/>
      <c r="M16" s="67"/>
    </row>
    <row r="17" spans="1:13">
      <c r="A17" s="47"/>
      <c r="B17" s="47"/>
      <c r="C17" s="47"/>
      <c r="D17" s="47"/>
      <c r="E17" s="65"/>
      <c r="F17" s="65"/>
      <c r="G17" s="65"/>
      <c r="H17" s="65"/>
      <c r="I17" s="44"/>
      <c r="J17" s="65"/>
      <c r="K17" s="44"/>
      <c r="M17" s="67"/>
    </row>
    <row r="18" spans="1:13">
      <c r="A18" s="47"/>
      <c r="B18" s="47"/>
      <c r="C18" s="47"/>
      <c r="D18" s="47"/>
      <c r="E18" s="44"/>
      <c r="F18" s="44"/>
      <c r="G18" s="44"/>
      <c r="H18" s="44"/>
      <c r="I18" s="44"/>
      <c r="J18" s="44"/>
      <c r="K18" s="44"/>
      <c r="M18" s="67"/>
    </row>
    <row r="19" spans="1:13">
      <c r="E19" s="1021" t="s">
        <v>50</v>
      </c>
      <c r="F19" s="1021"/>
      <c r="G19" s="1021"/>
      <c r="H19" s="1021"/>
      <c r="I19" s="1021"/>
      <c r="J19" s="1021"/>
      <c r="K19" s="44">
        <f>SUM(K9:K17)</f>
        <v>7</v>
      </c>
    </row>
  </sheetData>
  <mergeCells count="18">
    <mergeCell ref="E8:K8"/>
    <mergeCell ref="F9:H9"/>
    <mergeCell ref="F10:H10"/>
    <mergeCell ref="F11:H11"/>
    <mergeCell ref="E19:J19"/>
    <mergeCell ref="D4:I4"/>
    <mergeCell ref="A5:K5"/>
    <mergeCell ref="A6:D6"/>
    <mergeCell ref="F6:H6"/>
    <mergeCell ref="B7:D7"/>
    <mergeCell ref="F7:H7"/>
    <mergeCell ref="A3:C3"/>
    <mergeCell ref="D3:K3"/>
    <mergeCell ref="A1:G1"/>
    <mergeCell ref="I1:K2"/>
    <mergeCell ref="M1:N1"/>
    <mergeCell ref="A2:D2"/>
    <mergeCell ref="F2:G2"/>
  </mergeCells>
  <hyperlinks>
    <hyperlink ref="M1:N1" location="'BASE PRESUPUESTO'!A1" display="INDICE " xr:uid="{00000000-0004-0000-1F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32</vt:i4>
      </vt:variant>
      <vt:variant>
        <vt:lpstr>Rangos con nombre</vt:lpstr>
      </vt:variant>
      <vt:variant>
        <vt:i4>3</vt:i4>
      </vt:variant>
    </vt:vector>
  </HeadingPairs>
  <TitlesOfParts>
    <vt:vector size="35" baseType="lpstr">
      <vt:lpstr>BASE PRESUPUESTO AJUSTE ABRIL22</vt:lpstr>
      <vt:lpstr>Hoja1</vt:lpstr>
      <vt:lpstr>ICCU</vt:lpstr>
      <vt:lpstr>PPTO PMT</vt:lpstr>
      <vt:lpstr>PPTO PAGA</vt:lpstr>
      <vt:lpstr>PPTO INTERV</vt:lpstr>
      <vt:lpstr>PUENTE K 0+875</vt:lpstr>
      <vt:lpstr>APU 1</vt:lpstr>
      <vt:lpstr>APU 2</vt:lpstr>
      <vt:lpstr>BASE PRESUPUESTO</vt:lpstr>
      <vt:lpstr>CARCT VIA</vt:lpstr>
      <vt:lpstr>1</vt:lpstr>
      <vt:lpstr>2</vt:lpstr>
      <vt:lpstr>3</vt:lpstr>
      <vt:lpstr>4</vt:lpstr>
      <vt:lpstr>5</vt:lpstr>
      <vt:lpstr>6</vt:lpstr>
      <vt:lpstr>7</vt:lpstr>
      <vt:lpstr>8</vt:lpstr>
      <vt:lpstr>9</vt:lpstr>
      <vt:lpstr>11</vt:lpstr>
      <vt:lpstr>10</vt:lpstr>
      <vt:lpstr>12</vt:lpstr>
      <vt:lpstr>13</vt:lpstr>
      <vt:lpstr>14</vt:lpstr>
      <vt:lpstr>15</vt:lpstr>
      <vt:lpstr>16</vt:lpstr>
      <vt:lpstr>17</vt:lpstr>
      <vt:lpstr>18</vt:lpstr>
      <vt:lpstr>19</vt:lpstr>
      <vt:lpstr>20</vt:lpstr>
      <vt:lpstr>21</vt:lpstr>
      <vt:lpstr>'BASE PRESUPUESTO'!Área_de_impresión</vt:lpstr>
      <vt:lpstr>'BASE PRESUPUESTO AJUSTE ABRIL22'!Área_de_impresión</vt:lpstr>
      <vt:lpstr>'PPTO INTERV'!Duracion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dc:creator>
  <cp:lastModifiedBy>Paula Andrea Rueda Camacho</cp:lastModifiedBy>
  <cp:lastPrinted>2020-04-29T22:34:00Z</cp:lastPrinted>
  <dcterms:created xsi:type="dcterms:W3CDTF">2019-02-20T13:53:56Z</dcterms:created>
  <dcterms:modified xsi:type="dcterms:W3CDTF">2026-05-01T21:36:30Z</dcterms:modified>
</cp:coreProperties>
</file>