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0" documentId="13_ncr:1_{079BD778-88AE-4236-BD11-BBC2ED1B6C8A}" xr6:coauthVersionLast="45" xr6:coauthVersionMax="47" xr10:uidLastSave="{00000000-0000-0000-0000-000000000000}"/>
  <bookViews>
    <workbookView xWindow="-120" yWindow="-120" windowWidth="20730" windowHeight="11040" firstSheet="1" activeTab="1" xr2:uid="{00000000-000D-0000-FFFF-FFFF00000000}"/>
  </bookViews>
  <sheets>
    <sheet name="Hoja1" sheetId="1" state="hidden" r:id="rId1"/>
    <sheet name="ESTUDIO DE MERCADO" sheetId="2" r:id="rId2"/>
    <sheet name="Hoja3" sheetId="4" r:id="rId3"/>
  </sheets>
  <externalReferences>
    <externalReference r:id="rId4"/>
  </externalReferences>
  <definedNames>
    <definedName name="_xlnm._FilterDatabase" localSheetId="1" hidden="1">'ESTUDIO DE MERCADO'!$A$9:$R$22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75" i="2" l="1"/>
  <c r="J20" i="4" l="1"/>
  <c r="K20" i="4" s="1"/>
  <c r="J19" i="4"/>
  <c r="K19" i="4" s="1"/>
  <c r="J18" i="4"/>
  <c r="K18" i="4" s="1"/>
  <c r="J17" i="4"/>
  <c r="K17" i="4" s="1"/>
  <c r="J16" i="4"/>
  <c r="K16" i="4" s="1"/>
  <c r="J15" i="4"/>
  <c r="K15" i="4" s="1"/>
  <c r="J14" i="4"/>
  <c r="K14" i="4" s="1"/>
  <c r="J13" i="4"/>
  <c r="K13" i="4" s="1"/>
  <c r="J12" i="4"/>
  <c r="K12" i="4" s="1"/>
  <c r="J11" i="4"/>
  <c r="K11" i="4" s="1"/>
  <c r="J10" i="4"/>
  <c r="K10" i="4" s="1"/>
  <c r="J9" i="4"/>
  <c r="K9" i="4" s="1"/>
  <c r="J8" i="4"/>
  <c r="K8" i="4" s="1"/>
  <c r="J7" i="4"/>
  <c r="K7" i="4" s="1"/>
  <c r="J6" i="4"/>
  <c r="K6" i="4" s="1"/>
  <c r="J5" i="4"/>
  <c r="K5" i="4" s="1"/>
  <c r="J4" i="4"/>
  <c r="K4" i="4" s="1"/>
  <c r="J3" i="4"/>
  <c r="K3" i="4" s="1"/>
  <c r="O62" i="2"/>
  <c r="Q62" i="2" s="1"/>
  <c r="R62" i="2" s="1"/>
  <c r="O63" i="2"/>
  <c r="Q63" i="2" s="1"/>
  <c r="R63" i="2" s="1"/>
  <c r="O72" i="2"/>
  <c r="Q72" i="2" s="1"/>
  <c r="M70" i="2"/>
  <c r="N70" i="2" s="1"/>
  <c r="M65" i="2"/>
  <c r="N65" i="2" s="1"/>
  <c r="M63" i="2"/>
  <c r="N63" i="2" s="1"/>
  <c r="M71" i="2"/>
  <c r="N71" i="2" s="1"/>
  <c r="I57" i="2"/>
  <c r="J57" i="2" s="1"/>
  <c r="I58" i="2"/>
  <c r="J58" i="2" s="1"/>
  <c r="I59" i="2"/>
  <c r="J59" i="2" s="1"/>
  <c r="I60" i="2"/>
  <c r="J60" i="2" s="1"/>
  <c r="I61" i="2"/>
  <c r="J61" i="2" s="1"/>
  <c r="I63" i="2"/>
  <c r="J63" i="2" s="1"/>
  <c r="I64" i="2"/>
  <c r="J64" i="2" s="1"/>
  <c r="I65" i="2"/>
  <c r="J65" i="2" s="1"/>
  <c r="I66" i="2"/>
  <c r="J66" i="2" s="1"/>
  <c r="I67" i="2"/>
  <c r="J67" i="2" s="1"/>
  <c r="I68" i="2"/>
  <c r="J68" i="2" s="1"/>
  <c r="I69" i="2"/>
  <c r="J69" i="2" s="1"/>
  <c r="I70" i="2"/>
  <c r="J70" i="2" s="1"/>
  <c r="O70" i="2"/>
  <c r="Q70" i="2" s="1"/>
  <c r="R70" i="2" s="1"/>
  <c r="I71" i="2"/>
  <c r="J71" i="2" s="1"/>
  <c r="I72" i="2"/>
  <c r="J72" i="2" s="1"/>
  <c r="I73" i="2"/>
  <c r="J73" i="2" s="1"/>
  <c r="I74" i="2"/>
  <c r="J74" i="2" s="1"/>
  <c r="M53" i="2"/>
  <c r="N53" i="2" s="1"/>
  <c r="M56" i="2"/>
  <c r="N56" i="2" s="1"/>
  <c r="M55" i="2"/>
  <c r="N55" i="2" s="1"/>
  <c r="M54" i="2"/>
  <c r="N54" i="2" s="1"/>
  <c r="M51" i="2"/>
  <c r="N51" i="2" s="1"/>
  <c r="M50" i="2"/>
  <c r="N50" i="2" s="1"/>
  <c r="M49" i="2"/>
  <c r="N49" i="2" s="1"/>
  <c r="M48" i="2"/>
  <c r="N48" i="2" s="1"/>
  <c r="M47" i="2"/>
  <c r="N47" i="2" s="1"/>
  <c r="M46" i="2"/>
  <c r="N46" i="2" s="1"/>
  <c r="M45" i="2"/>
  <c r="N45" i="2" s="1"/>
  <c r="M43" i="2"/>
  <c r="N43" i="2" s="1"/>
  <c r="M42" i="2"/>
  <c r="N42" i="2" s="1"/>
  <c r="M41" i="2"/>
  <c r="N41" i="2" s="1"/>
  <c r="M40" i="2"/>
  <c r="N40" i="2" s="1"/>
  <c r="M39" i="2"/>
  <c r="N39" i="2" s="1"/>
  <c r="M38" i="2"/>
  <c r="N38" i="2" s="1"/>
  <c r="M37" i="2"/>
  <c r="N37" i="2" s="1"/>
  <c r="M35" i="2"/>
  <c r="N35" i="2" s="1"/>
  <c r="M34" i="2"/>
  <c r="N34" i="2" s="1"/>
  <c r="M33" i="2"/>
  <c r="N33" i="2" s="1"/>
  <c r="M32" i="2"/>
  <c r="N32" i="2" s="1"/>
  <c r="M29" i="2"/>
  <c r="N29" i="2" s="1"/>
  <c r="M28" i="2"/>
  <c r="N28" i="2" s="1"/>
  <c r="M27" i="2"/>
  <c r="N27" i="2" s="1"/>
  <c r="M26" i="2"/>
  <c r="N26" i="2" s="1"/>
  <c r="M25" i="2"/>
  <c r="N25" i="2" s="1"/>
  <c r="M21" i="2"/>
  <c r="N21" i="2" s="1"/>
  <c r="M20" i="2"/>
  <c r="N20" i="2" s="1"/>
  <c r="M19" i="2"/>
  <c r="N19" i="2" s="1"/>
  <c r="M18" i="2"/>
  <c r="N18" i="2" s="1"/>
  <c r="M17" i="2"/>
  <c r="N17" i="2" s="1"/>
  <c r="M13" i="2"/>
  <c r="N13" i="2" s="1"/>
  <c r="M12" i="2"/>
  <c r="N12" i="2" s="1"/>
  <c r="M11" i="2"/>
  <c r="N11" i="2" s="1"/>
  <c r="M10" i="2"/>
  <c r="N10" i="2" s="1"/>
  <c r="M44" i="2"/>
  <c r="N44" i="2" s="1"/>
  <c r="M36" i="2"/>
  <c r="N36" i="2" s="1"/>
  <c r="M31" i="2"/>
  <c r="N31" i="2" s="1"/>
  <c r="M30" i="2"/>
  <c r="N30" i="2" s="1"/>
  <c r="M24" i="2"/>
  <c r="N24" i="2" s="1"/>
  <c r="M23" i="2"/>
  <c r="N23" i="2" s="1"/>
  <c r="M22" i="2"/>
  <c r="N22" i="2" s="1"/>
  <c r="M16" i="2"/>
  <c r="N16" i="2" s="1"/>
  <c r="M15" i="2"/>
  <c r="N15" i="2" s="1"/>
  <c r="M14" i="2"/>
  <c r="N14" i="2" s="1"/>
  <c r="I56" i="2"/>
  <c r="J56" i="2" s="1"/>
  <c r="I55" i="2"/>
  <c r="J55" i="2" s="1"/>
  <c r="I52" i="2"/>
  <c r="J52" i="2" s="1"/>
  <c r="O51" i="2"/>
  <c r="I49" i="2"/>
  <c r="J49" i="2" s="1"/>
  <c r="I48" i="2"/>
  <c r="J48" i="2" s="1"/>
  <c r="I47" i="2"/>
  <c r="J47" i="2" s="1"/>
  <c r="I42" i="2"/>
  <c r="J42" i="2" s="1"/>
  <c r="I41" i="2"/>
  <c r="J41" i="2" s="1"/>
  <c r="I40" i="2"/>
  <c r="J40" i="2" s="1"/>
  <c r="I39" i="2"/>
  <c r="J39" i="2" s="1"/>
  <c r="I37" i="2"/>
  <c r="I35" i="2"/>
  <c r="J35" i="2" s="1"/>
  <c r="I32" i="2"/>
  <c r="J32" i="2" s="1"/>
  <c r="I27" i="2"/>
  <c r="J27" i="2" s="1"/>
  <c r="I25" i="2"/>
  <c r="I13" i="2"/>
  <c r="J13" i="2" s="1"/>
  <c r="I11" i="2"/>
  <c r="J11" i="2" s="1"/>
  <c r="I10" i="2"/>
  <c r="J10" i="2" s="1"/>
  <c r="O34" i="2"/>
  <c r="O36" i="2"/>
  <c r="I14" i="2"/>
  <c r="J14" i="2" s="1"/>
  <c r="I17" i="2"/>
  <c r="J17" i="2" s="1"/>
  <c r="I21" i="2"/>
  <c r="J21" i="2" s="1"/>
  <c r="I22" i="2"/>
  <c r="J22" i="2" s="1"/>
  <c r="I29" i="2"/>
  <c r="J29" i="2" s="1"/>
  <c r="I30" i="2"/>
  <c r="J30" i="2" s="1"/>
  <c r="I43" i="2"/>
  <c r="J43" i="2" s="1"/>
  <c r="I44" i="2"/>
  <c r="I45" i="2"/>
  <c r="J45" i="2" s="1"/>
  <c r="I50" i="2"/>
  <c r="J50" i="2" s="1"/>
  <c r="I33" i="2"/>
  <c r="J33" i="2" s="1"/>
  <c r="I34" i="2"/>
  <c r="J34" i="2" s="1"/>
  <c r="I36" i="2"/>
  <c r="J36" i="2" s="1"/>
  <c r="I38" i="2"/>
  <c r="J38" i="2" s="1"/>
  <c r="I46" i="2"/>
  <c r="J46" i="2" s="1"/>
  <c r="I53" i="2"/>
  <c r="J53" i="2" s="1"/>
  <c r="I54" i="2"/>
  <c r="J54" i="2" s="1"/>
  <c r="I12" i="2"/>
  <c r="J12" i="2" s="1"/>
  <c r="I15" i="2"/>
  <c r="J15" i="2" s="1"/>
  <c r="I16" i="2"/>
  <c r="J16" i="2" s="1"/>
  <c r="I18" i="2"/>
  <c r="J18" i="2" s="1"/>
  <c r="I19" i="2"/>
  <c r="J19" i="2" s="1"/>
  <c r="I20" i="2"/>
  <c r="J20" i="2" s="1"/>
  <c r="I23" i="2"/>
  <c r="J23" i="2" s="1"/>
  <c r="I24" i="2"/>
  <c r="J24" i="2" s="1"/>
  <c r="I26" i="2"/>
  <c r="J26" i="2" s="1"/>
  <c r="I28" i="2"/>
  <c r="J28" i="2" s="1"/>
  <c r="I31" i="2"/>
  <c r="J31" i="2" s="1"/>
  <c r="K21" i="4" l="1"/>
  <c r="I62" i="2"/>
  <c r="J62" i="2" s="1"/>
  <c r="M72" i="2"/>
  <c r="N72" i="2" s="1"/>
  <c r="M67" i="2"/>
  <c r="N67" i="2" s="1"/>
  <c r="M59" i="2"/>
  <c r="N59" i="2" s="1"/>
  <c r="O59" i="2"/>
  <c r="Q59" i="2" s="1"/>
  <c r="M57" i="2"/>
  <c r="N57" i="2" s="1"/>
  <c r="M62" i="2"/>
  <c r="N62" i="2" s="1"/>
  <c r="M66" i="2"/>
  <c r="N66" i="2" s="1"/>
  <c r="O71" i="2"/>
  <c r="Q71" i="2" s="1"/>
  <c r="R71" i="2" s="1"/>
  <c r="M58" i="2"/>
  <c r="N58" i="2" s="1"/>
  <c r="O66" i="2"/>
  <c r="Q66" i="2" s="1"/>
  <c r="O67" i="2"/>
  <c r="Q67" i="2" s="1"/>
  <c r="O65" i="2"/>
  <c r="Q65" i="2" s="1"/>
  <c r="O58" i="2"/>
  <c r="Q58" i="2" s="1"/>
  <c r="R72" i="2"/>
  <c r="O40" i="2"/>
  <c r="Q40" i="2" s="1"/>
  <c r="I51" i="2"/>
  <c r="J51" i="2" s="1"/>
  <c r="J25" i="2"/>
  <c r="O37" i="2"/>
  <c r="Q37" i="2" s="1"/>
  <c r="J44" i="2"/>
  <c r="J37" i="2"/>
  <c r="O43" i="2"/>
  <c r="Q43" i="2" s="1"/>
  <c r="R43" i="2" s="1"/>
  <c r="O53" i="2"/>
  <c r="Q53" i="2" s="1"/>
  <c r="O32" i="2"/>
  <c r="Q32" i="2" s="1"/>
  <c r="O39" i="2"/>
  <c r="Q39" i="2" s="1"/>
  <c r="O56" i="2"/>
  <c r="Q56" i="2" s="1"/>
  <c r="O47" i="2"/>
  <c r="Q47" i="2" s="1"/>
  <c r="O33" i="2"/>
  <c r="Q33" i="2" s="1"/>
  <c r="O55" i="2"/>
  <c r="Q55" i="2" s="1"/>
  <c r="O54" i="2"/>
  <c r="Q54" i="2" s="1"/>
  <c r="O46" i="2"/>
  <c r="Q46" i="2" s="1"/>
  <c r="O38" i="2"/>
  <c r="Q38" i="2" s="1"/>
  <c r="Q51" i="2"/>
  <c r="R51" i="2" s="1"/>
  <c r="Q36" i="2"/>
  <c r="R36" i="2" s="1"/>
  <c r="Q34" i="2"/>
  <c r="R34" i="2" s="1"/>
  <c r="O49" i="2"/>
  <c r="O41" i="2"/>
  <c r="O50" i="2"/>
  <c r="O42" i="2"/>
  <c r="O35" i="2"/>
  <c r="O31" i="2"/>
  <c r="O30" i="2"/>
  <c r="O29" i="2"/>
  <c r="O28" i="2"/>
  <c r="O27" i="2"/>
  <c r="O26" i="2"/>
  <c r="O25" i="2"/>
  <c r="O24" i="2"/>
  <c r="O23" i="2"/>
  <c r="O21" i="2"/>
  <c r="O20" i="2"/>
  <c r="O19" i="2"/>
  <c r="O18" i="2"/>
  <c r="O17" i="2"/>
  <c r="O16" i="2"/>
  <c r="O15" i="2"/>
  <c r="O13" i="2"/>
  <c r="O12" i="2"/>
  <c r="O11" i="2"/>
  <c r="J75" i="2" l="1"/>
  <c r="R67" i="2"/>
  <c r="R65" i="2"/>
  <c r="M64" i="2"/>
  <c r="N64" i="2" s="1"/>
  <c r="O64" i="2"/>
  <c r="M61" i="2"/>
  <c r="N61" i="2" s="1"/>
  <c r="M68" i="2"/>
  <c r="N68" i="2" s="1"/>
  <c r="O68" i="2"/>
  <c r="Q68" i="2" s="1"/>
  <c r="R68" i="2" s="1"/>
  <c r="R58" i="2"/>
  <c r="M60" i="2"/>
  <c r="N60" i="2" s="1"/>
  <c r="O60" i="2"/>
  <c r="Q60" i="2" s="1"/>
  <c r="R60" i="2" s="1"/>
  <c r="O74" i="2"/>
  <c r="M74" i="2"/>
  <c r="N74" i="2"/>
  <c r="O57" i="2"/>
  <c r="Q57" i="2" s="1"/>
  <c r="O61" i="2"/>
  <c r="Q61" i="2" s="1"/>
  <c r="O73" i="2"/>
  <c r="M73" i="2"/>
  <c r="N73" i="2" s="1"/>
  <c r="R59" i="2"/>
  <c r="O69" i="2"/>
  <c r="M69" i="2"/>
  <c r="N69" i="2" s="1"/>
  <c r="R66" i="2"/>
  <c r="R40" i="2"/>
  <c r="R33" i="2"/>
  <c r="R56" i="2"/>
  <c r="R37" i="2"/>
  <c r="O45" i="2"/>
  <c r="Q45" i="2" s="1"/>
  <c r="O44" i="2"/>
  <c r="Q44" i="2" s="1"/>
  <c r="R32" i="2"/>
  <c r="O14" i="2"/>
  <c r="Q14" i="2" s="1"/>
  <c r="R14" i="2" s="1"/>
  <c r="O22" i="2"/>
  <c r="Q22" i="2" s="1"/>
  <c r="R22" i="2" s="1"/>
  <c r="M52" i="2"/>
  <c r="N52" i="2" s="1"/>
  <c r="O52" i="2"/>
  <c r="O48" i="2"/>
  <c r="R39" i="2"/>
  <c r="R53" i="2"/>
  <c r="R47" i="2"/>
  <c r="R54" i="2"/>
  <c r="R38" i="2"/>
  <c r="R55" i="2"/>
  <c r="R46" i="2"/>
  <c r="Q49" i="2"/>
  <c r="R49" i="2" s="1"/>
  <c r="Q35" i="2"/>
  <c r="R35" i="2" s="1"/>
  <c r="Q42" i="2"/>
  <c r="R42" i="2" s="1"/>
  <c r="Q50" i="2"/>
  <c r="R50" i="2" s="1"/>
  <c r="Q41" i="2"/>
  <c r="R41" i="2" s="1"/>
  <c r="Q20" i="2"/>
  <c r="R20" i="2" s="1"/>
  <c r="Q13" i="2"/>
  <c r="R13" i="2" s="1"/>
  <c r="Q29" i="2"/>
  <c r="R29" i="2" s="1"/>
  <c r="Q30" i="2"/>
  <c r="R30" i="2" s="1"/>
  <c r="Q23" i="2"/>
  <c r="R23" i="2" s="1"/>
  <c r="Q31" i="2"/>
  <c r="R31" i="2" s="1"/>
  <c r="Q24" i="2"/>
  <c r="R24" i="2" s="1"/>
  <c r="Q17" i="2"/>
  <c r="R17" i="2" s="1"/>
  <c r="Q25" i="2"/>
  <c r="R25" i="2" s="1"/>
  <c r="Q18" i="2"/>
  <c r="R18" i="2" s="1"/>
  <c r="Q26" i="2"/>
  <c r="R26" i="2" s="1"/>
  <c r="Q11" i="2"/>
  <c r="R11" i="2" s="1"/>
  <c r="Q19" i="2"/>
  <c r="R19" i="2" s="1"/>
  <c r="Q27" i="2"/>
  <c r="R27" i="2" s="1"/>
  <c r="Q12" i="2"/>
  <c r="R12" i="2" s="1"/>
  <c r="Q28" i="2"/>
  <c r="R28" i="2" s="1"/>
  <c r="Q21" i="2"/>
  <c r="R21" i="2" s="1"/>
  <c r="Q15" i="2"/>
  <c r="R15" i="2" s="1"/>
  <c r="Q16" i="2"/>
  <c r="R16" i="2" s="1"/>
  <c r="O10" i="2"/>
  <c r="N75" i="2" l="1"/>
  <c r="R57" i="2"/>
  <c r="Q73" i="2"/>
  <c r="R73" i="2" s="1"/>
  <c r="R61" i="2"/>
  <c r="Q69" i="2"/>
  <c r="R69" i="2" s="1"/>
  <c r="Q74" i="2"/>
  <c r="R74" i="2" s="1"/>
  <c r="Q64" i="2"/>
  <c r="R64" i="2" s="1"/>
  <c r="R44" i="2"/>
  <c r="R45" i="2"/>
  <c r="Q48" i="2"/>
  <c r="R48" i="2" s="1"/>
  <c r="Q52" i="2"/>
  <c r="R52" i="2" s="1"/>
  <c r="Q10" i="2"/>
  <c r="R10" i="2" s="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21" i="1"/>
  <c r="A3" i="1"/>
  <c r="A4" i="1" s="1"/>
  <c r="A5" i="1" s="1"/>
  <c r="A6" i="1" s="1"/>
  <c r="A7" i="1" s="1"/>
  <c r="A8" i="1" s="1"/>
  <c r="A9" i="1" s="1"/>
  <c r="A10" i="1" s="1"/>
  <c r="A11" i="1" s="1"/>
  <c r="A12" i="1" s="1"/>
  <c r="A13" i="1" s="1"/>
  <c r="A14" i="1" s="1"/>
  <c r="A15" i="1" s="1"/>
  <c r="A16" i="1" s="1"/>
  <c r="A17" i="1" s="1"/>
  <c r="A18" i="1" s="1"/>
  <c r="A19" i="1" s="1"/>
  <c r="A20" i="1" s="1"/>
  <c r="A21" i="1" s="1"/>
  <c r="A22" i="1" s="1"/>
  <c r="G46" i="1"/>
  <c r="G45" i="1"/>
  <c r="G44" i="1"/>
  <c r="G43" i="1"/>
  <c r="G42" i="1"/>
  <c r="G41" i="1"/>
  <c r="G40" i="1"/>
  <c r="G39" i="1"/>
  <c r="G38" i="1"/>
  <c r="G37" i="1"/>
  <c r="G36" i="1"/>
  <c r="G35" i="1"/>
  <c r="G34" i="1"/>
  <c r="G33" i="1"/>
  <c r="G32" i="1"/>
  <c r="G31" i="1"/>
  <c r="G30" i="1"/>
  <c r="G29" i="1"/>
  <c r="G22" i="1"/>
  <c r="G20" i="1"/>
  <c r="G19" i="1"/>
  <c r="G18" i="1"/>
  <c r="G17" i="1"/>
  <c r="G16" i="1"/>
  <c r="G15" i="1"/>
  <c r="G14" i="1"/>
  <c r="G13" i="1"/>
  <c r="G12" i="1"/>
  <c r="G11" i="1"/>
  <c r="G10" i="1"/>
  <c r="G9" i="1"/>
  <c r="G8" i="1"/>
  <c r="G7" i="1"/>
  <c r="G6" i="1"/>
  <c r="G5" i="1"/>
  <c r="G4" i="1"/>
  <c r="G3" i="1"/>
  <c r="G2" i="1"/>
  <c r="G87" i="1" l="1"/>
  <c r="G88" i="1" s="1"/>
  <c r="G89" i="1" s="1"/>
  <c r="G23" i="1"/>
  <c r="G24" i="1" s="1"/>
  <c r="G25" i="1" s="1"/>
  <c r="G47" i="1"/>
  <c r="G49" i="1" s="1"/>
  <c r="G4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tc={98B6FBDD-51D2-4759-B138-B9D8588407C0}</author>
  </authors>
  <commentList>
    <comment ref="H9" authorId="0" shapeId="0" xr:uid="{98B6FBDD-51D2-4759-B138-B9D8588407C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tc={96D5DE2F-3999-456A-A106-7A3A96DE9E2D}</author>
  </authors>
  <commentList>
    <comment ref="I2" authorId="0" shapeId="0" xr:uid="{96D5DE2F-3999-456A-A106-7A3A96DE9E2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r>
      </text>
    </comment>
  </commentList>
</comments>
</file>

<file path=xl/sharedStrings.xml><?xml version="1.0" encoding="utf-8"?>
<sst xmlns="http://schemas.openxmlformats.org/spreadsheetml/2006/main" count="482" uniqueCount="264">
  <si>
    <t>ITEM</t>
  </si>
  <si>
    <t>ESPECIFICACIONES</t>
  </si>
  <si>
    <t>UNIDAD</t>
  </si>
  <si>
    <t xml:space="preserve">CANTIDAD </t>
  </si>
  <si>
    <t xml:space="preserve">MARCA / REF </t>
  </si>
  <si>
    <t>V. UNIT</t>
  </si>
  <si>
    <t xml:space="preserve">SUBTOTAL </t>
  </si>
  <si>
    <t>Frasco  500 gramos</t>
  </si>
  <si>
    <t>Agar Plate Count presentación granulada</t>
  </si>
  <si>
    <t>OXOID / CM-325</t>
  </si>
  <si>
    <t>Agar para hongos y levaduras YGC presentación granulado</t>
  </si>
  <si>
    <t xml:space="preserve">Agua peptonada tamponada </t>
  </si>
  <si>
    <t>CONDALAB  / 1401</t>
  </si>
  <si>
    <t>Caldo RVS (RAPPAPORT-VASSILIADIS-Soya) presentación granulada</t>
  </si>
  <si>
    <t>OXOID / CM-866</t>
  </si>
  <si>
    <t>Agar XLD</t>
  </si>
  <si>
    <t>OXOID / CM-469</t>
  </si>
  <si>
    <r>
      <t xml:space="preserve">Agar  MYP para </t>
    </r>
    <r>
      <rPr>
        <i/>
        <sz val="11"/>
        <color rgb="FF000000"/>
        <rFont val="Calibri"/>
        <family val="2"/>
      </rPr>
      <t>Bacillus cereus</t>
    </r>
  </si>
  <si>
    <t>CONDALAB / 1343</t>
  </si>
  <si>
    <t>Suplemento selectivo para Bacillus cereus</t>
  </si>
  <si>
    <t>caja X 10 viales</t>
  </si>
  <si>
    <t>CONDALAB  / 6021</t>
  </si>
  <si>
    <t>Agar Baird Parker Granulado</t>
  </si>
  <si>
    <t>CONDALAB  / 1100</t>
  </si>
  <si>
    <t>Solución yema de huevo con telurito</t>
  </si>
  <si>
    <t>Frasco X 50ml</t>
  </si>
  <si>
    <t>MERCK / CO1C1037850</t>
  </si>
  <si>
    <t>Cajas de Petri desechables estéril sin división 90 X 15 mm</t>
  </si>
  <si>
    <t>Caja X 500 unidades</t>
  </si>
  <si>
    <t>CITOTEST / 2303-1090</t>
  </si>
  <si>
    <t>Unidad</t>
  </si>
  <si>
    <t>Caja x 100 unidades</t>
  </si>
  <si>
    <t>Caldo de enriquecimiento para Listeria EB</t>
  </si>
  <si>
    <t>CONDALAB  / 1120</t>
  </si>
  <si>
    <t>Suplemento de enriquecimiento selectivo para Listeria según FDA-BAM 1995 / IDF-FIL</t>
  </si>
  <si>
    <t>CONDALAB  / 6001</t>
  </si>
  <si>
    <t>Agar Palcam  presentación granulado</t>
  </si>
  <si>
    <t>CONDALAB / 1141</t>
  </si>
  <si>
    <t>PALCAM suplemento selectivo de Listeria</t>
  </si>
  <si>
    <t>CONDALAB / 6004</t>
  </si>
  <si>
    <t>Plasma de conejo con EDTA, liofilizado</t>
  </si>
  <si>
    <t>caja X 6 viales</t>
  </si>
  <si>
    <t>MERCK / 1133060001</t>
  </si>
  <si>
    <t>Rastrillo bacteriológico en plástico estéril y autoclavable</t>
  </si>
  <si>
    <t>CITOPLUS / 2400-0005-02</t>
  </si>
  <si>
    <t>Agar eosina azul de metileno según Levine (E.M.B.)</t>
  </si>
  <si>
    <t>CONDALAB  / 1039</t>
  </si>
  <si>
    <t>Readycult. Coliformes 100</t>
  </si>
  <si>
    <t>Paquete x 20 blister</t>
  </si>
  <si>
    <t>MERCK / 1012980001</t>
  </si>
  <si>
    <t>Bolsa esteril con tiosulfato</t>
  </si>
  <si>
    <t>LABPLAS / KWS21100</t>
  </si>
  <si>
    <t>Bolsa esteril para muestras</t>
  </si>
  <si>
    <t>Caja x 500 unidades</t>
  </si>
  <si>
    <t>LABPLAS / EPR4590</t>
  </si>
  <si>
    <t xml:space="preserve">IVA </t>
  </si>
  <si>
    <t xml:space="preserve">TOTAL </t>
  </si>
  <si>
    <t xml:space="preserve">ITEM </t>
  </si>
  <si>
    <t xml:space="preserve">Descripción </t>
  </si>
  <si>
    <t>unidad</t>
  </si>
  <si>
    <t xml:space="preserve">Cantidad </t>
  </si>
  <si>
    <t xml:space="preserve">Valor Unitario </t>
  </si>
  <si>
    <t xml:space="preserve">Valor total </t>
  </si>
  <si>
    <t>Alcohol isoamílico ≥98,5 %, Frasco de 1 Litro</t>
  </si>
  <si>
    <t>Alcohol para realizar prueba de grasa Gerber en lácteos</t>
  </si>
  <si>
    <t>Litro</t>
  </si>
  <si>
    <t>Puntilla para Butirómetro</t>
  </si>
  <si>
    <t xml:space="preserve">Puntilla acero para poner con seguridad el tapón butirometro grasa Gerber </t>
  </si>
  <si>
    <t>Tapón de butirómetro</t>
  </si>
  <si>
    <t>Tapón de caucho</t>
  </si>
  <si>
    <t xml:space="preserve"> lacto densímetro </t>
  </si>
  <si>
    <t>Instrumento de vidrio que se usa para medir la densidad.</t>
  </si>
  <si>
    <t>Electrodo pHmetro,</t>
  </si>
  <si>
    <t xml:space="preserve">electrodo de repuesto para PHmetro de bolsillo. Referencia Electrodo HI1271 
Rango 0.00 a 14.00 pH
Resolución 0.01 pH
Precisión ±0.2 pH
Calibración Automático, uno o dos puntos con tres soluciones tampón disponibles (pH 4.01, 7.01 and 10.01)
Electrodo HI1271 
</t>
  </si>
  <si>
    <t>Baterías de potenciómetro o pH metro</t>
  </si>
  <si>
    <t xml:space="preserve">- Voltaje: 3V.
- Color: Gris / plateado
- Tipo Moneda / celda de botón
- Composición química: Litio
</t>
  </si>
  <si>
    <t>reactivo de Benedict.</t>
  </si>
  <si>
    <t>Solución parala  prueba de Benedict identifica azúcares reductores, como la lactosa, la glucosa, la maltosa y la celobiosa.</t>
  </si>
  <si>
    <t xml:space="preserve">Mililitro </t>
  </si>
  <si>
    <t xml:space="preserve">solución Fehling A </t>
  </si>
  <si>
    <t>Solución para indentificar azucares</t>
  </si>
  <si>
    <t>solución Fehling B</t>
  </si>
  <si>
    <t>Crisol pequeño porcelana 17 ml</t>
  </si>
  <si>
    <t>Material de porcelana para realizar humedad o cenizas</t>
  </si>
  <si>
    <t>solución de fluoroglucina etérea al 1%</t>
  </si>
  <si>
    <t>Sustancia colorantes para identificación de material organico</t>
  </si>
  <si>
    <t xml:space="preserve"> solución de bencidina</t>
  </si>
  <si>
    <t xml:space="preserve">Solución para identificar material organico en cereales </t>
  </si>
  <si>
    <t>Milimetro</t>
  </si>
  <si>
    <t>solución 2,6-diclorofenolindofenol</t>
  </si>
  <si>
    <t xml:space="preserve">Solucion para determinar acido ascorbico </t>
  </si>
  <si>
    <t>Paño de limpieza wypall</t>
  </si>
  <si>
    <t xml:space="preserve">paño para limpieza rollo por  80 hojas </t>
  </si>
  <si>
    <t>Churrusco para lavar pipetas</t>
  </si>
  <si>
    <t>cepillo o churrusco delgado para el lavado de las pipeta</t>
  </si>
  <si>
    <t>Pipeteador de cremallera de 10 ml</t>
  </si>
  <si>
    <t xml:space="preserve">plástico propipeta de cremallera de 10 ml </t>
  </si>
  <si>
    <t>Reactivo Schiff</t>
  </si>
  <si>
    <t>El reactivo de Schiff es un reactivo para la detección de aldehídos, que también ha encontrado uso en la tinción de tejidos biológicos. Es el producto de una reacción que incluye colorantes tales como la fucsina y bisulfito de sodio; pararosanilina (que carece de un grupo metilo aromático) y la nueva fucsina son otras dos alternativas para la detección química de aldehídos. Para la determinación de Aldehidos</t>
  </si>
  <si>
    <t xml:space="preserve">100 ml </t>
  </si>
  <si>
    <t>Prueba de peroxidasa para leche</t>
  </si>
  <si>
    <t>Paquete de 100 unidades</t>
  </si>
  <si>
    <t xml:space="preserve">Paquete </t>
  </si>
  <si>
    <t xml:space="preserve">kit medidor de cloro </t>
  </si>
  <si>
    <t>SUBTOTAL</t>
  </si>
  <si>
    <t>IVA</t>
  </si>
  <si>
    <t>CONDALAB  / 1301</t>
  </si>
  <si>
    <t xml:space="preserve">PRODUCTO </t>
  </si>
  <si>
    <t xml:space="preserve">DESCRIPCION </t>
  </si>
  <si>
    <t>CANT</t>
  </si>
  <si>
    <t>Sílica gel - Bolsax1kg</t>
  </si>
  <si>
    <t>desecadores para conservar sustancias libres de humedad, creando un ambiente seco</t>
  </si>
  <si>
    <r>
      <t xml:space="preserve">Crioviales de rosca de externa  con faldon estériles en polipropileno 12,5 x 41 mm </t>
    </r>
    <r>
      <rPr>
        <sz val="10"/>
        <color rgb="FFFF0000"/>
        <rFont val="Arial"/>
        <family val="2"/>
      </rPr>
      <t xml:space="preserve">Paquete x 50 und </t>
    </r>
  </si>
  <si>
    <t xml:space="preserve"> fondo redondo, autónomo.
La construcción sólida de una pieza garantiza que el código de barras no se caiga durante el almacenamiento a baja temperatura.
 Autoclavable.
 Graduaciones claras y área de marca blanca.
Esterilizado por E-Beam.
 No pirógeno, DNasa / RNasa . </t>
  </si>
  <si>
    <t>Tubos de centrifuga falcon de capacidad  15 ml esteriles. Paquete x 100 unid</t>
  </si>
  <si>
    <t>Tubos falcon con capacidad de 15ml deben ser esteriles</t>
  </si>
  <si>
    <t>Pinzas con punta curva para tejidos de 11cms de longitud en acero inoxidable.</t>
  </si>
  <si>
    <t>De 11cm de longitud en acero inoxidable</t>
  </si>
  <si>
    <t>Frascos de vidrio borosilicato  para almacenar sustancias, con taparosca azul de 250 ml</t>
  </si>
  <si>
    <t>frasco vidrio borosilicato para almacenar sustancias, con taparosca azul de 250 ml</t>
  </si>
  <si>
    <t>Frascos de vidrio borosilicato ara almacenar sustancias, con taparosca azul de 100 ml</t>
  </si>
  <si>
    <t>frasco vidrio borosilicato para almacenar sustancias, con taparosca azul de 100 ml</t>
  </si>
  <si>
    <t>Cajas de petri en vidrio  resistencia al calor, probadas para actividades de laboratorio de 100x15mm</t>
  </si>
  <si>
    <t>de vidrio, resistencia al calor, probadas para actividades de laboratorio de 100x15mm</t>
  </si>
  <si>
    <t>Cuchillas para mango de bisturí No 11 y No 21</t>
  </si>
  <si>
    <t>material acero (carbono), número 11,  21vase estéril individual en sobre de aluminio. Esterilización por Rayos Gamma 2.5 M Rads.</t>
  </si>
  <si>
    <t xml:space="preserve">Envases de vidrio envases en material de vidrio con:  Altura 109,9 mm ,Diámetro 59,6 mm </t>
  </si>
  <si>
    <t xml:space="preserve">envases en material de vidrio con:  Altura 109,9 mm ,Diámetro 59,6 mm 
Capacidad :245ml  </t>
  </si>
  <si>
    <t>Papel Kraft con resistencia a la humedad, rompimiento y desgarro, biodegradable y reciclable 100%. Color marrón o tabaco; Libre de defectos como arrugas, rasgaduras o roturas, durable.
Rollo de medidas Ancho de 160cm y peso de 20 kg aproximadamente.</t>
  </si>
  <si>
    <t xml:space="preserve">con resistencia a la humedad, rompimiento y desgarro, biodegradable y reciclable 100%. Color marrón o tabaco; Libre de defectos como arrugas, rasgaduras o roturas, durable.
Rollo de medidas Ancho de 160cm, gramaje de 125 g/m2, y peso de 44 kg aproximadamente.
</t>
  </si>
  <si>
    <t xml:space="preserve">Papel aluminio. rollo de Lámina muy fina de aluminio embobinado de 300 mt, 10 micras y 30 cm de ancho. Empacado en Caja dispensadora. La caja no debe tener daños mecanicos </t>
  </si>
  <si>
    <t xml:space="preserve">rollo de Lámina muy fina de aluminio embobinado de 300 mt, 10 micras y 30 cm de ancho. Empacado en Caja dispensadora. La caja no debe tener daños mecanicos </t>
  </si>
  <si>
    <t>Gorros desechables, tipo oruga. Paquete x 100 unidades</t>
  </si>
  <si>
    <t>desechables, tipo oruga</t>
  </si>
  <si>
    <t>Tapabocas desechables paquete x 50 unid.</t>
  </si>
  <si>
    <t>desechables</t>
  </si>
  <si>
    <t>Zeatina hormona. Frasco x 50mg</t>
  </si>
  <si>
    <t xml:space="preserve">hormonarans-Zeatin es generalmente considerada la mas potente de todas las citoquininas. </t>
  </si>
  <si>
    <t>Thermo SCIENTIFIC / J61972-MF</t>
  </si>
  <si>
    <t>Solución de buffer tampón de ph 6,87 probado para procesos químicos y de laboratorio, grado analítico. Botella x 500ml</t>
  </si>
  <si>
    <t>probado para procesos químicos y de laboratorio, grado analítico</t>
  </si>
  <si>
    <t>BOECO / 107000</t>
  </si>
  <si>
    <t>Encendedores  cuerpo transparente para visibilidad del gas, acción manual para encendido, medidas de 8 por 2 cm</t>
  </si>
  <si>
    <t>cuerpo transparente para visibilidad del gas, acción manual para encendido, medidas de 8 por 2 cm</t>
  </si>
  <si>
    <t>Atomizador plástico de pistola Capacidad: 600 ml
Color: Transparente
Diámetro: 10.4
Material: Plástico
Tipo: Pistola</t>
  </si>
  <si>
    <t>Capacidad: 600 ml
Color: Transparente
Diámetro: 10.4
Material: Plástico
Tipo: Pistola</t>
  </si>
  <si>
    <t>Vidrios de reloj fabricada en ivdrio Boro 3.3.,volumen 150 MM</t>
  </si>
  <si>
    <t>fabricada en ivdrio Boro 3.3.,volumen 150 MM</t>
  </si>
  <si>
    <t>Cinta indicadora de esterilización 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</si>
  <si>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Contiene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</si>
  <si>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Detergente Extrán 20 extran ® ma 02
detergente: neutro, libre de cloro
Ingredientes: Surfactantes aniónicos y no iónicos, fosfatos y bajas concentraciones
de excipientes
Almacenamiento: Temperatura ambiente
Presentación: Galon - Liquido</t>
  </si>
  <si>
    <t>extran ® ma 02
detergente: neutro, libre de cloro
Ingredientes: Surfactantes aniónicos y no iónicos, fosfatos y bajas concentraciones
de excipientes
Almacenamiento: Temperatura ambiente
Presentación: Liquido</t>
  </si>
  <si>
    <t>Mangos para bisturí No 3 y No 4 niquelado, acero quirúrgico e  inoxidabe, esterilizable, 5 pulgadas, número 3 y 4</t>
  </si>
  <si>
    <t>niquelado, acero quirúrgico e  inoxidabe, esterilizable, 5 pulgadas, número 3 y 4</t>
  </si>
  <si>
    <t>agar agar,  Agar Bacteriólogico  frasco x 500g</t>
  </si>
  <si>
    <t>agar agar,  Agar Bacteriólogico</t>
  </si>
  <si>
    <t>PANRAC  / A0949.0500</t>
  </si>
  <si>
    <t>Agar Nutritivo, Nutrient Agar, para el cultivo de microorganismos. Frasco x 500 gramos</t>
  </si>
  <si>
    <t>para el cultivo de microorganismos</t>
  </si>
  <si>
    <t>PANREAC  / 413792,121</t>
  </si>
  <si>
    <t>Agar Papa Dextrosa, Agar PDA frasco por 500 gramos</t>
  </si>
  <si>
    <t>PANREAC  / 413758,121</t>
  </si>
  <si>
    <t>Agar Ashby, Ashby's Manitol Agar, para aislamiento de Azotobacter. Frasco x 500 gramos</t>
  </si>
  <si>
    <t xml:space="preserve">
HiMedia / M706-500G </t>
  </si>
  <si>
    <t>Agar King B, King B Agar, para aislamiento e identificación de Pseudomonas. Frasco por 500 gramos</t>
  </si>
  <si>
    <t>CONDALAB  / 1532</t>
  </si>
  <si>
    <t>Pipeta Graduada Clase A de 2 mL en Vidro serológicas, envueltas individualmente en papel, calibrada para administrar (TD, EX)</t>
  </si>
  <si>
    <t>serológicas, envueltas individualmente en papel, calibrada para administrar (TD, EX)</t>
  </si>
  <si>
    <t>Pipeta Graduada Clase A de 1 mL en Vidroserológicas, envueltas individualmente en papel, calibrada para administrar (TD, EX)</t>
  </si>
  <si>
    <t>IVA 19%</t>
  </si>
  <si>
    <t>TOTAL</t>
  </si>
  <si>
    <t>CODIGO UNSPSC</t>
  </si>
  <si>
    <t>NOMBRE DEL ELEMENTO</t>
  </si>
  <si>
    <t>Unidad de medida</t>
  </si>
  <si>
    <t>Cantidad</t>
  </si>
  <si>
    <t>ESPECIFICACION</t>
  </si>
  <si>
    <t>VALOR UNITARIO SIN IVA</t>
  </si>
  <si>
    <t>VALOR TOTAL</t>
  </si>
  <si>
    <t>DEPARTAMENTO DE CUNDINAMARCA</t>
  </si>
  <si>
    <t xml:space="preserve">SERVICIO NACIONAL DE APRENDIZAJE - SENA - </t>
  </si>
  <si>
    <t>CENTRO DE BIOTECNOLOGIA AGROPECUARIA</t>
  </si>
  <si>
    <t>NIT 899.999.034-1</t>
  </si>
  <si>
    <t xml:space="preserve"> CUADRO COMPARATIVO DE VALORES UNITARIOS</t>
  </si>
  <si>
    <t>Firma</t>
  </si>
  <si>
    <t>VALOR IVA</t>
  </si>
  <si>
    <t>PROMEDIO SENA</t>
  </si>
  <si>
    <t xml:space="preserve">UNIDAD </t>
  </si>
  <si>
    <t>El Centro de Biotecnología Agropecuaria del SENA Regional Cundinamarca, de conformidad con los principios de transparencia para la contratación y  teniendo en cuenta que para  los estudios de mercado para los dferentes procesos   de contatacion se puede realizar con el IPC (indice de precios al consumidor )  se calculan valores uniarios de cada uno de los items  establecidos con el aumento del IPC correspondiente al mes de marzo  vigencia 2026</t>
  </si>
  <si>
    <t>MANCUERNAS 7.5KG</t>
  </si>
  <si>
    <t>MANCUERNAS 12.5KG</t>
  </si>
  <si>
    <t>MANCUERNAS 17.5KG</t>
  </si>
  <si>
    <t>MANCUERNAS 25KG</t>
  </si>
  <si>
    <t>DISCO DE BARRA OLIMPICA 2.5KG (ESPECIFICACIONES EN LA FICHA TECNICA)</t>
  </si>
  <si>
    <t>DISCO DE BARRA OLIMPICA 5KG ESPECIFICACIONES EN LA FICHA TECNICA)</t>
  </si>
  <si>
    <t>DISCO DE BARRA OLIMPICA 10KG ESPECIFICACIONES EN LA FICHA TECNICA)</t>
  </si>
  <si>
    <t>DISCO DE BARRA OLIMPICA 15KG ESPECIFICACIONES EN LA FICHA TECNICA)</t>
  </si>
  <si>
    <t>DISCO DE BARRA OLIMPICA 25KG ESPECIFICACIONES EN LA FICHA TECNICA)</t>
  </si>
  <si>
    <t>DISCO DE BARRA OLIMPICA 35KG ESPECIFICACIONES EN LA FICHA TECNICA)</t>
  </si>
  <si>
    <t>DISCO DE BARRA OLIMPICA 45KG ESPECIFICACIONES EN LA FICHA TECNICA)</t>
  </si>
  <si>
    <t xml:space="preserve">MANCUERNAS 2.5KG </t>
  </si>
  <si>
    <t>MANCUERNAS 30KG</t>
  </si>
  <si>
    <t>MANCUERNAS 35KG</t>
  </si>
  <si>
    <t>MANCUERNAS 40KG</t>
  </si>
  <si>
    <t>MANCUERNAS 45KG</t>
  </si>
  <si>
    <t>CANDADO CON COMBINACIÓN TSA ROJO MÁXIMA SEGURIDAD 3 DIALES</t>
  </si>
  <si>
    <t>RASTRILLOS PLASTICOS DE 40 DIENTES CON PALO</t>
  </si>
  <si>
    <t>KIT ADIPOMETRO SLIM GUIDE + ANTROPÓMETRO + CINTA + TALLÍMETRO</t>
  </si>
  <si>
    <t>AGARRES RENDONDOS PARA BARRA OLIMPICA</t>
  </si>
  <si>
    <t>TULA BALONERA PARA BALONES LONA NEGRA 20 BALONES CANDADO NEGRO</t>
  </si>
  <si>
    <t>BASCULACOMPOSICIONCORPORAL</t>
  </si>
  <si>
    <t>Compresa o cojin multiusos linea azul</t>
  </si>
  <si>
    <t>Termómetro Digital flexible portátil</t>
  </si>
  <si>
    <t>Pilas alcalinas tipo D blister x 2 und.</t>
  </si>
  <si>
    <t>Gasa estéril no tejida sobre 3"x3" x 5 unidades</t>
  </si>
  <si>
    <t>Cinta kinesiologica: ancho 5 cms largo 5 mts. Colores variados</t>
  </si>
  <si>
    <t>Compresas quirúrgicas de gasa estéril de 45 x 45 cms. ( 5 unid) prevalda esteril.</t>
  </si>
  <si>
    <t>Cinta adhesiva Micropore color piel 2" x 5Y</t>
  </si>
  <si>
    <t>Jabon quirúrgico clorhexidina x 3785 ML (Galón)</t>
  </si>
  <si>
    <t>Venda elástica de 2”x 5 yardas</t>
  </si>
  <si>
    <t>Venda elástica de 3”x 5 yardas</t>
  </si>
  <si>
    <t>Amonio cuaternario x 3800 ML (Galón)</t>
  </si>
  <si>
    <t>Toalla de papel desechable para dispensador. Paquete</t>
  </si>
  <si>
    <t>Sabana quirúrgica desechable con elastico y</t>
  </si>
  <si>
    <t>Tornique táctico para control de hemorragias</t>
  </si>
  <si>
    <t>Pulso Oximetro con curva.</t>
  </si>
  <si>
    <t>Tensiometro digital de brazo</t>
  </si>
  <si>
    <t>Esparadrapo de tela blanca: 2" X 5 Y</t>
  </si>
  <si>
    <t>Solución salina normal al 0,9% 100 MIL</t>
  </si>
  <si>
    <t>Caneca de reciclaje roja de 25 litros</t>
  </si>
  <si>
    <t>Caneca de reciclaje blanca de 25 litros</t>
  </si>
  <si>
    <t>BASTON DE TREKKING Y SENDERISMO. 1. DESCRIPCIÓN GENERAL DEL BIEN</t>
  </si>
  <si>
    <t>Binoculares compactos de 30x60, aumento de 30x y lentes de 60 mm</t>
  </si>
  <si>
    <t>Pelotas de tenis en estuche por tres unidades presurizadas, fabricadas con núcleo de caucho resistente y fieltro duradero</t>
  </si>
  <si>
    <t>Amplificador de voz portable para profesores o guías, potencia de amplificación de 15W cobertura de espacio de 500 metros compatible con USB 1.1/ 2.0 Batería recargable</t>
  </si>
  <si>
    <t>Platillos Demarcación Conos Para Señalización Deportiva X 50.</t>
  </si>
  <si>
    <t>DMTO SUMINISTROS GENERALES</t>
  </si>
  <si>
    <t>MONICA BUITRAGO PUENTES SUMINISTROS</t>
  </si>
  <si>
    <t xml:space="preserve">JULY PAULINE SAENZ LARA </t>
  </si>
  <si>
    <t>CINTA DE ENMASCARADO</t>
  </si>
  <si>
    <t>CARRETILLAS</t>
  </si>
  <si>
    <t xml:space="preserve">ESTIBA DE MADERA </t>
  </si>
  <si>
    <t>GRAPAS PLASTICAS PARA ZUNCHO</t>
  </si>
  <si>
    <t>SET DIDÁCTICO MODULAR DE SIMULACIÓN LOGÍSTICA Y PRODUCTIVA, BASADO EN BLOQUES DE CONSTRUCCIÓN DE ALTA RESISTENCIA, PARA LA IMPLEMENTACIÓN DE METODOLOGÍAS DE APRENDIZAJE ACTIVO MEDIANTE SERIOUS GAMES Y APRENDIZAJE BASADO EN PROYECTOS (ABP). EL SET DEBE CONTENER MÍNIMO 1.060 BLOQUES PARA CONSTRUIR UN CAMIÓN DE REPARTO CON REMOLQUE, UN MONTACARGA, MÍNIMO 4 ESTIBAS, UN PUNTO DE VENTA Y CUATRO MINIFIGURAS ALUSIVAS A PERSONAS LABORANDO EN ACTIVIDADES LOGÍSTICAS.</t>
  </si>
  <si>
    <t>Set didáctico modular de simulación logística y productiva, basado en bloques de construcción de alta resistencia, para la implementación de metodologías de aprendizaje activo mediante Serious Games y Aprendizaje Basado en Proyectos (ABP). El set debe contener mínimo 740 bloques para construir un camión con remolque, un montacarga, un telehandler con brazo extensible, un rack de almacenamiento para 4 posiciones de almacén, un puesto de control de acceso con talanquera, mínimo 3 estibas, una carretilla manual y mínimo 4 minifiguras alusivas a personas laborando en actividades logísticas.</t>
  </si>
  <si>
    <t>SET DIDÁCTICO MODULAR DE SIMULACIÓN LOGÍSTICA Y PRODUCTIVA, BASADO EN BLOQUES DE CONSTRUCCIÓN DE ALTA RESISTENCIA, PARA LA IMPLEMENTACIÓN DE METODOLOGÍAS DE APRENDIZAJE ACTIVO MEDIANTE SERIOUS GAMES Y APRENDIZAJE BASADO EN PROYECTOS (ABP). EL SET DEBE CONTENER MÍNIMO 760 BLOQUES PARA CONSTRUIR UN TREN DE PASAJEROS CON MOVILIDAD AUTÓNOMA E IMPULSADO MEDIANTE ENERGÍA ELÉCTRICA SUMINISTRADA POR BATERÍAS TIPO AAA, UNA ESTACIÓN DE PASAJEROS, 24 PIEZAS DE PISTA, UN CONTROL REMOTO INFRARROJO, 6 MINIFIGURAS ALUSIVAS A PERSONAS LABORANDO EN TRANSPORTE DE PASAJEROS Y/O USUARIOS DEL SERVICIO</t>
  </si>
  <si>
    <t xml:space="preserve">LÁMINA DE MADERA, MDF, TRIPLAY (TERCIADO), MADERA DE 1 CM DE GROSOR </t>
  </si>
  <si>
    <t>PEGANTE LÍQUIDO 147 ML</t>
  </si>
  <si>
    <t>PINTURA AMARILLA EN AGUA TIPO VINILO DE 1 GALÓN -3.8 LITROS- VINILO BASE AGUA TIPO 3.  O PINTURA VINIL-ACRÍLICA EMULSIÓN MATE, CLASIFICADA BAJO LA NORMA NTC-1335. PINTURA ECOLÓGICA, DE RÁPIDO SECADO Y BAJO OLOR.</t>
  </si>
  <si>
    <t>PINTURA BLANCA EN AGUA TIPO VINILO DE 1 GALÓN -3.8 LITROS- VINILO BASE AGUA TIPO 3.  O PINTURA VINIL-ACRÍLICA EMULSIÓN MATE, CLASIFICADA BAJO LA NORMA NTC-1335. PINTURA ECOLÓGICA, DE RÁPIDO SECADO Y BAJO OLOR.</t>
  </si>
  <si>
    <t>PINTURA NEGRA EN AGUA TIPO VINILO DE 1 GALÓN -3.8 LITROS- VINILO BASE AGUA TIPO 3.  O PINTURA VINIL-ACRÍLICA EMULSIÓN MATE, CLASIFICADA BAJO LA NORMA NTC-1335. PINTURA ECOLÓGICA, DE RÁPIDO SECADO Y BAJO OLOR.</t>
  </si>
  <si>
    <t xml:space="preserve">PINTURA ROJA EN AGUA TIPO VINILO DE 1 GALÓN 3.8 LITROS- VINILO BASE AGUA TIPO 3.  O PINTURA VINIL-ACRÍLICA EMULSIÓN MATE, CLASIFICADA BAJO LA NORMA NTC-1335. PINTURA ECOLÓGICA, DE RÁPIDO SECADO Y BAJO OLOR. </t>
  </si>
  <si>
    <t>PINTURA VERDE EN AGUA TIPO VINILO DE 1 GALÓN -3.8 LITROS- VINILO BASE AGUA TIPO 3.  O PINTURA VINIL-ACRÍLICA EMULSIÓN MATE, CLASIFICADA BAJO LA NORMA NTC-1335. PINTURA ECOLÓGICA, DE RÁPIDO SECADO Y BAJO OLOR</t>
  </si>
  <si>
    <t xml:space="preserve">ZUNCHADORA MANUAL </t>
  </si>
  <si>
    <t xml:space="preserve">ZUNCHO PLASTICO </t>
  </si>
  <si>
    <t>Adquisición de materiales de formación para las áreas de Deporte, Salud, Turismo y Logistica</t>
  </si>
  <si>
    <t>Adquisición de materiales de formación para las áreas de Deporte, Salud, Turismo y Logistica del Centro de Biotecnología Agropecuaria</t>
  </si>
  <si>
    <t>BASE  MODULAR  DE  SIMULACIÓN  LOGÍSTICA  Y PRODUCTIVA,    ADAPTABLE    A    BLOQUES    DE CONSTRUCCIÓN DE ALTA RESISTENCIA, PARA LA IMPLEMENTACIÓN     DE     METODOLOGÍAS     DE APRENDIZAJE ACTIVO MEDIANTE SERIOUS GAMES Y APRENDIZAJE BASADO EN PROYECTOS (ABP). LA BASE DEBE DISPONER DE MÍNIMO 1.444 CM^2 DE SUPERFICIE.  (VER FICHA TÉCNICA)</t>
  </si>
  <si>
    <t>total logistica</t>
  </si>
  <si>
    <t>SET DIDÁCTICO MODULAR DE SIMULACIÓN LOGÍSTICA Y PRODUCTIVA, BASADO EN BLOQUES DE CONSTRUCCIÓN DE ALTA RESISTENCIA, PARA LA IMPLEMENTACIÓN DE METODOLOGÍAS DE APRENDIZAJE ACTIVO MEDIANTE SERIOUS GAMES Y APRENDIZAJE BASADO EN PROYECTOS (ABP). EL SET DEBE CONTENER MÍNIMO 484 BLOQUES PARA CONSTRUCCIÓN GENERAL DE MEDIOS DE TRANSPORTE, PERSONAS, ANIMALES Y DIVERSAS LOCACIONES.</t>
  </si>
  <si>
    <t>Set didáctico modular de simulación logística y productiva, basado en bloques de construcción de alta resistencia, para la implementación de metodologías de aprendizaje activo mediante Serious Games y Aprendizaje Basado en Proyectos (ABP). El set debe contener mínimo 1.060 bloques para construir un camión de reparto con remolque, un montacarga, mínimo 4 estibas, un punto de venta y cuatro minifiguras alusivas a personas laborando en actividades logísticas.</t>
  </si>
  <si>
    <t xml:space="preserve">Set didáctico modular de simulación logística y productiva, basado en bloques 
de construcción de alta resistencia, para la implementación de metodologías de 
aprendizaje activo mediante Serious Games y Aprendizaje Basado en 
Proyectos (ABP). El set debe contener mínimo 484 bloques para construcción 
general de medios de transporte, personas, animales y diversas locaciones. </t>
  </si>
  <si>
    <t>Set didáctico modular de simulación logística y productiva, basado en bloques de construcción de alta resistencia, para la implementación de metodologías de aprendizaje activo mediante Serious Games y Aprendizaje Basado en Proyectos (ABP). El set debe contener mínimo 760 bloques para construir un tren de pasajeros con movilidad autónoma e impulsado mediante energía eléctrica suministrada por baterías tipo AAA, una estación de pasajeros, 24 piezas de pista, un control remoto infrarrojo, 6 minifiguras alusivas a personas laborando en transporte de pasajeros y/o usuarios del servicio.</t>
  </si>
  <si>
    <t xml:space="preserve">BASE  MODULAR  DE  SIMULACIÓN  LOGÍSTICA  Y PRODUCTIVA,    ADAPTABLE    A    BLOQUES    DE CONSTRUCCIÓN DE ALTA RESISTENCIA, PARA LA IMPLEMENTACIÓN     DE     METODOLOGÍAS     DE APRENDIZAJE ACTIVO MEDIANTE SERIOUS GAMES Y APRENDIZAJE BASADO EN PROYECTOS (ABP). LA BASE DEBE DISPONER DE MÍNIMO 1.444 CM^2 DE SUPERFICIE.  </t>
  </si>
  <si>
    <r>
      <t>Una vez revisados  y  verificados los  elementos  solicitadas por el SENA se realizó el análisis comparativo con el promedio de cotizaciones presentadas para los items nuevos; por lo tanto, El presupuesto total del contrato será  por el valor de SETENTA Y CINCO MILLONES QUINIENTOS VENTI NUEVE MIL CUARENTA Y SIETE PESOS M/CTE ($75,529,047) por la totalidad del presupuesto oficial por la suma de  SETENTA Y CINCO MILLONES QUINIENTOS VENTI NUEVE MIL CUARENTA Y SIETE PESOS M/CTE ($75,529,047)</t>
    </r>
    <r>
      <rPr>
        <b/>
        <sz val="10"/>
        <rFont val="Arial"/>
        <family val="2"/>
      </rPr>
      <t xml:space="preserve"> IVA INCLUIDO.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</si>
</sst>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36">
    <font>
      <sz val="11"/>
      <color theme="1"/>
      <name val="Calibri"/>
      <family val="2"/>
      <scheme val="minor"/>
    </font>
    <font>
      <sz val="11"/>
      <color theme="1"/>
      <name val="Calibri"/>
      <family val="2"/>
      <scheme val="minor"/>
    </font>
    <font>
      <b/>
      <sz val="11"/>
      <color rgb="FF000000"/>
      <name val="Calibri"/>
      <family val="2"/>
    </font>
    <font>
      <b/>
      <sz val="10"/>
      <color rgb="FF000000"/>
      <name val="Times New Roman"/>
      <family val="1"/>
    </font>
    <font>
      <sz val="11"/>
      <color rgb="FF000000"/>
      <name val="Calibri"/>
      <family val="2"/>
    </font>
    <font>
      <sz val="10"/>
      <color rgb="FF000000"/>
      <name val="Times New Roman"/>
      <family val="1"/>
    </font>
    <font>
      <sz val="10"/>
      <color rgb="FF333333"/>
      <name val="Arial"/>
      <family val="2"/>
    </font>
    <font>
      <i/>
      <sz val="11"/>
      <color rgb="FF000000"/>
      <name val="Calibri"/>
      <family val="2"/>
    </font>
    <font>
      <sz val="11"/>
      <color rgb="FFFF0000"/>
      <name val="Calibri"/>
      <family val="2"/>
    </font>
    <font>
      <sz val="10"/>
      <color rgb="FF000000"/>
      <name val="Arial"/>
      <family val="2"/>
    </font>
    <font>
      <b/>
      <sz val="11"/>
      <color theme="1"/>
      <name val="Calibri"/>
      <family val="2"/>
      <scheme val="minor"/>
    </font>
    <font>
      <sz val="10"/>
      <color theme="1"/>
      <name val="Arial"/>
      <family val="2"/>
    </font>
    <font>
      <sz val="10"/>
      <name val="Arial"/>
      <family val="2"/>
    </font>
    <font>
      <sz val="11"/>
      <color theme="1"/>
      <name val="Calibri"/>
      <family val="2"/>
    </font>
    <font>
      <b/>
      <sz val="10"/>
      <color theme="1"/>
      <name val="Arial"/>
      <family val="2"/>
    </font>
    <font>
      <b/>
      <sz val="10"/>
      <color rgb="FFFF0000"/>
      <name val="Arial"/>
      <family val="2"/>
    </font>
    <font>
      <sz val="11"/>
      <name val="Tahoma"/>
      <family val="2"/>
    </font>
    <font>
      <sz val="10"/>
      <color rgb="FFFF0000"/>
      <name val="Arial"/>
      <family val="2"/>
    </font>
    <font>
      <sz val="11"/>
      <color rgb="FF4E4E4E"/>
      <name val="Arial"/>
      <family val="2"/>
    </font>
    <font>
      <b/>
      <sz val="11"/>
      <name val="Calibri"/>
      <family val="2"/>
    </font>
    <font>
      <b/>
      <sz val="11"/>
      <name val="Calibri"/>
      <family val="2"/>
      <scheme val="minor"/>
    </font>
    <font>
      <sz val="11"/>
      <name val="Calibri"/>
      <family val="2"/>
    </font>
    <font>
      <sz val="11"/>
      <name val="Calibri"/>
      <family val="2"/>
      <scheme val="minor"/>
    </font>
    <font>
      <b/>
      <sz val="10"/>
      <name val="Times New Roman"/>
      <family val="1"/>
    </font>
    <font>
      <b/>
      <sz val="10"/>
      <name val="Arial"/>
      <family val="2"/>
    </font>
    <font>
      <b/>
      <sz val="10"/>
      <color theme="1"/>
      <name val="Verdana"/>
      <family val="2"/>
    </font>
    <font>
      <b/>
      <sz val="10"/>
      <name val="Calibri"/>
      <family val="2"/>
      <scheme val="minor"/>
    </font>
    <font>
      <b/>
      <sz val="10"/>
      <color theme="1"/>
      <name val="Calibri"/>
      <family val="2"/>
      <scheme val="minor"/>
    </font>
    <font>
      <sz val="10"/>
      <name val="Calibri"/>
      <family val="2"/>
      <scheme val="minor"/>
    </font>
    <font>
      <sz val="10"/>
      <color theme="1"/>
      <name val="Calibri"/>
      <family val="2"/>
      <scheme val="minor"/>
    </font>
    <font>
      <sz val="10"/>
      <color rgb="FF000000"/>
      <name val="Arial MT"/>
      <family val="2"/>
    </font>
    <font>
      <sz val="11"/>
      <color theme="1"/>
      <name val="Arial"/>
      <family val="2"/>
    </font>
    <font>
      <sz val="9"/>
      <color theme="1"/>
      <name val="Arial"/>
      <family val="2"/>
    </font>
    <font>
      <sz val="11"/>
      <color rgb="FF000000"/>
      <name val="Arial MT"/>
      <family val="2"/>
    </font>
    <font>
      <sz val="11"/>
      <name val="Arial MT"/>
      <family val="2"/>
    </font>
    <font>
      <sz val="10"/>
      <name val="Arial MT"/>
      <family val="2"/>
    </font>
  </fonts>
  <fills count="9">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0"/>
        <bgColor rgb="FFFFFFFF"/>
      </patternFill>
    </fill>
    <fill>
      <patternFill patternType="solid">
        <fgColor theme="7" tint="0.59999389629810485"/>
        <bgColor indexed="64"/>
      </patternFill>
    </fill>
    <fill>
      <patternFill patternType="solid">
        <fgColor rgb="FFDBE5F1"/>
        <bgColor indexed="64"/>
      </patternFill>
    </fill>
    <fill>
      <patternFill patternType="solid">
        <fgColor theme="9" tint="0.59999389629810485"/>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0" fontId="12" fillId="0" borderId="0"/>
    <xf numFmtId="0" fontId="25" fillId="7" borderId="0" applyNumberFormat="0" applyBorder="0" applyProtection="0">
      <alignment horizontal="center" vertical="center"/>
    </xf>
    <xf numFmtId="9" fontId="1" fillId="0" borderId="0" applyFont="0" applyFill="0" applyBorder="0" applyAlignment="0" applyProtection="0"/>
  </cellStyleXfs>
  <cellXfs count="163">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0" fillId="0" borderId="0" xfId="0"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wrapText="1"/>
    </xf>
    <xf numFmtId="0" fontId="0" fillId="0" borderId="1" xfId="0" applyBorder="1" applyAlignment="1">
      <alignment horizontal="left" vertical="center"/>
    </xf>
    <xf numFmtId="3" fontId="0" fillId="0" borderId="1" xfId="0" applyNumberFormat="1" applyBorder="1" applyAlignment="1">
      <alignment horizontal="left" vertical="center"/>
    </xf>
    <xf numFmtId="1" fontId="0" fillId="0" borderId="1" xfId="1" applyNumberFormat="1" applyFont="1" applyFill="1" applyBorder="1" applyAlignment="1">
      <alignment vertical="center"/>
    </xf>
    <xf numFmtId="0" fontId="4" fillId="0" borderId="1" xfId="0" applyFont="1" applyBorder="1" applyAlignment="1">
      <alignment horizontal="justify" vertical="center" wrapText="1"/>
    </xf>
    <xf numFmtId="0" fontId="6" fillId="0" borderId="1" xfId="0" applyFont="1" applyBorder="1" applyAlignment="1">
      <alignment horizontal="justify" vertical="center"/>
    </xf>
    <xf numFmtId="0" fontId="5" fillId="0" borderId="1"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 fontId="5" fillId="0" borderId="1" xfId="1" applyNumberFormat="1" applyFont="1" applyFill="1" applyBorder="1" applyAlignment="1">
      <alignment vertical="center"/>
    </xf>
    <xf numFmtId="0" fontId="9" fillId="0" borderId="1" xfId="0" applyFont="1" applyBorder="1" applyAlignment="1">
      <alignment horizontal="justify" vertical="center"/>
    </xf>
    <xf numFmtId="0" fontId="9" fillId="0" borderId="1" xfId="0" applyFont="1" applyBorder="1" applyAlignment="1">
      <alignment horizontal="center" vertical="center"/>
    </xf>
    <xf numFmtId="3" fontId="3" fillId="0" borderId="1" xfId="0" applyNumberFormat="1" applyFont="1" applyBorder="1" applyAlignment="1">
      <alignment horizontal="left" vertical="center"/>
    </xf>
    <xf numFmtId="0" fontId="0" fillId="0" borderId="0" xfId="0" applyAlignment="1">
      <alignment horizontal="left" vertical="center"/>
    </xf>
    <xf numFmtId="3" fontId="3" fillId="0" borderId="0" xfId="0" applyNumberFormat="1" applyFont="1" applyAlignment="1">
      <alignment horizontal="left" vertical="center"/>
    </xf>
    <xf numFmtId="3" fontId="0" fillId="0" borderId="0" xfId="0" applyNumberFormat="1" applyAlignment="1">
      <alignment horizontal="left" vertical="center"/>
    </xf>
    <xf numFmtId="0" fontId="10" fillId="0" borderId="1" xfId="0" applyFont="1" applyBorder="1" applyAlignment="1">
      <alignment horizontal="center" vertical="center"/>
    </xf>
    <xf numFmtId="3" fontId="10" fillId="0" borderId="1" xfId="0" applyNumberFormat="1" applyFont="1" applyBorder="1" applyAlignment="1">
      <alignment horizontal="center" vertical="center"/>
    </xf>
    <xf numFmtId="0" fontId="0" fillId="0" borderId="1" xfId="0" applyBorder="1" applyAlignment="1">
      <alignment vertical="center"/>
    </xf>
    <xf numFmtId="0" fontId="0" fillId="2" borderId="1" xfId="0" applyFill="1" applyBorder="1" applyAlignment="1">
      <alignment vertical="center" wrapText="1"/>
    </xf>
    <xf numFmtId="0" fontId="11" fillId="2" borderId="1" xfId="0" applyFont="1" applyFill="1" applyBorder="1" applyAlignment="1">
      <alignment vertical="center"/>
    </xf>
    <xf numFmtId="0" fontId="0" fillId="0" borderId="1" xfId="0" applyBorder="1" applyAlignment="1">
      <alignment horizontal="center" vertical="center"/>
    </xf>
    <xf numFmtId="3" fontId="1" fillId="0" borderId="1" xfId="2" applyNumberFormat="1" applyFont="1" applyBorder="1" applyAlignment="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0" fillId="2" borderId="1" xfId="0"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1" xfId="0" applyFont="1" applyBorder="1" applyAlignment="1">
      <alignment horizontal="center" vertical="center" wrapText="1"/>
    </xf>
    <xf numFmtId="0" fontId="10" fillId="0" borderId="1" xfId="0" applyFont="1" applyBorder="1" applyAlignment="1">
      <alignment vertical="center"/>
    </xf>
    <xf numFmtId="3" fontId="0" fillId="0" borderId="0" xfId="0" applyNumberFormat="1" applyAlignment="1">
      <alignment horizontal="left" vertical="top"/>
    </xf>
    <xf numFmtId="3" fontId="0" fillId="0" borderId="1" xfId="2" applyNumberFormat="1" applyFont="1" applyBorder="1" applyAlignment="1">
      <alignment horizontal="left" vertical="center"/>
    </xf>
    <xf numFmtId="0" fontId="14" fillId="3" borderId="1"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xf>
    <xf numFmtId="3" fontId="14" fillId="3" borderId="1" xfId="2" applyNumberFormat="1" applyFont="1" applyFill="1" applyBorder="1" applyAlignment="1">
      <alignment horizontal="center" vertical="center"/>
    </xf>
    <xf numFmtId="3" fontId="14" fillId="3" borderId="1" xfId="0" applyNumberFormat="1" applyFont="1" applyFill="1" applyBorder="1" applyAlignment="1">
      <alignment horizontal="center" vertical="center"/>
    </xf>
    <xf numFmtId="0" fontId="12"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49" fontId="16" fillId="0" borderId="5" xfId="3" applyNumberFormat="1" applyFont="1" applyBorder="1" applyAlignment="1">
      <alignment horizontal="center" vertical="center" wrapText="1"/>
    </xf>
    <xf numFmtId="3" fontId="11" fillId="0" borderId="1" xfId="2" applyNumberFormat="1" applyFont="1" applyBorder="1" applyAlignment="1">
      <alignment vertical="center"/>
    </xf>
    <xf numFmtId="3" fontId="11" fillId="0" borderId="1" xfId="0" applyNumberFormat="1" applyFont="1" applyBorder="1" applyAlignment="1">
      <alignment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xf>
    <xf numFmtId="3" fontId="11" fillId="0" borderId="1" xfId="2" applyNumberFormat="1" applyFont="1" applyFill="1" applyBorder="1" applyAlignment="1">
      <alignment vertic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7" fillId="4" borderId="1" xfId="0" applyFont="1" applyFill="1" applyBorder="1" applyAlignment="1">
      <alignment horizontal="center" vertical="center"/>
    </xf>
    <xf numFmtId="3" fontId="11" fillId="4" borderId="1" xfId="2" applyNumberFormat="1" applyFont="1" applyFill="1" applyBorder="1" applyAlignment="1">
      <alignment vertical="center"/>
    </xf>
    <xf numFmtId="0" fontId="18"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7" fillId="6" borderId="1" xfId="0" applyFont="1" applyFill="1" applyBorder="1" applyAlignment="1">
      <alignment horizontal="center" vertical="center"/>
    </xf>
    <xf numFmtId="0" fontId="0" fillId="0" borderId="1" xfId="0" applyBorder="1" applyAlignment="1">
      <alignment horizontal="center" vertical="center" wrapText="1"/>
    </xf>
    <xf numFmtId="0" fontId="17" fillId="6" borderId="1" xfId="0" applyFont="1" applyFill="1" applyBorder="1" applyAlignment="1">
      <alignment horizontal="center" vertical="center" wrapText="1"/>
    </xf>
    <xf numFmtId="3" fontId="14" fillId="0" borderId="1" xfId="0" applyNumberFormat="1" applyFont="1" applyBorder="1" applyAlignment="1">
      <alignment vertical="center"/>
    </xf>
    <xf numFmtId="0" fontId="19" fillId="0" borderId="1" xfId="0" applyFont="1" applyBorder="1" applyAlignment="1">
      <alignment horizontal="center" vertical="center"/>
    </xf>
    <xf numFmtId="0" fontId="20" fillId="0" borderId="0" xfId="0" applyFont="1" applyAlignment="1">
      <alignment horizontal="center" vertical="center"/>
    </xf>
    <xf numFmtId="0" fontId="22" fillId="0" borderId="0" xfId="0" applyFont="1" applyAlignment="1">
      <alignment horizontal="left" vertical="center"/>
    </xf>
    <xf numFmtId="3" fontId="23" fillId="0" borderId="1" xfId="0" applyNumberFormat="1" applyFont="1" applyBorder="1" applyAlignment="1">
      <alignment horizontal="center" vertical="center" wrapText="1"/>
    </xf>
    <xf numFmtId="3" fontId="20"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2" fillId="0" borderId="0" xfId="0" applyFont="1" applyAlignment="1">
      <alignment horizontal="left" vertical="center" wrapText="1"/>
    </xf>
    <xf numFmtId="0" fontId="0" fillId="4" borderId="0" xfId="0" applyFill="1"/>
    <xf numFmtId="0" fontId="12" fillId="0" borderId="0" xfId="0" applyFont="1" applyAlignment="1">
      <alignment horizontal="left" vertical="center" wrapText="1"/>
    </xf>
    <xf numFmtId="0" fontId="22" fillId="0" borderId="6" xfId="0" applyFont="1" applyBorder="1" applyAlignment="1">
      <alignment horizontal="left" vertical="center" wrapText="1"/>
    </xf>
    <xf numFmtId="0" fontId="22" fillId="0" borderId="6" xfId="0" applyFont="1" applyBorder="1" applyAlignment="1">
      <alignment horizontal="left" vertical="center"/>
    </xf>
    <xf numFmtId="0" fontId="22" fillId="0" borderId="0" xfId="0" applyFont="1" applyAlignment="1">
      <alignment horizontal="center" vertical="center"/>
    </xf>
    <xf numFmtId="0" fontId="0" fillId="4" borderId="0" xfId="0" applyFill="1" applyAlignment="1">
      <alignment horizontal="center" vertical="center"/>
    </xf>
    <xf numFmtId="9" fontId="21" fillId="0" borderId="1" xfId="5" applyFont="1" applyBorder="1" applyAlignment="1">
      <alignment horizontal="center" vertical="center"/>
    </xf>
    <xf numFmtId="9" fontId="21" fillId="0" borderId="1" xfId="0" applyNumberFormat="1" applyFont="1" applyBorder="1" applyAlignment="1">
      <alignment horizontal="center" vertical="center"/>
    </xf>
    <xf numFmtId="44" fontId="21" fillId="0" borderId="1" xfId="2" applyFont="1" applyBorder="1" applyAlignment="1">
      <alignment horizontal="right" vertical="center"/>
    </xf>
    <xf numFmtId="3" fontId="23" fillId="8" borderId="1" xfId="0" applyNumberFormat="1" applyFont="1" applyFill="1" applyBorder="1" applyAlignment="1">
      <alignment horizontal="center" vertical="center" wrapText="1"/>
    </xf>
    <xf numFmtId="3" fontId="20" fillId="8" borderId="1" xfId="0" applyNumberFormat="1" applyFont="1" applyFill="1" applyBorder="1" applyAlignment="1">
      <alignment horizontal="center" vertical="center" wrapText="1"/>
    </xf>
    <xf numFmtId="44" fontId="21" fillId="0" borderId="0" xfId="2" applyFont="1" applyBorder="1" applyAlignment="1">
      <alignment horizontal="right" vertical="center"/>
    </xf>
    <xf numFmtId="9" fontId="21" fillId="0" borderId="0" xfId="0" applyNumberFormat="1" applyFont="1" applyAlignment="1">
      <alignment horizontal="center" vertical="center"/>
    </xf>
    <xf numFmtId="0" fontId="19" fillId="0" borderId="0" xfId="0" applyFont="1" applyAlignment="1">
      <alignment horizontal="center" vertical="center"/>
    </xf>
    <xf numFmtId="0" fontId="21" fillId="0" borderId="0" xfId="0" applyFont="1" applyAlignment="1">
      <alignment horizontal="right" vertical="center" wrapText="1"/>
    </xf>
    <xf numFmtId="0" fontId="21" fillId="0" borderId="0" xfId="0" applyFont="1" applyAlignment="1">
      <alignment horizontal="left" vertical="top" wrapText="1"/>
    </xf>
    <xf numFmtId="0" fontId="21" fillId="0" borderId="0" xfId="0" applyFont="1" applyAlignment="1">
      <alignment horizontal="center" vertical="center" wrapText="1"/>
    </xf>
    <xf numFmtId="1" fontId="4" fillId="0" borderId="0" xfId="0" applyNumberFormat="1" applyFont="1" applyAlignment="1">
      <alignment horizontal="center" vertical="center" shrinkToFit="1"/>
    </xf>
    <xf numFmtId="0" fontId="21" fillId="0" borderId="0" xfId="0" applyFont="1" applyAlignment="1">
      <alignment horizontal="right" vertical="center"/>
    </xf>
    <xf numFmtId="9" fontId="21" fillId="0" borderId="0" xfId="5" applyFont="1" applyBorder="1" applyAlignment="1">
      <alignment horizontal="center" vertical="center"/>
    </xf>
    <xf numFmtId="0" fontId="29" fillId="0" borderId="1" xfId="0" applyFont="1" applyBorder="1" applyAlignment="1">
      <alignment horizontal="center" vertical="center" wrapText="1"/>
    </xf>
    <xf numFmtId="1" fontId="30" fillId="0" borderId="1" xfId="0" applyNumberFormat="1" applyFont="1" applyBorder="1" applyAlignment="1">
      <alignment horizontal="center" vertical="top" shrinkToFit="1"/>
    </xf>
    <xf numFmtId="0" fontId="19" fillId="0" borderId="2" xfId="0" applyFont="1" applyBorder="1" applyAlignment="1">
      <alignment horizontal="center" vertical="center"/>
    </xf>
    <xf numFmtId="0" fontId="29" fillId="0" borderId="4" xfId="0" applyFont="1" applyBorder="1" applyAlignment="1">
      <alignment horizontal="center" vertical="center" wrapText="1"/>
    </xf>
    <xf numFmtId="0" fontId="32" fillId="0" borderId="1" xfId="0" applyFont="1" applyBorder="1" applyAlignment="1">
      <alignment vertical="center" wrapText="1"/>
    </xf>
    <xf numFmtId="0" fontId="29" fillId="0" borderId="3"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right" vertical="center" wrapText="1"/>
    </xf>
    <xf numFmtId="0" fontId="32" fillId="0" borderId="1" xfId="0" applyFont="1" applyBorder="1" applyAlignment="1">
      <alignment horizontal="center" vertical="center" wrapText="1"/>
    </xf>
    <xf numFmtId="1" fontId="33" fillId="0" borderId="1" xfId="0" applyNumberFormat="1" applyFont="1" applyBorder="1" applyAlignment="1">
      <alignment horizontal="center" vertical="top" shrinkToFit="1"/>
    </xf>
    <xf numFmtId="0" fontId="32" fillId="0" borderId="1" xfId="0" applyFont="1" applyBorder="1"/>
    <xf numFmtId="0" fontId="32" fillId="0" borderId="1" xfId="0" applyFont="1" applyBorder="1" applyAlignment="1">
      <alignment horizontal="justify" vertical="center"/>
    </xf>
    <xf numFmtId="164" fontId="30" fillId="0" borderId="1" xfId="2" applyNumberFormat="1" applyFont="1" applyBorder="1" applyAlignment="1">
      <alignment horizontal="right" vertical="center" shrinkToFit="1"/>
    </xf>
    <xf numFmtId="164" fontId="30" fillId="0" borderId="1" xfId="2" applyNumberFormat="1" applyFont="1" applyBorder="1" applyAlignment="1">
      <alignment horizontal="right" vertical="top" shrinkToFit="1"/>
    </xf>
    <xf numFmtId="164" fontId="21" fillId="0" borderId="1" xfId="2" applyNumberFormat="1" applyFont="1" applyBorder="1" applyAlignment="1">
      <alignment horizontal="right" vertical="center"/>
    </xf>
    <xf numFmtId="164" fontId="21" fillId="0" borderId="1" xfId="2" applyNumberFormat="1" applyFont="1" applyFill="1" applyBorder="1" applyAlignment="1">
      <alignment horizontal="right" vertical="center"/>
    </xf>
    <xf numFmtId="164" fontId="21" fillId="3" borderId="1" xfId="2" applyNumberFormat="1" applyFont="1" applyFill="1" applyBorder="1" applyAlignment="1">
      <alignment horizontal="right" vertical="center"/>
    </xf>
    <xf numFmtId="0" fontId="32" fillId="0" borderId="0" xfId="0" applyFont="1" applyAlignment="1">
      <alignment vertical="center" wrapText="1"/>
    </xf>
    <xf numFmtId="0" fontId="29" fillId="0" borderId="0" xfId="0" applyFont="1" applyAlignment="1">
      <alignment horizontal="center" vertical="center" wrapText="1"/>
    </xf>
    <xf numFmtId="1" fontId="30" fillId="0" borderId="0" xfId="0" applyNumberFormat="1" applyFont="1" applyAlignment="1">
      <alignment horizontal="center" vertical="top" shrinkToFit="1"/>
    </xf>
    <xf numFmtId="164" fontId="30" fillId="0" borderId="0" xfId="2" applyNumberFormat="1" applyFont="1" applyBorder="1" applyAlignment="1">
      <alignment horizontal="right" vertical="top" shrinkToFit="1"/>
    </xf>
    <xf numFmtId="164" fontId="0" fillId="0" borderId="1" xfId="2" applyNumberFormat="1" applyFont="1" applyBorder="1"/>
    <xf numFmtId="0" fontId="0" fillId="0" borderId="4" xfId="0" applyBorder="1" applyAlignment="1">
      <alignment horizontal="center" vertical="center"/>
    </xf>
    <xf numFmtId="0" fontId="22" fillId="0" borderId="1" xfId="0" applyFont="1" applyBorder="1" applyAlignment="1">
      <alignment horizontal="left" vertical="center" wrapText="1"/>
    </xf>
    <xf numFmtId="1" fontId="34" fillId="0" borderId="1" xfId="0" applyNumberFormat="1" applyFont="1" applyBorder="1" applyAlignment="1">
      <alignment horizontal="center" vertical="top" shrinkToFit="1"/>
    </xf>
    <xf numFmtId="0" fontId="22" fillId="4" borderId="1" xfId="0" applyFont="1" applyFill="1" applyBorder="1" applyAlignment="1">
      <alignment horizontal="left" vertical="center" wrapText="1"/>
    </xf>
    <xf numFmtId="0" fontId="28" fillId="0" borderId="1" xfId="0" applyFont="1" applyBorder="1" applyAlignment="1">
      <alignment horizontal="center" vertical="center" wrapText="1"/>
    </xf>
    <xf numFmtId="164" fontId="35" fillId="0" borderId="1" xfId="2" applyNumberFormat="1" applyFont="1" applyBorder="1" applyAlignment="1">
      <alignment horizontal="right" vertical="center" shrinkToFit="1"/>
    </xf>
    <xf numFmtId="1" fontId="34" fillId="0" borderId="1" xfId="0" applyNumberFormat="1" applyFont="1" applyBorder="1" applyAlignment="1">
      <alignment horizontal="center" vertical="center" shrinkToFit="1"/>
    </xf>
    <xf numFmtId="0" fontId="28" fillId="0" borderId="0" xfId="0" applyFont="1" applyAlignment="1">
      <alignment wrapText="1"/>
    </xf>
    <xf numFmtId="0" fontId="22" fillId="0" borderId="0" xfId="0" applyFont="1" applyAlignment="1">
      <alignment wrapText="1"/>
    </xf>
    <xf numFmtId="1" fontId="34" fillId="0" borderId="0" xfId="0" applyNumberFormat="1" applyFont="1" applyAlignment="1">
      <alignment horizontal="center" vertical="top" shrinkToFit="1"/>
    </xf>
    <xf numFmtId="0" fontId="28" fillId="0" borderId="0" xfId="0" applyFont="1" applyAlignment="1">
      <alignment horizontal="center" vertical="center" wrapText="1"/>
    </xf>
    <xf numFmtId="164" fontId="35" fillId="0" borderId="0" xfId="2" applyNumberFormat="1" applyFont="1" applyBorder="1" applyAlignment="1">
      <alignment horizontal="right" vertical="center" shrinkToFit="1"/>
    </xf>
    <xf numFmtId="0" fontId="22" fillId="0" borderId="0" xfId="0" applyFont="1"/>
    <xf numFmtId="0" fontId="14" fillId="0" borderId="1" xfId="0" applyFont="1" applyBorder="1" applyAlignment="1">
      <alignment horizontal="center" vertical="center"/>
    </xf>
    <xf numFmtId="0" fontId="10"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2" fillId="0" borderId="1" xfId="0" applyFont="1" applyBorder="1" applyAlignment="1">
      <alignment horizontal="center" vertical="center" wrapText="1"/>
    </xf>
    <xf numFmtId="0" fontId="27" fillId="4" borderId="10" xfId="0" applyFont="1" applyFill="1" applyBorder="1" applyAlignment="1">
      <alignment horizontal="center"/>
    </xf>
    <xf numFmtId="0" fontId="27" fillId="4" borderId="0" xfId="0" applyFont="1" applyFill="1" applyAlignment="1">
      <alignment horizontal="center"/>
    </xf>
    <xf numFmtId="0" fontId="27" fillId="4" borderId="11" xfId="0" applyFont="1" applyFill="1" applyBorder="1" applyAlignment="1">
      <alignment horizontal="center"/>
    </xf>
    <xf numFmtId="0" fontId="20" fillId="8" borderId="1" xfId="0" applyFont="1" applyFill="1" applyBorder="1" applyAlignment="1">
      <alignment horizontal="center" vertical="center"/>
    </xf>
    <xf numFmtId="0" fontId="27" fillId="4" borderId="7" xfId="0" applyFont="1" applyFill="1" applyBorder="1" applyAlignment="1">
      <alignment horizontal="center"/>
    </xf>
    <xf numFmtId="0" fontId="27" fillId="4" borderId="8" xfId="0" applyFont="1" applyFill="1" applyBorder="1" applyAlignment="1">
      <alignment horizontal="center"/>
    </xf>
    <xf numFmtId="0" fontId="27" fillId="4" borderId="9" xfId="0" applyFont="1" applyFill="1" applyBorder="1" applyAlignment="1">
      <alignment horizont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6" fillId="4" borderId="10" xfId="0" applyFont="1" applyFill="1" applyBorder="1" applyAlignment="1">
      <alignment horizontal="center" wrapText="1"/>
    </xf>
    <xf numFmtId="0" fontId="26" fillId="4" borderId="0" xfId="0" applyFont="1" applyFill="1" applyAlignment="1">
      <alignment horizontal="center" wrapText="1"/>
    </xf>
    <xf numFmtId="0" fontId="26" fillId="4" borderId="11" xfId="0" applyFont="1" applyFill="1" applyBorder="1" applyAlignment="1">
      <alignment horizontal="center" wrapText="1"/>
    </xf>
    <xf numFmtId="0" fontId="28" fillId="0" borderId="12"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13" xfId="0" applyFont="1" applyBorder="1" applyAlignment="1">
      <alignment horizontal="center" vertical="center" wrapText="1"/>
    </xf>
    <xf numFmtId="0" fontId="0" fillId="0" borderId="0" xfId="0" applyAlignment="1">
      <alignment horizontal="center" wrapText="1"/>
    </xf>
    <xf numFmtId="0" fontId="0" fillId="0" borderId="11" xfId="0" applyBorder="1" applyAlignment="1">
      <alignment horizontal="center" wrapText="1"/>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2" fillId="0" borderId="4" xfId="0" applyFont="1" applyBorder="1" applyAlignment="1">
      <alignment horizontal="center" vertical="center"/>
    </xf>
    <xf numFmtId="164" fontId="22" fillId="0" borderId="1" xfId="2" applyNumberFormat="1" applyFont="1" applyBorder="1"/>
    <xf numFmtId="164" fontId="22" fillId="0" borderId="1" xfId="2" applyNumberFormat="1" applyFont="1" applyBorder="1" applyAlignment="1">
      <alignment vertical="center"/>
    </xf>
  </cellXfs>
  <cellStyles count="6">
    <cellStyle name="HeaderStyle" xfId="4" xr:uid="{00000000-0005-0000-0000-000000000000}"/>
    <cellStyle name="Moneda" xfId="2" builtinId="4"/>
    <cellStyle name="Moneda [0]" xfId="1" builtinId="7"/>
    <cellStyle name="Normal" xfId="0" builtinId="0"/>
    <cellStyle name="Normal 2" xfId="3" xr:uid="{00000000-0005-0000-0000-000004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1247776</xdr:colOff>
      <xdr:row>76</xdr:row>
      <xdr:rowOff>552450</xdr:rowOff>
    </xdr:from>
    <xdr:to>
      <xdr:col>2</xdr:col>
      <xdr:colOff>1989033</xdr:colOff>
      <xdr:row>82</xdr:row>
      <xdr:rowOff>103947</xdr:rowOff>
    </xdr:to>
    <xdr:pic>
      <xdr:nvPicPr>
        <xdr:cNvPr id="3" name="Imagen 2">
          <a:extLst>
            <a:ext uri="{FF2B5EF4-FFF2-40B4-BE49-F238E27FC236}">
              <a16:creationId xmlns:a16="http://schemas.microsoft.com/office/drawing/2014/main" id="{732DA140-3EB1-E8DE-1FF4-E087A51986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9801" y="14297025"/>
          <a:ext cx="741257" cy="12755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MEIDA/Documents/Downloads/MATERIALES%20DE%20FORMACION%20FQ%20%202%20FEBRER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onica Lizeth Garcia Vargas" id="{73E608BD-44B1-499D-9369-8766FC3C0085}" userId="S::mlgarciav@sena.edu.co::426ec0b1-3026-49da-8c86-e4dfb86a04c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5-10-06T14:55:25.02" personId="{73E608BD-44B1-499D-9369-8766FC3C0085}" id="{98B6FBDD-51D2-4759-B138-B9D8588407C0}">
    <text>% que corresponda</text>
  </threadedComment>
</ThreadedComments>
</file>

<file path=xl/threadedComments/threadedComment2.xml><?xml version="1.0" encoding="utf-8"?>
<ThreadedComments xmlns="http://schemas.microsoft.com/office/spreadsheetml/2018/threadedcomments" xmlns:x="http://schemas.openxmlformats.org/spreadsheetml/2006/main">
  <threadedComment ref="I2" dT="2025-10-06T14:55:25.02" personId="{73E608BD-44B1-499D-9369-8766FC3C0085}" id="{96D5DE2F-3999-456A-A106-7A3A96DE9E2D}">
    <text>% que corresponda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9"/>
  <sheetViews>
    <sheetView topLeftCell="A28" workbookViewId="0">
      <selection sqref="A1:XFD1048576"/>
    </sheetView>
  </sheetViews>
  <sheetFormatPr baseColWidth="10" defaultColWidth="11.42578125" defaultRowHeight="15"/>
  <cols>
    <col min="1" max="1" width="5.42578125" style="20" bestFit="1" customWidth="1"/>
    <col min="2" max="2" width="30.42578125" style="20" bestFit="1" customWidth="1"/>
    <col min="3" max="3" width="18.7109375" style="20" bestFit="1" customWidth="1"/>
    <col min="4" max="4" width="10.7109375" style="20" bestFit="1" customWidth="1"/>
    <col min="5" max="5" width="20.5703125" style="20" customWidth="1"/>
    <col min="6" max="7" width="11.42578125" style="22"/>
    <col min="8" max="16384" width="11.42578125" style="4"/>
  </cols>
  <sheetData>
    <row r="1" spans="1:11">
      <c r="A1" s="1" t="s">
        <v>0</v>
      </c>
      <c r="B1" s="1" t="s">
        <v>1</v>
      </c>
      <c r="C1" s="1" t="s">
        <v>2</v>
      </c>
      <c r="D1" s="1" t="s">
        <v>3</v>
      </c>
      <c r="E1" s="2" t="s">
        <v>4</v>
      </c>
      <c r="F1" s="3" t="s">
        <v>5</v>
      </c>
      <c r="G1" s="3" t="s">
        <v>6</v>
      </c>
    </row>
    <row r="2" spans="1:11" ht="30">
      <c r="A2" s="5">
        <v>1</v>
      </c>
      <c r="B2" s="6" t="s">
        <v>8</v>
      </c>
      <c r="C2" s="7" t="s">
        <v>7</v>
      </c>
      <c r="D2" s="5">
        <v>1</v>
      </c>
      <c r="E2" s="10" t="s">
        <v>9</v>
      </c>
      <c r="F2" s="9">
        <v>795785.71428571432</v>
      </c>
      <c r="G2" s="9">
        <f t="shared" ref="G2:G22" si="0">+F2*D2</f>
        <v>795785.71428571432</v>
      </c>
    </row>
    <row r="3" spans="1:11" ht="30">
      <c r="A3" s="5">
        <f>1+A2</f>
        <v>2</v>
      </c>
      <c r="B3" s="11" t="s">
        <v>10</v>
      </c>
      <c r="C3" s="7" t="s">
        <v>7</v>
      </c>
      <c r="D3" s="5">
        <v>1</v>
      </c>
      <c r="E3" s="8" t="s">
        <v>106</v>
      </c>
      <c r="F3" s="9">
        <v>400000</v>
      </c>
      <c r="G3" s="9">
        <f t="shared" si="0"/>
        <v>400000</v>
      </c>
    </row>
    <row r="4" spans="1:11">
      <c r="A4" s="5">
        <f t="shared" ref="A4:A22" si="1">1+A3</f>
        <v>3</v>
      </c>
      <c r="B4" s="12" t="s">
        <v>11</v>
      </c>
      <c r="C4" s="7" t="s">
        <v>7</v>
      </c>
      <c r="D4" s="5">
        <v>1</v>
      </c>
      <c r="E4" s="8" t="s">
        <v>12</v>
      </c>
      <c r="F4" s="9">
        <v>282857.1428571429</v>
      </c>
      <c r="G4" s="9">
        <f t="shared" si="0"/>
        <v>282857.1428571429</v>
      </c>
    </row>
    <row r="5" spans="1:11" ht="45">
      <c r="A5" s="5">
        <f t="shared" si="1"/>
        <v>4</v>
      </c>
      <c r="B5" s="11" t="s">
        <v>13</v>
      </c>
      <c r="C5" s="7" t="s">
        <v>7</v>
      </c>
      <c r="D5" s="5">
        <v>1</v>
      </c>
      <c r="E5" s="10" t="s">
        <v>14</v>
      </c>
      <c r="F5" s="9">
        <v>514285.71428571432</v>
      </c>
      <c r="G5" s="9">
        <f t="shared" si="0"/>
        <v>514285.71428571432</v>
      </c>
    </row>
    <row r="6" spans="1:11">
      <c r="A6" s="5">
        <f t="shared" si="1"/>
        <v>5</v>
      </c>
      <c r="B6" s="6" t="s">
        <v>15</v>
      </c>
      <c r="C6" s="7" t="s">
        <v>7</v>
      </c>
      <c r="D6" s="5">
        <v>1</v>
      </c>
      <c r="E6" s="10" t="s">
        <v>16</v>
      </c>
      <c r="F6" s="9">
        <v>659285.71428571432</v>
      </c>
      <c r="G6" s="9">
        <f t="shared" si="0"/>
        <v>659285.71428571432</v>
      </c>
    </row>
    <row r="7" spans="1:11">
      <c r="A7" s="5">
        <f t="shared" si="1"/>
        <v>6</v>
      </c>
      <c r="B7" s="6" t="s">
        <v>17</v>
      </c>
      <c r="C7" s="7" t="s">
        <v>7</v>
      </c>
      <c r="D7" s="5">
        <v>1</v>
      </c>
      <c r="E7" s="8" t="s">
        <v>18</v>
      </c>
      <c r="F7" s="9">
        <v>390000</v>
      </c>
      <c r="G7" s="9">
        <f t="shared" si="0"/>
        <v>390000</v>
      </c>
    </row>
    <row r="8" spans="1:11" ht="25.5">
      <c r="A8" s="5">
        <f t="shared" si="1"/>
        <v>7</v>
      </c>
      <c r="B8" s="12" t="s">
        <v>19</v>
      </c>
      <c r="C8" s="5" t="s">
        <v>20</v>
      </c>
      <c r="D8" s="5">
        <v>1</v>
      </c>
      <c r="E8" s="8" t="s">
        <v>21</v>
      </c>
      <c r="F8" s="9">
        <v>388571.42857142858</v>
      </c>
      <c r="G8" s="9">
        <f t="shared" si="0"/>
        <v>388571.42857142858</v>
      </c>
    </row>
    <row r="9" spans="1:11">
      <c r="A9" s="5">
        <f t="shared" si="1"/>
        <v>8</v>
      </c>
      <c r="B9" s="6" t="s">
        <v>22</v>
      </c>
      <c r="C9" s="7" t="s">
        <v>7</v>
      </c>
      <c r="D9" s="5">
        <v>1</v>
      </c>
      <c r="E9" s="8" t="s">
        <v>23</v>
      </c>
      <c r="F9" s="9">
        <v>612857.14285714284</v>
      </c>
      <c r="G9" s="9">
        <f t="shared" si="0"/>
        <v>612857.14285714284</v>
      </c>
    </row>
    <row r="10" spans="1:11" ht="30">
      <c r="A10" s="5">
        <f t="shared" si="1"/>
        <v>9</v>
      </c>
      <c r="B10" s="6" t="s">
        <v>24</v>
      </c>
      <c r="C10" s="14" t="s">
        <v>25</v>
      </c>
      <c r="D10" s="5">
        <v>1</v>
      </c>
      <c r="E10" s="13" t="s">
        <v>26</v>
      </c>
      <c r="F10" s="9">
        <v>292857.1428571429</v>
      </c>
      <c r="G10" s="9">
        <f t="shared" si="0"/>
        <v>292857.1428571429</v>
      </c>
    </row>
    <row r="11" spans="1:11" ht="30">
      <c r="A11" s="5">
        <f t="shared" si="1"/>
        <v>10</v>
      </c>
      <c r="B11" s="11" t="s">
        <v>27</v>
      </c>
      <c r="C11" s="7" t="s">
        <v>28</v>
      </c>
      <c r="D11" s="5">
        <v>1</v>
      </c>
      <c r="E11" s="13" t="s">
        <v>29</v>
      </c>
      <c r="F11" s="9">
        <v>660000</v>
      </c>
      <c r="G11" s="9">
        <f t="shared" si="0"/>
        <v>660000</v>
      </c>
    </row>
    <row r="12" spans="1:11" ht="30">
      <c r="A12" s="5">
        <f t="shared" si="1"/>
        <v>11</v>
      </c>
      <c r="B12" s="6" t="s">
        <v>32</v>
      </c>
      <c r="C12" s="7" t="s">
        <v>7</v>
      </c>
      <c r="D12" s="5">
        <v>1</v>
      </c>
      <c r="E12" s="8" t="s">
        <v>33</v>
      </c>
      <c r="F12" s="9">
        <v>502857.1428571429</v>
      </c>
      <c r="G12" s="9">
        <f t="shared" si="0"/>
        <v>502857.1428571429</v>
      </c>
    </row>
    <row r="13" spans="1:11" ht="45">
      <c r="A13" s="5">
        <f t="shared" si="1"/>
        <v>12</v>
      </c>
      <c r="B13" s="6" t="s">
        <v>34</v>
      </c>
      <c r="C13" s="15" t="s">
        <v>20</v>
      </c>
      <c r="D13" s="5">
        <v>1</v>
      </c>
      <c r="E13" s="16" t="s">
        <v>35</v>
      </c>
      <c r="F13" s="9">
        <v>574285.71428571432</v>
      </c>
      <c r="G13" s="9">
        <f t="shared" si="0"/>
        <v>574285.71428571432</v>
      </c>
    </row>
    <row r="14" spans="1:11" ht="30">
      <c r="A14" s="5">
        <f t="shared" si="1"/>
        <v>13</v>
      </c>
      <c r="B14" s="6" t="s">
        <v>36</v>
      </c>
      <c r="C14" s="7" t="s">
        <v>7</v>
      </c>
      <c r="D14" s="5">
        <v>1</v>
      </c>
      <c r="E14" s="8" t="s">
        <v>37</v>
      </c>
      <c r="F14" s="9">
        <v>652857.14285714284</v>
      </c>
      <c r="G14" s="9">
        <f t="shared" si="0"/>
        <v>652857.14285714284</v>
      </c>
      <c r="K14" s="40"/>
    </row>
    <row r="15" spans="1:11" ht="25.5">
      <c r="A15" s="5">
        <f t="shared" si="1"/>
        <v>14</v>
      </c>
      <c r="B15" s="17" t="s">
        <v>38</v>
      </c>
      <c r="C15" s="15" t="s">
        <v>20</v>
      </c>
      <c r="D15" s="5">
        <v>1</v>
      </c>
      <c r="E15" s="8" t="s">
        <v>39</v>
      </c>
      <c r="F15" s="9">
        <v>457142.85714285716</v>
      </c>
      <c r="G15" s="9">
        <f t="shared" si="0"/>
        <v>457142.85714285716</v>
      </c>
    </row>
    <row r="16" spans="1:11" ht="25.5">
      <c r="A16" s="5">
        <f t="shared" si="1"/>
        <v>15</v>
      </c>
      <c r="B16" s="17" t="s">
        <v>40</v>
      </c>
      <c r="C16" s="18" t="s">
        <v>41</v>
      </c>
      <c r="D16" s="5">
        <v>1</v>
      </c>
      <c r="E16" s="10" t="s">
        <v>42</v>
      </c>
      <c r="F16" s="9">
        <v>875000</v>
      </c>
      <c r="G16" s="9">
        <f t="shared" si="0"/>
        <v>875000</v>
      </c>
    </row>
    <row r="17" spans="1:10" ht="25.5">
      <c r="A17" s="5">
        <f t="shared" si="1"/>
        <v>16</v>
      </c>
      <c r="B17" s="17" t="s">
        <v>43</v>
      </c>
      <c r="C17" s="5" t="s">
        <v>30</v>
      </c>
      <c r="D17" s="5">
        <v>30</v>
      </c>
      <c r="E17" s="13" t="s">
        <v>44</v>
      </c>
      <c r="F17" s="9">
        <v>2400</v>
      </c>
      <c r="G17" s="9">
        <f t="shared" si="0"/>
        <v>72000</v>
      </c>
    </row>
    <row r="18" spans="1:10" ht="25.5">
      <c r="A18" s="5">
        <f t="shared" si="1"/>
        <v>17</v>
      </c>
      <c r="B18" s="17" t="s">
        <v>45</v>
      </c>
      <c r="C18" s="5" t="s">
        <v>7</v>
      </c>
      <c r="D18" s="5">
        <v>1</v>
      </c>
      <c r="E18" s="8" t="s">
        <v>46</v>
      </c>
      <c r="F18" s="9">
        <v>401428.57142857148</v>
      </c>
      <c r="G18" s="9">
        <f t="shared" si="0"/>
        <v>401428.57142857148</v>
      </c>
    </row>
    <row r="19" spans="1:10">
      <c r="A19" s="5">
        <f t="shared" si="1"/>
        <v>18</v>
      </c>
      <c r="B19" s="17" t="s">
        <v>47</v>
      </c>
      <c r="C19" s="5" t="s">
        <v>48</v>
      </c>
      <c r="D19" s="5">
        <v>4</v>
      </c>
      <c r="E19" s="16" t="s">
        <v>49</v>
      </c>
      <c r="F19" s="9">
        <v>571428.57142857148</v>
      </c>
      <c r="G19" s="9">
        <f t="shared" si="0"/>
        <v>2285714.2857142859</v>
      </c>
    </row>
    <row r="20" spans="1:10">
      <c r="A20" s="5">
        <f t="shared" si="1"/>
        <v>19</v>
      </c>
      <c r="B20" s="17" t="s">
        <v>50</v>
      </c>
      <c r="C20" s="5" t="s">
        <v>31</v>
      </c>
      <c r="D20" s="5">
        <v>1</v>
      </c>
      <c r="E20" s="13" t="s">
        <v>51</v>
      </c>
      <c r="F20" s="9">
        <v>343992.79711884755</v>
      </c>
      <c r="G20" s="9">
        <f t="shared" si="0"/>
        <v>343992.79711884755</v>
      </c>
    </row>
    <row r="21" spans="1:10">
      <c r="A21" s="5">
        <f t="shared" si="1"/>
        <v>20</v>
      </c>
      <c r="B21" s="25" t="s">
        <v>103</v>
      </c>
      <c r="C21" s="38" t="s">
        <v>59</v>
      </c>
      <c r="D21" s="28">
        <v>1</v>
      </c>
      <c r="E21" s="28"/>
      <c r="F21" s="41">
        <v>394700</v>
      </c>
      <c r="G21" s="9">
        <f t="shared" si="0"/>
        <v>394700</v>
      </c>
    </row>
    <row r="22" spans="1:10">
      <c r="A22" s="5">
        <f t="shared" si="1"/>
        <v>21</v>
      </c>
      <c r="B22" s="17" t="s">
        <v>52</v>
      </c>
      <c r="C22" s="14" t="s">
        <v>53</v>
      </c>
      <c r="D22" s="5">
        <v>1</v>
      </c>
      <c r="E22" s="13" t="s">
        <v>54</v>
      </c>
      <c r="F22" s="9">
        <v>727548.61944777926</v>
      </c>
      <c r="G22" s="9">
        <f t="shared" si="0"/>
        <v>727548.61944777926</v>
      </c>
    </row>
    <row r="23" spans="1:10">
      <c r="A23" s="134" t="s">
        <v>6</v>
      </c>
      <c r="B23" s="135"/>
      <c r="C23" s="135"/>
      <c r="D23" s="135"/>
      <c r="E23" s="135"/>
      <c r="F23" s="136"/>
      <c r="G23" s="19">
        <f>SUM(G2:G22)</f>
        <v>12284027.130852342</v>
      </c>
    </row>
    <row r="24" spans="1:10">
      <c r="A24" s="134" t="s">
        <v>55</v>
      </c>
      <c r="B24" s="135"/>
      <c r="C24" s="135"/>
      <c r="D24" s="135"/>
      <c r="E24" s="135"/>
      <c r="F24" s="136"/>
      <c r="G24" s="19">
        <f>+G23*19%</f>
        <v>2333965.1548619447</v>
      </c>
    </row>
    <row r="25" spans="1:10">
      <c r="A25" s="134" t="s">
        <v>56</v>
      </c>
      <c r="B25" s="135"/>
      <c r="C25" s="135"/>
      <c r="D25" s="135"/>
      <c r="E25" s="135"/>
      <c r="F25" s="136"/>
      <c r="G25" s="19">
        <f>+G24+G23</f>
        <v>14617992.285714287</v>
      </c>
    </row>
    <row r="26" spans="1:10">
      <c r="F26" s="21"/>
      <c r="G26" s="21"/>
    </row>
    <row r="28" spans="1:10">
      <c r="A28" s="23"/>
      <c r="B28" s="23" t="s">
        <v>57</v>
      </c>
      <c r="C28" s="23" t="s">
        <v>58</v>
      </c>
      <c r="D28" s="23" t="s">
        <v>59</v>
      </c>
      <c r="E28" s="23" t="s">
        <v>60</v>
      </c>
      <c r="F28" s="24" t="s">
        <v>61</v>
      </c>
      <c r="G28" s="24" t="s">
        <v>62</v>
      </c>
    </row>
    <row r="29" spans="1:10" ht="38.25">
      <c r="A29" s="25"/>
      <c r="B29" s="26" t="s">
        <v>63</v>
      </c>
      <c r="C29" s="31" t="s">
        <v>64</v>
      </c>
      <c r="D29" s="26" t="s">
        <v>65</v>
      </c>
      <c r="E29" s="28">
        <v>1</v>
      </c>
      <c r="F29" s="29">
        <v>316071</v>
      </c>
      <c r="G29" s="29">
        <f>E29*F29</f>
        <v>316071</v>
      </c>
    </row>
    <row r="30" spans="1:10" ht="51">
      <c r="A30" s="25"/>
      <c r="B30" s="26" t="s">
        <v>66</v>
      </c>
      <c r="C30" s="30" t="s">
        <v>67</v>
      </c>
      <c r="D30" s="26" t="s">
        <v>30</v>
      </c>
      <c r="E30" s="28">
        <v>3</v>
      </c>
      <c r="F30" s="29">
        <v>21029</v>
      </c>
      <c r="G30" s="29">
        <f t="shared" ref="G30:G46" si="2">E30*F30</f>
        <v>63087</v>
      </c>
      <c r="J30" s="40"/>
    </row>
    <row r="31" spans="1:10">
      <c r="A31" s="25"/>
      <c r="B31" s="26" t="s">
        <v>68</v>
      </c>
      <c r="C31" s="27" t="s">
        <v>69</v>
      </c>
      <c r="D31" s="26" t="s">
        <v>30</v>
      </c>
      <c r="E31" s="28">
        <v>3</v>
      </c>
      <c r="F31" s="29">
        <v>30714</v>
      </c>
      <c r="G31" s="29">
        <f t="shared" si="2"/>
        <v>92142</v>
      </c>
    </row>
    <row r="32" spans="1:10">
      <c r="A32" s="25"/>
      <c r="B32" s="26" t="s">
        <v>70</v>
      </c>
      <c r="C32" s="27" t="s">
        <v>71</v>
      </c>
      <c r="D32" s="26" t="s">
        <v>30</v>
      </c>
      <c r="E32" s="28">
        <v>1</v>
      </c>
      <c r="F32" s="29">
        <v>106429</v>
      </c>
      <c r="G32" s="29">
        <f t="shared" si="2"/>
        <v>106429</v>
      </c>
    </row>
    <row r="33" spans="1:7" ht="200.25" customHeight="1">
      <c r="A33" s="25"/>
      <c r="B33" s="26" t="s">
        <v>72</v>
      </c>
      <c r="C33" s="31" t="s">
        <v>73</v>
      </c>
      <c r="D33" s="26" t="s">
        <v>30</v>
      </c>
      <c r="E33" s="28">
        <v>1</v>
      </c>
      <c r="F33" s="29">
        <v>114046</v>
      </c>
      <c r="G33" s="29">
        <f t="shared" si="2"/>
        <v>114046</v>
      </c>
    </row>
    <row r="34" spans="1:7" ht="102">
      <c r="A34" s="25"/>
      <c r="B34" s="26" t="s">
        <v>74</v>
      </c>
      <c r="C34" s="31" t="s">
        <v>75</v>
      </c>
      <c r="D34" s="26" t="s">
        <v>30</v>
      </c>
      <c r="E34" s="28">
        <v>3</v>
      </c>
      <c r="F34" s="29">
        <v>3429</v>
      </c>
      <c r="G34" s="29">
        <f t="shared" si="2"/>
        <v>10287</v>
      </c>
    </row>
    <row r="35" spans="1:7">
      <c r="A35" s="25"/>
      <c r="B35" s="26" t="s">
        <v>76</v>
      </c>
      <c r="C35" s="27" t="s">
        <v>77</v>
      </c>
      <c r="D35" s="26" t="s">
        <v>78</v>
      </c>
      <c r="E35" s="28">
        <v>1</v>
      </c>
      <c r="F35" s="29">
        <v>147086</v>
      </c>
      <c r="G35" s="29">
        <f t="shared" si="2"/>
        <v>147086</v>
      </c>
    </row>
    <row r="36" spans="1:7">
      <c r="A36" s="25"/>
      <c r="B36" s="26" t="s">
        <v>79</v>
      </c>
      <c r="C36" s="27" t="s">
        <v>80</v>
      </c>
      <c r="D36" s="26" t="s">
        <v>78</v>
      </c>
      <c r="E36" s="28">
        <v>1</v>
      </c>
      <c r="F36" s="29">
        <v>120000</v>
      </c>
      <c r="G36" s="29">
        <f t="shared" si="2"/>
        <v>120000</v>
      </c>
    </row>
    <row r="37" spans="1:7">
      <c r="A37" s="25"/>
      <c r="B37" s="26" t="s">
        <v>81</v>
      </c>
      <c r="C37" s="27" t="s">
        <v>80</v>
      </c>
      <c r="D37" s="26" t="s">
        <v>78</v>
      </c>
      <c r="E37" s="28">
        <v>1</v>
      </c>
      <c r="F37" s="29">
        <v>120000</v>
      </c>
      <c r="G37" s="29">
        <f t="shared" si="2"/>
        <v>120000</v>
      </c>
    </row>
    <row r="38" spans="1:7">
      <c r="A38" s="25"/>
      <c r="B38" s="26" t="s">
        <v>82</v>
      </c>
      <c r="C38" s="27" t="s">
        <v>83</v>
      </c>
      <c r="D38" s="32" t="s">
        <v>30</v>
      </c>
      <c r="E38" s="28">
        <v>5</v>
      </c>
      <c r="F38" s="29">
        <v>20571</v>
      </c>
      <c r="G38" s="29">
        <f t="shared" si="2"/>
        <v>102855</v>
      </c>
    </row>
    <row r="39" spans="1:7" ht="38.25">
      <c r="A39" s="25"/>
      <c r="B39" s="26" t="s">
        <v>84</v>
      </c>
      <c r="C39" s="31" t="s">
        <v>85</v>
      </c>
      <c r="D39" s="26" t="s">
        <v>78</v>
      </c>
      <c r="E39" s="28">
        <v>1</v>
      </c>
      <c r="F39" s="29">
        <v>335429</v>
      </c>
      <c r="G39" s="29">
        <f t="shared" si="2"/>
        <v>335429</v>
      </c>
    </row>
    <row r="40" spans="1:7" ht="38.25">
      <c r="A40" s="25"/>
      <c r="B40" s="26" t="s">
        <v>86</v>
      </c>
      <c r="C40" s="31" t="s">
        <v>87</v>
      </c>
      <c r="D40" s="26" t="s">
        <v>88</v>
      </c>
      <c r="E40" s="28">
        <v>1</v>
      </c>
      <c r="F40" s="29">
        <v>1707143</v>
      </c>
      <c r="G40" s="29">
        <f t="shared" si="2"/>
        <v>1707143</v>
      </c>
    </row>
    <row r="41" spans="1:7" ht="38.25">
      <c r="A41" s="25"/>
      <c r="B41" s="26" t="s">
        <v>89</v>
      </c>
      <c r="C41" s="31" t="s">
        <v>90</v>
      </c>
      <c r="D41" s="26" t="s">
        <v>88</v>
      </c>
      <c r="E41" s="28">
        <v>1</v>
      </c>
      <c r="F41" s="29">
        <v>1093393</v>
      </c>
      <c r="G41" s="29">
        <f t="shared" si="2"/>
        <v>1093393</v>
      </c>
    </row>
    <row r="42" spans="1:7" ht="25.5">
      <c r="A42" s="25"/>
      <c r="B42" s="26" t="s">
        <v>91</v>
      </c>
      <c r="C42" s="31" t="s">
        <v>92</v>
      </c>
      <c r="D42" s="26" t="s">
        <v>30</v>
      </c>
      <c r="E42" s="28">
        <v>1</v>
      </c>
      <c r="F42" s="29">
        <v>70708</v>
      </c>
      <c r="G42" s="29">
        <f t="shared" si="2"/>
        <v>70708</v>
      </c>
    </row>
    <row r="43" spans="1:7" ht="38.25">
      <c r="A43" s="25"/>
      <c r="B43" s="26" t="s">
        <v>93</v>
      </c>
      <c r="C43" s="31" t="s">
        <v>94</v>
      </c>
      <c r="D43" s="26" t="s">
        <v>59</v>
      </c>
      <c r="E43" s="28">
        <v>3</v>
      </c>
      <c r="F43" s="29">
        <v>7429</v>
      </c>
      <c r="G43" s="29">
        <f t="shared" si="2"/>
        <v>22287</v>
      </c>
    </row>
    <row r="44" spans="1:7">
      <c r="A44" s="25"/>
      <c r="B44" s="33" t="s">
        <v>95</v>
      </c>
      <c r="C44" s="34" t="s">
        <v>96</v>
      </c>
      <c r="D44" s="35" t="s">
        <v>30</v>
      </c>
      <c r="E44" s="28">
        <v>5</v>
      </c>
      <c r="F44" s="29">
        <v>33143</v>
      </c>
      <c r="G44" s="29">
        <f t="shared" si="2"/>
        <v>165715</v>
      </c>
    </row>
    <row r="45" spans="1:7" ht="360">
      <c r="A45" s="25"/>
      <c r="B45" s="36" t="s">
        <v>97</v>
      </c>
      <c r="C45" s="36" t="s">
        <v>98</v>
      </c>
      <c r="D45" s="37" t="s">
        <v>99</v>
      </c>
      <c r="E45" s="28">
        <v>1</v>
      </c>
      <c r="F45" s="29">
        <v>385357</v>
      </c>
      <c r="G45" s="29">
        <f t="shared" si="2"/>
        <v>385357</v>
      </c>
    </row>
    <row r="46" spans="1:7" ht="30">
      <c r="A46" s="25"/>
      <c r="B46" s="36" t="s">
        <v>100</v>
      </c>
      <c r="C46" s="36" t="s">
        <v>101</v>
      </c>
      <c r="D46" s="37" t="s">
        <v>102</v>
      </c>
      <c r="E46" s="28">
        <v>1</v>
      </c>
      <c r="F46" s="29">
        <v>425714</v>
      </c>
      <c r="G46" s="29">
        <f t="shared" si="2"/>
        <v>425714</v>
      </c>
    </row>
    <row r="47" spans="1:7">
      <c r="A47" s="39"/>
      <c r="B47" s="133" t="s">
        <v>104</v>
      </c>
      <c r="C47" s="133"/>
      <c r="D47" s="133"/>
      <c r="E47" s="133"/>
      <c r="F47" s="133"/>
      <c r="G47" s="24">
        <f>SUM(G29:G46)</f>
        <v>5397749</v>
      </c>
    </row>
    <row r="48" spans="1:7">
      <c r="A48" s="39"/>
      <c r="B48" s="133" t="s">
        <v>105</v>
      </c>
      <c r="C48" s="133"/>
      <c r="D48" s="133"/>
      <c r="E48" s="133"/>
      <c r="F48" s="133"/>
      <c r="G48" s="24">
        <f>+G47*19%</f>
        <v>1025572.31</v>
      </c>
    </row>
    <row r="49" spans="1:9">
      <c r="A49" s="39"/>
      <c r="B49" s="133" t="s">
        <v>56</v>
      </c>
      <c r="C49" s="133"/>
      <c r="D49" s="133"/>
      <c r="E49" s="133"/>
      <c r="F49" s="133"/>
      <c r="G49" s="24">
        <f>++G47</f>
        <v>5397749</v>
      </c>
    </row>
    <row r="51" spans="1:9">
      <c r="I51" s="40"/>
    </row>
    <row r="58" spans="1:9">
      <c r="A58" s="42" t="s">
        <v>0</v>
      </c>
      <c r="B58" s="43" t="s">
        <v>107</v>
      </c>
      <c r="C58" s="42" t="s">
        <v>108</v>
      </c>
      <c r="D58" s="42" t="s">
        <v>109</v>
      </c>
      <c r="E58" s="44" t="s">
        <v>4</v>
      </c>
      <c r="F58" s="45" t="s">
        <v>2</v>
      </c>
      <c r="G58" s="46" t="s">
        <v>6</v>
      </c>
    </row>
    <row r="59" spans="1:9" ht="63.75">
      <c r="A59" s="47">
        <v>1</v>
      </c>
      <c r="B59" s="48" t="s">
        <v>110</v>
      </c>
      <c r="C59" s="48" t="s">
        <v>111</v>
      </c>
      <c r="D59" s="49">
        <v>2</v>
      </c>
      <c r="E59" s="50"/>
      <c r="F59" s="51">
        <v>125714.28571428572</v>
      </c>
      <c r="G59" s="52">
        <f>+F59*D59</f>
        <v>251428.57142857145</v>
      </c>
    </row>
    <row r="60" spans="1:9" ht="216.75">
      <c r="A60" s="53">
        <v>2</v>
      </c>
      <c r="B60" s="48" t="s">
        <v>112</v>
      </c>
      <c r="C60" s="48" t="s">
        <v>113</v>
      </c>
      <c r="D60" s="54">
        <v>1</v>
      </c>
      <c r="E60" s="54"/>
      <c r="F60" s="55">
        <v>90857.14285714287</v>
      </c>
      <c r="G60" s="52">
        <f t="shared" ref="G60:G86" si="3">+F60*D60</f>
        <v>90857.14285714287</v>
      </c>
    </row>
    <row r="61" spans="1:9" ht="38.25">
      <c r="A61" s="47">
        <v>3</v>
      </c>
      <c r="B61" s="56" t="s">
        <v>114</v>
      </c>
      <c r="C61" s="56" t="s">
        <v>115</v>
      </c>
      <c r="D61" s="57">
        <v>4</v>
      </c>
      <c r="E61" s="58"/>
      <c r="F61" s="59">
        <v>196857.14285714287</v>
      </c>
      <c r="G61" s="52">
        <f t="shared" si="3"/>
        <v>787428.57142857148</v>
      </c>
    </row>
    <row r="62" spans="1:9" ht="38.25">
      <c r="A62" s="47">
        <v>4</v>
      </c>
      <c r="B62" s="48" t="s">
        <v>116</v>
      </c>
      <c r="C62" s="49" t="s">
        <v>117</v>
      </c>
      <c r="D62" s="49">
        <v>10</v>
      </c>
      <c r="E62" s="60"/>
      <c r="F62" s="59">
        <v>35700</v>
      </c>
      <c r="G62" s="52">
        <f t="shared" si="3"/>
        <v>357000</v>
      </c>
    </row>
    <row r="63" spans="1:9" ht="76.5">
      <c r="A63" s="47">
        <v>5</v>
      </c>
      <c r="B63" s="61" t="s">
        <v>118</v>
      </c>
      <c r="C63" s="62" t="s">
        <v>119</v>
      </c>
      <c r="D63" s="49">
        <v>5</v>
      </c>
      <c r="E63" s="28"/>
      <c r="F63" s="59">
        <v>19714.285714285714</v>
      </c>
      <c r="G63" s="52">
        <f t="shared" si="3"/>
        <v>98571.428571428565</v>
      </c>
    </row>
    <row r="64" spans="1:9" ht="76.5">
      <c r="A64" s="47">
        <v>6</v>
      </c>
      <c r="B64" s="61" t="s">
        <v>120</v>
      </c>
      <c r="C64" s="62" t="s">
        <v>121</v>
      </c>
      <c r="D64" s="49">
        <v>5</v>
      </c>
      <c r="E64" s="28"/>
      <c r="F64" s="59">
        <v>17428.571428571431</v>
      </c>
      <c r="G64" s="52">
        <f t="shared" si="3"/>
        <v>87142.857142857159</v>
      </c>
    </row>
    <row r="65" spans="1:7" ht="63.75">
      <c r="A65" s="47">
        <v>7</v>
      </c>
      <c r="B65" s="56" t="s">
        <v>122</v>
      </c>
      <c r="C65" s="56" t="s">
        <v>123</v>
      </c>
      <c r="D65" s="57">
        <v>100</v>
      </c>
      <c r="E65" s="28"/>
      <c r="F65" s="59">
        <v>7857.1428571428578</v>
      </c>
      <c r="G65" s="52">
        <f t="shared" si="3"/>
        <v>785714.2857142858</v>
      </c>
    </row>
    <row r="66" spans="1:7" ht="102">
      <c r="A66" s="47">
        <v>8</v>
      </c>
      <c r="B66" s="48" t="s">
        <v>124</v>
      </c>
      <c r="C66" s="48" t="s">
        <v>125</v>
      </c>
      <c r="D66" s="49">
        <v>1</v>
      </c>
      <c r="E66" s="28"/>
      <c r="F66" s="59">
        <v>96211.42857142858</v>
      </c>
      <c r="G66" s="52">
        <f t="shared" si="3"/>
        <v>96211.42857142858</v>
      </c>
    </row>
    <row r="67" spans="1:7" ht="63.75">
      <c r="A67" s="47">
        <v>9</v>
      </c>
      <c r="B67" s="56" t="s">
        <v>126</v>
      </c>
      <c r="C67" s="56" t="s">
        <v>127</v>
      </c>
      <c r="D67" s="56">
        <v>500</v>
      </c>
      <c r="E67" s="58"/>
      <c r="F67" s="59">
        <v>3951.4285714285716</v>
      </c>
      <c r="G67" s="52">
        <f t="shared" si="3"/>
        <v>1975714.2857142857</v>
      </c>
    </row>
    <row r="68" spans="1:7" ht="229.5">
      <c r="A68" s="47">
        <v>10</v>
      </c>
      <c r="B68" s="56" t="s">
        <v>128</v>
      </c>
      <c r="C68" s="56" t="s">
        <v>129</v>
      </c>
      <c r="D68" s="56">
        <v>4</v>
      </c>
      <c r="E68" s="58"/>
      <c r="F68" s="59">
        <v>262857.1428571429</v>
      </c>
      <c r="G68" s="52">
        <f t="shared" si="3"/>
        <v>1051428.5714285716</v>
      </c>
    </row>
    <row r="69" spans="1:7" ht="114.75">
      <c r="A69" s="47">
        <v>11</v>
      </c>
      <c r="B69" s="48" t="s">
        <v>130</v>
      </c>
      <c r="C69" s="48" t="s">
        <v>131</v>
      </c>
      <c r="D69" s="48">
        <v>4</v>
      </c>
      <c r="E69" s="54"/>
      <c r="F69" s="59">
        <v>161285.71428571429</v>
      </c>
      <c r="G69" s="52">
        <f t="shared" si="3"/>
        <v>645142.85714285716</v>
      </c>
    </row>
    <row r="70" spans="1:7" ht="25.5">
      <c r="A70" s="47">
        <v>12</v>
      </c>
      <c r="B70" s="56" t="s">
        <v>132</v>
      </c>
      <c r="C70" s="56" t="s">
        <v>133</v>
      </c>
      <c r="D70" s="56">
        <v>15</v>
      </c>
      <c r="E70" s="58"/>
      <c r="F70" s="59">
        <v>28571.428571428572</v>
      </c>
      <c r="G70" s="52">
        <f t="shared" si="3"/>
        <v>428571.42857142858</v>
      </c>
    </row>
    <row r="71" spans="1:7" ht="25.5">
      <c r="A71" s="47">
        <v>13</v>
      </c>
      <c r="B71" s="48" t="s">
        <v>134</v>
      </c>
      <c r="C71" s="48" t="s">
        <v>135</v>
      </c>
      <c r="D71" s="48">
        <v>30</v>
      </c>
      <c r="E71" s="54"/>
      <c r="F71" s="59">
        <v>11934.285714285716</v>
      </c>
      <c r="G71" s="52">
        <f t="shared" si="3"/>
        <v>358028.57142857148</v>
      </c>
    </row>
    <row r="72" spans="1:7" ht="63.75">
      <c r="A72" s="63">
        <v>14</v>
      </c>
      <c r="B72" s="64" t="s">
        <v>136</v>
      </c>
      <c r="C72" s="64" t="s">
        <v>137</v>
      </c>
      <c r="D72" s="65">
        <v>2</v>
      </c>
      <c r="E72" s="66" t="s">
        <v>138</v>
      </c>
      <c r="F72" s="59">
        <v>4000000.0000000005</v>
      </c>
      <c r="G72" s="52">
        <f t="shared" si="3"/>
        <v>8000000.0000000009</v>
      </c>
    </row>
    <row r="73" spans="1:7" ht="51">
      <c r="A73" s="47">
        <v>15</v>
      </c>
      <c r="B73" s="48" t="s">
        <v>139</v>
      </c>
      <c r="C73" s="48" t="s">
        <v>140</v>
      </c>
      <c r="D73" s="49">
        <v>2</v>
      </c>
      <c r="E73" s="28" t="s">
        <v>141</v>
      </c>
      <c r="F73" s="59">
        <v>171428.57142857145</v>
      </c>
      <c r="G73" s="52">
        <f t="shared" si="3"/>
        <v>342857.1428571429</v>
      </c>
    </row>
    <row r="74" spans="1:7" ht="76.5">
      <c r="A74" s="47">
        <v>16</v>
      </c>
      <c r="B74" s="48" t="s">
        <v>142</v>
      </c>
      <c r="C74" s="48" t="s">
        <v>143</v>
      </c>
      <c r="D74" s="49">
        <v>30</v>
      </c>
      <c r="E74" s="54"/>
      <c r="F74" s="59">
        <v>1428.5714285714287</v>
      </c>
      <c r="G74" s="52">
        <f t="shared" si="3"/>
        <v>42857.142857142862</v>
      </c>
    </row>
    <row r="75" spans="1:7" ht="76.5">
      <c r="A75" s="47">
        <v>17</v>
      </c>
      <c r="B75" s="56" t="s">
        <v>144</v>
      </c>
      <c r="C75" s="56" t="s">
        <v>145</v>
      </c>
      <c r="D75" s="57">
        <v>15</v>
      </c>
      <c r="E75" s="58"/>
      <c r="F75" s="59">
        <v>7142.8571428571431</v>
      </c>
      <c r="G75" s="52">
        <f t="shared" si="3"/>
        <v>107142.85714285714</v>
      </c>
    </row>
    <row r="76" spans="1:7" ht="38.25">
      <c r="A76" s="47">
        <v>18</v>
      </c>
      <c r="B76" s="48" t="s">
        <v>146</v>
      </c>
      <c r="C76" s="48" t="s">
        <v>147</v>
      </c>
      <c r="D76" s="48">
        <v>10</v>
      </c>
      <c r="E76" s="54"/>
      <c r="F76" s="59">
        <v>13428.571428571429</v>
      </c>
      <c r="G76" s="52">
        <f t="shared" si="3"/>
        <v>134285.71428571429</v>
      </c>
    </row>
    <row r="77" spans="1:7" ht="204">
      <c r="A77" s="47">
        <v>19</v>
      </c>
      <c r="B77" s="48" t="s">
        <v>148</v>
      </c>
      <c r="C77" s="48" t="s">
        <v>149</v>
      </c>
      <c r="D77" s="49">
        <v>30</v>
      </c>
      <c r="E77" s="54"/>
      <c r="F77" s="59">
        <v>67142.857142857145</v>
      </c>
      <c r="G77" s="52">
        <f t="shared" si="3"/>
        <v>2014285.7142857143</v>
      </c>
    </row>
    <row r="78" spans="1:7" ht="204">
      <c r="A78" s="47">
        <v>20</v>
      </c>
      <c r="B78" s="48" t="s">
        <v>150</v>
      </c>
      <c r="C78" s="48" t="s">
        <v>151</v>
      </c>
      <c r="D78" s="49">
        <v>10</v>
      </c>
      <c r="E78" s="67"/>
      <c r="F78" s="59">
        <v>274285.71428571432</v>
      </c>
      <c r="G78" s="52">
        <f t="shared" si="3"/>
        <v>2742857.1428571432</v>
      </c>
    </row>
    <row r="79" spans="1:7" ht="76.5">
      <c r="A79" s="47">
        <v>21</v>
      </c>
      <c r="B79" s="48" t="s">
        <v>152</v>
      </c>
      <c r="C79" s="48" t="s">
        <v>153</v>
      </c>
      <c r="D79" s="49">
        <v>10</v>
      </c>
      <c r="E79" s="54"/>
      <c r="F79" s="59">
        <v>6942.8571428571431</v>
      </c>
      <c r="G79" s="52">
        <f t="shared" si="3"/>
        <v>69428.571428571435</v>
      </c>
    </row>
    <row r="80" spans="1:7" ht="25.5">
      <c r="A80" s="47">
        <v>22</v>
      </c>
      <c r="B80" s="56" t="s">
        <v>154</v>
      </c>
      <c r="C80" s="57" t="s">
        <v>155</v>
      </c>
      <c r="D80" s="57">
        <v>1</v>
      </c>
      <c r="E80" s="54" t="s">
        <v>156</v>
      </c>
      <c r="F80" s="59">
        <v>985714.2857142858</v>
      </c>
      <c r="G80" s="52">
        <f t="shared" si="3"/>
        <v>985714.2857142858</v>
      </c>
    </row>
    <row r="81" spans="1:7" ht="38.25">
      <c r="A81" s="47">
        <v>23</v>
      </c>
      <c r="B81" s="56" t="s">
        <v>157</v>
      </c>
      <c r="C81" s="57" t="s">
        <v>158</v>
      </c>
      <c r="D81" s="57">
        <v>1</v>
      </c>
      <c r="E81" s="54" t="s">
        <v>159</v>
      </c>
      <c r="F81" s="59">
        <v>1000000.0000000001</v>
      </c>
      <c r="G81" s="52">
        <f t="shared" si="3"/>
        <v>1000000.0000000001</v>
      </c>
    </row>
    <row r="82" spans="1:7" ht="25.5">
      <c r="A82" s="47">
        <v>24</v>
      </c>
      <c r="B82" s="56" t="s">
        <v>160</v>
      </c>
      <c r="C82" s="57" t="s">
        <v>158</v>
      </c>
      <c r="D82" s="57">
        <v>1</v>
      </c>
      <c r="E82" s="54" t="s">
        <v>161</v>
      </c>
      <c r="F82" s="59">
        <v>655714.2857142858</v>
      </c>
      <c r="G82" s="52">
        <f t="shared" si="3"/>
        <v>655714.2857142858</v>
      </c>
    </row>
    <row r="83" spans="1:7" ht="38.25">
      <c r="A83" s="63">
        <v>25</v>
      </c>
      <c r="B83" s="64" t="s">
        <v>162</v>
      </c>
      <c r="C83" s="65" t="s">
        <v>158</v>
      </c>
      <c r="D83" s="65">
        <v>1</v>
      </c>
      <c r="E83" s="68" t="s">
        <v>163</v>
      </c>
      <c r="F83" s="59">
        <v>495714.28571428574</v>
      </c>
      <c r="G83" s="52">
        <f t="shared" si="3"/>
        <v>495714.28571428574</v>
      </c>
    </row>
    <row r="84" spans="1:7" ht="51">
      <c r="A84" s="47">
        <v>26</v>
      </c>
      <c r="B84" s="56" t="s">
        <v>164</v>
      </c>
      <c r="C84" s="57" t="s">
        <v>158</v>
      </c>
      <c r="D84" s="57">
        <v>1</v>
      </c>
      <c r="E84" s="54" t="s">
        <v>165</v>
      </c>
      <c r="F84" s="59">
        <v>457142.85714285716</v>
      </c>
      <c r="G84" s="52">
        <f t="shared" si="3"/>
        <v>457142.85714285716</v>
      </c>
    </row>
    <row r="85" spans="1:7" ht="63.75">
      <c r="A85" s="47">
        <v>27</v>
      </c>
      <c r="B85" s="56" t="s">
        <v>166</v>
      </c>
      <c r="C85" s="56" t="s">
        <v>167</v>
      </c>
      <c r="D85" s="57">
        <v>15</v>
      </c>
      <c r="E85" s="54"/>
      <c r="F85" s="59">
        <v>10857.142857142859</v>
      </c>
      <c r="G85" s="52">
        <f t="shared" si="3"/>
        <v>162857.14285714287</v>
      </c>
    </row>
    <row r="86" spans="1:7" ht="63.75">
      <c r="A86" s="47">
        <v>28</v>
      </c>
      <c r="B86" s="56" t="s">
        <v>168</v>
      </c>
      <c r="C86" s="56" t="s">
        <v>167</v>
      </c>
      <c r="D86" s="57">
        <v>15</v>
      </c>
      <c r="E86" s="54"/>
      <c r="F86" s="59">
        <v>10714.285714285716</v>
      </c>
      <c r="G86" s="52">
        <f t="shared" si="3"/>
        <v>160714.28571428574</v>
      </c>
    </row>
    <row r="87" spans="1:7">
      <c r="A87" s="132" t="s">
        <v>104</v>
      </c>
      <c r="B87" s="132"/>
      <c r="C87" s="132"/>
      <c r="D87" s="132"/>
      <c r="E87" s="132"/>
      <c r="F87" s="132"/>
      <c r="G87" s="69">
        <f>SUM(G59:G86)</f>
        <v>24384811.428571437</v>
      </c>
    </row>
    <row r="88" spans="1:7">
      <c r="A88" s="132" t="s">
        <v>169</v>
      </c>
      <c r="B88" s="132"/>
      <c r="C88" s="132"/>
      <c r="D88" s="132"/>
      <c r="E88" s="132"/>
      <c r="F88" s="132"/>
      <c r="G88" s="69">
        <f>+G87*19%</f>
        <v>4633114.1714285733</v>
      </c>
    </row>
    <row r="89" spans="1:7">
      <c r="A89" s="132" t="s">
        <v>170</v>
      </c>
      <c r="B89" s="132"/>
      <c r="C89" s="132"/>
      <c r="D89" s="132"/>
      <c r="E89" s="132"/>
      <c r="F89" s="132"/>
      <c r="G89" s="69">
        <f>+G88+G87</f>
        <v>29017925.600000009</v>
      </c>
    </row>
  </sheetData>
  <mergeCells count="9">
    <mergeCell ref="A89:F89"/>
    <mergeCell ref="B47:F47"/>
    <mergeCell ref="B48:F48"/>
    <mergeCell ref="B49:F49"/>
    <mergeCell ref="A23:F23"/>
    <mergeCell ref="A24:F24"/>
    <mergeCell ref="A25:F25"/>
    <mergeCell ref="A87:F87"/>
    <mergeCell ref="A88:F88"/>
  </mergeCells>
  <dataValidations count="1">
    <dataValidation type="whole" allowBlank="1" showInputMessage="1" showErrorMessage="1" sqref="D76 D67:D71" xr:uid="{00000000-0002-0000-0000-000000000000}">
      <formula1>0</formula1>
      <formula2>9.99999999999999E+25</formula2>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'C:\Users\ALMEIDA\Documents\Downloads\[MATERIALES DE FORMACION FQ  2 FEBRERO .xlsx]Regionales'!#REF!</xm:f>
          </x14:formula1>
          <xm:sqref>D29:D44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1"/>
  <sheetViews>
    <sheetView tabSelected="1" topLeftCell="A73" zoomScaleNormal="100" workbookViewId="0">
      <selection activeCell="R76" sqref="R76"/>
    </sheetView>
  </sheetViews>
  <sheetFormatPr baseColWidth="10" defaultColWidth="29" defaultRowHeight="15"/>
  <cols>
    <col min="1" max="1" width="5.42578125" style="81" bestFit="1" customWidth="1"/>
    <col min="2" max="2" width="9" style="72" bestFit="1" customWidth="1"/>
    <col min="3" max="3" width="71" style="76" bestFit="1" customWidth="1"/>
    <col min="4" max="4" width="10.140625" style="72" bestFit="1" customWidth="1"/>
    <col min="5" max="5" width="8.85546875" style="81" bestFit="1" customWidth="1"/>
    <col min="6" max="6" width="84.140625" style="72" customWidth="1"/>
    <col min="7" max="7" width="16.140625" style="72" customWidth="1"/>
    <col min="8" max="8" width="7.7109375" style="81" customWidth="1"/>
    <col min="9" max="9" width="13.42578125" style="72" customWidth="1"/>
    <col min="10" max="10" width="18.28515625" style="72" customWidth="1"/>
    <col min="11" max="11" width="15.5703125" style="72" customWidth="1"/>
    <col min="12" max="12" width="7.5703125" style="81" customWidth="1"/>
    <col min="13" max="13" width="14.5703125" style="72" bestFit="1" customWidth="1"/>
    <col min="14" max="14" width="20.28515625" style="72" customWidth="1"/>
    <col min="15" max="15" width="17" style="72" customWidth="1"/>
    <col min="16" max="16" width="8.7109375" style="81" customWidth="1"/>
    <col min="17" max="17" width="17" style="72" customWidth="1"/>
    <col min="18" max="18" width="22.28515625" style="72" customWidth="1"/>
    <col min="19" max="16384" width="29" style="72"/>
  </cols>
  <sheetData>
    <row r="1" spans="1:18" s="77" customFormat="1">
      <c r="A1" s="142" t="s">
        <v>178</v>
      </c>
      <c r="B1" s="143"/>
      <c r="C1" s="143"/>
      <c r="D1" s="143"/>
      <c r="E1" s="143"/>
      <c r="F1" s="143"/>
      <c r="G1" s="143"/>
      <c r="H1" s="143"/>
      <c r="I1" s="143"/>
      <c r="J1" s="143"/>
      <c r="K1" s="143"/>
      <c r="L1" s="143"/>
      <c r="M1" s="143"/>
      <c r="N1" s="144"/>
      <c r="P1" s="82"/>
    </row>
    <row r="2" spans="1:18" s="77" customFormat="1">
      <c r="A2" s="138" t="s">
        <v>179</v>
      </c>
      <c r="B2" s="139"/>
      <c r="C2" s="139"/>
      <c r="D2" s="139"/>
      <c r="E2" s="139"/>
      <c r="F2" s="139"/>
      <c r="G2" s="139"/>
      <c r="H2" s="139"/>
      <c r="I2" s="139"/>
      <c r="J2" s="139"/>
      <c r="K2" s="139"/>
      <c r="L2" s="139"/>
      <c r="M2" s="139"/>
      <c r="N2" s="140"/>
      <c r="P2" s="82"/>
    </row>
    <row r="3" spans="1:18" s="77" customFormat="1">
      <c r="A3" s="138" t="s">
        <v>180</v>
      </c>
      <c r="B3" s="139"/>
      <c r="C3" s="139"/>
      <c r="D3" s="139"/>
      <c r="E3" s="139"/>
      <c r="F3" s="139"/>
      <c r="G3" s="139"/>
      <c r="H3" s="139"/>
      <c r="I3" s="139"/>
      <c r="J3" s="139"/>
      <c r="K3" s="139"/>
      <c r="L3" s="139"/>
      <c r="M3" s="139"/>
      <c r="N3" s="140"/>
      <c r="P3" s="82"/>
    </row>
    <row r="4" spans="1:18" s="77" customFormat="1">
      <c r="A4" s="138" t="s">
        <v>181</v>
      </c>
      <c r="B4" s="139"/>
      <c r="C4" s="139"/>
      <c r="D4" s="139"/>
      <c r="E4" s="139"/>
      <c r="F4" s="139"/>
      <c r="G4" s="139"/>
      <c r="H4" s="139"/>
      <c r="I4" s="139"/>
      <c r="J4" s="139"/>
      <c r="K4" s="139"/>
      <c r="L4" s="139"/>
      <c r="M4" s="139"/>
      <c r="N4" s="140"/>
      <c r="P4" s="82"/>
    </row>
    <row r="5" spans="1:18" s="77" customFormat="1" ht="15" customHeight="1">
      <c r="A5" s="148" t="s">
        <v>182</v>
      </c>
      <c r="B5" s="149"/>
      <c r="C5" s="149"/>
      <c r="D5" s="149"/>
      <c r="E5" s="149"/>
      <c r="F5" s="149"/>
      <c r="G5" s="149"/>
      <c r="H5" s="149"/>
      <c r="I5" s="149"/>
      <c r="J5" s="149"/>
      <c r="K5" s="149"/>
      <c r="L5" s="149"/>
      <c r="M5" s="149"/>
      <c r="N5" s="150"/>
      <c r="P5" s="82"/>
    </row>
    <row r="6" spans="1:18" s="77" customFormat="1" ht="38.25" customHeight="1">
      <c r="A6" s="154" t="s">
        <v>255</v>
      </c>
      <c r="B6" s="154"/>
      <c r="C6" s="154"/>
      <c r="D6" s="154"/>
      <c r="E6" s="154"/>
      <c r="F6" s="154"/>
      <c r="G6" s="154"/>
      <c r="H6" s="154"/>
      <c r="I6" s="154"/>
      <c r="J6" s="154"/>
      <c r="K6" s="154"/>
      <c r="L6" s="154"/>
      <c r="M6" s="154"/>
      <c r="N6" s="155"/>
      <c r="P6" s="82"/>
    </row>
    <row r="7" spans="1:18" s="77" customFormat="1" ht="56.25" customHeight="1" thickBot="1">
      <c r="A7" s="151" t="s">
        <v>187</v>
      </c>
      <c r="B7" s="152"/>
      <c r="C7" s="152"/>
      <c r="D7" s="152"/>
      <c r="E7" s="152"/>
      <c r="F7" s="152"/>
      <c r="G7" s="152"/>
      <c r="H7" s="152"/>
      <c r="I7" s="152"/>
      <c r="J7" s="152"/>
      <c r="K7" s="152"/>
      <c r="L7" s="152"/>
      <c r="M7" s="152"/>
      <c r="N7" s="153"/>
      <c r="P7" s="82"/>
    </row>
    <row r="8" spans="1:18">
      <c r="A8" s="145"/>
      <c r="B8" s="146"/>
      <c r="C8" s="146"/>
      <c r="D8" s="146"/>
      <c r="E8" s="146"/>
      <c r="F8" s="147"/>
      <c r="G8" s="156" t="s">
        <v>235</v>
      </c>
      <c r="H8" s="156"/>
      <c r="I8" s="156"/>
      <c r="J8" s="156"/>
      <c r="K8" s="157" t="s">
        <v>236</v>
      </c>
      <c r="L8" s="158"/>
      <c r="M8" s="158"/>
      <c r="N8" s="159"/>
      <c r="O8" s="141" t="s">
        <v>185</v>
      </c>
      <c r="P8" s="141"/>
      <c r="Q8" s="141"/>
      <c r="R8" s="141"/>
    </row>
    <row r="9" spans="1:18" s="71" customFormat="1" ht="38.25">
      <c r="A9" s="70" t="s">
        <v>0</v>
      </c>
      <c r="B9" s="75" t="s">
        <v>171</v>
      </c>
      <c r="C9" s="75" t="s">
        <v>172</v>
      </c>
      <c r="D9" s="75" t="s">
        <v>173</v>
      </c>
      <c r="E9" s="70" t="s">
        <v>174</v>
      </c>
      <c r="F9" s="70" t="s">
        <v>175</v>
      </c>
      <c r="G9" s="73" t="s">
        <v>176</v>
      </c>
      <c r="H9" s="73" t="s">
        <v>105</v>
      </c>
      <c r="I9" s="73" t="s">
        <v>184</v>
      </c>
      <c r="J9" s="74" t="s">
        <v>177</v>
      </c>
      <c r="K9" s="73" t="s">
        <v>176</v>
      </c>
      <c r="L9" s="73" t="s">
        <v>105</v>
      </c>
      <c r="M9" s="73" t="s">
        <v>184</v>
      </c>
      <c r="N9" s="74" t="s">
        <v>177</v>
      </c>
      <c r="O9" s="86" t="s">
        <v>176</v>
      </c>
      <c r="P9" s="86" t="s">
        <v>105</v>
      </c>
      <c r="Q9" s="86" t="s">
        <v>184</v>
      </c>
      <c r="R9" s="87" t="s">
        <v>177</v>
      </c>
    </row>
    <row r="10" spans="1:18" s="71" customFormat="1">
      <c r="A10" s="99">
        <v>1</v>
      </c>
      <c r="B10" s="104">
        <v>49201605</v>
      </c>
      <c r="C10" s="101" t="s">
        <v>192</v>
      </c>
      <c r="D10" s="102" t="s">
        <v>186</v>
      </c>
      <c r="E10" s="103">
        <v>2</v>
      </c>
      <c r="F10" s="119" t="s">
        <v>254</v>
      </c>
      <c r="G10" s="109">
        <v>92436.97478991597</v>
      </c>
      <c r="H10" s="83">
        <v>0.19</v>
      </c>
      <c r="I10" s="111">
        <f>+G10*H10</f>
        <v>17563.025210084033</v>
      </c>
      <c r="J10" s="111">
        <f>+(G10+I10)*E10</f>
        <v>220000</v>
      </c>
      <c r="K10" s="109">
        <v>92436.97478991597</v>
      </c>
      <c r="L10" s="83">
        <v>0.19</v>
      </c>
      <c r="M10" s="111">
        <f>+K10*L10</f>
        <v>17563.025210084033</v>
      </c>
      <c r="N10" s="111">
        <f t="shared" ref="N10:N41" si="0">+(K10+M10)*E10</f>
        <v>220000</v>
      </c>
      <c r="O10" s="111">
        <f>+(G10+K10)/2</f>
        <v>92436.97478991597</v>
      </c>
      <c r="P10" s="84">
        <v>0.19</v>
      </c>
      <c r="Q10" s="111">
        <f>+O10*P10</f>
        <v>17563.025210084033</v>
      </c>
      <c r="R10" s="111">
        <f>+(O10+Q10)*E10</f>
        <v>220000</v>
      </c>
    </row>
    <row r="11" spans="1:18" s="71" customFormat="1">
      <c r="A11" s="99">
        <v>2</v>
      </c>
      <c r="B11" s="104">
        <v>49201605</v>
      </c>
      <c r="C11" s="101" t="s">
        <v>193</v>
      </c>
      <c r="D11" s="102" t="s">
        <v>186</v>
      </c>
      <c r="E11" s="103">
        <v>4</v>
      </c>
      <c r="F11" s="119" t="s">
        <v>254</v>
      </c>
      <c r="G11" s="110">
        <v>113445.37815126051</v>
      </c>
      <c r="H11" s="83">
        <v>0.19</v>
      </c>
      <c r="I11" s="111">
        <f t="shared" ref="I11:I31" si="1">+G11*H11</f>
        <v>21554.621848739498</v>
      </c>
      <c r="J11" s="111">
        <f t="shared" ref="J11:J31" si="2">+(G11+I11)*E11</f>
        <v>540000</v>
      </c>
      <c r="K11" s="110">
        <v>113445.37815126051</v>
      </c>
      <c r="L11" s="83">
        <v>0.19</v>
      </c>
      <c r="M11" s="111">
        <f t="shared" ref="M11:M31" si="3">+K11*L11</f>
        <v>21554.621848739498</v>
      </c>
      <c r="N11" s="111">
        <f t="shared" si="0"/>
        <v>540000</v>
      </c>
      <c r="O11" s="111">
        <f t="shared" ref="O11:O31" si="4">+(G11+K11)/2</f>
        <v>113445.37815126051</v>
      </c>
      <c r="P11" s="84">
        <v>0.19</v>
      </c>
      <c r="Q11" s="111">
        <f t="shared" ref="Q11:Q31" si="5">+O11*P11</f>
        <v>21554.621848739498</v>
      </c>
      <c r="R11" s="111">
        <f t="shared" ref="R11:R31" si="6">+(O11+Q11)*E11</f>
        <v>540000</v>
      </c>
    </row>
    <row r="12" spans="1:18" s="71" customFormat="1">
      <c r="A12" s="99">
        <v>3</v>
      </c>
      <c r="B12" s="104">
        <v>49201605</v>
      </c>
      <c r="C12" s="101" t="s">
        <v>194</v>
      </c>
      <c r="D12" s="102" t="s">
        <v>186</v>
      </c>
      <c r="E12" s="103">
        <v>4</v>
      </c>
      <c r="F12" s="119" t="s">
        <v>254</v>
      </c>
      <c r="G12" s="110">
        <v>239495.79831932773</v>
      </c>
      <c r="H12" s="83">
        <v>0.19</v>
      </c>
      <c r="I12" s="111">
        <f t="shared" si="1"/>
        <v>45504.201680672268</v>
      </c>
      <c r="J12" s="111">
        <f t="shared" si="2"/>
        <v>1140000</v>
      </c>
      <c r="K12" s="110">
        <v>239495.79831932773</v>
      </c>
      <c r="L12" s="83">
        <v>0.19</v>
      </c>
      <c r="M12" s="111">
        <f t="shared" ref="M12:M30" si="7">+K12*L12</f>
        <v>45504.201680672268</v>
      </c>
      <c r="N12" s="111">
        <f t="shared" si="0"/>
        <v>1140000</v>
      </c>
      <c r="O12" s="111">
        <f t="shared" ref="O12:O30" si="8">+(G12+K12)/2</f>
        <v>239495.79831932773</v>
      </c>
      <c r="P12" s="84">
        <v>0.19</v>
      </c>
      <c r="Q12" s="111">
        <f t="shared" si="5"/>
        <v>45504.201680672268</v>
      </c>
      <c r="R12" s="111">
        <f t="shared" si="6"/>
        <v>1140000</v>
      </c>
    </row>
    <row r="13" spans="1:18" s="71" customFormat="1">
      <c r="A13" s="99">
        <v>4</v>
      </c>
      <c r="B13" s="104">
        <v>49201605</v>
      </c>
      <c r="C13" s="101" t="s">
        <v>195</v>
      </c>
      <c r="D13" s="102" t="s">
        <v>186</v>
      </c>
      <c r="E13" s="103">
        <v>4</v>
      </c>
      <c r="F13" s="119" t="s">
        <v>254</v>
      </c>
      <c r="G13" s="110">
        <v>309243.69747899158</v>
      </c>
      <c r="H13" s="83">
        <v>0.19</v>
      </c>
      <c r="I13" s="111">
        <f t="shared" si="1"/>
        <v>58756.302521008402</v>
      </c>
      <c r="J13" s="111">
        <f t="shared" si="2"/>
        <v>1472000</v>
      </c>
      <c r="K13" s="110">
        <v>309243.69747899158</v>
      </c>
      <c r="L13" s="83">
        <v>0.19</v>
      </c>
      <c r="M13" s="111">
        <f t="shared" si="7"/>
        <v>58756.302521008402</v>
      </c>
      <c r="N13" s="111">
        <f t="shared" si="0"/>
        <v>1472000</v>
      </c>
      <c r="O13" s="111">
        <f t="shared" si="8"/>
        <v>309243.69747899158</v>
      </c>
      <c r="P13" s="84">
        <v>0.19</v>
      </c>
      <c r="Q13" s="111">
        <f t="shared" si="5"/>
        <v>58756.302521008402</v>
      </c>
      <c r="R13" s="111">
        <f t="shared" si="6"/>
        <v>1472000</v>
      </c>
    </row>
    <row r="14" spans="1:18" s="71" customFormat="1">
      <c r="A14" s="99">
        <v>5</v>
      </c>
      <c r="B14" s="104">
        <v>49201605</v>
      </c>
      <c r="C14" s="101" t="s">
        <v>196</v>
      </c>
      <c r="D14" s="102" t="s">
        <v>186</v>
      </c>
      <c r="E14" s="103">
        <v>4</v>
      </c>
      <c r="F14" s="119" t="s">
        <v>254</v>
      </c>
      <c r="G14" s="110">
        <v>329915.96638655465</v>
      </c>
      <c r="H14" s="83">
        <v>0.19</v>
      </c>
      <c r="I14" s="111">
        <f t="shared" si="1"/>
        <v>62684.033613445383</v>
      </c>
      <c r="J14" s="111">
        <f t="shared" si="2"/>
        <v>1570400</v>
      </c>
      <c r="K14" s="110">
        <v>329915.96638655465</v>
      </c>
      <c r="L14" s="83">
        <v>0.19</v>
      </c>
      <c r="M14" s="111">
        <f t="shared" si="7"/>
        <v>62684.033613445383</v>
      </c>
      <c r="N14" s="111">
        <f t="shared" si="0"/>
        <v>1570400</v>
      </c>
      <c r="O14" s="111">
        <f t="shared" si="8"/>
        <v>329915.96638655465</v>
      </c>
      <c r="P14" s="84">
        <v>0.19</v>
      </c>
      <c r="Q14" s="111">
        <f t="shared" si="5"/>
        <v>62684.033613445383</v>
      </c>
      <c r="R14" s="111">
        <f t="shared" si="6"/>
        <v>1570400</v>
      </c>
    </row>
    <row r="15" spans="1:18" s="71" customFormat="1">
      <c r="A15" s="99">
        <v>6</v>
      </c>
      <c r="B15" s="104">
        <v>49201605</v>
      </c>
      <c r="C15" s="101" t="s">
        <v>197</v>
      </c>
      <c r="D15" s="102" t="s">
        <v>186</v>
      </c>
      <c r="E15" s="103">
        <v>4</v>
      </c>
      <c r="F15" s="119" t="s">
        <v>254</v>
      </c>
      <c r="G15" s="110">
        <v>458991.59663865546</v>
      </c>
      <c r="H15" s="83">
        <v>0.19</v>
      </c>
      <c r="I15" s="111">
        <f t="shared" si="1"/>
        <v>87208.403361344535</v>
      </c>
      <c r="J15" s="111">
        <f t="shared" si="2"/>
        <v>2184800</v>
      </c>
      <c r="K15" s="110">
        <v>458991.59663865546</v>
      </c>
      <c r="L15" s="83">
        <v>0.19</v>
      </c>
      <c r="M15" s="111">
        <f t="shared" si="7"/>
        <v>87208.403361344535</v>
      </c>
      <c r="N15" s="111">
        <f t="shared" si="0"/>
        <v>2184800</v>
      </c>
      <c r="O15" s="111">
        <f t="shared" si="8"/>
        <v>458991.59663865546</v>
      </c>
      <c r="P15" s="84">
        <v>0.19</v>
      </c>
      <c r="Q15" s="111">
        <f t="shared" si="5"/>
        <v>87208.403361344535</v>
      </c>
      <c r="R15" s="111">
        <f t="shared" si="6"/>
        <v>2184800</v>
      </c>
    </row>
    <row r="16" spans="1:18" s="71" customFormat="1">
      <c r="A16" s="99">
        <v>7</v>
      </c>
      <c r="B16" s="104">
        <v>49201605</v>
      </c>
      <c r="C16" s="101" t="s">
        <v>198</v>
      </c>
      <c r="D16" s="102" t="s">
        <v>186</v>
      </c>
      <c r="E16" s="103">
        <v>4</v>
      </c>
      <c r="F16" s="119" t="s">
        <v>254</v>
      </c>
      <c r="G16" s="110">
        <v>533613.44537815126</v>
      </c>
      <c r="H16" s="83">
        <v>0.19</v>
      </c>
      <c r="I16" s="111">
        <f t="shared" si="1"/>
        <v>101386.55462184874</v>
      </c>
      <c r="J16" s="111">
        <f t="shared" si="2"/>
        <v>2540000</v>
      </c>
      <c r="K16" s="110">
        <v>533613.44537815126</v>
      </c>
      <c r="L16" s="83">
        <v>0.19</v>
      </c>
      <c r="M16" s="111">
        <f t="shared" si="7"/>
        <v>101386.55462184874</v>
      </c>
      <c r="N16" s="111">
        <f t="shared" si="0"/>
        <v>2540000</v>
      </c>
      <c r="O16" s="111">
        <f t="shared" si="8"/>
        <v>533613.44537815126</v>
      </c>
      <c r="P16" s="84">
        <v>0.19</v>
      </c>
      <c r="Q16" s="111">
        <f t="shared" si="5"/>
        <v>101386.55462184874</v>
      </c>
      <c r="R16" s="111">
        <f t="shared" si="6"/>
        <v>2540000</v>
      </c>
    </row>
    <row r="17" spans="1:18" s="71" customFormat="1">
      <c r="A17" s="99">
        <v>8</v>
      </c>
      <c r="B17" s="101">
        <v>49201610</v>
      </c>
      <c r="C17" s="101" t="s">
        <v>199</v>
      </c>
      <c r="D17" s="102" t="s">
        <v>186</v>
      </c>
      <c r="E17" s="103">
        <v>2</v>
      </c>
      <c r="F17" s="119" t="s">
        <v>254</v>
      </c>
      <c r="G17" s="110">
        <v>105882.35294117648</v>
      </c>
      <c r="H17" s="83">
        <v>0.19</v>
      </c>
      <c r="I17" s="111">
        <f t="shared" si="1"/>
        <v>20117.647058823532</v>
      </c>
      <c r="J17" s="111">
        <f t="shared" si="2"/>
        <v>252000</v>
      </c>
      <c r="K17" s="110">
        <v>105882.35294117648</v>
      </c>
      <c r="L17" s="83">
        <v>0.19</v>
      </c>
      <c r="M17" s="111">
        <f t="shared" si="7"/>
        <v>20117.647058823532</v>
      </c>
      <c r="N17" s="111">
        <f t="shared" si="0"/>
        <v>252000</v>
      </c>
      <c r="O17" s="111">
        <f t="shared" si="8"/>
        <v>105882.35294117648</v>
      </c>
      <c r="P17" s="84">
        <v>0.19</v>
      </c>
      <c r="Q17" s="111">
        <f t="shared" si="5"/>
        <v>20117.647058823532</v>
      </c>
      <c r="R17" s="111">
        <f t="shared" si="6"/>
        <v>252000</v>
      </c>
    </row>
    <row r="18" spans="1:18" s="71" customFormat="1">
      <c r="A18" s="99">
        <v>9</v>
      </c>
      <c r="B18" s="101">
        <v>49201610</v>
      </c>
      <c r="C18" s="101" t="s">
        <v>188</v>
      </c>
      <c r="D18" s="102" t="s">
        <v>186</v>
      </c>
      <c r="E18" s="103">
        <v>2</v>
      </c>
      <c r="F18" s="119" t="s">
        <v>254</v>
      </c>
      <c r="G18" s="110">
        <v>225462.18487394959</v>
      </c>
      <c r="H18" s="83">
        <v>0.19</v>
      </c>
      <c r="I18" s="111">
        <f t="shared" si="1"/>
        <v>42837.815126050424</v>
      </c>
      <c r="J18" s="111">
        <f t="shared" si="2"/>
        <v>536600</v>
      </c>
      <c r="K18" s="110">
        <v>225462.18487395</v>
      </c>
      <c r="L18" s="83">
        <v>0.19</v>
      </c>
      <c r="M18" s="111">
        <f t="shared" si="7"/>
        <v>42837.815126050504</v>
      </c>
      <c r="N18" s="111">
        <f t="shared" si="0"/>
        <v>536600.00000000105</v>
      </c>
      <c r="O18" s="111">
        <f t="shared" si="8"/>
        <v>225462.18487394979</v>
      </c>
      <c r="P18" s="84">
        <v>0.19</v>
      </c>
      <c r="Q18" s="111">
        <f t="shared" si="5"/>
        <v>42837.81512605046</v>
      </c>
      <c r="R18" s="111">
        <f t="shared" si="6"/>
        <v>536600.00000000047</v>
      </c>
    </row>
    <row r="19" spans="1:18" s="71" customFormat="1">
      <c r="A19" s="99">
        <v>10</v>
      </c>
      <c r="B19" s="101">
        <v>49201610</v>
      </c>
      <c r="C19" s="101" t="s">
        <v>189</v>
      </c>
      <c r="D19" s="102" t="s">
        <v>186</v>
      </c>
      <c r="E19" s="103">
        <v>2</v>
      </c>
      <c r="F19" s="119" t="s">
        <v>254</v>
      </c>
      <c r="G19" s="110">
        <v>321848.73949579831</v>
      </c>
      <c r="H19" s="83">
        <v>0.19</v>
      </c>
      <c r="I19" s="111">
        <f t="shared" si="1"/>
        <v>61151.26050420168</v>
      </c>
      <c r="J19" s="111">
        <f t="shared" si="2"/>
        <v>766000</v>
      </c>
      <c r="K19" s="110">
        <v>321848.73949579831</v>
      </c>
      <c r="L19" s="83">
        <v>0.19</v>
      </c>
      <c r="M19" s="111">
        <f t="shared" si="7"/>
        <v>61151.26050420168</v>
      </c>
      <c r="N19" s="111">
        <f t="shared" si="0"/>
        <v>766000</v>
      </c>
      <c r="O19" s="111">
        <f t="shared" si="8"/>
        <v>321848.73949579831</v>
      </c>
      <c r="P19" s="84">
        <v>0.19</v>
      </c>
      <c r="Q19" s="111">
        <f t="shared" si="5"/>
        <v>61151.26050420168</v>
      </c>
      <c r="R19" s="111">
        <f t="shared" si="6"/>
        <v>766000</v>
      </c>
    </row>
    <row r="20" spans="1:18" s="71" customFormat="1">
      <c r="A20" s="99">
        <v>11</v>
      </c>
      <c r="B20" s="101">
        <v>49201610</v>
      </c>
      <c r="C20" s="101" t="s">
        <v>190</v>
      </c>
      <c r="D20" s="102" t="s">
        <v>186</v>
      </c>
      <c r="E20" s="103">
        <v>2</v>
      </c>
      <c r="F20" s="119" t="s">
        <v>254</v>
      </c>
      <c r="G20" s="110">
        <v>463865.54621848743</v>
      </c>
      <c r="H20" s="83">
        <v>0.19</v>
      </c>
      <c r="I20" s="111">
        <f t="shared" si="1"/>
        <v>88134.45378151261</v>
      </c>
      <c r="J20" s="111">
        <f t="shared" si="2"/>
        <v>1104000</v>
      </c>
      <c r="K20" s="110">
        <v>463865.54621848743</v>
      </c>
      <c r="L20" s="83">
        <v>0.19</v>
      </c>
      <c r="M20" s="111">
        <f t="shared" si="7"/>
        <v>88134.45378151261</v>
      </c>
      <c r="N20" s="111">
        <f t="shared" si="0"/>
        <v>1104000</v>
      </c>
      <c r="O20" s="111">
        <f t="shared" si="8"/>
        <v>463865.54621848743</v>
      </c>
      <c r="P20" s="84">
        <v>0.19</v>
      </c>
      <c r="Q20" s="111">
        <f t="shared" si="5"/>
        <v>88134.45378151261</v>
      </c>
      <c r="R20" s="111">
        <f t="shared" si="6"/>
        <v>1104000</v>
      </c>
    </row>
    <row r="21" spans="1:18" s="71" customFormat="1">
      <c r="A21" s="99">
        <v>12</v>
      </c>
      <c r="B21" s="101">
        <v>49201610</v>
      </c>
      <c r="C21" s="101" t="s">
        <v>191</v>
      </c>
      <c r="D21" s="102" t="s">
        <v>186</v>
      </c>
      <c r="E21" s="103">
        <v>2</v>
      </c>
      <c r="F21" s="119" t="s">
        <v>254</v>
      </c>
      <c r="G21" s="110">
        <v>642016.80672268907</v>
      </c>
      <c r="H21" s="83">
        <v>0.19</v>
      </c>
      <c r="I21" s="111">
        <f t="shared" si="1"/>
        <v>121983.19327731093</v>
      </c>
      <c r="J21" s="111">
        <f t="shared" si="2"/>
        <v>1528000</v>
      </c>
      <c r="K21" s="110">
        <v>642016.80672268907</v>
      </c>
      <c r="L21" s="83">
        <v>0.19</v>
      </c>
      <c r="M21" s="111">
        <f t="shared" si="7"/>
        <v>121983.19327731093</v>
      </c>
      <c r="N21" s="111">
        <f t="shared" si="0"/>
        <v>1528000</v>
      </c>
      <c r="O21" s="111">
        <f t="shared" si="8"/>
        <v>642016.80672268907</v>
      </c>
      <c r="P21" s="84">
        <v>0.19</v>
      </c>
      <c r="Q21" s="111">
        <f t="shared" si="5"/>
        <v>121983.19327731093</v>
      </c>
      <c r="R21" s="111">
        <f t="shared" si="6"/>
        <v>1528000</v>
      </c>
    </row>
    <row r="22" spans="1:18">
      <c r="A22" s="99">
        <v>13</v>
      </c>
      <c r="B22" s="101">
        <v>49201610</v>
      </c>
      <c r="C22" s="101" t="s">
        <v>200</v>
      </c>
      <c r="D22" s="100" t="s">
        <v>186</v>
      </c>
      <c r="E22" s="106">
        <v>2</v>
      </c>
      <c r="F22" s="119" t="s">
        <v>254</v>
      </c>
      <c r="G22" s="110">
        <v>659663.86554621847</v>
      </c>
      <c r="H22" s="83">
        <v>0.19</v>
      </c>
      <c r="I22" s="111">
        <f t="shared" si="1"/>
        <v>125336.13445378152</v>
      </c>
      <c r="J22" s="111">
        <f t="shared" si="2"/>
        <v>1570000</v>
      </c>
      <c r="K22" s="110">
        <v>659663.86554621847</v>
      </c>
      <c r="L22" s="83">
        <v>0.19</v>
      </c>
      <c r="M22" s="111">
        <f t="shared" si="7"/>
        <v>125336.13445378152</v>
      </c>
      <c r="N22" s="111">
        <f t="shared" si="0"/>
        <v>1570000</v>
      </c>
      <c r="O22" s="111">
        <f t="shared" si="8"/>
        <v>659663.86554621847</v>
      </c>
      <c r="P22" s="84">
        <v>0.19</v>
      </c>
      <c r="Q22" s="111">
        <f t="shared" si="5"/>
        <v>125336.13445378152</v>
      </c>
      <c r="R22" s="111">
        <f t="shared" si="6"/>
        <v>1570000</v>
      </c>
    </row>
    <row r="23" spans="1:18">
      <c r="A23" s="99">
        <v>14</v>
      </c>
      <c r="B23" s="101">
        <v>49201610</v>
      </c>
      <c r="C23" s="101" t="s">
        <v>201</v>
      </c>
      <c r="D23" s="100" t="s">
        <v>186</v>
      </c>
      <c r="E23" s="106">
        <v>2</v>
      </c>
      <c r="F23" s="119" t="s">
        <v>254</v>
      </c>
      <c r="G23" s="110">
        <v>693445.37815126055</v>
      </c>
      <c r="H23" s="83">
        <v>0.19</v>
      </c>
      <c r="I23" s="111">
        <f t="shared" si="1"/>
        <v>131754.62184873951</v>
      </c>
      <c r="J23" s="111">
        <f t="shared" si="2"/>
        <v>1650400</v>
      </c>
      <c r="K23" s="110">
        <v>693445.37815126055</v>
      </c>
      <c r="L23" s="83">
        <v>0.19</v>
      </c>
      <c r="M23" s="111">
        <f t="shared" si="7"/>
        <v>131754.62184873951</v>
      </c>
      <c r="N23" s="111">
        <f t="shared" si="0"/>
        <v>1650400</v>
      </c>
      <c r="O23" s="111">
        <f t="shared" si="8"/>
        <v>693445.37815126055</v>
      </c>
      <c r="P23" s="84">
        <v>0.19</v>
      </c>
      <c r="Q23" s="111">
        <f t="shared" si="5"/>
        <v>131754.62184873951</v>
      </c>
      <c r="R23" s="111">
        <f t="shared" si="6"/>
        <v>1650400</v>
      </c>
    </row>
    <row r="24" spans="1:18">
      <c r="A24" s="99">
        <v>15</v>
      </c>
      <c r="B24" s="101">
        <v>49201610</v>
      </c>
      <c r="C24" s="101" t="s">
        <v>202</v>
      </c>
      <c r="D24" s="100" t="s">
        <v>186</v>
      </c>
      <c r="E24" s="106">
        <v>2</v>
      </c>
      <c r="F24" s="119" t="s">
        <v>254</v>
      </c>
      <c r="G24" s="110">
        <v>726890.7563025211</v>
      </c>
      <c r="H24" s="83">
        <v>0.19</v>
      </c>
      <c r="I24" s="111">
        <f t="shared" si="1"/>
        <v>138109.24369747902</v>
      </c>
      <c r="J24" s="111">
        <f t="shared" si="2"/>
        <v>1730000.0000000002</v>
      </c>
      <c r="K24" s="110">
        <v>726890.7563025211</v>
      </c>
      <c r="L24" s="83">
        <v>0.19</v>
      </c>
      <c r="M24" s="111">
        <f t="shared" si="7"/>
        <v>138109.24369747902</v>
      </c>
      <c r="N24" s="111">
        <f t="shared" si="0"/>
        <v>1730000.0000000002</v>
      </c>
      <c r="O24" s="111">
        <f t="shared" si="8"/>
        <v>726890.7563025211</v>
      </c>
      <c r="P24" s="84">
        <v>0.19</v>
      </c>
      <c r="Q24" s="111">
        <f t="shared" si="5"/>
        <v>138109.24369747902</v>
      </c>
      <c r="R24" s="111">
        <f t="shared" si="6"/>
        <v>1730000.0000000002</v>
      </c>
    </row>
    <row r="25" spans="1:18">
      <c r="A25" s="99">
        <v>16</v>
      </c>
      <c r="B25" s="101">
        <v>49201610</v>
      </c>
      <c r="C25" s="101" t="s">
        <v>203</v>
      </c>
      <c r="D25" s="100" t="s">
        <v>186</v>
      </c>
      <c r="E25" s="106">
        <v>2</v>
      </c>
      <c r="F25" s="119" t="s">
        <v>254</v>
      </c>
      <c r="G25" s="110">
        <v>785042.01680672274</v>
      </c>
      <c r="H25" s="83">
        <v>0.19</v>
      </c>
      <c r="I25" s="111">
        <f t="shared" si="1"/>
        <v>149157.98319327732</v>
      </c>
      <c r="J25" s="111">
        <f t="shared" si="2"/>
        <v>1868400</v>
      </c>
      <c r="K25" s="110">
        <v>785042.01680672274</v>
      </c>
      <c r="L25" s="83">
        <v>0.19</v>
      </c>
      <c r="M25" s="111">
        <f t="shared" si="7"/>
        <v>149157.98319327732</v>
      </c>
      <c r="N25" s="111">
        <f t="shared" si="0"/>
        <v>1868400</v>
      </c>
      <c r="O25" s="111">
        <f t="shared" si="8"/>
        <v>785042.01680672274</v>
      </c>
      <c r="P25" s="84">
        <v>0.19</v>
      </c>
      <c r="Q25" s="111">
        <f t="shared" si="5"/>
        <v>149157.98319327732</v>
      </c>
      <c r="R25" s="111">
        <f t="shared" si="6"/>
        <v>1868400</v>
      </c>
    </row>
    <row r="26" spans="1:18">
      <c r="A26" s="99">
        <v>17</v>
      </c>
      <c r="B26" s="101">
        <v>49211808</v>
      </c>
      <c r="C26" s="101" t="s">
        <v>207</v>
      </c>
      <c r="D26" s="100" t="s">
        <v>186</v>
      </c>
      <c r="E26" s="106">
        <v>6</v>
      </c>
      <c r="F26" s="119" t="s">
        <v>254</v>
      </c>
      <c r="G26" s="110">
        <v>268907.56302521011</v>
      </c>
      <c r="H26" s="83">
        <v>0.19</v>
      </c>
      <c r="I26" s="111">
        <f t="shared" si="1"/>
        <v>51092.436974789918</v>
      </c>
      <c r="J26" s="111">
        <f t="shared" si="2"/>
        <v>1920000</v>
      </c>
      <c r="K26" s="110">
        <v>268907.56302521011</v>
      </c>
      <c r="L26" s="83">
        <v>0.19</v>
      </c>
      <c r="M26" s="111">
        <f t="shared" si="7"/>
        <v>51092.436974789918</v>
      </c>
      <c r="N26" s="111">
        <f t="shared" si="0"/>
        <v>1920000</v>
      </c>
      <c r="O26" s="111">
        <f t="shared" si="8"/>
        <v>268907.56302521011</v>
      </c>
      <c r="P26" s="84">
        <v>0.19</v>
      </c>
      <c r="Q26" s="111">
        <f t="shared" si="5"/>
        <v>51092.436974789918</v>
      </c>
      <c r="R26" s="111">
        <f t="shared" si="6"/>
        <v>1920000</v>
      </c>
    </row>
    <row r="27" spans="1:18">
      <c r="A27" s="99">
        <v>18</v>
      </c>
      <c r="B27" s="101">
        <v>49221511</v>
      </c>
      <c r="C27" s="101" t="s">
        <v>208</v>
      </c>
      <c r="D27" s="100" t="s">
        <v>186</v>
      </c>
      <c r="E27" s="106">
        <v>8</v>
      </c>
      <c r="F27" s="119" t="s">
        <v>254</v>
      </c>
      <c r="G27" s="110">
        <v>88235.294117647063</v>
      </c>
      <c r="H27" s="83">
        <v>0.19</v>
      </c>
      <c r="I27" s="111">
        <f t="shared" si="1"/>
        <v>16764.705882352941</v>
      </c>
      <c r="J27" s="111">
        <f t="shared" si="2"/>
        <v>840000</v>
      </c>
      <c r="K27" s="110">
        <v>88235.294117647063</v>
      </c>
      <c r="L27" s="83">
        <v>0.19</v>
      </c>
      <c r="M27" s="111">
        <f t="shared" si="7"/>
        <v>16764.705882352941</v>
      </c>
      <c r="N27" s="111">
        <f t="shared" si="0"/>
        <v>840000</v>
      </c>
      <c r="O27" s="111">
        <f t="shared" si="8"/>
        <v>88235.294117647063</v>
      </c>
      <c r="P27" s="84">
        <v>0.19</v>
      </c>
      <c r="Q27" s="111">
        <f t="shared" si="5"/>
        <v>16764.705882352941</v>
      </c>
      <c r="R27" s="111">
        <f t="shared" si="6"/>
        <v>840000</v>
      </c>
    </row>
    <row r="28" spans="1:18">
      <c r="A28" s="99">
        <v>19</v>
      </c>
      <c r="B28" s="101">
        <v>31211511</v>
      </c>
      <c r="C28" s="101" t="s">
        <v>204</v>
      </c>
      <c r="D28" s="100" t="s">
        <v>186</v>
      </c>
      <c r="E28" s="106">
        <v>8</v>
      </c>
      <c r="F28" s="119" t="s">
        <v>254</v>
      </c>
      <c r="G28" s="110">
        <v>54621.848739495799</v>
      </c>
      <c r="H28" s="83">
        <v>0.19</v>
      </c>
      <c r="I28" s="111">
        <f t="shared" si="1"/>
        <v>10378.151260504203</v>
      </c>
      <c r="J28" s="111">
        <f t="shared" si="2"/>
        <v>520000</v>
      </c>
      <c r="K28" s="110">
        <v>54621.848739495799</v>
      </c>
      <c r="L28" s="83">
        <v>0.19</v>
      </c>
      <c r="M28" s="111">
        <f t="shared" si="7"/>
        <v>10378.151260504203</v>
      </c>
      <c r="N28" s="111">
        <f t="shared" si="0"/>
        <v>520000</v>
      </c>
      <c r="O28" s="111">
        <f t="shared" si="8"/>
        <v>54621.848739495799</v>
      </c>
      <c r="P28" s="84">
        <v>0.19</v>
      </c>
      <c r="Q28" s="111">
        <f t="shared" si="5"/>
        <v>10378.151260504203</v>
      </c>
      <c r="R28" s="111">
        <f t="shared" si="6"/>
        <v>520000</v>
      </c>
    </row>
    <row r="29" spans="1:18">
      <c r="A29" s="99">
        <v>20</v>
      </c>
      <c r="B29" s="101">
        <v>47131605</v>
      </c>
      <c r="C29" s="101" t="s">
        <v>205</v>
      </c>
      <c r="D29" s="100" t="s">
        <v>186</v>
      </c>
      <c r="E29" s="106">
        <v>9</v>
      </c>
      <c r="F29" s="119" t="s">
        <v>254</v>
      </c>
      <c r="G29" s="110">
        <v>46218.487394957985</v>
      </c>
      <c r="H29" s="83">
        <v>0.19</v>
      </c>
      <c r="I29" s="111">
        <f t="shared" si="1"/>
        <v>8781.5126050420167</v>
      </c>
      <c r="J29" s="111">
        <f t="shared" si="2"/>
        <v>495000</v>
      </c>
      <c r="K29" s="110">
        <v>46218.487394957985</v>
      </c>
      <c r="L29" s="83">
        <v>0.19</v>
      </c>
      <c r="M29" s="111">
        <f t="shared" si="7"/>
        <v>8781.5126050420167</v>
      </c>
      <c r="N29" s="111">
        <f t="shared" si="0"/>
        <v>495000</v>
      </c>
      <c r="O29" s="111">
        <f t="shared" si="8"/>
        <v>46218.487394957985</v>
      </c>
      <c r="P29" s="84">
        <v>0.19</v>
      </c>
      <c r="Q29" s="111">
        <f t="shared" si="5"/>
        <v>8781.5126050420167</v>
      </c>
      <c r="R29" s="111">
        <f t="shared" si="6"/>
        <v>495000</v>
      </c>
    </row>
    <row r="30" spans="1:18">
      <c r="A30" s="99">
        <v>21</v>
      </c>
      <c r="B30" s="101">
        <v>42182704</v>
      </c>
      <c r="C30" s="101" t="s">
        <v>206</v>
      </c>
      <c r="D30" s="100" t="s">
        <v>186</v>
      </c>
      <c r="E30" s="106">
        <v>2</v>
      </c>
      <c r="F30" s="119" t="s">
        <v>254</v>
      </c>
      <c r="G30" s="110">
        <v>113445.37815126051</v>
      </c>
      <c r="H30" s="83">
        <v>0.19</v>
      </c>
      <c r="I30" s="112">
        <f t="shared" si="1"/>
        <v>21554.621848739498</v>
      </c>
      <c r="J30" s="112">
        <f t="shared" si="2"/>
        <v>270000</v>
      </c>
      <c r="K30" s="110">
        <v>113445.37815126051</v>
      </c>
      <c r="L30" s="83">
        <v>0.19</v>
      </c>
      <c r="M30" s="112">
        <f t="shared" si="7"/>
        <v>21554.621848739498</v>
      </c>
      <c r="N30" s="111">
        <f t="shared" si="0"/>
        <v>270000</v>
      </c>
      <c r="O30" s="112">
        <f t="shared" si="8"/>
        <v>113445.37815126051</v>
      </c>
      <c r="P30" s="84">
        <v>0.19</v>
      </c>
      <c r="Q30" s="112">
        <f t="shared" si="5"/>
        <v>21554.621848739498</v>
      </c>
      <c r="R30" s="112">
        <f t="shared" si="6"/>
        <v>270000</v>
      </c>
    </row>
    <row r="31" spans="1:18">
      <c r="A31" s="99">
        <v>22</v>
      </c>
      <c r="B31" s="101">
        <v>42182801</v>
      </c>
      <c r="C31" s="101" t="s">
        <v>209</v>
      </c>
      <c r="D31" s="100" t="s">
        <v>186</v>
      </c>
      <c r="E31" s="106">
        <v>2</v>
      </c>
      <c r="F31" s="119" t="s">
        <v>254</v>
      </c>
      <c r="G31" s="110">
        <v>113445.37815126051</v>
      </c>
      <c r="H31" s="83">
        <v>0.19</v>
      </c>
      <c r="I31" s="111">
        <f t="shared" si="1"/>
        <v>21554.621848739498</v>
      </c>
      <c r="J31" s="111">
        <f t="shared" si="2"/>
        <v>270000</v>
      </c>
      <c r="K31" s="110">
        <v>113445.37815126051</v>
      </c>
      <c r="L31" s="83">
        <v>0.19</v>
      </c>
      <c r="M31" s="111">
        <f t="shared" si="3"/>
        <v>21554.621848739498</v>
      </c>
      <c r="N31" s="111">
        <f t="shared" si="0"/>
        <v>270000</v>
      </c>
      <c r="O31" s="111">
        <f t="shared" si="4"/>
        <v>113445.37815126051</v>
      </c>
      <c r="P31" s="84">
        <v>0.19</v>
      </c>
      <c r="Q31" s="111">
        <f t="shared" si="5"/>
        <v>21554.621848739498</v>
      </c>
      <c r="R31" s="111">
        <f t="shared" si="6"/>
        <v>270000</v>
      </c>
    </row>
    <row r="32" spans="1:18">
      <c r="A32" s="99">
        <v>23</v>
      </c>
      <c r="B32" s="105">
        <v>42142108</v>
      </c>
      <c r="C32" s="101" t="s">
        <v>210</v>
      </c>
      <c r="D32" s="102" t="s">
        <v>186</v>
      </c>
      <c r="E32" s="103">
        <v>4</v>
      </c>
      <c r="F32" s="119" t="s">
        <v>254</v>
      </c>
      <c r="G32" s="110">
        <v>68907.563025210082</v>
      </c>
      <c r="H32" s="83">
        <v>0.19</v>
      </c>
      <c r="I32" s="111">
        <f t="shared" ref="I32:I56" si="9">+G32*H32</f>
        <v>13092.436974789916</v>
      </c>
      <c r="J32" s="111">
        <f t="shared" ref="J32:J56" si="10">+(G32+I32)*E32</f>
        <v>328000</v>
      </c>
      <c r="K32" s="110">
        <v>68907.563025210082</v>
      </c>
      <c r="L32" s="83">
        <v>0.19</v>
      </c>
      <c r="M32" s="111">
        <f t="shared" ref="M32:M51" si="11">+K32*L32</f>
        <v>13092.436974789916</v>
      </c>
      <c r="N32" s="111">
        <f t="shared" si="0"/>
        <v>328000</v>
      </c>
      <c r="O32" s="111">
        <f t="shared" ref="O32:O56" si="12">+(G32+K32)/2</f>
        <v>68907.563025210082</v>
      </c>
      <c r="P32" s="84">
        <v>0.19</v>
      </c>
      <c r="Q32" s="111">
        <f t="shared" ref="Q32:Q56" si="13">+O32*P32</f>
        <v>13092.436974789916</v>
      </c>
      <c r="R32" s="111">
        <f t="shared" ref="R32:R56" si="14">+(O32+Q32)*E32</f>
        <v>328000</v>
      </c>
    </row>
    <row r="33" spans="1:18">
      <c r="A33" s="99">
        <v>24</v>
      </c>
      <c r="B33" s="105">
        <v>42182201</v>
      </c>
      <c r="C33" s="101" t="s">
        <v>211</v>
      </c>
      <c r="D33" s="102" t="s">
        <v>186</v>
      </c>
      <c r="E33" s="103">
        <v>5</v>
      </c>
      <c r="F33" s="119" t="s">
        <v>254</v>
      </c>
      <c r="G33" s="110">
        <v>29411.764705882353</v>
      </c>
      <c r="H33" s="83">
        <v>0.19</v>
      </c>
      <c r="I33" s="111">
        <f t="shared" si="9"/>
        <v>5588.2352941176468</v>
      </c>
      <c r="J33" s="111">
        <f t="shared" si="10"/>
        <v>175000</v>
      </c>
      <c r="K33" s="110">
        <v>29411.764705882353</v>
      </c>
      <c r="L33" s="83">
        <v>0.19</v>
      </c>
      <c r="M33" s="111">
        <f t="shared" si="11"/>
        <v>5588.2352941176468</v>
      </c>
      <c r="N33" s="111">
        <f t="shared" si="0"/>
        <v>175000</v>
      </c>
      <c r="O33" s="111">
        <f t="shared" si="12"/>
        <v>29411.764705882353</v>
      </c>
      <c r="P33" s="84">
        <v>0.19</v>
      </c>
      <c r="Q33" s="111">
        <f t="shared" si="13"/>
        <v>5588.2352941176468</v>
      </c>
      <c r="R33" s="111">
        <f t="shared" si="14"/>
        <v>175000</v>
      </c>
    </row>
    <row r="34" spans="1:18">
      <c r="A34" s="99">
        <v>25</v>
      </c>
      <c r="B34" s="105">
        <v>26111702</v>
      </c>
      <c r="C34" s="101" t="s">
        <v>212</v>
      </c>
      <c r="D34" s="102" t="s">
        <v>186</v>
      </c>
      <c r="E34" s="103">
        <v>4</v>
      </c>
      <c r="F34" s="119" t="s">
        <v>254</v>
      </c>
      <c r="G34" s="110">
        <v>30252.100840336137</v>
      </c>
      <c r="H34" s="83">
        <v>0.19</v>
      </c>
      <c r="I34" s="111">
        <f t="shared" si="9"/>
        <v>5747.8991596638662</v>
      </c>
      <c r="J34" s="111">
        <f t="shared" si="10"/>
        <v>144000</v>
      </c>
      <c r="K34" s="110">
        <v>30252.100840336137</v>
      </c>
      <c r="L34" s="83">
        <v>0.19</v>
      </c>
      <c r="M34" s="111">
        <f t="shared" si="11"/>
        <v>5747.8991596638662</v>
      </c>
      <c r="N34" s="111">
        <f t="shared" si="0"/>
        <v>144000</v>
      </c>
      <c r="O34" s="111">
        <f t="shared" si="12"/>
        <v>30252.100840336137</v>
      </c>
      <c r="P34" s="84">
        <v>0.19</v>
      </c>
      <c r="Q34" s="111">
        <f t="shared" si="13"/>
        <v>5747.8991596638662</v>
      </c>
      <c r="R34" s="111">
        <f t="shared" si="14"/>
        <v>144000</v>
      </c>
    </row>
    <row r="35" spans="1:18">
      <c r="A35" s="99">
        <v>26</v>
      </c>
      <c r="B35" s="105">
        <v>42172001</v>
      </c>
      <c r="C35" s="101" t="s">
        <v>213</v>
      </c>
      <c r="D35" s="102" t="s">
        <v>186</v>
      </c>
      <c r="E35" s="103">
        <v>13</v>
      </c>
      <c r="F35" s="119" t="s">
        <v>254</v>
      </c>
      <c r="G35" s="110">
        <v>26890.756302521011</v>
      </c>
      <c r="H35" s="83">
        <v>0.19</v>
      </c>
      <c r="I35" s="111">
        <f t="shared" si="9"/>
        <v>5109.2436974789925</v>
      </c>
      <c r="J35" s="111">
        <f t="shared" si="10"/>
        <v>416000.00000000006</v>
      </c>
      <c r="K35" s="110">
        <v>26890.756302521011</v>
      </c>
      <c r="L35" s="83">
        <v>0.19</v>
      </c>
      <c r="M35" s="111">
        <f t="shared" si="11"/>
        <v>5109.2436974789925</v>
      </c>
      <c r="N35" s="111">
        <f t="shared" si="0"/>
        <v>416000.00000000006</v>
      </c>
      <c r="O35" s="111">
        <f t="shared" si="12"/>
        <v>26890.756302521011</v>
      </c>
      <c r="P35" s="84">
        <v>0.19</v>
      </c>
      <c r="Q35" s="111">
        <f t="shared" si="13"/>
        <v>5109.2436974789925</v>
      </c>
      <c r="R35" s="111">
        <f t="shared" si="14"/>
        <v>416000.00000000006</v>
      </c>
    </row>
    <row r="36" spans="1:18">
      <c r="A36" s="99">
        <v>27</v>
      </c>
      <c r="B36" s="105">
        <v>42311505</v>
      </c>
      <c r="C36" s="101" t="s">
        <v>214</v>
      </c>
      <c r="D36" s="102" t="s">
        <v>186</v>
      </c>
      <c r="E36" s="103">
        <v>10</v>
      </c>
      <c r="F36" s="119" t="s">
        <v>254</v>
      </c>
      <c r="G36" s="110">
        <v>22857.142857142859</v>
      </c>
      <c r="H36" s="83">
        <v>0.19</v>
      </c>
      <c r="I36" s="111">
        <f t="shared" si="9"/>
        <v>4342.8571428571431</v>
      </c>
      <c r="J36" s="111">
        <f t="shared" si="10"/>
        <v>272000</v>
      </c>
      <c r="K36" s="110">
        <v>22857.142857142859</v>
      </c>
      <c r="L36" s="83">
        <v>0.19</v>
      </c>
      <c r="M36" s="111">
        <f t="shared" si="11"/>
        <v>4342.8571428571431</v>
      </c>
      <c r="N36" s="111">
        <f t="shared" si="0"/>
        <v>272000</v>
      </c>
      <c r="O36" s="111">
        <f t="shared" si="12"/>
        <v>22857.142857142859</v>
      </c>
      <c r="P36" s="84">
        <v>0.19</v>
      </c>
      <c r="Q36" s="111">
        <f t="shared" si="13"/>
        <v>4342.8571428571431</v>
      </c>
      <c r="R36" s="111">
        <f t="shared" si="14"/>
        <v>272000</v>
      </c>
    </row>
    <row r="37" spans="1:18">
      <c r="A37" s="99">
        <v>28</v>
      </c>
      <c r="B37" s="105">
        <v>42172001</v>
      </c>
      <c r="C37" s="101" t="s">
        <v>215</v>
      </c>
      <c r="D37" s="102" t="s">
        <v>186</v>
      </c>
      <c r="E37" s="103">
        <v>5</v>
      </c>
      <c r="F37" s="119" t="s">
        <v>254</v>
      </c>
      <c r="G37" s="110">
        <v>17815.126050420167</v>
      </c>
      <c r="H37" s="83">
        <v>0.19</v>
      </c>
      <c r="I37" s="111">
        <f t="shared" si="9"/>
        <v>3384.8739495798318</v>
      </c>
      <c r="J37" s="111">
        <f t="shared" si="10"/>
        <v>106000</v>
      </c>
      <c r="K37" s="110">
        <v>17815.126050420167</v>
      </c>
      <c r="L37" s="83">
        <v>0.19</v>
      </c>
      <c r="M37" s="111">
        <f t="shared" si="11"/>
        <v>3384.8739495798318</v>
      </c>
      <c r="N37" s="111">
        <f t="shared" si="0"/>
        <v>106000</v>
      </c>
      <c r="O37" s="111">
        <f t="shared" si="12"/>
        <v>17815.126050420167</v>
      </c>
      <c r="P37" s="84">
        <v>0.19</v>
      </c>
      <c r="Q37" s="111">
        <f t="shared" si="13"/>
        <v>3384.8739495798318</v>
      </c>
      <c r="R37" s="111">
        <f t="shared" si="14"/>
        <v>106000</v>
      </c>
    </row>
    <row r="38" spans="1:18">
      <c r="A38" s="99">
        <v>29</v>
      </c>
      <c r="B38" s="105">
        <v>42172001</v>
      </c>
      <c r="C38" s="101" t="s">
        <v>216</v>
      </c>
      <c r="D38" s="102" t="s">
        <v>186</v>
      </c>
      <c r="E38" s="103">
        <v>5</v>
      </c>
      <c r="F38" s="119" t="s">
        <v>254</v>
      </c>
      <c r="G38" s="110">
        <v>15294.117647058823</v>
      </c>
      <c r="H38" s="83">
        <v>0.19</v>
      </c>
      <c r="I38" s="111">
        <f t="shared" si="9"/>
        <v>2905.8823529411766</v>
      </c>
      <c r="J38" s="111">
        <f t="shared" si="10"/>
        <v>91000</v>
      </c>
      <c r="K38" s="110">
        <v>15294.117647058823</v>
      </c>
      <c r="L38" s="83">
        <v>0.19</v>
      </c>
      <c r="M38" s="111">
        <f t="shared" si="11"/>
        <v>2905.8823529411766</v>
      </c>
      <c r="N38" s="111">
        <f t="shared" si="0"/>
        <v>91000</v>
      </c>
      <c r="O38" s="111">
        <f t="shared" si="12"/>
        <v>15294.117647058823</v>
      </c>
      <c r="P38" s="84">
        <v>0.19</v>
      </c>
      <c r="Q38" s="111">
        <f t="shared" si="13"/>
        <v>2905.8823529411766</v>
      </c>
      <c r="R38" s="111">
        <f t="shared" si="14"/>
        <v>91000</v>
      </c>
    </row>
    <row r="39" spans="1:18">
      <c r="A39" s="99">
        <v>30</v>
      </c>
      <c r="B39" s="105">
        <v>42270000</v>
      </c>
      <c r="C39" s="101" t="s">
        <v>217</v>
      </c>
      <c r="D39" s="102" t="s">
        <v>186</v>
      </c>
      <c r="E39" s="103">
        <v>1</v>
      </c>
      <c r="F39" s="119" t="s">
        <v>254</v>
      </c>
      <c r="G39" s="110">
        <v>178151.26050420169</v>
      </c>
      <c r="H39" s="83">
        <v>0.19</v>
      </c>
      <c r="I39" s="111">
        <f t="shared" si="9"/>
        <v>33848.73949579832</v>
      </c>
      <c r="J39" s="111">
        <f t="shared" si="10"/>
        <v>212000</v>
      </c>
      <c r="K39" s="110">
        <v>178151.26050420169</v>
      </c>
      <c r="L39" s="83">
        <v>0.19</v>
      </c>
      <c r="M39" s="111">
        <f t="shared" si="11"/>
        <v>33848.73949579832</v>
      </c>
      <c r="N39" s="111">
        <f t="shared" si="0"/>
        <v>212000</v>
      </c>
      <c r="O39" s="111">
        <f t="shared" si="12"/>
        <v>178151.26050420169</v>
      </c>
      <c r="P39" s="84">
        <v>0.19</v>
      </c>
      <c r="Q39" s="111">
        <f t="shared" si="13"/>
        <v>33848.73949579832</v>
      </c>
      <c r="R39" s="111">
        <f t="shared" si="14"/>
        <v>212000</v>
      </c>
    </row>
    <row r="40" spans="1:18">
      <c r="A40" s="99">
        <v>31</v>
      </c>
      <c r="B40" s="105">
        <v>42172001</v>
      </c>
      <c r="C40" s="101" t="s">
        <v>218</v>
      </c>
      <c r="D40" s="102" t="s">
        <v>186</v>
      </c>
      <c r="E40" s="103">
        <v>20</v>
      </c>
      <c r="F40" s="119" t="s">
        <v>254</v>
      </c>
      <c r="G40" s="110">
        <v>3781.5126050420172</v>
      </c>
      <c r="H40" s="83">
        <v>0.19</v>
      </c>
      <c r="I40" s="111">
        <f t="shared" si="9"/>
        <v>718.48739495798327</v>
      </c>
      <c r="J40" s="111">
        <f t="shared" si="10"/>
        <v>90000</v>
      </c>
      <c r="K40" s="110">
        <v>3781.5126050420172</v>
      </c>
      <c r="L40" s="83">
        <v>0.19</v>
      </c>
      <c r="M40" s="111">
        <f t="shared" si="11"/>
        <v>718.48739495798327</v>
      </c>
      <c r="N40" s="111">
        <f t="shared" si="0"/>
        <v>90000</v>
      </c>
      <c r="O40" s="111">
        <f t="shared" si="12"/>
        <v>3781.5126050420172</v>
      </c>
      <c r="P40" s="84">
        <v>0.19</v>
      </c>
      <c r="Q40" s="111">
        <f t="shared" si="13"/>
        <v>718.48739495798327</v>
      </c>
      <c r="R40" s="111">
        <f t="shared" si="14"/>
        <v>90000</v>
      </c>
    </row>
    <row r="41" spans="1:18">
      <c r="A41" s="99">
        <v>32</v>
      </c>
      <c r="B41" s="105">
        <v>42172001</v>
      </c>
      <c r="C41" s="101" t="s">
        <v>219</v>
      </c>
      <c r="D41" s="102" t="s">
        <v>186</v>
      </c>
      <c r="E41" s="103">
        <v>20</v>
      </c>
      <c r="F41" s="119" t="s">
        <v>254</v>
      </c>
      <c r="G41" s="110">
        <v>5462.1848739495799</v>
      </c>
      <c r="H41" s="83">
        <v>0.19</v>
      </c>
      <c r="I41" s="111">
        <f t="shared" si="9"/>
        <v>1037.8151260504203</v>
      </c>
      <c r="J41" s="111">
        <f t="shared" si="10"/>
        <v>130000</v>
      </c>
      <c r="K41" s="110">
        <v>5462.1848739495799</v>
      </c>
      <c r="L41" s="83">
        <v>0.19</v>
      </c>
      <c r="M41" s="111">
        <f t="shared" si="11"/>
        <v>1037.8151260504203</v>
      </c>
      <c r="N41" s="111">
        <f t="shared" si="0"/>
        <v>130000</v>
      </c>
      <c r="O41" s="111">
        <f t="shared" si="12"/>
        <v>5462.1848739495799</v>
      </c>
      <c r="P41" s="84">
        <v>0.19</v>
      </c>
      <c r="Q41" s="111">
        <f t="shared" si="13"/>
        <v>1037.8151260504203</v>
      </c>
      <c r="R41" s="111">
        <f t="shared" si="14"/>
        <v>130000</v>
      </c>
    </row>
    <row r="42" spans="1:18">
      <c r="A42" s="99">
        <v>33</v>
      </c>
      <c r="B42" s="105">
        <v>42172001</v>
      </c>
      <c r="C42" s="101" t="s">
        <v>220</v>
      </c>
      <c r="D42" s="102" t="s">
        <v>186</v>
      </c>
      <c r="E42" s="103">
        <v>1</v>
      </c>
      <c r="F42" s="119" t="s">
        <v>254</v>
      </c>
      <c r="G42" s="110">
        <v>41344.537815126052</v>
      </c>
      <c r="H42" s="83">
        <v>0.19</v>
      </c>
      <c r="I42" s="111">
        <f t="shared" si="9"/>
        <v>7855.4621848739498</v>
      </c>
      <c r="J42" s="111">
        <f t="shared" si="10"/>
        <v>49200</v>
      </c>
      <c r="K42" s="110">
        <v>41344.537815126052</v>
      </c>
      <c r="L42" s="83">
        <v>0.19</v>
      </c>
      <c r="M42" s="111">
        <f t="shared" si="11"/>
        <v>7855.4621848739498</v>
      </c>
      <c r="N42" s="111">
        <f t="shared" ref="N42:N72" si="15">+(K42+M42)*E42</f>
        <v>49200</v>
      </c>
      <c r="O42" s="111">
        <f t="shared" si="12"/>
        <v>41344.537815126052</v>
      </c>
      <c r="P42" s="84">
        <v>0.19</v>
      </c>
      <c r="Q42" s="111">
        <f t="shared" si="13"/>
        <v>7855.4621848739498</v>
      </c>
      <c r="R42" s="111">
        <f t="shared" si="14"/>
        <v>49200</v>
      </c>
    </row>
    <row r="43" spans="1:18">
      <c r="A43" s="99">
        <v>34</v>
      </c>
      <c r="B43" s="105">
        <v>47131909</v>
      </c>
      <c r="C43" s="101" t="s">
        <v>221</v>
      </c>
      <c r="D43" s="102" t="s">
        <v>186</v>
      </c>
      <c r="E43" s="103">
        <v>20</v>
      </c>
      <c r="F43" s="119" t="s">
        <v>254</v>
      </c>
      <c r="G43" s="110">
        <v>12773.10924369748</v>
      </c>
      <c r="H43" s="83">
        <v>0.19</v>
      </c>
      <c r="I43" s="111">
        <f t="shared" si="9"/>
        <v>2426.8907563025214</v>
      </c>
      <c r="J43" s="111">
        <f t="shared" si="10"/>
        <v>304000</v>
      </c>
      <c r="K43" s="110">
        <v>12773.10924369748</v>
      </c>
      <c r="L43" s="83">
        <v>0.19</v>
      </c>
      <c r="M43" s="111">
        <f t="shared" si="11"/>
        <v>2426.8907563025214</v>
      </c>
      <c r="N43" s="111">
        <f t="shared" si="15"/>
        <v>304000</v>
      </c>
      <c r="O43" s="111">
        <f t="shared" si="12"/>
        <v>12773.10924369748</v>
      </c>
      <c r="P43" s="84">
        <v>0.19</v>
      </c>
      <c r="Q43" s="111">
        <f t="shared" si="13"/>
        <v>2426.8907563025214</v>
      </c>
      <c r="R43" s="111">
        <f t="shared" si="14"/>
        <v>304000</v>
      </c>
    </row>
    <row r="44" spans="1:18">
      <c r="A44" s="99">
        <v>35</v>
      </c>
      <c r="B44" s="105">
        <v>42132105</v>
      </c>
      <c r="C44" s="101" t="s">
        <v>222</v>
      </c>
      <c r="D44" s="102" t="s">
        <v>186</v>
      </c>
      <c r="E44" s="103">
        <v>10</v>
      </c>
      <c r="F44" s="119" t="s">
        <v>254</v>
      </c>
      <c r="G44" s="110">
        <v>5294.1176470588234</v>
      </c>
      <c r="H44" s="83">
        <v>0.19</v>
      </c>
      <c r="I44" s="111">
        <f t="shared" si="9"/>
        <v>1005.8823529411765</v>
      </c>
      <c r="J44" s="111">
        <f t="shared" si="10"/>
        <v>63000</v>
      </c>
      <c r="K44" s="110">
        <v>5294.1176470588234</v>
      </c>
      <c r="L44" s="83">
        <v>0.19</v>
      </c>
      <c r="M44" s="111">
        <f t="shared" si="11"/>
        <v>1005.8823529411765</v>
      </c>
      <c r="N44" s="111">
        <f t="shared" si="15"/>
        <v>63000</v>
      </c>
      <c r="O44" s="111">
        <f t="shared" si="12"/>
        <v>5294.1176470588234</v>
      </c>
      <c r="P44" s="84">
        <v>0.19</v>
      </c>
      <c r="Q44" s="111">
        <f t="shared" si="13"/>
        <v>1005.8823529411765</v>
      </c>
      <c r="R44" s="111">
        <f t="shared" si="14"/>
        <v>63000</v>
      </c>
    </row>
    <row r="45" spans="1:18">
      <c r="A45" s="99">
        <v>36</v>
      </c>
      <c r="B45" s="105">
        <v>42172001</v>
      </c>
      <c r="C45" s="101" t="s">
        <v>223</v>
      </c>
      <c r="D45" s="102" t="s">
        <v>186</v>
      </c>
      <c r="E45" s="103">
        <v>2</v>
      </c>
      <c r="F45" s="119" t="s">
        <v>254</v>
      </c>
      <c r="G45" s="110">
        <v>100840.33613445378</v>
      </c>
      <c r="H45" s="83">
        <v>0.19</v>
      </c>
      <c r="I45" s="111">
        <f t="shared" si="9"/>
        <v>19159.663865546219</v>
      </c>
      <c r="J45" s="111">
        <f t="shared" si="10"/>
        <v>240000</v>
      </c>
      <c r="K45" s="110">
        <v>100840.33613445378</v>
      </c>
      <c r="L45" s="83">
        <v>0.19</v>
      </c>
      <c r="M45" s="111">
        <f t="shared" si="11"/>
        <v>19159.663865546219</v>
      </c>
      <c r="N45" s="111">
        <f t="shared" si="15"/>
        <v>240000</v>
      </c>
      <c r="O45" s="111">
        <f t="shared" si="12"/>
        <v>100840.33613445378</v>
      </c>
      <c r="P45" s="84">
        <v>0.19</v>
      </c>
      <c r="Q45" s="111">
        <f t="shared" si="13"/>
        <v>19159.663865546219</v>
      </c>
      <c r="R45" s="111">
        <f t="shared" si="14"/>
        <v>240000</v>
      </c>
    </row>
    <row r="46" spans="1:18">
      <c r="A46" s="99">
        <v>37</v>
      </c>
      <c r="B46" s="105">
        <v>42181800</v>
      </c>
      <c r="C46" s="101" t="s">
        <v>224</v>
      </c>
      <c r="D46" s="102" t="s">
        <v>186</v>
      </c>
      <c r="E46" s="103">
        <v>2</v>
      </c>
      <c r="F46" s="119" t="s">
        <v>254</v>
      </c>
      <c r="G46" s="110">
        <v>155630.25210084036</v>
      </c>
      <c r="H46" s="83">
        <v>0.19</v>
      </c>
      <c r="I46" s="111">
        <f t="shared" si="9"/>
        <v>29569.747899159669</v>
      </c>
      <c r="J46" s="111">
        <f t="shared" si="10"/>
        <v>370400.00000000006</v>
      </c>
      <c r="K46" s="110">
        <v>155630.25210084036</v>
      </c>
      <c r="L46" s="83">
        <v>0.19</v>
      </c>
      <c r="M46" s="111">
        <f t="shared" si="11"/>
        <v>29569.747899159669</v>
      </c>
      <c r="N46" s="111">
        <f t="shared" si="15"/>
        <v>370400.00000000006</v>
      </c>
      <c r="O46" s="111">
        <f t="shared" si="12"/>
        <v>155630.25210084036</v>
      </c>
      <c r="P46" s="84">
        <v>0.19</v>
      </c>
      <c r="Q46" s="111">
        <f t="shared" si="13"/>
        <v>29569.747899159669</v>
      </c>
      <c r="R46" s="111">
        <f t="shared" si="14"/>
        <v>370400.00000000006</v>
      </c>
    </row>
    <row r="47" spans="1:18">
      <c r="A47" s="99">
        <v>38</v>
      </c>
      <c r="B47" s="105">
        <v>42201714</v>
      </c>
      <c r="C47" s="101" t="s">
        <v>225</v>
      </c>
      <c r="D47" s="102" t="s">
        <v>186</v>
      </c>
      <c r="E47" s="103">
        <v>2</v>
      </c>
      <c r="F47" s="119" t="s">
        <v>254</v>
      </c>
      <c r="G47" s="109">
        <v>197815.12605042016</v>
      </c>
      <c r="H47" s="83">
        <v>0.19</v>
      </c>
      <c r="I47" s="111">
        <f t="shared" si="9"/>
        <v>37584.873949579829</v>
      </c>
      <c r="J47" s="111">
        <f t="shared" si="10"/>
        <v>470800</v>
      </c>
      <c r="K47" s="109">
        <v>197815.12605042016</v>
      </c>
      <c r="L47" s="83">
        <v>0.19</v>
      </c>
      <c r="M47" s="111">
        <f t="shared" si="11"/>
        <v>37584.873949579829</v>
      </c>
      <c r="N47" s="111">
        <f t="shared" si="15"/>
        <v>470800</v>
      </c>
      <c r="O47" s="111">
        <f t="shared" si="12"/>
        <v>197815.12605042016</v>
      </c>
      <c r="P47" s="84">
        <v>0.19</v>
      </c>
      <c r="Q47" s="111">
        <f t="shared" si="13"/>
        <v>37584.873949579829</v>
      </c>
      <c r="R47" s="111">
        <f t="shared" si="14"/>
        <v>470800</v>
      </c>
    </row>
    <row r="48" spans="1:18">
      <c r="A48" s="99">
        <v>39</v>
      </c>
      <c r="B48" s="105">
        <v>42172001</v>
      </c>
      <c r="C48" s="101" t="s">
        <v>226</v>
      </c>
      <c r="D48" s="102" t="s">
        <v>186</v>
      </c>
      <c r="E48" s="103">
        <v>10</v>
      </c>
      <c r="F48" s="119" t="s">
        <v>254</v>
      </c>
      <c r="G48" s="110">
        <v>13109.243697478993</v>
      </c>
      <c r="H48" s="83">
        <v>0.19</v>
      </c>
      <c r="I48" s="111">
        <f t="shared" si="9"/>
        <v>2490.7563025210088</v>
      </c>
      <c r="J48" s="111">
        <f t="shared" si="10"/>
        <v>156000.00000000003</v>
      </c>
      <c r="K48" s="110">
        <v>13109.243697478993</v>
      </c>
      <c r="L48" s="83">
        <v>0.19</v>
      </c>
      <c r="M48" s="111">
        <f t="shared" si="11"/>
        <v>2490.7563025210088</v>
      </c>
      <c r="N48" s="111">
        <f t="shared" si="15"/>
        <v>156000.00000000003</v>
      </c>
      <c r="O48" s="111">
        <f t="shared" si="12"/>
        <v>13109.243697478993</v>
      </c>
      <c r="P48" s="84">
        <v>0.19</v>
      </c>
      <c r="Q48" s="111">
        <f t="shared" si="13"/>
        <v>2490.7563025210088</v>
      </c>
      <c r="R48" s="111">
        <f t="shared" si="14"/>
        <v>156000.00000000003</v>
      </c>
    </row>
    <row r="49" spans="1:18">
      <c r="A49" s="99">
        <v>40</v>
      </c>
      <c r="B49" s="105">
        <v>42170905</v>
      </c>
      <c r="C49" s="101" t="s">
        <v>227</v>
      </c>
      <c r="D49" s="102" t="s">
        <v>186</v>
      </c>
      <c r="E49" s="103">
        <v>20</v>
      </c>
      <c r="F49" s="119" t="s">
        <v>254</v>
      </c>
      <c r="G49" s="109">
        <v>5210.0840336134452</v>
      </c>
      <c r="H49" s="83">
        <v>0.19</v>
      </c>
      <c r="I49" s="111">
        <f t="shared" si="9"/>
        <v>989.9159663865546</v>
      </c>
      <c r="J49" s="111">
        <f t="shared" si="10"/>
        <v>124000</v>
      </c>
      <c r="K49" s="109">
        <v>5210.0840336134452</v>
      </c>
      <c r="L49" s="83">
        <v>0.19</v>
      </c>
      <c r="M49" s="111">
        <f t="shared" si="11"/>
        <v>989.9159663865546</v>
      </c>
      <c r="N49" s="111">
        <f t="shared" si="15"/>
        <v>124000</v>
      </c>
      <c r="O49" s="111">
        <f t="shared" si="12"/>
        <v>5210.0840336134452</v>
      </c>
      <c r="P49" s="84">
        <v>0.19</v>
      </c>
      <c r="Q49" s="111">
        <f t="shared" si="13"/>
        <v>989.9159663865546</v>
      </c>
      <c r="R49" s="111">
        <f t="shared" si="14"/>
        <v>124000</v>
      </c>
    </row>
    <row r="50" spans="1:18">
      <c r="A50" s="99">
        <v>41</v>
      </c>
      <c r="B50" s="105">
        <v>47121700</v>
      </c>
      <c r="C50" s="101" t="s">
        <v>228</v>
      </c>
      <c r="D50" s="102" t="s">
        <v>186</v>
      </c>
      <c r="E50" s="103">
        <v>1</v>
      </c>
      <c r="F50" s="119" t="s">
        <v>254</v>
      </c>
      <c r="G50" s="110">
        <v>100840.33613445378</v>
      </c>
      <c r="H50" s="83">
        <v>0.19</v>
      </c>
      <c r="I50" s="111">
        <f t="shared" si="9"/>
        <v>19159.663865546219</v>
      </c>
      <c r="J50" s="111">
        <f t="shared" si="10"/>
        <v>120000</v>
      </c>
      <c r="K50" s="110">
        <v>100840.33613445378</v>
      </c>
      <c r="L50" s="83">
        <v>0.19</v>
      </c>
      <c r="M50" s="111">
        <f t="shared" si="11"/>
        <v>19159.663865546219</v>
      </c>
      <c r="N50" s="111">
        <f t="shared" si="15"/>
        <v>120000</v>
      </c>
      <c r="O50" s="111">
        <f t="shared" si="12"/>
        <v>100840.33613445378</v>
      </c>
      <c r="P50" s="84">
        <v>0.19</v>
      </c>
      <c r="Q50" s="111">
        <f t="shared" si="13"/>
        <v>19159.663865546219</v>
      </c>
      <c r="R50" s="111">
        <f t="shared" si="14"/>
        <v>120000</v>
      </c>
    </row>
    <row r="51" spans="1:18">
      <c r="A51" s="99">
        <v>42</v>
      </c>
      <c r="B51" s="105">
        <v>47121700</v>
      </c>
      <c r="C51" s="101" t="s">
        <v>229</v>
      </c>
      <c r="D51" s="102" t="s">
        <v>186</v>
      </c>
      <c r="E51" s="103">
        <v>1</v>
      </c>
      <c r="F51" s="119" t="s">
        <v>254</v>
      </c>
      <c r="G51" s="110">
        <v>100840.33613445378</v>
      </c>
      <c r="H51" s="83">
        <v>0.19</v>
      </c>
      <c r="I51" s="111">
        <f t="shared" si="9"/>
        <v>19159.663865546219</v>
      </c>
      <c r="J51" s="111">
        <f t="shared" si="10"/>
        <v>120000</v>
      </c>
      <c r="K51" s="110">
        <v>100840.33613445378</v>
      </c>
      <c r="L51" s="83">
        <v>0.19</v>
      </c>
      <c r="M51" s="111">
        <f t="shared" si="11"/>
        <v>19159.663865546219</v>
      </c>
      <c r="N51" s="111">
        <f t="shared" si="15"/>
        <v>120000</v>
      </c>
      <c r="O51" s="111">
        <f t="shared" si="12"/>
        <v>100840.33613445378</v>
      </c>
      <c r="P51" s="84">
        <v>0.19</v>
      </c>
      <c r="Q51" s="111">
        <f t="shared" si="13"/>
        <v>19159.663865546219</v>
      </c>
      <c r="R51" s="111">
        <f t="shared" si="14"/>
        <v>120000</v>
      </c>
    </row>
    <row r="52" spans="1:18">
      <c r="A52" s="70">
        <v>43</v>
      </c>
      <c r="B52" s="107">
        <v>49161501</v>
      </c>
      <c r="C52" s="108" t="s">
        <v>230</v>
      </c>
      <c r="D52" s="97" t="s">
        <v>186</v>
      </c>
      <c r="E52" s="98">
        <v>81</v>
      </c>
      <c r="F52" s="119" t="s">
        <v>254</v>
      </c>
      <c r="G52" s="110">
        <v>102521.00840336135</v>
      </c>
      <c r="H52" s="83">
        <v>0.19</v>
      </c>
      <c r="I52" s="111">
        <f t="shared" si="9"/>
        <v>19478.991596638658</v>
      </c>
      <c r="J52" s="111">
        <f t="shared" si="10"/>
        <v>9882000.0000000019</v>
      </c>
      <c r="K52" s="118">
        <v>110924.36974789917</v>
      </c>
      <c r="L52" s="83">
        <v>0.19</v>
      </c>
      <c r="M52" s="85">
        <f t="shared" ref="M52" si="16">+K52*L52</f>
        <v>21075.630252100844</v>
      </c>
      <c r="N52" s="85">
        <f t="shared" si="15"/>
        <v>10692000</v>
      </c>
      <c r="O52" s="111">
        <f t="shared" si="12"/>
        <v>106722.68907563026</v>
      </c>
      <c r="P52" s="84">
        <v>0.19</v>
      </c>
      <c r="Q52" s="111">
        <f t="shared" si="13"/>
        <v>20277.310924369751</v>
      </c>
      <c r="R52" s="111">
        <f t="shared" si="14"/>
        <v>10287000.000000002</v>
      </c>
    </row>
    <row r="53" spans="1:18">
      <c r="A53" s="99">
        <v>44</v>
      </c>
      <c r="B53" s="101">
        <v>41111717</v>
      </c>
      <c r="C53" s="101" t="s">
        <v>231</v>
      </c>
      <c r="D53" s="100" t="s">
        <v>186</v>
      </c>
      <c r="E53" s="98">
        <v>4</v>
      </c>
      <c r="F53" s="119" t="s">
        <v>254</v>
      </c>
      <c r="G53" s="109">
        <v>184873.94957983194</v>
      </c>
      <c r="H53" s="83">
        <v>0.19</v>
      </c>
      <c r="I53" s="111">
        <f t="shared" si="9"/>
        <v>35126.050420168067</v>
      </c>
      <c r="J53" s="111">
        <f t="shared" si="10"/>
        <v>880000</v>
      </c>
      <c r="K53" s="109">
        <v>197478.99159663866</v>
      </c>
      <c r="L53" s="83">
        <v>0.19</v>
      </c>
      <c r="M53" s="111">
        <f t="shared" ref="M53:M56" si="17">+K53*L53</f>
        <v>37521.008403361346</v>
      </c>
      <c r="N53" s="111">
        <f t="shared" si="15"/>
        <v>940000</v>
      </c>
      <c r="O53" s="111">
        <f t="shared" si="12"/>
        <v>191176.4705882353</v>
      </c>
      <c r="P53" s="84">
        <v>0.19</v>
      </c>
      <c r="Q53" s="111">
        <f t="shared" si="13"/>
        <v>36323.529411764706</v>
      </c>
      <c r="R53" s="111">
        <f t="shared" si="14"/>
        <v>910000</v>
      </c>
    </row>
    <row r="54" spans="1:18" ht="24">
      <c r="A54" s="99">
        <v>45</v>
      </c>
      <c r="B54" s="101">
        <v>49161702</v>
      </c>
      <c r="C54" s="101" t="s">
        <v>232</v>
      </c>
      <c r="D54" s="100" t="s">
        <v>186</v>
      </c>
      <c r="E54" s="98">
        <v>2</v>
      </c>
      <c r="F54" s="119" t="s">
        <v>254</v>
      </c>
      <c r="G54" s="109">
        <v>79831.932773109249</v>
      </c>
      <c r="H54" s="83">
        <v>0.19</v>
      </c>
      <c r="I54" s="111">
        <f t="shared" si="9"/>
        <v>15168.067226890758</v>
      </c>
      <c r="J54" s="111">
        <f t="shared" si="10"/>
        <v>190000</v>
      </c>
      <c r="K54" s="109">
        <v>79831.932773109249</v>
      </c>
      <c r="L54" s="83">
        <v>0.19</v>
      </c>
      <c r="M54" s="111">
        <f t="shared" si="17"/>
        <v>15168.067226890758</v>
      </c>
      <c r="N54" s="111">
        <f t="shared" si="15"/>
        <v>190000</v>
      </c>
      <c r="O54" s="111">
        <f t="shared" si="12"/>
        <v>79831.932773109249</v>
      </c>
      <c r="P54" s="84">
        <v>0.19</v>
      </c>
      <c r="Q54" s="111">
        <f t="shared" si="13"/>
        <v>15168.067226890758</v>
      </c>
      <c r="R54" s="111">
        <f t="shared" si="14"/>
        <v>190000</v>
      </c>
    </row>
    <row r="55" spans="1:18" ht="24">
      <c r="A55" s="99">
        <v>46</v>
      </c>
      <c r="B55" s="101">
        <v>52161500</v>
      </c>
      <c r="C55" s="101" t="s">
        <v>233</v>
      </c>
      <c r="D55" s="100" t="s">
        <v>186</v>
      </c>
      <c r="E55" s="98">
        <v>4</v>
      </c>
      <c r="F55" s="119" t="s">
        <v>254</v>
      </c>
      <c r="G55" s="109">
        <v>210084.03361344538</v>
      </c>
      <c r="H55" s="83">
        <v>0.19</v>
      </c>
      <c r="I55" s="111">
        <f t="shared" si="9"/>
        <v>39915.966386554624</v>
      </c>
      <c r="J55" s="111">
        <f t="shared" si="10"/>
        <v>1000000</v>
      </c>
      <c r="K55" s="109">
        <v>226890.75630252101</v>
      </c>
      <c r="L55" s="83">
        <v>0.19</v>
      </c>
      <c r="M55" s="111">
        <f t="shared" si="17"/>
        <v>43109.243697478996</v>
      </c>
      <c r="N55" s="111">
        <f t="shared" si="15"/>
        <v>1080000</v>
      </c>
      <c r="O55" s="111">
        <f t="shared" si="12"/>
        <v>218487.3949579832</v>
      </c>
      <c r="P55" s="84">
        <v>0.19</v>
      </c>
      <c r="Q55" s="111">
        <f t="shared" si="13"/>
        <v>41512.60504201681</v>
      </c>
      <c r="R55" s="111">
        <f t="shared" si="14"/>
        <v>1040000</v>
      </c>
    </row>
    <row r="56" spans="1:18">
      <c r="A56" s="99">
        <v>47</v>
      </c>
      <c r="B56" s="101">
        <v>49161526</v>
      </c>
      <c r="C56" s="101" t="s">
        <v>234</v>
      </c>
      <c r="D56" s="97" t="s">
        <v>186</v>
      </c>
      <c r="E56" s="98">
        <v>4</v>
      </c>
      <c r="F56" s="119" t="s">
        <v>254</v>
      </c>
      <c r="G56" s="109">
        <v>92436.97478991597</v>
      </c>
      <c r="H56" s="83">
        <v>0.19</v>
      </c>
      <c r="I56" s="111">
        <f t="shared" si="9"/>
        <v>17563.025210084033</v>
      </c>
      <c r="J56" s="111">
        <f t="shared" si="10"/>
        <v>440000</v>
      </c>
      <c r="K56" s="109">
        <v>96638.655462184906</v>
      </c>
      <c r="L56" s="83">
        <v>0.19</v>
      </c>
      <c r="M56" s="111">
        <f t="shared" si="17"/>
        <v>18361.344537815134</v>
      </c>
      <c r="N56" s="111">
        <f t="shared" si="15"/>
        <v>460000.00000000017</v>
      </c>
      <c r="O56" s="111">
        <f t="shared" si="12"/>
        <v>94537.815126050438</v>
      </c>
      <c r="P56" s="84">
        <v>0.19</v>
      </c>
      <c r="Q56" s="111">
        <f t="shared" si="13"/>
        <v>17962.184873949584</v>
      </c>
      <c r="R56" s="111">
        <f t="shared" si="14"/>
        <v>450000.00000000012</v>
      </c>
    </row>
    <row r="57" spans="1:18">
      <c r="A57" s="99">
        <v>48</v>
      </c>
      <c r="B57" s="121">
        <v>31201503</v>
      </c>
      <c r="C57" s="122" t="s">
        <v>238</v>
      </c>
      <c r="D57" s="123" t="s">
        <v>186</v>
      </c>
      <c r="E57" s="121">
        <v>50</v>
      </c>
      <c r="F57" s="160" t="s">
        <v>254</v>
      </c>
      <c r="G57" s="124">
        <v>1850</v>
      </c>
      <c r="H57" s="83">
        <v>0.19</v>
      </c>
      <c r="I57" s="111">
        <f t="shared" ref="I57:I74" si="18">+G57*H57</f>
        <v>351.5</v>
      </c>
      <c r="J57" s="111">
        <f>+(G57+I57)*E57</f>
        <v>110075</v>
      </c>
      <c r="K57" s="161">
        <v>1780</v>
      </c>
      <c r="L57" s="83">
        <v>0.19</v>
      </c>
      <c r="M57" s="111">
        <f t="shared" ref="M57:M74" si="19">+K57*L57</f>
        <v>338.2</v>
      </c>
      <c r="N57" s="111">
        <f t="shared" si="15"/>
        <v>105909.99999999999</v>
      </c>
      <c r="O57" s="111">
        <f t="shared" ref="O57:O74" si="20">+(G57+K57)/2</f>
        <v>1815</v>
      </c>
      <c r="P57" s="84">
        <v>0.19</v>
      </c>
      <c r="Q57" s="111">
        <f t="shared" ref="Q57:Q74" si="21">+O57*P57</f>
        <v>344.85</v>
      </c>
      <c r="R57" s="111">
        <f t="shared" ref="R57:R74" si="22">+(O57+Q57)*E57</f>
        <v>107992.5</v>
      </c>
    </row>
    <row r="58" spans="1:18">
      <c r="A58" s="99">
        <v>49</v>
      </c>
      <c r="B58" s="121">
        <v>24101501</v>
      </c>
      <c r="C58" s="120" t="s">
        <v>239</v>
      </c>
      <c r="D58" s="123" t="s">
        <v>186</v>
      </c>
      <c r="E58" s="121">
        <v>1</v>
      </c>
      <c r="F58" s="160" t="s">
        <v>254</v>
      </c>
      <c r="G58" s="124">
        <v>533900</v>
      </c>
      <c r="H58" s="83">
        <v>0.19</v>
      </c>
      <c r="I58" s="111">
        <f t="shared" si="18"/>
        <v>101441</v>
      </c>
      <c r="J58" s="111">
        <f t="shared" ref="J58:J73" si="23">+(G58+I58)*E58</f>
        <v>635341</v>
      </c>
      <c r="K58" s="161">
        <v>539139</v>
      </c>
      <c r="L58" s="83">
        <v>0.19</v>
      </c>
      <c r="M58" s="111">
        <f t="shared" si="19"/>
        <v>102436.41</v>
      </c>
      <c r="N58" s="111">
        <f t="shared" si="15"/>
        <v>641575.41</v>
      </c>
      <c r="O58" s="111">
        <f t="shared" si="20"/>
        <v>536519.5</v>
      </c>
      <c r="P58" s="84">
        <v>0.19</v>
      </c>
      <c r="Q58" s="111">
        <f t="shared" si="21"/>
        <v>101938.705</v>
      </c>
      <c r="R58" s="111">
        <f t="shared" si="22"/>
        <v>638458.20499999996</v>
      </c>
    </row>
    <row r="59" spans="1:18">
      <c r="A59" s="99">
        <v>50</v>
      </c>
      <c r="B59" s="121">
        <v>78141801</v>
      </c>
      <c r="C59" s="120" t="s">
        <v>240</v>
      </c>
      <c r="D59" s="123" t="s">
        <v>186</v>
      </c>
      <c r="E59" s="121">
        <v>20</v>
      </c>
      <c r="F59" s="160" t="s">
        <v>254</v>
      </c>
      <c r="G59" s="124">
        <v>289000</v>
      </c>
      <c r="H59" s="83">
        <v>0.19</v>
      </c>
      <c r="I59" s="111">
        <f t="shared" si="18"/>
        <v>54910</v>
      </c>
      <c r="J59" s="111">
        <f t="shared" si="23"/>
        <v>6878200</v>
      </c>
      <c r="K59" s="161">
        <v>295000</v>
      </c>
      <c r="L59" s="83">
        <v>0.19</v>
      </c>
      <c r="M59" s="111">
        <f t="shared" si="19"/>
        <v>56050</v>
      </c>
      <c r="N59" s="111">
        <f t="shared" si="15"/>
        <v>7021000</v>
      </c>
      <c r="O59" s="111">
        <f t="shared" si="20"/>
        <v>292000</v>
      </c>
      <c r="P59" s="84">
        <v>0.19</v>
      </c>
      <c r="Q59" s="111">
        <f t="shared" si="21"/>
        <v>55480</v>
      </c>
      <c r="R59" s="111">
        <f t="shared" si="22"/>
        <v>6949600</v>
      </c>
    </row>
    <row r="60" spans="1:18">
      <c r="A60" s="99">
        <v>51</v>
      </c>
      <c r="B60" s="121">
        <v>31162402</v>
      </c>
      <c r="C60" s="120" t="s">
        <v>241</v>
      </c>
      <c r="D60" s="123" t="s">
        <v>186</v>
      </c>
      <c r="E60" s="121">
        <v>10</v>
      </c>
      <c r="F60" s="160" t="s">
        <v>254</v>
      </c>
      <c r="G60" s="124">
        <v>58905</v>
      </c>
      <c r="H60" s="83">
        <v>0.19</v>
      </c>
      <c r="I60" s="111">
        <f t="shared" si="18"/>
        <v>11191.95</v>
      </c>
      <c r="J60" s="111">
        <f t="shared" si="23"/>
        <v>700969.5</v>
      </c>
      <c r="K60" s="161">
        <v>59474</v>
      </c>
      <c r="L60" s="83">
        <v>0.19</v>
      </c>
      <c r="M60" s="111">
        <f t="shared" si="19"/>
        <v>11300.06</v>
      </c>
      <c r="N60" s="111">
        <f t="shared" si="15"/>
        <v>707740.6</v>
      </c>
      <c r="O60" s="111">
        <f t="shared" si="20"/>
        <v>59189.5</v>
      </c>
      <c r="P60" s="84">
        <v>0.19</v>
      </c>
      <c r="Q60" s="111">
        <f t="shared" si="21"/>
        <v>11246.005000000001</v>
      </c>
      <c r="R60" s="111">
        <f t="shared" si="22"/>
        <v>704355.05</v>
      </c>
    </row>
    <row r="61" spans="1:18" ht="63" customHeight="1">
      <c r="A61" s="99">
        <v>52</v>
      </c>
      <c r="B61" s="125">
        <v>60141101</v>
      </c>
      <c r="C61" s="126" t="s">
        <v>256</v>
      </c>
      <c r="D61" s="123" t="s">
        <v>186</v>
      </c>
      <c r="E61" s="125">
        <v>7</v>
      </c>
      <c r="F61" s="160" t="s">
        <v>254</v>
      </c>
      <c r="G61" s="124">
        <v>95000</v>
      </c>
      <c r="H61" s="83">
        <v>0.19</v>
      </c>
      <c r="I61" s="111">
        <f t="shared" si="18"/>
        <v>18050</v>
      </c>
      <c r="J61" s="111">
        <f t="shared" si="23"/>
        <v>791350</v>
      </c>
      <c r="K61" s="161">
        <v>96000</v>
      </c>
      <c r="L61" s="83">
        <v>0.19</v>
      </c>
      <c r="M61" s="111">
        <f t="shared" si="19"/>
        <v>18240</v>
      </c>
      <c r="N61" s="111">
        <f t="shared" si="15"/>
        <v>799680</v>
      </c>
      <c r="O61" s="111">
        <f t="shared" si="20"/>
        <v>95500</v>
      </c>
      <c r="P61" s="84">
        <v>0.19</v>
      </c>
      <c r="Q61" s="111">
        <f t="shared" si="21"/>
        <v>18145</v>
      </c>
      <c r="R61" s="111">
        <f t="shared" si="22"/>
        <v>795515</v>
      </c>
    </row>
    <row r="62" spans="1:18" ht="120">
      <c r="A62" s="99">
        <v>53</v>
      </c>
      <c r="B62" s="125">
        <v>60141101</v>
      </c>
      <c r="C62" s="120" t="s">
        <v>242</v>
      </c>
      <c r="D62" s="123" t="s">
        <v>186</v>
      </c>
      <c r="E62" s="125">
        <v>7</v>
      </c>
      <c r="F62" s="160" t="s">
        <v>254</v>
      </c>
      <c r="G62" s="124">
        <v>542352.9411764706</v>
      </c>
      <c r="H62" s="83">
        <v>0.19</v>
      </c>
      <c r="I62" s="111">
        <f t="shared" si="18"/>
        <v>103047.05882352941</v>
      </c>
      <c r="J62" s="111">
        <f t="shared" si="23"/>
        <v>4517800</v>
      </c>
      <c r="K62" s="162">
        <v>573684</v>
      </c>
      <c r="L62" s="83">
        <v>0.19</v>
      </c>
      <c r="M62" s="111">
        <f t="shared" si="19"/>
        <v>108999.96</v>
      </c>
      <c r="N62" s="111">
        <f t="shared" si="15"/>
        <v>4778787.72</v>
      </c>
      <c r="O62" s="111">
        <f t="shared" si="20"/>
        <v>558018.4705882353</v>
      </c>
      <c r="P62" s="84">
        <v>0.19</v>
      </c>
      <c r="Q62" s="111">
        <f t="shared" si="21"/>
        <v>106023.50941176471</v>
      </c>
      <c r="R62" s="111">
        <f t="shared" si="22"/>
        <v>4648293.8599999994</v>
      </c>
    </row>
    <row r="63" spans="1:18" ht="106.5" customHeight="1">
      <c r="A63" s="99">
        <v>54</v>
      </c>
      <c r="B63" s="125">
        <v>60141101</v>
      </c>
      <c r="C63" s="120" t="s">
        <v>258</v>
      </c>
      <c r="D63" s="123" t="s">
        <v>186</v>
      </c>
      <c r="E63" s="125">
        <v>7</v>
      </c>
      <c r="F63" s="160" t="s">
        <v>254</v>
      </c>
      <c r="G63" s="124">
        <v>181512.6050420168</v>
      </c>
      <c r="H63" s="83">
        <v>0.19</v>
      </c>
      <c r="I63" s="111">
        <f t="shared" si="18"/>
        <v>34487.39495798319</v>
      </c>
      <c r="J63" s="111">
        <f t="shared" si="23"/>
        <v>1512000</v>
      </c>
      <c r="K63" s="162">
        <v>198732</v>
      </c>
      <c r="L63" s="83">
        <v>0.19</v>
      </c>
      <c r="M63" s="111">
        <f t="shared" si="19"/>
        <v>37759.08</v>
      </c>
      <c r="N63" s="111">
        <f t="shared" si="15"/>
        <v>1655437.56</v>
      </c>
      <c r="O63" s="111">
        <f t="shared" si="20"/>
        <v>190122.30252100842</v>
      </c>
      <c r="P63" s="84">
        <v>0.19</v>
      </c>
      <c r="Q63" s="111">
        <f t="shared" si="21"/>
        <v>36123.237478991599</v>
      </c>
      <c r="R63" s="111">
        <f t="shared" si="22"/>
        <v>1583718.78</v>
      </c>
    </row>
    <row r="64" spans="1:18" ht="120">
      <c r="A64" s="99">
        <v>55</v>
      </c>
      <c r="B64" s="125">
        <v>60141101</v>
      </c>
      <c r="C64" s="120" t="s">
        <v>243</v>
      </c>
      <c r="D64" s="123" t="s">
        <v>186</v>
      </c>
      <c r="E64" s="125">
        <v>4</v>
      </c>
      <c r="F64" s="160" t="s">
        <v>254</v>
      </c>
      <c r="G64" s="124">
        <v>437754.62184873951</v>
      </c>
      <c r="H64" s="83">
        <v>0.19</v>
      </c>
      <c r="I64" s="111">
        <f t="shared" si="18"/>
        <v>83173.378151260506</v>
      </c>
      <c r="J64" s="111">
        <f t="shared" si="23"/>
        <v>2083712</v>
      </c>
      <c r="K64" s="162">
        <v>498222</v>
      </c>
      <c r="L64" s="83">
        <v>0.19</v>
      </c>
      <c r="M64" s="111">
        <f t="shared" si="19"/>
        <v>94662.180000000008</v>
      </c>
      <c r="N64" s="111">
        <f t="shared" si="15"/>
        <v>2371536.7200000002</v>
      </c>
      <c r="O64" s="111">
        <f t="shared" si="20"/>
        <v>467988.31092436973</v>
      </c>
      <c r="P64" s="84">
        <v>0.19</v>
      </c>
      <c r="Q64" s="111">
        <f t="shared" si="21"/>
        <v>88917.779075630242</v>
      </c>
      <c r="R64" s="111">
        <f t="shared" si="22"/>
        <v>2227624.36</v>
      </c>
    </row>
    <row r="65" spans="1:18" ht="150">
      <c r="A65" s="99">
        <v>56</v>
      </c>
      <c r="B65" s="125">
        <v>60141101</v>
      </c>
      <c r="C65" s="120" t="s">
        <v>244</v>
      </c>
      <c r="D65" s="123" t="s">
        <v>186</v>
      </c>
      <c r="E65" s="125">
        <v>7</v>
      </c>
      <c r="F65" s="160" t="s">
        <v>254</v>
      </c>
      <c r="G65" s="124">
        <v>570588</v>
      </c>
      <c r="H65" s="83">
        <v>0.19</v>
      </c>
      <c r="I65" s="111">
        <f t="shared" si="18"/>
        <v>108411.72</v>
      </c>
      <c r="J65" s="111">
        <f t="shared" si="23"/>
        <v>4752998.04</v>
      </c>
      <c r="K65" s="162">
        <v>593650</v>
      </c>
      <c r="L65" s="83">
        <v>0.19</v>
      </c>
      <c r="M65" s="111">
        <f t="shared" si="19"/>
        <v>112793.5</v>
      </c>
      <c r="N65" s="111">
        <f t="shared" si="15"/>
        <v>4945104.5</v>
      </c>
      <c r="O65" s="111">
        <f t="shared" si="20"/>
        <v>582119</v>
      </c>
      <c r="P65" s="84">
        <v>0.19</v>
      </c>
      <c r="Q65" s="111">
        <f t="shared" si="21"/>
        <v>110602.61</v>
      </c>
      <c r="R65" s="111">
        <f t="shared" si="22"/>
        <v>4849051.2699999996</v>
      </c>
    </row>
    <row r="66" spans="1:18">
      <c r="A66" s="99">
        <v>57</v>
      </c>
      <c r="B66" s="121">
        <v>11122005</v>
      </c>
      <c r="C66" s="120" t="s">
        <v>245</v>
      </c>
      <c r="D66" s="123" t="s">
        <v>186</v>
      </c>
      <c r="E66" s="121">
        <v>50</v>
      </c>
      <c r="F66" s="160" t="s">
        <v>254</v>
      </c>
      <c r="G66" s="124">
        <v>65000</v>
      </c>
      <c r="H66" s="83">
        <v>0.19</v>
      </c>
      <c r="I66" s="111">
        <f t="shared" si="18"/>
        <v>12350</v>
      </c>
      <c r="J66" s="111">
        <f t="shared" si="23"/>
        <v>3867500</v>
      </c>
      <c r="K66" s="162">
        <v>65650</v>
      </c>
      <c r="L66" s="83">
        <v>0.19</v>
      </c>
      <c r="M66" s="111">
        <f t="shared" si="19"/>
        <v>12473.5</v>
      </c>
      <c r="N66" s="111">
        <f t="shared" si="15"/>
        <v>3906175</v>
      </c>
      <c r="O66" s="111">
        <f t="shared" si="20"/>
        <v>65325</v>
      </c>
      <c r="P66" s="84">
        <v>0.19</v>
      </c>
      <c r="Q66" s="111">
        <f t="shared" si="21"/>
        <v>12411.75</v>
      </c>
      <c r="R66" s="111">
        <f t="shared" si="22"/>
        <v>3886837.5</v>
      </c>
    </row>
    <row r="67" spans="1:18">
      <c r="A67" s="99">
        <v>58</v>
      </c>
      <c r="B67" s="121">
        <v>31201610</v>
      </c>
      <c r="C67" s="122" t="s">
        <v>246</v>
      </c>
      <c r="D67" s="123" t="s">
        <v>186</v>
      </c>
      <c r="E67" s="121">
        <v>40</v>
      </c>
      <c r="F67" s="160" t="s">
        <v>254</v>
      </c>
      <c r="G67" s="124">
        <v>8990</v>
      </c>
      <c r="H67" s="83">
        <v>0.19</v>
      </c>
      <c r="I67" s="111">
        <f t="shared" si="18"/>
        <v>1708.1</v>
      </c>
      <c r="J67" s="111">
        <f t="shared" si="23"/>
        <v>427924</v>
      </c>
      <c r="K67" s="162">
        <v>9079.9</v>
      </c>
      <c r="L67" s="83">
        <v>0.19</v>
      </c>
      <c r="M67" s="111">
        <f t="shared" si="19"/>
        <v>1725.181</v>
      </c>
      <c r="N67" s="111">
        <f t="shared" si="15"/>
        <v>432203.24</v>
      </c>
      <c r="O67" s="111">
        <f t="shared" si="20"/>
        <v>9034.9500000000007</v>
      </c>
      <c r="P67" s="84">
        <v>0.19</v>
      </c>
      <c r="Q67" s="111">
        <f t="shared" si="21"/>
        <v>1716.6405000000002</v>
      </c>
      <c r="R67" s="111">
        <f t="shared" si="22"/>
        <v>430063.62</v>
      </c>
    </row>
    <row r="68" spans="1:18" ht="60">
      <c r="A68" s="99">
        <v>59</v>
      </c>
      <c r="B68" s="125">
        <v>31211502</v>
      </c>
      <c r="C68" s="120" t="s">
        <v>247</v>
      </c>
      <c r="D68" s="123" t="s">
        <v>186</v>
      </c>
      <c r="E68" s="125">
        <v>10</v>
      </c>
      <c r="F68" s="160" t="s">
        <v>254</v>
      </c>
      <c r="G68" s="124">
        <v>99900</v>
      </c>
      <c r="H68" s="83">
        <v>0.19</v>
      </c>
      <c r="I68" s="111">
        <f t="shared" si="18"/>
        <v>18981</v>
      </c>
      <c r="J68" s="111">
        <f t="shared" si="23"/>
        <v>1188810</v>
      </c>
      <c r="K68" s="162">
        <v>98600</v>
      </c>
      <c r="L68" s="83">
        <v>0.19</v>
      </c>
      <c r="M68" s="111">
        <f t="shared" si="19"/>
        <v>18734</v>
      </c>
      <c r="N68" s="111">
        <f t="shared" si="15"/>
        <v>1173340</v>
      </c>
      <c r="O68" s="111">
        <f t="shared" si="20"/>
        <v>99250</v>
      </c>
      <c r="P68" s="84">
        <v>0.19</v>
      </c>
      <c r="Q68" s="111">
        <f t="shared" si="21"/>
        <v>18857.5</v>
      </c>
      <c r="R68" s="111">
        <f t="shared" si="22"/>
        <v>1181075</v>
      </c>
    </row>
    <row r="69" spans="1:18" ht="60">
      <c r="A69" s="99">
        <v>60</v>
      </c>
      <c r="B69" s="125">
        <v>31211502</v>
      </c>
      <c r="C69" s="120" t="s">
        <v>248</v>
      </c>
      <c r="D69" s="123" t="s">
        <v>186</v>
      </c>
      <c r="E69" s="125">
        <v>10</v>
      </c>
      <c r="F69" s="160" t="s">
        <v>254</v>
      </c>
      <c r="G69" s="124">
        <v>99900</v>
      </c>
      <c r="H69" s="83">
        <v>0.19</v>
      </c>
      <c r="I69" s="111">
        <f t="shared" si="18"/>
        <v>18981</v>
      </c>
      <c r="J69" s="111">
        <f t="shared" si="23"/>
        <v>1188810</v>
      </c>
      <c r="K69" s="162">
        <v>98600</v>
      </c>
      <c r="L69" s="83">
        <v>0.19</v>
      </c>
      <c r="M69" s="111">
        <f t="shared" si="19"/>
        <v>18734</v>
      </c>
      <c r="N69" s="111">
        <f t="shared" si="15"/>
        <v>1173340</v>
      </c>
      <c r="O69" s="111">
        <f t="shared" si="20"/>
        <v>99250</v>
      </c>
      <c r="P69" s="84">
        <v>0.19</v>
      </c>
      <c r="Q69" s="111">
        <f t="shared" si="21"/>
        <v>18857.5</v>
      </c>
      <c r="R69" s="111">
        <f t="shared" si="22"/>
        <v>1181075</v>
      </c>
    </row>
    <row r="70" spans="1:18" ht="60">
      <c r="A70" s="99">
        <v>61</v>
      </c>
      <c r="B70" s="125">
        <v>31211502</v>
      </c>
      <c r="C70" s="120" t="s">
        <v>249</v>
      </c>
      <c r="D70" s="123" t="s">
        <v>186</v>
      </c>
      <c r="E70" s="125">
        <v>10</v>
      </c>
      <c r="F70" s="160" t="s">
        <v>254</v>
      </c>
      <c r="G70" s="124">
        <v>99900</v>
      </c>
      <c r="H70" s="83">
        <v>0.19</v>
      </c>
      <c r="I70" s="111">
        <f t="shared" si="18"/>
        <v>18981</v>
      </c>
      <c r="J70" s="111">
        <f t="shared" si="23"/>
        <v>1188810</v>
      </c>
      <c r="K70" s="162">
        <v>98600</v>
      </c>
      <c r="L70" s="83">
        <v>0.19</v>
      </c>
      <c r="M70" s="111">
        <f t="shared" si="19"/>
        <v>18734</v>
      </c>
      <c r="N70" s="111">
        <f t="shared" si="15"/>
        <v>1173340</v>
      </c>
      <c r="O70" s="111">
        <f t="shared" si="20"/>
        <v>99250</v>
      </c>
      <c r="P70" s="84">
        <v>0.19</v>
      </c>
      <c r="Q70" s="111">
        <f t="shared" si="21"/>
        <v>18857.5</v>
      </c>
      <c r="R70" s="111">
        <f t="shared" si="22"/>
        <v>1181075</v>
      </c>
    </row>
    <row r="71" spans="1:18" ht="60">
      <c r="A71" s="99">
        <v>62</v>
      </c>
      <c r="B71" s="125">
        <v>31211502</v>
      </c>
      <c r="C71" s="120" t="s">
        <v>250</v>
      </c>
      <c r="D71" s="123" t="s">
        <v>186</v>
      </c>
      <c r="E71" s="125">
        <v>10</v>
      </c>
      <c r="F71" s="160" t="s">
        <v>254</v>
      </c>
      <c r="G71" s="124">
        <v>99900</v>
      </c>
      <c r="H71" s="83">
        <v>0.19</v>
      </c>
      <c r="I71" s="111">
        <f t="shared" si="18"/>
        <v>18981</v>
      </c>
      <c r="J71" s="111">
        <f t="shared" si="23"/>
        <v>1188810</v>
      </c>
      <c r="K71" s="162">
        <v>98600</v>
      </c>
      <c r="L71" s="83">
        <v>0.19</v>
      </c>
      <c r="M71" s="111">
        <f t="shared" si="19"/>
        <v>18734</v>
      </c>
      <c r="N71" s="111">
        <f t="shared" si="15"/>
        <v>1173340</v>
      </c>
      <c r="O71" s="111">
        <f t="shared" si="20"/>
        <v>99250</v>
      </c>
      <c r="P71" s="84">
        <v>0.19</v>
      </c>
      <c r="Q71" s="111">
        <f t="shared" si="21"/>
        <v>18857.5</v>
      </c>
      <c r="R71" s="111">
        <f t="shared" si="22"/>
        <v>1181075</v>
      </c>
    </row>
    <row r="72" spans="1:18" ht="60">
      <c r="A72" s="99">
        <v>63</v>
      </c>
      <c r="B72" s="125">
        <v>31211502</v>
      </c>
      <c r="C72" s="120" t="s">
        <v>251</v>
      </c>
      <c r="D72" s="123" t="s">
        <v>186</v>
      </c>
      <c r="E72" s="125">
        <v>10</v>
      </c>
      <c r="F72" s="160" t="s">
        <v>254</v>
      </c>
      <c r="G72" s="124">
        <v>99900</v>
      </c>
      <c r="H72" s="83">
        <v>0.19</v>
      </c>
      <c r="I72" s="111">
        <f t="shared" si="18"/>
        <v>18981</v>
      </c>
      <c r="J72" s="111">
        <f t="shared" si="23"/>
        <v>1188810</v>
      </c>
      <c r="K72" s="162">
        <v>98600</v>
      </c>
      <c r="L72" s="83">
        <v>0.19</v>
      </c>
      <c r="M72" s="111">
        <f t="shared" si="19"/>
        <v>18734</v>
      </c>
      <c r="N72" s="111">
        <f t="shared" si="15"/>
        <v>1173340</v>
      </c>
      <c r="O72" s="111">
        <f t="shared" si="20"/>
        <v>99250</v>
      </c>
      <c r="P72" s="84">
        <v>0.19</v>
      </c>
      <c r="Q72" s="111">
        <f t="shared" si="21"/>
        <v>18857.5</v>
      </c>
      <c r="R72" s="111">
        <f t="shared" si="22"/>
        <v>1181075</v>
      </c>
    </row>
    <row r="73" spans="1:18">
      <c r="A73" s="99">
        <v>64</v>
      </c>
      <c r="B73" s="121">
        <v>24102204</v>
      </c>
      <c r="C73" s="120" t="s">
        <v>252</v>
      </c>
      <c r="D73" s="123" t="s">
        <v>186</v>
      </c>
      <c r="E73" s="121">
        <v>3</v>
      </c>
      <c r="F73" s="160" t="s">
        <v>254</v>
      </c>
      <c r="G73" s="124">
        <v>235600</v>
      </c>
      <c r="H73" s="83">
        <v>0.19</v>
      </c>
      <c r="I73" s="111">
        <f t="shared" si="18"/>
        <v>44764</v>
      </c>
      <c r="J73" s="111">
        <f t="shared" si="23"/>
        <v>841092</v>
      </c>
      <c r="K73" s="162">
        <v>237956</v>
      </c>
      <c r="L73" s="83">
        <v>0.19</v>
      </c>
      <c r="M73" s="111">
        <f t="shared" si="19"/>
        <v>45211.64</v>
      </c>
      <c r="N73" s="111">
        <f t="shared" ref="N73:N74" si="24">+(K73+M73)*E73</f>
        <v>849502.92</v>
      </c>
      <c r="O73" s="111">
        <f t="shared" si="20"/>
        <v>236778</v>
      </c>
      <c r="P73" s="84">
        <v>0.19</v>
      </c>
      <c r="Q73" s="111">
        <f t="shared" si="21"/>
        <v>44987.82</v>
      </c>
      <c r="R73" s="111">
        <f t="shared" si="22"/>
        <v>845297.46</v>
      </c>
    </row>
    <row r="74" spans="1:18">
      <c r="A74" s="99">
        <v>65</v>
      </c>
      <c r="B74" s="121">
        <v>24102204</v>
      </c>
      <c r="C74" s="120" t="s">
        <v>253</v>
      </c>
      <c r="D74" s="123" t="s">
        <v>186</v>
      </c>
      <c r="E74" s="121">
        <v>3</v>
      </c>
      <c r="F74" s="160" t="s">
        <v>254</v>
      </c>
      <c r="G74" s="124">
        <v>30900</v>
      </c>
      <c r="H74" s="83">
        <v>0.19</v>
      </c>
      <c r="I74" s="111">
        <f t="shared" si="18"/>
        <v>5871</v>
      </c>
      <c r="J74" s="111">
        <f>+(G74+I74)*E74</f>
        <v>110313</v>
      </c>
      <c r="K74" s="162">
        <v>31209</v>
      </c>
      <c r="L74" s="83">
        <v>0.19</v>
      </c>
      <c r="M74" s="111">
        <f t="shared" si="19"/>
        <v>5929.71</v>
      </c>
      <c r="N74" s="111">
        <f t="shared" si="24"/>
        <v>111416.13</v>
      </c>
      <c r="O74" s="111">
        <f t="shared" si="20"/>
        <v>31054.5</v>
      </c>
      <c r="P74" s="84">
        <v>0.19</v>
      </c>
      <c r="Q74" s="111">
        <f t="shared" si="21"/>
        <v>5900.3550000000005</v>
      </c>
      <c r="R74" s="111">
        <f t="shared" si="22"/>
        <v>110864.565</v>
      </c>
    </row>
    <row r="75" spans="1:18">
      <c r="A75" s="90"/>
      <c r="B75" s="114"/>
      <c r="C75" s="114"/>
      <c r="D75" s="115"/>
      <c r="E75" s="116"/>
      <c r="F75"/>
      <c r="G75" s="117">
        <v>75529047</v>
      </c>
      <c r="H75" s="96"/>
      <c r="I75" s="113" t="s">
        <v>170</v>
      </c>
      <c r="J75" s="113">
        <f>SUM(J10:J74)</f>
        <v>74534324.539999992</v>
      </c>
      <c r="K75" s="117"/>
      <c r="L75" s="96"/>
      <c r="M75" s="113" t="s">
        <v>170</v>
      </c>
      <c r="N75" s="113">
        <f>SUM(N10:N74)</f>
        <v>76523769.799999982</v>
      </c>
      <c r="O75" s="88"/>
      <c r="P75" s="89"/>
      <c r="Q75" s="113" t="s">
        <v>170</v>
      </c>
      <c r="R75" s="113">
        <f>SUM(R10:R74)</f>
        <v>75529047.169999987</v>
      </c>
    </row>
    <row r="76" spans="1:18">
      <c r="A76" s="90"/>
      <c r="B76" s="91"/>
      <c r="C76" s="92"/>
      <c r="D76" s="93"/>
      <c r="E76" s="94"/>
      <c r="F76" s="95"/>
      <c r="G76" s="88"/>
      <c r="H76" s="96"/>
      <c r="I76" s="88"/>
      <c r="J76" s="88"/>
      <c r="K76" s="88"/>
      <c r="L76" s="96"/>
      <c r="M76" s="88"/>
      <c r="N76" s="88"/>
      <c r="O76" s="88"/>
      <c r="P76" s="89"/>
      <c r="Q76" s="88"/>
      <c r="R76" s="88"/>
    </row>
    <row r="77" spans="1:18" ht="60.75" customHeight="1">
      <c r="A77" s="137" t="s">
        <v>263</v>
      </c>
      <c r="B77" s="137"/>
      <c r="C77" s="137"/>
      <c r="D77" s="137"/>
      <c r="E77" s="137"/>
      <c r="F77" s="137"/>
      <c r="G77" s="137"/>
      <c r="H77" s="137"/>
      <c r="I77" s="137"/>
      <c r="J77" s="137"/>
      <c r="K77" s="137"/>
      <c r="L77" s="137"/>
      <c r="M77" s="137"/>
      <c r="N77" s="137"/>
      <c r="O77" s="78"/>
    </row>
    <row r="80" spans="1:18">
      <c r="B80" s="76" t="s">
        <v>183</v>
      </c>
      <c r="C80" s="79"/>
      <c r="D80" s="80"/>
    </row>
    <row r="81" spans="3:3">
      <c r="C81" s="76" t="s">
        <v>237</v>
      </c>
    </row>
  </sheetData>
  <mergeCells count="12">
    <mergeCell ref="A77:N77"/>
    <mergeCell ref="A3:N3"/>
    <mergeCell ref="A2:N2"/>
    <mergeCell ref="O8:R8"/>
    <mergeCell ref="A1:N1"/>
    <mergeCell ref="A8:F8"/>
    <mergeCell ref="A4:N4"/>
    <mergeCell ref="A5:N5"/>
    <mergeCell ref="A7:N7"/>
    <mergeCell ref="A6:N6"/>
    <mergeCell ref="G8:J8"/>
    <mergeCell ref="K8:N8"/>
  </mergeCells>
  <pageMargins left="0.7" right="0.7" top="0.75" bottom="0.75" header="0.3" footer="0.3"/>
  <pageSetup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61272-7FF1-44D3-9461-6E05C0B4A9F6}">
  <dimension ref="D2:K21"/>
  <sheetViews>
    <sheetView workbookViewId="0">
      <selection activeCell="J7" sqref="J7"/>
    </sheetView>
  </sheetViews>
  <sheetFormatPr baseColWidth="10" defaultRowHeight="15"/>
  <cols>
    <col min="4" max="4" width="11.42578125" style="131"/>
    <col min="5" max="5" width="63" style="131" customWidth="1"/>
    <col min="6" max="10" width="11.42578125" style="131"/>
    <col min="11" max="11" width="13" style="131" bestFit="1" customWidth="1"/>
  </cols>
  <sheetData>
    <row r="2" spans="4:11" ht="38.25">
      <c r="D2" s="75" t="s">
        <v>171</v>
      </c>
      <c r="E2" s="75" t="s">
        <v>172</v>
      </c>
      <c r="F2" s="75" t="s">
        <v>173</v>
      </c>
      <c r="G2" s="70" t="s">
        <v>174</v>
      </c>
      <c r="H2" s="73" t="s">
        <v>176</v>
      </c>
      <c r="I2" s="73" t="s">
        <v>105</v>
      </c>
      <c r="J2" s="73" t="s">
        <v>184</v>
      </c>
      <c r="K2" s="74" t="s">
        <v>177</v>
      </c>
    </row>
    <row r="3" spans="4:11">
      <c r="D3" s="121">
        <v>31201503</v>
      </c>
      <c r="E3" s="122" t="s">
        <v>238</v>
      </c>
      <c r="F3" s="123" t="s">
        <v>186</v>
      </c>
      <c r="G3" s="121">
        <v>40</v>
      </c>
      <c r="H3" s="124">
        <v>1850</v>
      </c>
      <c r="I3" s="83">
        <v>0.19</v>
      </c>
      <c r="J3" s="111">
        <f t="shared" ref="J3:J20" si="0">+H3*I3</f>
        <v>351.5</v>
      </c>
      <c r="K3" s="111">
        <f t="shared" ref="K3:K20" si="1">+(H3+J3)*G3</f>
        <v>88060</v>
      </c>
    </row>
    <row r="4" spans="4:11">
      <c r="D4" s="121">
        <v>24101501</v>
      </c>
      <c r="E4" s="120" t="s">
        <v>239</v>
      </c>
      <c r="F4" s="123" t="s">
        <v>186</v>
      </c>
      <c r="G4" s="121">
        <v>1</v>
      </c>
      <c r="H4" s="124">
        <v>533900</v>
      </c>
      <c r="I4" s="83">
        <v>0.19</v>
      </c>
      <c r="J4" s="111">
        <f t="shared" si="0"/>
        <v>101441</v>
      </c>
      <c r="K4" s="111">
        <f t="shared" si="1"/>
        <v>635341</v>
      </c>
    </row>
    <row r="5" spans="4:11">
      <c r="D5" s="121">
        <v>78141801</v>
      </c>
      <c r="E5" s="120" t="s">
        <v>240</v>
      </c>
      <c r="F5" s="123" t="s">
        <v>186</v>
      </c>
      <c r="G5" s="121">
        <v>50</v>
      </c>
      <c r="H5" s="124">
        <v>31200</v>
      </c>
      <c r="I5" s="83">
        <v>0.19</v>
      </c>
      <c r="J5" s="111">
        <f t="shared" si="0"/>
        <v>5928</v>
      </c>
      <c r="K5" s="111">
        <f t="shared" si="1"/>
        <v>1856400</v>
      </c>
    </row>
    <row r="6" spans="4:11">
      <c r="D6" s="121">
        <v>31162402</v>
      </c>
      <c r="E6" s="120" t="s">
        <v>241</v>
      </c>
      <c r="F6" s="123" t="s">
        <v>186</v>
      </c>
      <c r="G6" s="121">
        <v>5</v>
      </c>
      <c r="H6" s="124">
        <v>58905</v>
      </c>
      <c r="I6" s="83">
        <v>0.19</v>
      </c>
      <c r="J6" s="111">
        <f t="shared" si="0"/>
        <v>11191.95</v>
      </c>
      <c r="K6" s="111">
        <f t="shared" si="1"/>
        <v>350484.75</v>
      </c>
    </row>
    <row r="7" spans="4:11" ht="64.5">
      <c r="D7" s="125">
        <v>60141101</v>
      </c>
      <c r="E7" s="126" t="s">
        <v>262</v>
      </c>
      <c r="F7" s="123" t="s">
        <v>186</v>
      </c>
      <c r="G7" s="125">
        <v>6</v>
      </c>
      <c r="H7" s="124">
        <v>95000</v>
      </c>
      <c r="I7" s="83">
        <v>0.19</v>
      </c>
      <c r="J7" s="111">
        <f t="shared" si="0"/>
        <v>18050</v>
      </c>
      <c r="K7" s="111">
        <f t="shared" si="1"/>
        <v>678300</v>
      </c>
    </row>
    <row r="8" spans="4:11" ht="120">
      <c r="D8" s="125">
        <v>60141101</v>
      </c>
      <c r="E8" s="127" t="s">
        <v>259</v>
      </c>
      <c r="F8" s="123" t="s">
        <v>186</v>
      </c>
      <c r="G8" s="125">
        <v>6</v>
      </c>
      <c r="H8" s="124">
        <v>542352.9411764706</v>
      </c>
      <c r="I8" s="83">
        <v>0.19</v>
      </c>
      <c r="J8" s="111">
        <f t="shared" si="0"/>
        <v>103047.05882352941</v>
      </c>
      <c r="K8" s="111">
        <f t="shared" si="1"/>
        <v>3872400</v>
      </c>
    </row>
    <row r="9" spans="4:11" ht="135">
      <c r="D9" s="125">
        <v>60141101</v>
      </c>
      <c r="E9" s="120" t="s">
        <v>260</v>
      </c>
      <c r="F9" s="123" t="s">
        <v>186</v>
      </c>
      <c r="G9" s="125">
        <v>6</v>
      </c>
      <c r="H9" s="124">
        <v>181512.6050420168</v>
      </c>
      <c r="I9" s="83">
        <v>0.19</v>
      </c>
      <c r="J9" s="111">
        <f t="shared" si="0"/>
        <v>34487.39495798319</v>
      </c>
      <c r="K9" s="111">
        <f t="shared" si="1"/>
        <v>1296000</v>
      </c>
    </row>
    <row r="10" spans="4:11" ht="150">
      <c r="D10" s="125">
        <v>60141101</v>
      </c>
      <c r="E10" s="127" t="s">
        <v>243</v>
      </c>
      <c r="F10" s="123" t="s">
        <v>186</v>
      </c>
      <c r="G10" s="125">
        <v>3</v>
      </c>
      <c r="H10" s="124">
        <v>437754.62184873951</v>
      </c>
      <c r="I10" s="83">
        <v>0.19</v>
      </c>
      <c r="J10" s="111">
        <f t="shared" si="0"/>
        <v>83173.378151260506</v>
      </c>
      <c r="K10" s="111">
        <f t="shared" si="1"/>
        <v>1562784</v>
      </c>
    </row>
    <row r="11" spans="4:11" ht="150">
      <c r="D11" s="125">
        <v>60141101</v>
      </c>
      <c r="E11" s="127" t="s">
        <v>261</v>
      </c>
      <c r="F11" s="123" t="s">
        <v>186</v>
      </c>
      <c r="G11" s="125">
        <v>6</v>
      </c>
      <c r="H11" s="124">
        <v>570588</v>
      </c>
      <c r="I11" s="83">
        <v>0.19</v>
      </c>
      <c r="J11" s="111">
        <f t="shared" si="0"/>
        <v>108411.72</v>
      </c>
      <c r="K11" s="111">
        <f t="shared" si="1"/>
        <v>4073998.32</v>
      </c>
    </row>
    <row r="12" spans="4:11" ht="30">
      <c r="D12" s="121">
        <v>11122005</v>
      </c>
      <c r="E12" s="120" t="s">
        <v>245</v>
      </c>
      <c r="F12" s="123" t="s">
        <v>186</v>
      </c>
      <c r="G12" s="121">
        <v>40</v>
      </c>
      <c r="H12" s="124">
        <v>65000</v>
      </c>
      <c r="I12" s="83">
        <v>0.19</v>
      </c>
      <c r="J12" s="111">
        <f t="shared" si="0"/>
        <v>12350</v>
      </c>
      <c r="K12" s="111">
        <f t="shared" si="1"/>
        <v>3094000</v>
      </c>
    </row>
    <row r="13" spans="4:11">
      <c r="D13" s="121">
        <v>31201610</v>
      </c>
      <c r="E13" s="122" t="s">
        <v>246</v>
      </c>
      <c r="F13" s="123" t="s">
        <v>186</v>
      </c>
      <c r="G13" s="121">
        <v>30</v>
      </c>
      <c r="H13" s="124">
        <v>8990</v>
      </c>
      <c r="I13" s="83">
        <v>0.19</v>
      </c>
      <c r="J13" s="111">
        <f t="shared" si="0"/>
        <v>1708.1</v>
      </c>
      <c r="K13" s="111">
        <f t="shared" si="1"/>
        <v>320943</v>
      </c>
    </row>
    <row r="14" spans="4:11" ht="60">
      <c r="D14" s="125">
        <v>31211502</v>
      </c>
      <c r="E14" s="120" t="s">
        <v>247</v>
      </c>
      <c r="F14" s="123" t="s">
        <v>186</v>
      </c>
      <c r="G14" s="125">
        <v>8</v>
      </c>
      <c r="H14" s="124">
        <v>99900</v>
      </c>
      <c r="I14" s="83">
        <v>0.19</v>
      </c>
      <c r="J14" s="111">
        <f t="shared" si="0"/>
        <v>18981</v>
      </c>
      <c r="K14" s="111">
        <f t="shared" si="1"/>
        <v>951048</v>
      </c>
    </row>
    <row r="15" spans="4:11" ht="60">
      <c r="D15" s="125">
        <v>31211502</v>
      </c>
      <c r="E15" s="120" t="s">
        <v>248</v>
      </c>
      <c r="F15" s="123" t="s">
        <v>186</v>
      </c>
      <c r="G15" s="125">
        <v>8</v>
      </c>
      <c r="H15" s="124">
        <v>99900</v>
      </c>
      <c r="I15" s="83">
        <v>0.19</v>
      </c>
      <c r="J15" s="111">
        <f t="shared" si="0"/>
        <v>18981</v>
      </c>
      <c r="K15" s="111">
        <f t="shared" si="1"/>
        <v>951048</v>
      </c>
    </row>
    <row r="16" spans="4:11" ht="60">
      <c r="D16" s="125">
        <v>31211502</v>
      </c>
      <c r="E16" s="120" t="s">
        <v>249</v>
      </c>
      <c r="F16" s="123" t="s">
        <v>186</v>
      </c>
      <c r="G16" s="125">
        <v>8</v>
      </c>
      <c r="H16" s="124">
        <v>99900</v>
      </c>
      <c r="I16" s="83">
        <v>0.19</v>
      </c>
      <c r="J16" s="111">
        <f t="shared" si="0"/>
        <v>18981</v>
      </c>
      <c r="K16" s="111">
        <f t="shared" si="1"/>
        <v>951048</v>
      </c>
    </row>
    <row r="17" spans="4:11" ht="60">
      <c r="D17" s="125">
        <v>31211502</v>
      </c>
      <c r="E17" s="120" t="s">
        <v>250</v>
      </c>
      <c r="F17" s="123" t="s">
        <v>186</v>
      </c>
      <c r="G17" s="125">
        <v>8</v>
      </c>
      <c r="H17" s="124">
        <v>99900</v>
      </c>
      <c r="I17" s="83">
        <v>0.19</v>
      </c>
      <c r="J17" s="111">
        <f t="shared" si="0"/>
        <v>18981</v>
      </c>
      <c r="K17" s="111">
        <f t="shared" si="1"/>
        <v>951048</v>
      </c>
    </row>
    <row r="18" spans="4:11" ht="60">
      <c r="D18" s="125">
        <v>31211502</v>
      </c>
      <c r="E18" s="120" t="s">
        <v>251</v>
      </c>
      <c r="F18" s="123" t="s">
        <v>186</v>
      </c>
      <c r="G18" s="125">
        <v>8</v>
      </c>
      <c r="H18" s="124">
        <v>99900</v>
      </c>
      <c r="I18" s="83">
        <v>0.19</v>
      </c>
      <c r="J18" s="111">
        <f t="shared" si="0"/>
        <v>18981</v>
      </c>
      <c r="K18" s="111">
        <f t="shared" si="1"/>
        <v>951048</v>
      </c>
    </row>
    <row r="19" spans="4:11">
      <c r="D19" s="121">
        <v>24102204</v>
      </c>
      <c r="E19" s="120" t="s">
        <v>252</v>
      </c>
      <c r="F19" s="123" t="s">
        <v>186</v>
      </c>
      <c r="G19" s="121">
        <v>2</v>
      </c>
      <c r="H19" s="124">
        <v>235600</v>
      </c>
      <c r="I19" s="83">
        <v>0.19</v>
      </c>
      <c r="J19" s="111">
        <f t="shared" si="0"/>
        <v>44764</v>
      </c>
      <c r="K19" s="111">
        <f t="shared" si="1"/>
        <v>560728</v>
      </c>
    </row>
    <row r="20" spans="4:11">
      <c r="D20" s="121">
        <v>24102204</v>
      </c>
      <c r="E20" s="120" t="s">
        <v>253</v>
      </c>
      <c r="F20" s="123" t="s">
        <v>186</v>
      </c>
      <c r="G20" s="121">
        <v>2</v>
      </c>
      <c r="H20" s="124">
        <v>30900</v>
      </c>
      <c r="I20" s="83">
        <v>0.19</v>
      </c>
      <c r="J20" s="111">
        <f t="shared" si="0"/>
        <v>5871</v>
      </c>
      <c r="K20" s="111">
        <f t="shared" si="1"/>
        <v>73542</v>
      </c>
    </row>
    <row r="21" spans="4:11">
      <c r="D21" s="128"/>
      <c r="E21" s="76"/>
      <c r="F21" s="129"/>
      <c r="G21" s="128"/>
      <c r="H21" s="130"/>
      <c r="I21" s="96"/>
      <c r="J21" s="111" t="s">
        <v>257</v>
      </c>
      <c r="K21" s="111">
        <f>SUM(K3:K20)</f>
        <v>23218221.07</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ESTUDIO DE MERCADO</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SENA</cp:lastModifiedBy>
  <dcterms:created xsi:type="dcterms:W3CDTF">2024-02-05T21:26:08Z</dcterms:created>
  <dcterms:modified xsi:type="dcterms:W3CDTF">2026-05-04T14:26:12Z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2025-09-05T18:30:20Z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72c8b39e-1fd0-423e-997c-83494bedee14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