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9ee38112a76b9217/Documentos/documentos/CONTRALORIA/2026/BOYACA/DOCUMENTOS PARA PUBLICAR/"/>
    </mc:Choice>
  </mc:AlternateContent>
  <xr:revisionPtr revIDLastSave="0" documentId="11_37CE508414201E943474D901DF773055BD9D75C5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studio de Mercado" sheetId="1" r:id="rId1"/>
    <sheet name="Hoja1" sheetId="2" r:id="rId2"/>
  </sheets>
  <definedNames>
    <definedName name="_GoBack" localSheetId="0">'Estudio de Mercado'!#REF!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12" i="1" l="1"/>
  <c r="F15" i="1" l="1"/>
  <c r="C15" i="1"/>
  <c r="F14" i="1"/>
  <c r="C14" i="1"/>
  <c r="F13" i="1"/>
  <c r="C13" i="1"/>
  <c r="F12" i="1"/>
  <c r="C12" i="1"/>
  <c r="F11" i="1"/>
  <c r="C11" i="1"/>
  <c r="F10" i="1"/>
  <c r="L10" i="1" s="1"/>
  <c r="C10" i="1"/>
  <c r="F9" i="1"/>
  <c r="C9" i="1"/>
  <c r="F8" i="1"/>
  <c r="C8" i="1"/>
  <c r="K15" i="1"/>
  <c r="H15" i="1"/>
  <c r="K14" i="1"/>
  <c r="H14" i="1"/>
  <c r="K13" i="1"/>
  <c r="H13" i="1"/>
  <c r="K12" i="1"/>
  <c r="K16" i="1" s="1"/>
  <c r="K11" i="1"/>
  <c r="H11" i="1"/>
  <c r="K10" i="1"/>
  <c r="H10" i="1"/>
  <c r="K9" i="1"/>
  <c r="H9" i="1"/>
  <c r="K8" i="1"/>
  <c r="H8" i="1"/>
  <c r="L14" i="1" l="1"/>
  <c r="L11" i="1"/>
  <c r="L12" i="1"/>
  <c r="L13" i="1"/>
  <c r="L8" i="1"/>
  <c r="L9" i="1"/>
  <c r="L15" i="1"/>
  <c r="L16" i="1"/>
  <c r="L17" i="1" s="1"/>
  <c r="F16" i="1"/>
  <c r="F5" i="2"/>
  <c r="G5" i="2" s="1"/>
  <c r="F6" i="2"/>
  <c r="G6" i="2" s="1"/>
  <c r="E4" i="2"/>
  <c r="F4" i="2" s="1"/>
  <c r="G4" i="2" s="1"/>
  <c r="E5" i="2"/>
  <c r="E6" i="2"/>
  <c r="E7" i="2"/>
  <c r="F7" i="2" s="1"/>
  <c r="G7" i="2" s="1"/>
  <c r="E8" i="2"/>
  <c r="F8" i="2" s="1"/>
  <c r="G8" i="2" s="1"/>
  <c r="E3" i="2"/>
  <c r="F3" i="2" s="1"/>
  <c r="G3" i="2" s="1"/>
  <c r="G9" i="2" l="1"/>
  <c r="M16" i="1" l="1"/>
</calcChain>
</file>

<file path=xl/sharedStrings.xml><?xml version="1.0" encoding="utf-8"?>
<sst xmlns="http://schemas.openxmlformats.org/spreadsheetml/2006/main" count="43" uniqueCount="36">
  <si>
    <t>CANTIDAD</t>
  </si>
  <si>
    <t>VALOR TOTAL CON IVA</t>
  </si>
  <si>
    <t xml:space="preserve">ITEM </t>
  </si>
  <si>
    <t>PROMEDIO</t>
  </si>
  <si>
    <t>TOTAL:</t>
  </si>
  <si>
    <t xml:space="preserve">Código: </t>
  </si>
  <si>
    <t>Versión:</t>
  </si>
  <si>
    <t>F-A-3013-19</t>
  </si>
  <si>
    <t>Proceso de Gestión de Contratación 
Formato Estudio de Mercado</t>
  </si>
  <si>
    <t>Jornada Cultural de la Región</t>
  </si>
  <si>
    <t>Juegos Internos</t>
  </si>
  <si>
    <t>Jornada de Cine</t>
  </si>
  <si>
    <t>Rumbaterapia</t>
  </si>
  <si>
    <t xml:space="preserve">VALOR TOTAL SIN IVA </t>
  </si>
  <si>
    <t>IVA</t>
  </si>
  <si>
    <t>DETALLE</t>
  </si>
  <si>
    <t>VALOR IVA</t>
  </si>
  <si>
    <t>Actividad de Integración presencial para hijos de Funcionarios</t>
  </si>
  <si>
    <t>Jornada de Integración presencial para funcionarios</t>
  </si>
  <si>
    <t>TOTAL</t>
  </si>
  <si>
    <t>VALOR UNITARIO SIN IVA (POR ASISTENTE)</t>
  </si>
  <si>
    <t>VALOR UNITARIO CON IVA (POR ASISTENTE)</t>
  </si>
  <si>
    <t>VALOR TOTAL CON IVA (Actividad)</t>
  </si>
  <si>
    <t>JORNADA DE CINE</t>
  </si>
  <si>
    <t>CAMINATA ECOLOGICA</t>
  </si>
  <si>
    <t>JUEGOS INTERNOS</t>
  </si>
  <si>
    <t>JORNADA ANTI ESTRÉS</t>
  </si>
  <si>
    <t>ACTIVIDAD INTEGRACION PRESENCIAL
PARA HIJOS</t>
  </si>
  <si>
    <t>RECONOCIMIENTO A LA LABOR</t>
  </si>
  <si>
    <t>PROGRAMA ESPECIAL PREPARACIÓN PARA LA JUBILACIÓN</t>
  </si>
  <si>
    <t>FUNDACIÓN CULTURAL ARTE Y VIDA</t>
  </si>
  <si>
    <t>DIFERENCIA</t>
  </si>
  <si>
    <t>PRESUPUESTO</t>
  </si>
  <si>
    <t>CORPORACIÓN MAC</t>
  </si>
  <si>
    <t>JORNADA DE INTEGRACION
PARA
FUNCIONARIOS</t>
  </si>
  <si>
    <t>ESTUDIO DE MERCADO BOYACÁ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</si>
</sst>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2"/>
      <color rgb="FFFF0000"/>
      <name val="Arial"/>
      <family val="2"/>
    </font>
    <font>
      <sz val="11"/>
      <color theme="1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theme="3"/>
      </left>
      <right style="thin">
        <color theme="3"/>
      </right>
      <top style="thin">
        <color theme="3"/>
      </top>
      <bottom style="thin">
        <color theme="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7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14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wrapText="1"/>
    </xf>
    <xf numFmtId="0" fontId="6" fillId="2" borderId="14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4" fillId="0" borderId="12" xfId="1" applyNumberFormat="1" applyFont="1" applyBorder="1"/>
    <xf numFmtId="0" fontId="1" fillId="0" borderId="6" xfId="0" applyFont="1" applyBorder="1"/>
    <xf numFmtId="164" fontId="1" fillId="0" borderId="6" xfId="0" applyNumberFormat="1" applyFont="1" applyBorder="1"/>
    <xf numFmtId="44" fontId="0" fillId="0" borderId="0" xfId="0" applyNumberFormat="1"/>
    <xf numFmtId="0" fontId="0" fillId="0" borderId="0" xfId="0" applyAlignment="1">
      <alignment wrapText="1"/>
    </xf>
    <xf numFmtId="0" fontId="0" fillId="0" borderId="1" xfId="0" applyBorder="1"/>
    <xf numFmtId="44" fontId="0" fillId="0" borderId="1" xfId="1" applyFont="1" applyBorder="1"/>
    <xf numFmtId="0" fontId="0" fillId="0" borderId="3" xfId="0" applyBorder="1"/>
    <xf numFmtId="44" fontId="0" fillId="0" borderId="4" xfId="1" applyFont="1" applyBorder="1"/>
    <xf numFmtId="0" fontId="0" fillId="0" borderId="5" xfId="0" applyBorder="1"/>
    <xf numFmtId="0" fontId="0" fillId="0" borderId="6" xfId="0" applyBorder="1"/>
    <xf numFmtId="44" fontId="0" fillId="0" borderId="6" xfId="0" applyNumberFormat="1" applyBorder="1"/>
    <xf numFmtId="44" fontId="0" fillId="0" borderId="7" xfId="0" applyNumberFormat="1" applyBorder="1"/>
    <xf numFmtId="0" fontId="8" fillId="0" borderId="15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2" fillId="0" borderId="10" xfId="0" applyFont="1" applyBorder="1" applyAlignment="1">
      <alignment horizontal="center" wrapText="1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left" wrapText="1"/>
    </xf>
    <xf numFmtId="0" fontId="1" fillId="0" borderId="5" xfId="0" applyFont="1" applyBorder="1" applyAlignment="1">
      <alignment horizontal="center"/>
    </xf>
    <xf numFmtId="164" fontId="4" fillId="0" borderId="0" xfId="0" applyNumberFormat="1" applyFont="1"/>
    <xf numFmtId="4" fontId="0" fillId="0" borderId="0" xfId="0" applyNumberFormat="1"/>
    <xf numFmtId="0" fontId="5" fillId="0" borderId="14" xfId="0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1" fillId="0" borderId="31" xfId="0" applyFont="1" applyBorder="1"/>
    <xf numFmtId="0" fontId="4" fillId="0" borderId="15" xfId="0" applyFont="1" applyBorder="1" applyAlignment="1">
      <alignment horizontal="left"/>
    </xf>
    <xf numFmtId="164" fontId="10" fillId="0" borderId="32" xfId="0" applyNumberFormat="1" applyFont="1" applyBorder="1" applyAlignment="1">
      <alignment horizontal="right" vertical="center" wrapText="1"/>
    </xf>
    <xf numFmtId="4" fontId="4" fillId="0" borderId="33" xfId="0" applyNumberFormat="1" applyFont="1" applyBorder="1"/>
    <xf numFmtId="164" fontId="4" fillId="0" borderId="13" xfId="1" applyNumberFormat="1" applyFont="1" applyBorder="1"/>
    <xf numFmtId="164" fontId="10" fillId="0" borderId="34" xfId="0" applyNumberFormat="1" applyFont="1" applyBorder="1" applyAlignment="1">
      <alignment horizontal="right" vertical="center" wrapText="1"/>
    </xf>
    <xf numFmtId="4" fontId="4" fillId="0" borderId="1" xfId="0" applyNumberFormat="1" applyFont="1" applyBorder="1"/>
    <xf numFmtId="0" fontId="2" fillId="0" borderId="17" xfId="0" applyFont="1" applyBorder="1" applyAlignment="1">
      <alignment horizontal="center" wrapText="1"/>
    </xf>
    <xf numFmtId="4" fontId="4" fillId="0" borderId="12" xfId="0" applyNumberFormat="1" applyFont="1" applyBorder="1"/>
    <xf numFmtId="164" fontId="10" fillId="0" borderId="35" xfId="0" applyNumberFormat="1" applyFont="1" applyBorder="1" applyAlignment="1">
      <alignment horizontal="right" vertical="center" wrapText="1"/>
    </xf>
    <xf numFmtId="0" fontId="2" fillId="0" borderId="18" xfId="0" applyFont="1" applyBorder="1" applyAlignment="1">
      <alignment horizontal="center" wrapText="1"/>
    </xf>
    <xf numFmtId="0" fontId="4" fillId="0" borderId="36" xfId="0" applyFont="1" applyBorder="1" applyAlignment="1">
      <alignment horizontal="left" wrapText="1"/>
    </xf>
    <xf numFmtId="0" fontId="4" fillId="0" borderId="37" xfId="0" applyFont="1" applyBorder="1" applyAlignment="1">
      <alignment horizontal="center" vertical="center"/>
    </xf>
    <xf numFmtId="3" fontId="0" fillId="0" borderId="0" xfId="0" applyNumberFormat="1"/>
    <xf numFmtId="0" fontId="9" fillId="0" borderId="29" xfId="0" applyFont="1" applyBorder="1"/>
    <xf numFmtId="0" fontId="1" fillId="0" borderId="38" xfId="0" applyFont="1" applyBorder="1" applyAlignment="1">
      <alignment horizontal="center" vertical="center"/>
    </xf>
    <xf numFmtId="164" fontId="4" fillId="4" borderId="12" xfId="1" applyNumberFormat="1" applyFont="1" applyFill="1" applyBorder="1"/>
    <xf numFmtId="0" fontId="4" fillId="4" borderId="3" xfId="0" applyFont="1" applyFill="1" applyBorder="1" applyAlignment="1">
      <alignment vertical="top"/>
    </xf>
    <xf numFmtId="4" fontId="11" fillId="0" borderId="1" xfId="0" applyNumberFormat="1" applyFont="1" applyBorder="1"/>
    <xf numFmtId="44" fontId="9" fillId="0" borderId="28" xfId="1" applyFont="1" applyBorder="1"/>
    <xf numFmtId="164" fontId="4" fillId="0" borderId="23" xfId="0" applyNumberFormat="1" applyFont="1" applyBorder="1" applyAlignment="1">
      <alignment horizontal="center"/>
    </xf>
    <xf numFmtId="0" fontId="4" fillId="0" borderId="24" xfId="0" applyFont="1" applyBorder="1" applyAlignment="1">
      <alignment horizontal="center"/>
    </xf>
    <xf numFmtId="44" fontId="9" fillId="0" borderId="25" xfId="0" applyNumberFormat="1" applyFont="1" applyBorder="1" applyAlignment="1">
      <alignment horizontal="center"/>
    </xf>
    <xf numFmtId="44" fontId="9" fillId="0" borderId="26" xfId="0" applyNumberFormat="1" applyFont="1" applyBorder="1" applyAlignment="1">
      <alignment horizontal="center"/>
    </xf>
    <xf numFmtId="164" fontId="1" fillId="3" borderId="25" xfId="0" applyNumberFormat="1" applyFont="1" applyFill="1" applyBorder="1" applyAlignment="1">
      <alignment horizontal="center"/>
    </xf>
    <xf numFmtId="0" fontId="1" fillId="3" borderId="26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27" xfId="0" applyFont="1" applyBorder="1" applyAlignment="1">
      <alignment horizontal="center" wrapText="1"/>
    </xf>
    <xf numFmtId="0" fontId="2" fillId="0" borderId="28" xfId="0" applyFont="1" applyBorder="1" applyAlignment="1">
      <alignment horizontal="center" wrapText="1"/>
    </xf>
    <xf numFmtId="0" fontId="2" fillId="0" borderId="2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219074</xdr:colOff>
      <xdr:row>0</xdr:row>
      <xdr:rowOff>13607</xdr:rowOff>
    </xdr:from>
    <xdr:to>
      <xdr:col>0</xdr:col>
      <xdr:colOff>3001291</xdr:colOff>
      <xdr:row>2</xdr:row>
      <xdr:rowOff>68036</xdr:rowOff>
    </xdr:to>
    <xdr:pic>
      <xdr:nvPicPr>
        <xdr:cNvPr id="4" name="Imagen 1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4" y="13607"/>
          <a:ext cx="2782217" cy="4354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9"/>
  <sheetViews>
    <sheetView tabSelected="1" zoomScale="77" zoomScaleNormal="77" workbookViewId="0">
      <selection activeCell="L15" sqref="L15:M15"/>
    </sheetView>
  </sheetViews>
  <sheetFormatPr baseColWidth="10" defaultRowHeight="15" x14ac:dyDescent="0.25"/>
  <cols>
    <col min="1" max="1" width="60.7109375" bestFit="1" customWidth="1"/>
    <col min="2" max="2" width="15.28515625" customWidth="1"/>
    <col min="3" max="3" width="22.42578125" customWidth="1"/>
    <col min="4" max="4" width="19.85546875" customWidth="1"/>
    <col min="5" max="5" width="14.42578125" customWidth="1"/>
    <col min="6" max="10" width="19.140625" customWidth="1"/>
    <col min="11" max="16" width="19.5703125" customWidth="1"/>
    <col min="17" max="17" width="15.140625" bestFit="1" customWidth="1"/>
    <col min="18" max="18" width="14.28515625" bestFit="1" customWidth="1"/>
    <col min="19" max="19" width="13.28515625" bestFit="1" customWidth="1"/>
    <col min="20" max="20" width="16.7109375" bestFit="1" customWidth="1"/>
  </cols>
  <sheetData>
    <row r="1" spans="1:18" ht="15" customHeight="1" x14ac:dyDescent="0.25">
      <c r="A1" s="62"/>
      <c r="B1" s="62"/>
      <c r="C1" s="62"/>
      <c r="E1" s="3"/>
      <c r="F1" s="61" t="s">
        <v>8</v>
      </c>
      <c r="G1" s="61"/>
      <c r="H1" s="61"/>
      <c r="I1" s="61"/>
      <c r="J1" s="61"/>
      <c r="K1" s="61"/>
      <c r="L1" s="32"/>
      <c r="M1" s="32"/>
      <c r="N1" s="32"/>
      <c r="O1" s="32"/>
      <c r="P1" s="32"/>
      <c r="Q1" s="5" t="s">
        <v>5</v>
      </c>
      <c r="R1" s="6" t="s">
        <v>7</v>
      </c>
    </row>
    <row r="2" spans="1:18" x14ac:dyDescent="0.25">
      <c r="A2" s="62"/>
      <c r="B2" s="62"/>
      <c r="C2" s="62"/>
      <c r="D2" s="3"/>
      <c r="E2" s="3"/>
      <c r="F2" s="61"/>
      <c r="G2" s="61"/>
      <c r="H2" s="61"/>
      <c r="I2" s="61"/>
      <c r="J2" s="61"/>
      <c r="K2" s="61"/>
      <c r="L2" s="32"/>
      <c r="M2" s="32"/>
      <c r="N2" s="32"/>
      <c r="O2" s="32"/>
      <c r="P2" s="32"/>
      <c r="Q2" s="60" t="s">
        <v>6</v>
      </c>
      <c r="R2" s="61">
        <v>1</v>
      </c>
    </row>
    <row r="3" spans="1:18" s="1" customFormat="1" x14ac:dyDescent="0.2">
      <c r="A3" s="62"/>
      <c r="B3" s="62"/>
      <c r="C3" s="62"/>
      <c r="D3" s="3"/>
      <c r="E3" s="3"/>
      <c r="F3" s="61"/>
      <c r="G3" s="61"/>
      <c r="H3" s="61"/>
      <c r="I3" s="61"/>
      <c r="J3" s="61"/>
      <c r="K3" s="61"/>
      <c r="L3" s="32"/>
      <c r="M3" s="32"/>
      <c r="N3" s="32"/>
      <c r="O3" s="32"/>
      <c r="P3" s="32"/>
      <c r="Q3" s="60"/>
      <c r="R3" s="61"/>
    </row>
    <row r="4" spans="1:18" ht="15.75" thickBot="1" x14ac:dyDescent="0.3"/>
    <row r="5" spans="1:18" s="1" customFormat="1" ht="21.75" customHeight="1" thickBot="1" x14ac:dyDescent="0.25">
      <c r="A5" s="63" t="s">
        <v>35</v>
      </c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64"/>
      <c r="Q5" s="64"/>
      <c r="R5" s="65"/>
    </row>
    <row r="6" spans="1:18" s="2" customFormat="1" ht="33" customHeight="1" thickBot="1" x14ac:dyDescent="0.25">
      <c r="A6" s="66" t="s">
        <v>2</v>
      </c>
      <c r="B6" s="68" t="s">
        <v>30</v>
      </c>
      <c r="C6" s="69"/>
      <c r="D6" s="69"/>
      <c r="E6" s="69"/>
      <c r="F6" s="70"/>
      <c r="G6" s="68" t="s">
        <v>33</v>
      </c>
      <c r="H6" s="69"/>
      <c r="I6" s="69"/>
      <c r="J6" s="69"/>
      <c r="K6" s="70"/>
      <c r="L6" s="71" t="s">
        <v>3</v>
      </c>
      <c r="M6" s="72"/>
    </row>
    <row r="7" spans="1:18" s="25" customFormat="1" ht="42" customHeight="1" thickBot="1" x14ac:dyDescent="0.25">
      <c r="A7" s="67"/>
      <c r="B7" s="41" t="s">
        <v>0</v>
      </c>
      <c r="C7" s="4" t="s">
        <v>13</v>
      </c>
      <c r="D7" s="44" t="s">
        <v>13</v>
      </c>
      <c r="E7" s="4" t="s">
        <v>14</v>
      </c>
      <c r="F7" s="26" t="s">
        <v>22</v>
      </c>
      <c r="G7" s="41" t="s">
        <v>0</v>
      </c>
      <c r="H7" s="4" t="s">
        <v>13</v>
      </c>
      <c r="I7" s="44" t="s">
        <v>13</v>
      </c>
      <c r="J7" s="4" t="s">
        <v>14</v>
      </c>
      <c r="K7" s="26" t="s">
        <v>22</v>
      </c>
      <c r="L7" s="73"/>
      <c r="M7" s="74"/>
    </row>
    <row r="8" spans="1:18" s="1" customFormat="1" ht="21.75" customHeight="1" thickBot="1" x14ac:dyDescent="0.25">
      <c r="A8" s="35" t="s">
        <v>25</v>
      </c>
      <c r="B8" s="7">
        <v>150</v>
      </c>
      <c r="C8" s="42">
        <f>+D8/B8</f>
        <v>50000</v>
      </c>
      <c r="D8" s="9">
        <v>7500000</v>
      </c>
      <c r="E8" s="9">
        <v>0</v>
      </c>
      <c r="F8" s="43">
        <f t="shared" ref="F8:F15" si="0">+D8+E8</f>
        <v>7500000</v>
      </c>
      <c r="G8" s="7">
        <v>150</v>
      </c>
      <c r="H8" s="42">
        <f>+I8/G8</f>
        <v>44256.666666666664</v>
      </c>
      <c r="I8" s="50">
        <v>6638500</v>
      </c>
      <c r="J8" s="9">
        <v>0</v>
      </c>
      <c r="K8" s="43">
        <f t="shared" ref="K8:K15" si="1">+I8+J8</f>
        <v>6638500</v>
      </c>
      <c r="L8" s="54">
        <f>+(F8+K8)/2</f>
        <v>7069250</v>
      </c>
      <c r="M8" s="55"/>
      <c r="N8" s="30"/>
    </row>
    <row r="9" spans="1:18" s="1" customFormat="1" ht="21.75" customHeight="1" thickBot="1" x14ac:dyDescent="0.25">
      <c r="A9" s="27" t="s">
        <v>23</v>
      </c>
      <c r="B9" s="8">
        <v>300</v>
      </c>
      <c r="C9" s="40">
        <f t="shared" ref="C9:C15" si="2">+D9/B9</f>
        <v>50000</v>
      </c>
      <c r="D9" s="9">
        <v>15000000</v>
      </c>
      <c r="E9" s="9">
        <v>0</v>
      </c>
      <c r="F9" s="36">
        <f t="shared" si="0"/>
        <v>15000000</v>
      </c>
      <c r="G9" s="8">
        <v>300</v>
      </c>
      <c r="H9" s="40">
        <f t="shared" ref="H9:H15" si="3">+I9/G9</f>
        <v>36166.666666666664</v>
      </c>
      <c r="I9" s="50">
        <v>10850000</v>
      </c>
      <c r="J9" s="9">
        <v>0</v>
      </c>
      <c r="K9" s="36">
        <f t="shared" si="1"/>
        <v>10850000</v>
      </c>
      <c r="L9" s="54">
        <f t="shared" ref="L9:L15" si="4">+(F9+K9)/2</f>
        <v>12925000</v>
      </c>
      <c r="M9" s="55"/>
    </row>
    <row r="10" spans="1:18" s="1" customFormat="1" ht="21.75" customHeight="1" thickBot="1" x14ac:dyDescent="0.25">
      <c r="A10" s="27" t="s">
        <v>26</v>
      </c>
      <c r="B10" s="8">
        <v>150</v>
      </c>
      <c r="C10" s="40">
        <f t="shared" si="2"/>
        <v>51550</v>
      </c>
      <c r="D10" s="9">
        <v>7732500</v>
      </c>
      <c r="E10" s="9">
        <v>0</v>
      </c>
      <c r="F10" s="36">
        <f t="shared" si="0"/>
        <v>7732500</v>
      </c>
      <c r="G10" s="8">
        <v>150</v>
      </c>
      <c r="H10" s="40">
        <f t="shared" si="3"/>
        <v>140000</v>
      </c>
      <c r="I10" s="50">
        <v>21000000</v>
      </c>
      <c r="J10" s="9">
        <v>0</v>
      </c>
      <c r="K10" s="36">
        <f t="shared" si="1"/>
        <v>21000000</v>
      </c>
      <c r="L10" s="54">
        <f t="shared" si="4"/>
        <v>14366250</v>
      </c>
      <c r="M10" s="55"/>
    </row>
    <row r="11" spans="1:18" s="1" customFormat="1" ht="21.75" customHeight="1" thickBot="1" x14ac:dyDescent="0.25">
      <c r="A11" s="27" t="s">
        <v>24</v>
      </c>
      <c r="B11" s="8">
        <v>150</v>
      </c>
      <c r="C11" s="40">
        <f t="shared" si="2"/>
        <v>30000</v>
      </c>
      <c r="D11" s="9">
        <v>4500000</v>
      </c>
      <c r="E11" s="9">
        <v>0</v>
      </c>
      <c r="F11" s="36">
        <f t="shared" si="0"/>
        <v>4500000</v>
      </c>
      <c r="G11" s="8">
        <v>150</v>
      </c>
      <c r="H11" s="40">
        <f t="shared" si="3"/>
        <v>73333.333333333328</v>
      </c>
      <c r="I11" s="50">
        <v>11000000</v>
      </c>
      <c r="J11" s="9">
        <v>0</v>
      </c>
      <c r="K11" s="36">
        <f t="shared" si="1"/>
        <v>11000000</v>
      </c>
      <c r="L11" s="54">
        <f t="shared" si="4"/>
        <v>7750000</v>
      </c>
      <c r="M11" s="55"/>
    </row>
    <row r="12" spans="1:18" s="1" customFormat="1" ht="30.75" customHeight="1" thickBot="1" x14ac:dyDescent="0.25">
      <c r="A12" s="28" t="s">
        <v>27</v>
      </c>
      <c r="B12" s="8">
        <v>45</v>
      </c>
      <c r="C12" s="40">
        <f t="shared" si="2"/>
        <v>288333.33333333331</v>
      </c>
      <c r="D12" s="9">
        <v>12975000</v>
      </c>
      <c r="E12" s="9">
        <v>0</v>
      </c>
      <c r="F12" s="36">
        <f t="shared" si="0"/>
        <v>12975000</v>
      </c>
      <c r="G12" s="8">
        <v>45</v>
      </c>
      <c r="H12" s="52">
        <f t="shared" si="3"/>
        <v>111111.11111111111</v>
      </c>
      <c r="I12" s="9">
        <v>5000000</v>
      </c>
      <c r="J12" s="9">
        <v>0</v>
      </c>
      <c r="K12" s="36">
        <f t="shared" si="1"/>
        <v>5000000</v>
      </c>
      <c r="L12" s="54">
        <f t="shared" si="4"/>
        <v>8987500</v>
      </c>
      <c r="M12" s="55"/>
    </row>
    <row r="13" spans="1:18" s="1" customFormat="1" ht="32.25" customHeight="1" thickBot="1" x14ac:dyDescent="0.25">
      <c r="A13" s="51" t="s">
        <v>34</v>
      </c>
      <c r="B13" s="33">
        <v>150</v>
      </c>
      <c r="C13" s="40">
        <f t="shared" si="2"/>
        <v>90000</v>
      </c>
      <c r="D13" s="9">
        <v>13500000</v>
      </c>
      <c r="E13" s="9">
        <v>0</v>
      </c>
      <c r="F13" s="36">
        <f t="shared" si="0"/>
        <v>13500000</v>
      </c>
      <c r="G13" s="33">
        <v>150</v>
      </c>
      <c r="H13" s="40">
        <f t="shared" si="3"/>
        <v>46000</v>
      </c>
      <c r="I13" s="50">
        <v>6900000</v>
      </c>
      <c r="J13" s="9">
        <v>0</v>
      </c>
      <c r="K13" s="36">
        <f t="shared" si="1"/>
        <v>6900000</v>
      </c>
      <c r="L13" s="54">
        <f t="shared" si="4"/>
        <v>10200000</v>
      </c>
      <c r="M13" s="55"/>
    </row>
    <row r="14" spans="1:18" s="1" customFormat="1" ht="28.5" customHeight="1" thickBot="1" x14ac:dyDescent="0.25">
      <c r="A14" s="28" t="s">
        <v>28</v>
      </c>
      <c r="B14" s="8">
        <v>11</v>
      </c>
      <c r="C14" s="40">
        <f t="shared" si="2"/>
        <v>115000</v>
      </c>
      <c r="D14" s="9">
        <v>1265000</v>
      </c>
      <c r="E14" s="9">
        <v>0</v>
      </c>
      <c r="F14" s="36">
        <f t="shared" si="0"/>
        <v>1265000</v>
      </c>
      <c r="G14" s="8">
        <v>11</v>
      </c>
      <c r="H14" s="40">
        <f t="shared" si="3"/>
        <v>136363.63636363635</v>
      </c>
      <c r="I14" s="50">
        <v>1500000</v>
      </c>
      <c r="J14" s="9">
        <v>0</v>
      </c>
      <c r="K14" s="36">
        <f t="shared" si="1"/>
        <v>1500000</v>
      </c>
      <c r="L14" s="54">
        <f t="shared" si="4"/>
        <v>1382500</v>
      </c>
      <c r="M14" s="55"/>
    </row>
    <row r="15" spans="1:18" s="1" customFormat="1" ht="28.5" customHeight="1" thickBot="1" x14ac:dyDescent="0.25">
      <c r="A15" s="45" t="s">
        <v>29</v>
      </c>
      <c r="B15" s="46">
        <v>1</v>
      </c>
      <c r="C15" s="40">
        <f t="shared" si="2"/>
        <v>1800000</v>
      </c>
      <c r="D15" s="9">
        <v>1800000</v>
      </c>
      <c r="E15" s="9">
        <v>0</v>
      </c>
      <c r="F15" s="36">
        <f t="shared" si="0"/>
        <v>1800000</v>
      </c>
      <c r="G15" s="46">
        <v>1</v>
      </c>
      <c r="H15" s="40">
        <f t="shared" si="3"/>
        <v>1500000</v>
      </c>
      <c r="I15" s="50">
        <v>1500000</v>
      </c>
      <c r="J15" s="9">
        <v>0</v>
      </c>
      <c r="K15" s="36">
        <f t="shared" si="1"/>
        <v>1500000</v>
      </c>
      <c r="L15" s="54">
        <f t="shared" si="4"/>
        <v>1650000</v>
      </c>
      <c r="M15" s="55"/>
    </row>
    <row r="16" spans="1:18" s="1" customFormat="1" ht="16.5" thickBot="1" x14ac:dyDescent="0.3">
      <c r="A16" s="29" t="s">
        <v>4</v>
      </c>
      <c r="B16" s="10"/>
      <c r="C16" s="37"/>
      <c r="D16" s="38"/>
      <c r="E16" s="38"/>
      <c r="F16" s="39">
        <f>SUM(F8:F15)</f>
        <v>64272500</v>
      </c>
      <c r="G16" s="34"/>
      <c r="H16" s="10"/>
      <c r="I16" s="10"/>
      <c r="J16" s="10"/>
      <c r="K16" s="11">
        <f>SUM(K8:K15)</f>
        <v>64388500</v>
      </c>
      <c r="L16" s="58">
        <f>SUM(L8:M15)</f>
        <v>64330500</v>
      </c>
      <c r="M16" s="59">
        <f>SUM(M8:M14)</f>
        <v>0</v>
      </c>
      <c r="O16" s="49" t="s">
        <v>32</v>
      </c>
    </row>
    <row r="17" spans="1:17" ht="15.75" thickBot="1" x14ac:dyDescent="0.3">
      <c r="C17" s="12"/>
      <c r="K17" s="48" t="s">
        <v>31</v>
      </c>
      <c r="L17" s="56">
        <f>O17-L16</f>
        <v>58140</v>
      </c>
      <c r="M17" s="57"/>
      <c r="O17" s="53">
        <v>64388640</v>
      </c>
    </row>
    <row r="18" spans="1:17" x14ac:dyDescent="0.25">
      <c r="D18" s="31"/>
      <c r="F18" s="31"/>
      <c r="Q18" s="31"/>
    </row>
    <row r="19" spans="1:17" x14ac:dyDescent="0.25">
      <c r="A19" s="47"/>
      <c r="D19" s="31"/>
      <c r="F19" s="31"/>
      <c r="Q19" s="31"/>
    </row>
  </sheetData>
  <mergeCells count="19">
    <mergeCell ref="L9:M9"/>
    <mergeCell ref="L10:M10"/>
    <mergeCell ref="L11:M11"/>
    <mergeCell ref="A6:A7"/>
    <mergeCell ref="B6:F6"/>
    <mergeCell ref="L6:M7"/>
    <mergeCell ref="L8:M8"/>
    <mergeCell ref="G6:K6"/>
    <mergeCell ref="Q2:Q3"/>
    <mergeCell ref="R2:R3"/>
    <mergeCell ref="A1:C3"/>
    <mergeCell ref="F1:K3"/>
    <mergeCell ref="A5:R5"/>
    <mergeCell ref="L12:M12"/>
    <mergeCell ref="L13:M13"/>
    <mergeCell ref="L14:M14"/>
    <mergeCell ref="L15:M15"/>
    <mergeCell ref="L17:M17"/>
    <mergeCell ref="L16:M16"/>
  </mergeCells>
  <printOptions horizontalCentered="1"/>
  <pageMargins left="0.51181102362204722" right="0.51181102362204722" top="0.35433070866141736" bottom="0.35433070866141736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G9"/>
  <sheetViews>
    <sheetView workbookViewId="0">
      <selection activeCell="B2" sqref="B2:G9"/>
    </sheetView>
  </sheetViews>
  <sheetFormatPr baseColWidth="10" defaultRowHeight="15" x14ac:dyDescent="0.25"/>
  <cols>
    <col min="1" max="1" width="2.7109375" customWidth="1"/>
    <col min="2" max="2" width="56.5703125" bestFit="1" customWidth="1"/>
    <col min="4" max="4" width="13" bestFit="1" customWidth="1"/>
    <col min="5" max="5" width="12.140625" hidden="1" customWidth="1"/>
    <col min="6" max="6" width="13" bestFit="1" customWidth="1"/>
    <col min="7" max="7" width="15.5703125" bestFit="1" customWidth="1"/>
  </cols>
  <sheetData>
    <row r="1" spans="2:7" ht="15.75" thickBot="1" x14ac:dyDescent="0.3"/>
    <row r="2" spans="2:7" s="13" customFormat="1" ht="75" x14ac:dyDescent="0.25">
      <c r="B2" s="22" t="s">
        <v>15</v>
      </c>
      <c r="C2" s="23" t="s">
        <v>0</v>
      </c>
      <c r="D2" s="23" t="s">
        <v>20</v>
      </c>
      <c r="E2" s="23" t="s">
        <v>16</v>
      </c>
      <c r="F2" s="23" t="s">
        <v>21</v>
      </c>
      <c r="G2" s="24" t="s">
        <v>1</v>
      </c>
    </row>
    <row r="3" spans="2:7" x14ac:dyDescent="0.25">
      <c r="B3" s="16" t="s">
        <v>9</v>
      </c>
      <c r="C3" s="14">
        <v>140</v>
      </c>
      <c r="D3" s="15">
        <v>64000</v>
      </c>
      <c r="E3" s="15">
        <f>(D3*19%)</f>
        <v>12160</v>
      </c>
      <c r="F3" s="15">
        <f>D3+E3</f>
        <v>76160</v>
      </c>
      <c r="G3" s="17">
        <f>F3*C3</f>
        <v>10662400</v>
      </c>
    </row>
    <row r="4" spans="2:7" x14ac:dyDescent="0.25">
      <c r="B4" s="16" t="s">
        <v>10</v>
      </c>
      <c r="C4" s="14">
        <v>140</v>
      </c>
      <c r="D4" s="15">
        <v>67000</v>
      </c>
      <c r="E4" s="15">
        <f t="shared" ref="E4:E8" si="0">(D4*19%)</f>
        <v>12730</v>
      </c>
      <c r="F4" s="15">
        <f t="shared" ref="F4:F8" si="1">D4+E4</f>
        <v>79730</v>
      </c>
      <c r="G4" s="17">
        <f t="shared" ref="G4:G8" si="2">F4*C4</f>
        <v>11162200</v>
      </c>
    </row>
    <row r="5" spans="2:7" x14ac:dyDescent="0.25">
      <c r="B5" s="16" t="s">
        <v>17</v>
      </c>
      <c r="C5" s="14">
        <v>108</v>
      </c>
      <c r="D5" s="15">
        <v>63000</v>
      </c>
      <c r="E5" s="15">
        <f t="shared" si="0"/>
        <v>11970</v>
      </c>
      <c r="F5" s="15">
        <f t="shared" si="1"/>
        <v>74970</v>
      </c>
      <c r="G5" s="17">
        <f t="shared" si="2"/>
        <v>8096760</v>
      </c>
    </row>
    <row r="6" spans="2:7" x14ac:dyDescent="0.25">
      <c r="B6" s="16" t="s">
        <v>11</v>
      </c>
      <c r="C6" s="14">
        <v>140</v>
      </c>
      <c r="D6" s="15">
        <v>42000</v>
      </c>
      <c r="E6" s="15">
        <f t="shared" si="0"/>
        <v>7980</v>
      </c>
      <c r="F6" s="15">
        <f t="shared" si="1"/>
        <v>49980</v>
      </c>
      <c r="G6" s="17">
        <f t="shared" si="2"/>
        <v>6997200</v>
      </c>
    </row>
    <row r="7" spans="2:7" x14ac:dyDescent="0.25">
      <c r="B7" s="16" t="s">
        <v>18</v>
      </c>
      <c r="C7" s="14">
        <v>140</v>
      </c>
      <c r="D7" s="15">
        <v>90700</v>
      </c>
      <c r="E7" s="15">
        <f t="shared" si="0"/>
        <v>17233</v>
      </c>
      <c r="F7" s="15">
        <f t="shared" si="1"/>
        <v>107933</v>
      </c>
      <c r="G7" s="17">
        <f t="shared" si="2"/>
        <v>15110620</v>
      </c>
    </row>
    <row r="8" spans="2:7" x14ac:dyDescent="0.25">
      <c r="B8" s="16" t="s">
        <v>12</v>
      </c>
      <c r="C8" s="14">
        <v>140</v>
      </c>
      <c r="D8" s="15">
        <v>50420</v>
      </c>
      <c r="E8" s="15">
        <f t="shared" si="0"/>
        <v>9579.7999999999993</v>
      </c>
      <c r="F8" s="15">
        <f t="shared" si="1"/>
        <v>59999.8</v>
      </c>
      <c r="G8" s="17">
        <f t="shared" si="2"/>
        <v>8399972</v>
      </c>
    </row>
    <row r="9" spans="2:7" ht="15.75" thickBot="1" x14ac:dyDescent="0.3">
      <c r="B9" s="18" t="s">
        <v>19</v>
      </c>
      <c r="C9" s="19"/>
      <c r="D9" s="20"/>
      <c r="E9" s="19"/>
      <c r="F9" s="19"/>
      <c r="G9" s="21">
        <f>SUM(G3:G8)</f>
        <v>60429152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Hoja1</vt:lpstr>
    </vt:vector>
  </TitlesOfParts>
  <Company>FBSCGR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cmendez</dc:creator>
  <cp:lastModifiedBy>Marialejandra Suárez Pinedo</cp:lastModifiedBy>
  <cp:lastPrinted>2023-07-11T20:01:11Z</cp:lastPrinted>
  <dcterms:created xsi:type="dcterms:W3CDTF">2013-03-09T20:48:10Z</dcterms:created>
  <dcterms:modified xsi:type="dcterms:W3CDTF">2026-04-23T19:56:30Z</dcterms:modified>
</cp:coreProperties>
</file>