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esapedu-my.sharepoint.com/personal/yehimy_santos_esap_edu_co/Documents/DOCUMENTOS 2026/CONTRATOS/MIN 001 AREAS PROTEGIDAS/PDF 2/"/>
    </mc:Choice>
  </mc:AlternateContent>
  <xr:revisionPtr revIDLastSave="1" documentId="8_{603E5EA9-BE8D-4334-9214-807A4E860CC8}" xr6:coauthVersionLast="47" xr6:coauthVersionMax="47" xr10:uidLastSave="{FA2AE4AD-9FAC-41AB-B31D-0DA30336EABE}"/>
  <bookViews>
    <workbookView xWindow="-120" yWindow="-120" windowWidth="29040" windowHeight="15720" xr2:uid="{00000000-000D-0000-FFFF-FFFF00000000}"/>
  </bookViews>
  <sheets>
    <sheet name="ESTUDIO DE MERCADO" sheetId="5" r:id="rId1"/>
    <sheet name="HISTORICOS" sheetId="7" r:id="rId2"/>
    <sheet name="CHECK" sheetId="6" state="hidden" r:id="rId3"/>
  </sheets>
  <externalReferences>
    <externalReference r:id="rId4"/>
    <externalReference r:id="rId5"/>
  </externalReferences>
  <definedNames>
    <definedName name="_xlnm._FilterDatabase" localSheetId="0" hidden="1">'ESTUDIO DE MERCADO'!$B$13:$C$14</definedName>
    <definedName name="_Toc142514101">'[1]ESTUDIO DE MERCADO'!#REF!</definedName>
    <definedName name="_xlnm.Print_Area" localSheetId="0">'ESTUDIO DE MERCADO'!$A$1:$Q$25</definedName>
    <definedName name="IMP.">[2]Pivot!$D$21</definedName>
    <definedName name="TRM">[2]Pivot!$D$2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4" i="5" l="1"/>
  <c r="N14" i="5"/>
  <c r="L14" i="5"/>
  <c r="M14" i="5" s="1"/>
  <c r="K14" i="5"/>
  <c r="I14" i="5"/>
  <c r="H14" i="5"/>
  <c r="G14" i="5"/>
  <c r="J14" i="5" s="1"/>
  <c r="F15" i="5" l="1"/>
  <c r="C13" i="7"/>
  <c r="G15" i="5" l="1"/>
  <c r="L10" i="7" l="1"/>
  <c r="M10" i="7" s="1"/>
  <c r="L9" i="7"/>
  <c r="M9" i="7" s="1"/>
  <c r="L8" i="7"/>
  <c r="M8" i="7" s="1"/>
  <c r="L7" i="7"/>
  <c r="M7" i="7" s="1"/>
  <c r="L6" i="7"/>
  <c r="M6" i="7" s="1"/>
  <c r="I9" i="7"/>
  <c r="G8" i="7"/>
  <c r="E7" i="7"/>
  <c r="F7" i="7" s="1"/>
  <c r="G7" i="7" s="1"/>
  <c r="H7" i="7" s="1"/>
  <c r="I7" i="7" s="1"/>
  <c r="J7" i="7" s="1"/>
  <c r="K7" i="7" s="1"/>
  <c r="D6" i="7"/>
  <c r="E6" i="7" s="1"/>
  <c r="P15" i="5" l="1"/>
  <c r="N15" i="5"/>
  <c r="L15" i="5"/>
  <c r="F6" i="7"/>
  <c r="G6" i="7" s="1"/>
  <c r="K9" i="7"/>
  <c r="H8" i="7"/>
  <c r="I8" i="7" s="1"/>
  <c r="J9" i="7"/>
  <c r="M15" i="5" l="1"/>
  <c r="J8" i="7"/>
  <c r="K8" i="7" s="1"/>
  <c r="H6" i="7"/>
  <c r="I6" i="7" s="1"/>
  <c r="Q14" i="5"/>
  <c r="Q15" i="5" s="1"/>
  <c r="O14" i="5"/>
  <c r="O15" i="5" s="1"/>
  <c r="J6" i="7" l="1"/>
  <c r="K6" i="7" s="1"/>
</calcChain>
</file>

<file path=xl/sharedStrings.xml><?xml version="1.0" encoding="utf-8"?>
<sst xmlns="http://schemas.openxmlformats.org/spreadsheetml/2006/main" count="98" uniqueCount="92">
  <si>
    <t>PLANTILLA
ESTUDIO DE MERCADO</t>
  </si>
  <si>
    <t>CÓDIGO:</t>
  </si>
  <si>
    <t>VERSIÓN:</t>
  </si>
  <si>
    <t>FECHA</t>
  </si>
  <si>
    <t>Proceso: Gestión Financiera</t>
  </si>
  <si>
    <t>Documento de referencia: Instructivo Estructuración Financiera y Económica de los Porcesos Contractuales; Manual de Contratación</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</si>
  <si>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</si>
  <si>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</si>
  <si>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</si>
  <si>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</si>
  <si>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</si>
  <si>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</si>
  <si>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</si>
  <si>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</si>
  <si>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</si>
  <si>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</si>
  <si>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</si>
  <si>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</si>
  <si>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</si>
  <si>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</si>
  <si>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</si>
  <si>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</si>
  <si>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</si>
  <si>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</si>
  <si>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</si>
  <si>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 xml:space="preserve">APROBADO POR </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</si>
  <si>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</si>
  <si>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</si>
  <si>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</si>
  <si>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</si>
  <si>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</si>
  <si>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</si>
  <si>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</si>
  <si>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</si>
  <si>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</si>
  <si>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</si>
  <si>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</si>
  <si>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</si>
  <si>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</si>
  <si>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</si>
  <si>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</si>
  <si>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</si>
  <si>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</si>
  <si>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</si>
  <si>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</si>
  <si>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</si>
  <si>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</si>
  <si>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</si>
  <si>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</si>
  <si>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</si>
  <si>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</si>
  <si>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</si>
  <si>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</si>
  <si>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</si>
  <si>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</si>
  <si>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</si>
  <si>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</si>
  <si>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</si>
  <si>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</si>
  <si>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</si>
  <si>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</si>
  <si>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</si>
  <si>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</si>
  <si>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</si>
  <si>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</si>
  <si>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</si>
  <si>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</si>
  <si>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</si>
  <si>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</si>
  <si>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HISTORICO</t>
  </si>
  <si>
    <t>IPC 2020</t>
  </si>
  <si>
    <t>VALOR 2020</t>
  </si>
  <si>
    <t>IPC a Dic-2021</t>
  </si>
  <si>
    <t>VALOR 2021</t>
  </si>
  <si>
    <t>IPC a Dic-2022</t>
  </si>
  <si>
    <t>VALOR 2022</t>
  </si>
  <si>
    <t>IPC a Dic-2023</t>
  </si>
  <si>
    <t>VALOR 2023</t>
  </si>
  <si>
    <t>AÑO</t>
  </si>
  <si>
    <t>VALOR MENSUAL</t>
  </si>
  <si>
    <t>IPC a Dic-2024</t>
  </si>
  <si>
    <t>VALOR 2024</t>
  </si>
  <si>
    <t>MES</t>
  </si>
  <si>
    <t>Prestación del servicio  de área Protegida con persona Natural o Juridica  para atender los casos de emergencias, urgencias médicas y traslado a los miembros de la comunidad Esapista universitaria ( estudiantes, docentes, funcionarios contratistas, proveedores y visitantes), de forma oportuna y exclusivamente en el área geográfica que ocupa la ESAP Territorial Cundinamarca, ubicada en la Carrera 2 No. 20 02 Barrio Fusacatan en Fusagasuga</t>
  </si>
  <si>
    <r>
      <t>Observaciones:</t>
    </r>
    <r>
      <rPr>
        <b/>
        <i/>
        <sz val="26"/>
        <color rgb="FFBFBFBF"/>
        <rFont val="Arial"/>
        <family val="2"/>
      </rPr>
      <t xml:space="preserve"> 
</t>
    </r>
    <r>
      <rPr>
        <sz val="26"/>
        <color rgb="FF000000"/>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geometrica o podada, en la determinación de esta medida, la entidad que está realizando el procedimiento debe tener en cuenta la cantidad de datos con los que cuenta y la distorción que se evidencia en los datos y que no desea tener en cuenta en su análisis. En este análisis no se tomaron en cuenta por contarse con (3) tres datos historicos del proceso y la cotización de un oferente
3.La media aritmética o promedio; esta medida es muy sensible a los datos atipicos pues tan solo uno de los datos puede afectar significativamente su cálculo.
4.En el presente análisis se realizó el cálculo de los rangos inferiores y superiores de los diferentes items para los datos historicos de los procesos anteriores, y la cotización del oferente MULTIASISTIR . Esto con el fin identificar que los datos recolectados, se encuentren tipificados como datos atipicos.Dando como resultado que la cotización del oferente mencionado anteriormente no fuera tomada en cuenta teniendo en cuenta que su valor se encuentra fuero del rango superior de este análisis.</t>
    </r>
    <r>
      <rPr>
        <sz val="26"/>
        <color rgb="FFA6A6A6"/>
        <rFont val="Arial"/>
        <family val="2"/>
      </rPr>
      <t>.</t>
    </r>
    <r>
      <rPr>
        <sz val="26"/>
        <color rgb="FF000000"/>
        <rFont val="Arial"/>
        <family val="2"/>
      </rPr>
      <t xml:space="preserve"> </t>
    </r>
  </si>
  <si>
    <t>OFERTA 1- MULTIASISTIR</t>
  </si>
  <si>
    <r>
      <t xml:space="preserve">Nota: </t>
    </r>
    <r>
      <rPr>
        <sz val="26"/>
        <color rgb="FF000000"/>
        <rFont val="Arial"/>
        <family val="2"/>
      </rPr>
      <t>Una vez realizado el análisis de la cotización y de los valores históricos, la medida estadística adoptada por la ESAP para el desarrollo del proceso corresponde al valor de la única cotización presentada. En consecuencia, el presupuesto oficial estimado asciende a once millones doscientos cincuenta mil pesos M/CTE ($11.250.000).
Se precisa que el presupuesto oficial asignado para la vigencia 2026 es de catorce millones doscientos mil pesos ($14.200.000), valor que se encuentra amparado por el correspondiente CDP.</t>
    </r>
  </si>
  <si>
    <t>Prestar el servicio de área Protegida para atender los casos de emergencias, urgencias médicas y traslado a los miembros de la comunidad Esapista, en el área geográfica que ocupa la Territorial Cundinamarca de la ESAP 2026</t>
  </si>
  <si>
    <t xml:space="preserve">LUZ ANGELA SARMIENTO ANGULO - CONTRATISTA </t>
  </si>
  <si>
    <t>Betty Paola Marin Rivas-Coordinadora Administrativa y financiera</t>
  </si>
  <si>
    <t>JAVIER GUTIERREZ NAVARRO-DIRECTOR</t>
  </si>
  <si>
    <t>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</si>
</sst>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_-* #,##0_-;\-* #,##0_-;_-* &quot;-&quot;??_-;_-@_-"/>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sz val="24"/>
      <color rgb="FF242424"/>
      <name val="Arial"/>
      <family val="2"/>
    </font>
    <font>
      <sz val="24"/>
      <color rgb="FF404040"/>
      <name val="Arial"/>
      <family val="2"/>
    </font>
    <font>
      <b/>
      <sz val="26"/>
      <color rgb="FF000000"/>
      <name val="Arial"/>
      <family val="2"/>
    </font>
    <font>
      <b/>
      <i/>
      <sz val="26"/>
      <color rgb="FFBFBFBF"/>
      <name val="Arial"/>
      <family val="2"/>
    </font>
    <font>
      <sz val="26"/>
      <color rgb="FF000000"/>
      <name val="Arial"/>
      <family val="2"/>
    </font>
    <font>
      <b/>
      <sz val="26"/>
      <color theme="1"/>
      <name val="Arial"/>
      <family val="2"/>
    </font>
    <font>
      <b/>
      <i/>
      <sz val="24"/>
      <color theme="0" tint="-0.34998626667073579"/>
      <name val="Arial"/>
      <family val="2"/>
    </font>
    <font>
      <b/>
      <sz val="28"/>
      <color theme="1"/>
      <name val="Arial"/>
      <family val="2"/>
    </font>
    <font>
      <b/>
      <sz val="28"/>
      <color theme="1"/>
      <name val="Calibri"/>
      <family val="2"/>
      <scheme val="minor"/>
    </font>
    <font>
      <sz val="26"/>
      <color rgb="FFA6A6A6"/>
      <name val="Arial"/>
      <family val="2"/>
    </font>
    <font>
      <i/>
      <sz val="26"/>
      <color theme="0" tint="-0.249977111117893"/>
      <name val="Arial"/>
      <family val="2"/>
    </font>
    <font>
      <sz val="11"/>
      <name val="Calibri"/>
      <family val="2"/>
      <scheme val="minor"/>
    </font>
    <font>
      <sz val="9"/>
      <color rgb="FF000000"/>
      <name val="Arial"/>
      <family val="2"/>
    </font>
  </fonts>
  <fills count="11">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9" tint="0.399975585192419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29">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5" fillId="3"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9" fillId="9"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2" borderId="1" xfId="0" applyFont="1" applyFill="1" applyBorder="1" applyAlignment="1">
      <alignment horizontal="center" vertical="center"/>
    </xf>
    <xf numFmtId="0" fontId="10" fillId="0" borderId="1" xfId="0" applyFont="1" applyBorder="1" applyAlignment="1">
      <alignment horizontal="justify" vertical="center" wrapText="1"/>
    </xf>
    <xf numFmtId="0" fontId="7" fillId="2" borderId="1" xfId="0" applyFont="1" applyFill="1" applyBorder="1" applyAlignment="1">
      <alignment horizontal="center" vertical="center"/>
    </xf>
    <xf numFmtId="164" fontId="7" fillId="0" borderId="1" xfId="0" applyNumberFormat="1" applyFont="1" applyBorder="1" applyAlignment="1" applyProtection="1">
      <alignment horizontal="center" vertical="center"/>
      <protection locked="0"/>
    </xf>
    <xf numFmtId="44" fontId="9" fillId="9" borderId="1" xfId="2" applyFont="1" applyFill="1" applyBorder="1" applyAlignment="1">
      <alignment horizontal="center" vertical="center" wrapText="1"/>
    </xf>
    <xf numFmtId="44" fontId="7" fillId="0" borderId="1" xfId="2" applyFont="1" applyFill="1" applyBorder="1" applyAlignment="1">
      <alignment vertical="center" wrapText="1"/>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11" fillId="2" borderId="0" xfId="0" applyFont="1" applyFill="1" applyAlignment="1">
      <alignment horizontal="left" vertical="center" wrapText="1"/>
    </xf>
    <xf numFmtId="0" fontId="7" fillId="2" borderId="0" xfId="0" applyFont="1" applyFill="1" applyAlignment="1">
      <alignment horizontal="center" vertical="center" wrapText="1"/>
    </xf>
    <xf numFmtId="164" fontId="5" fillId="3" borderId="1" xfId="1" applyNumberFormat="1" applyFont="1" applyFill="1" applyBorder="1" applyAlignment="1" applyProtection="1">
      <alignment horizontal="center" vertical="center"/>
      <protection locked="0"/>
    </xf>
    <xf numFmtId="164" fontId="5" fillId="3" borderId="1" xfId="0" applyNumberFormat="1" applyFont="1" applyFill="1" applyBorder="1" applyAlignment="1" applyProtection="1">
      <alignment horizontal="center" vertical="center"/>
      <protection locked="0"/>
    </xf>
    <xf numFmtId="164" fontId="5" fillId="8" borderId="1" xfId="0" applyNumberFormat="1" applyFont="1" applyFill="1" applyBorder="1" applyAlignment="1" applyProtection="1">
      <alignment horizontal="center" vertical="center"/>
      <protection locked="0"/>
    </xf>
    <xf numFmtId="164" fontId="9" fillId="9" borderId="1" xfId="1" applyNumberFormat="1" applyFont="1" applyFill="1" applyBorder="1" applyAlignment="1" applyProtection="1">
      <alignment horizontal="center" vertical="center"/>
      <protection locked="0"/>
    </xf>
    <xf numFmtId="43" fontId="9" fillId="9" borderId="1" xfId="1" applyFont="1" applyFill="1" applyBorder="1" applyAlignment="1" applyProtection="1">
      <alignment horizontal="center" vertical="center"/>
      <protection locked="0"/>
    </xf>
    <xf numFmtId="164" fontId="9" fillId="0" borderId="1" xfId="1" applyNumberFormat="1" applyFont="1" applyFill="1" applyBorder="1" applyAlignment="1" applyProtection="1">
      <alignment horizontal="center" vertical="center"/>
      <protection locked="0"/>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0" borderId="0" xfId="0" applyFont="1" applyAlignment="1" applyProtection="1">
      <alignment vertical="center"/>
      <protection locked="0"/>
    </xf>
    <xf numFmtId="0" fontId="2" fillId="10" borderId="33" xfId="0" applyFont="1" applyFill="1" applyBorder="1" applyAlignment="1">
      <alignment horizontal="center" vertical="center"/>
    </xf>
    <xf numFmtId="0" fontId="2" fillId="10" borderId="35" xfId="0" applyFont="1" applyFill="1" applyBorder="1" applyAlignment="1">
      <alignment horizontal="center" vertical="center"/>
    </xf>
    <xf numFmtId="0" fontId="2" fillId="10" borderId="36" xfId="0" applyFont="1" applyFill="1" applyBorder="1" applyAlignment="1">
      <alignment horizontal="center" vertical="center" wrapText="1"/>
    </xf>
    <xf numFmtId="10" fontId="2" fillId="0" borderId="36" xfId="0" applyNumberFormat="1" applyFont="1" applyBorder="1" applyAlignment="1">
      <alignment horizontal="center" vertical="center"/>
    </xf>
    <xf numFmtId="0" fontId="0" fillId="0" borderId="1" xfId="0" applyBorder="1" applyAlignment="1">
      <alignment horizontal="center"/>
    </xf>
    <xf numFmtId="42" fontId="21" fillId="0" borderId="1" xfId="3" applyFont="1" applyBorder="1" applyAlignment="1">
      <alignment horizontal="center" vertical="center"/>
    </xf>
    <xf numFmtId="42" fontId="1" fillId="0" borderId="1" xfId="3" applyFont="1" applyBorder="1"/>
    <xf numFmtId="42" fontId="2" fillId="0" borderId="1" xfId="3" applyFont="1" applyBorder="1"/>
    <xf numFmtId="49" fontId="7" fillId="0" borderId="1" xfId="1" applyNumberFormat="1" applyFont="1" applyBorder="1" applyAlignment="1">
      <alignment horizontal="center" vertical="center"/>
    </xf>
    <xf numFmtId="3" fontId="22" fillId="0" borderId="0" xfId="0" applyNumberFormat="1" applyFont="1"/>
    <xf numFmtId="14" fontId="16" fillId="2" borderId="8" xfId="0" applyNumberFormat="1" applyFont="1" applyFill="1" applyBorder="1" applyAlignment="1" applyProtection="1">
      <alignment horizontal="left" vertical="center"/>
      <protection locked="0"/>
    </xf>
    <xf numFmtId="0" fontId="16" fillId="2" borderId="9" xfId="0" applyFont="1" applyFill="1" applyBorder="1" applyAlignment="1" applyProtection="1">
      <alignment horizontal="left" vertical="center"/>
      <protection locked="0"/>
    </xf>
    <xf numFmtId="0" fontId="16" fillId="2" borderId="8" xfId="0" applyFont="1" applyFill="1" applyBorder="1" applyAlignment="1" applyProtection="1">
      <alignment horizontal="left" vertical="center"/>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2" fillId="0" borderId="8" xfId="0" applyFont="1" applyBorder="1" applyAlignment="1" applyProtection="1">
      <alignment vertical="top" wrapText="1"/>
      <protection locked="0"/>
    </xf>
    <xf numFmtId="0" fontId="15" fillId="0" borderId="9" xfId="0" applyFont="1" applyBorder="1" applyAlignment="1" applyProtection="1">
      <alignment vertical="top" wrapText="1"/>
      <protection locked="0"/>
    </xf>
    <xf numFmtId="0" fontId="15" fillId="0" borderId="10" xfId="0" applyFont="1" applyBorder="1" applyAlignment="1" applyProtection="1">
      <alignment vertical="top" wrapText="1"/>
      <protection locked="0"/>
    </xf>
    <xf numFmtId="0" fontId="12" fillId="4" borderId="8" xfId="0" applyFont="1" applyFill="1" applyBorder="1" applyAlignment="1">
      <alignment horizontal="left" vertical="top" wrapText="1"/>
    </xf>
    <xf numFmtId="0" fontId="12" fillId="4" borderId="9" xfId="0" applyFont="1" applyFill="1" applyBorder="1" applyAlignment="1">
      <alignment horizontal="left" vertical="top" wrapText="1"/>
    </xf>
    <xf numFmtId="0" fontId="12" fillId="4" borderId="10" xfId="0" applyFont="1" applyFill="1" applyBorder="1" applyAlignment="1">
      <alignment horizontal="left" vertical="top" wrapText="1"/>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7" fillId="0" borderId="8" xfId="0" applyFont="1" applyBorder="1" applyAlignment="1" applyProtection="1">
      <alignment horizontal="justify" vertical="center" wrapText="1"/>
      <protection locked="0"/>
    </xf>
    <xf numFmtId="0" fontId="7" fillId="0" borderId="9" xfId="0" applyFont="1" applyBorder="1" applyAlignment="1" applyProtection="1">
      <alignment horizontal="justify" vertical="center" wrapText="1"/>
      <protection locked="0"/>
    </xf>
    <xf numFmtId="0" fontId="7" fillId="0" borderId="10" xfId="0" applyFont="1" applyBorder="1" applyAlignment="1" applyProtection="1">
      <alignment horizontal="justify" vertical="center" wrapText="1"/>
      <protection locked="0"/>
    </xf>
    <xf numFmtId="0" fontId="5" fillId="3" borderId="1" xfId="0" applyFont="1" applyFill="1" applyBorder="1" applyAlignment="1">
      <alignment horizontal="center" vertical="center" wrapText="1"/>
    </xf>
    <xf numFmtId="0" fontId="18" fillId="0" borderId="23" xfId="0" applyFont="1" applyBorder="1" applyAlignment="1" applyProtection="1">
      <alignment horizontal="center" vertical="center"/>
      <protection locked="0"/>
    </xf>
    <xf numFmtId="0" fontId="18" fillId="0" borderId="25" xfId="0" applyFont="1" applyBorder="1" applyAlignment="1" applyProtection="1">
      <alignment horizontal="center" vertical="center"/>
      <protection locked="0"/>
    </xf>
    <xf numFmtId="14" fontId="18" fillId="0" borderId="23" xfId="0" applyNumberFormat="1" applyFont="1" applyBorder="1" applyAlignment="1" applyProtection="1">
      <alignment horizontal="center" vertical="center"/>
      <protection locked="0"/>
    </xf>
    <xf numFmtId="14" fontId="18" fillId="0" borderId="25" xfId="0" applyNumberFormat="1" applyFont="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9" fillId="9" borderId="1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20" fillId="0" borderId="0" xfId="0" applyFont="1" applyAlignment="1">
      <alignment horizontal="left"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7" fillId="0" borderId="16"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17" xfId="0" applyFont="1" applyBorder="1" applyAlignment="1">
      <alignment horizontal="center" vertical="center"/>
    </xf>
    <xf numFmtId="0" fontId="17" fillId="0" borderId="21" xfId="0" applyFont="1" applyBorder="1" applyAlignment="1">
      <alignment horizontal="center" vertical="center"/>
    </xf>
    <xf numFmtId="0" fontId="17" fillId="0" borderId="18" xfId="0" applyFont="1" applyBorder="1" applyAlignment="1">
      <alignment horizontal="center" vertical="center"/>
    </xf>
    <xf numFmtId="0" fontId="17" fillId="0" borderId="39" xfId="0" applyFont="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0" fontId="17" fillId="0" borderId="19" xfId="0" applyFont="1" applyBorder="1" applyAlignment="1">
      <alignment horizontal="center" vertical="center"/>
    </xf>
    <xf numFmtId="0" fontId="17" fillId="0" borderId="40" xfId="0" applyFont="1" applyBorder="1" applyAlignment="1">
      <alignment horizontal="center" vertical="center"/>
    </xf>
    <xf numFmtId="0" fontId="17" fillId="0" borderId="20" xfId="0" applyFont="1" applyBorder="1" applyAlignment="1">
      <alignment horizontal="center" vertical="center"/>
    </xf>
    <xf numFmtId="0" fontId="17" fillId="0" borderId="22" xfId="0" applyFont="1" applyBorder="1" applyAlignment="1">
      <alignment horizontal="center" vertical="center"/>
    </xf>
    <xf numFmtId="0" fontId="18" fillId="0" borderId="26" xfId="0" applyFont="1" applyBorder="1" applyAlignment="1" applyProtection="1">
      <alignment horizontal="center" vertical="center"/>
      <protection locked="0"/>
    </xf>
    <xf numFmtId="0" fontId="18" fillId="0" borderId="27" xfId="0" applyFont="1" applyBorder="1" applyAlignment="1" applyProtection="1">
      <alignment horizontal="center" vertical="center"/>
      <protection locked="0"/>
    </xf>
    <xf numFmtId="0" fontId="2" fillId="10" borderId="34" xfId="0" applyFont="1" applyFill="1" applyBorder="1" applyAlignment="1">
      <alignment horizontal="center" vertical="center"/>
    </xf>
    <xf numFmtId="0" fontId="2" fillId="10" borderId="37" xfId="0" applyFont="1" applyFill="1" applyBorder="1" applyAlignment="1">
      <alignment horizontal="center" vertical="center"/>
    </xf>
    <xf numFmtId="0" fontId="2" fillId="10" borderId="31"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33" xfId="0" applyFont="1" applyFill="1" applyBorder="1" applyAlignment="1">
      <alignment horizontal="center" vertical="center"/>
    </xf>
    <xf numFmtId="0" fontId="2" fillId="10" borderId="36" xfId="0" applyFont="1" applyFill="1" applyBorder="1" applyAlignment="1">
      <alignment horizontal="center" vertical="center"/>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2" fillId="6" borderId="11" xfId="0" applyFont="1" applyFill="1" applyBorder="1" applyAlignment="1">
      <alignment horizontal="center"/>
    </xf>
    <xf numFmtId="0" fontId="2" fillId="6" borderId="0" xfId="0" applyFont="1" applyFill="1" applyAlignment="1">
      <alignment horizontal="center"/>
    </xf>
    <xf numFmtId="0" fontId="0" fillId="0" borderId="1" xfId="0" applyBorder="1" applyAlignment="1">
      <alignment horizontal="left"/>
    </xf>
  </cellXfs>
  <cellStyles count="4">
    <cellStyle name="Millares" xfId="1" builtinId="3"/>
    <cellStyle name="Moneda" xfId="2" builtinId="4"/>
    <cellStyle name="Moneda [0]" xfId="3" builtinId="7"/>
    <cellStyle name="Normal" xfId="0" builtinId="0"/>
  </cellStyles>
  <dxfs count="2">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0B077A42-E830-0601-F6FA-F1ABB53F4B77}"/>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angelicam_escobar_esap_edu_co/Documents/ESAP%20-%202025/PROCESOS/AREA%20PROTEGIDA/2024-CUADRO%20ESTUDIO%20DE%20MERCADO%20-%20AREA%20PROTEGIDA%20VF.xlsx" TargetMode="External"/><Relationship Id="rId2" Type="http://schemas.openxmlformats.org/officeDocument/2006/relationships/externalLinkPath" Target="https://esapedu-my.sharepoint.com/personal/angelicam_escobar_esap_edu_co/Documents/ESAP%20-%202025/PROCESOS/AREA%20PROTEGIDA/2024-CUADRO%20ESTUDIO%20DE%20MERCADO%20-%20AREA%20PROTEGIDA%20VF.xlsx" TargetMode="External"/><Relationship Id="rId1" Type="http://schemas.openxmlformats.org/officeDocument/2006/relationships/externalLinkPath" Target="/personal/angelicam_escobar_esap_edu_co/Documents/ESAP%20-%202025/PROCESOS/AREA%20PROTEGIDA/2024-CUADRO%20ESTUDIO%20DE%20MERCADO%20-%20AREA%20PROTEGIDA%20VF.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sintegrales.sharepoint.com/sites/UNDataCenter/Documentos%20compartidos/Informacion_Oppt/Fichas_Tecnicas_Soluciones_2023/ESAP/DRP/BC/BC_V7_ESAP_DRP_25082023.xlsx" TargetMode="External"/><Relationship Id="rId1" Type="http://schemas.openxmlformats.org/officeDocument/2006/relationships/externalLinkPath" Target="https://sintegrales.sharepoint.com/sites/UNDataCenter/Documentos%20compartidos/Informacion_Oppt/Fichas_Tecnicas_Soluciones_2023/ESAP/DRP/BC/BC_V7_ESAP_DRP_2508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STUDIO DE MERCADO"/>
      <sheetName val="HISTORICOS"/>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MO"/>
      <sheetName val="Admin"/>
      <sheetName val="Pivot"/>
      <sheetName val="BC"/>
      <sheetName val="Estimate"/>
      <sheetName val="Customer"/>
      <sheetName val="SKU"/>
      <sheetName val="Matriz"/>
      <sheetName val="PROPUESTA ECONOMICA"/>
    </sheetNames>
    <sheetDataSet>
      <sheetData sheetId="0"/>
      <sheetData sheetId="1"/>
      <sheetData sheetId="2">
        <row r="2">
          <cell r="D2">
            <v>5000</v>
          </cell>
        </row>
        <row r="21">
          <cell r="D21">
            <v>2.0040000000000002E-2</v>
          </cell>
        </row>
      </sheetData>
      <sheetData sheetId="3"/>
      <sheetData sheetId="4"/>
      <sheetData sheetId="5"/>
      <sheetData sheetId="6"/>
      <sheetData sheetId="7"/>
      <sheetData sheetId="8"/>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19681-5F9F-49EA-A3B0-EBAB5E602839}">
  <sheetPr>
    <pageSetUpPr fitToPage="1"/>
  </sheetPr>
  <dimension ref="B1:Q25"/>
  <sheetViews>
    <sheetView showGridLines="0" tabSelected="1" view="pageBreakPreview" topLeftCell="A9" zoomScale="62" zoomScaleNormal="62" zoomScaleSheetLayoutView="62" workbookViewId="0">
      <selection activeCell="G14" sqref="G14"/>
    </sheetView>
  </sheetViews>
  <sheetFormatPr baseColWidth="10" defaultColWidth="11.42578125" defaultRowHeight="15" x14ac:dyDescent="0.25"/>
  <cols>
    <col min="1" max="1" width="2.7109375" style="1" customWidth="1"/>
    <col min="2" max="2" width="14" style="5" customWidth="1"/>
    <col min="3" max="3" width="102.140625" style="2" customWidth="1"/>
    <col min="4" max="4" width="64.7109375" style="2" customWidth="1"/>
    <col min="5" max="5" width="40.140625" customWidth="1"/>
    <col min="6" max="7" width="45.7109375" style="4" customWidth="1"/>
    <col min="8" max="11" width="40.7109375" style="4" customWidth="1"/>
    <col min="12" max="12" width="44.28515625" style="4" customWidth="1"/>
    <col min="13" max="13" width="53.28515625" style="4" customWidth="1"/>
    <col min="14" max="14" width="47.5703125" style="1" customWidth="1"/>
    <col min="15" max="15" width="45.42578125" style="1" customWidth="1"/>
    <col min="16" max="17" width="40.7109375" style="1" customWidth="1"/>
    <col min="18" max="18" width="30.7109375" style="1" customWidth="1"/>
    <col min="19" max="16384" width="11.42578125" style="1"/>
  </cols>
  <sheetData>
    <row r="1" spans="2:17" ht="69" customHeight="1" thickBot="1" x14ac:dyDescent="0.3">
      <c r="B1" s="93"/>
      <c r="C1" s="94"/>
      <c r="D1" s="95"/>
      <c r="E1" s="102" t="s">
        <v>0</v>
      </c>
      <c r="F1" s="103"/>
      <c r="G1" s="103"/>
      <c r="H1" s="104"/>
      <c r="I1" s="104"/>
      <c r="J1" s="104"/>
      <c r="K1" s="104"/>
      <c r="L1" s="104"/>
      <c r="M1" s="105"/>
      <c r="N1" s="114" t="s">
        <v>1</v>
      </c>
      <c r="O1" s="115"/>
      <c r="P1" s="80" t="s">
        <v>68</v>
      </c>
      <c r="Q1" s="81"/>
    </row>
    <row r="2" spans="2:17" ht="69" customHeight="1" thickBot="1" x14ac:dyDescent="0.3">
      <c r="B2" s="96"/>
      <c r="C2" s="97"/>
      <c r="D2" s="98"/>
      <c r="E2" s="106"/>
      <c r="F2" s="107"/>
      <c r="G2" s="107"/>
      <c r="H2" s="108"/>
      <c r="I2" s="108"/>
      <c r="J2" s="108"/>
      <c r="K2" s="108"/>
      <c r="L2" s="108"/>
      <c r="M2" s="109"/>
      <c r="N2" s="114" t="s">
        <v>2</v>
      </c>
      <c r="O2" s="115"/>
      <c r="P2" s="80">
        <v>1</v>
      </c>
      <c r="Q2" s="81"/>
    </row>
    <row r="3" spans="2:17" ht="69" customHeight="1" thickBot="1" x14ac:dyDescent="0.3">
      <c r="B3" s="99"/>
      <c r="C3" s="100"/>
      <c r="D3" s="101"/>
      <c r="E3" s="110"/>
      <c r="F3" s="111"/>
      <c r="G3" s="111"/>
      <c r="H3" s="112"/>
      <c r="I3" s="112"/>
      <c r="J3" s="112"/>
      <c r="K3" s="112"/>
      <c r="L3" s="112"/>
      <c r="M3" s="113"/>
      <c r="N3" s="80" t="s">
        <v>3</v>
      </c>
      <c r="O3" s="81"/>
      <c r="P3" s="82">
        <v>45623</v>
      </c>
      <c r="Q3" s="83"/>
    </row>
    <row r="4" spans="2:17" s="14" customFormat="1" ht="32.25" thickBot="1" x14ac:dyDescent="0.55000000000000004">
      <c r="B4" s="89" t="s">
        <v>4</v>
      </c>
      <c r="C4" s="90"/>
      <c r="D4" s="90"/>
      <c r="E4" s="90"/>
      <c r="F4" s="90"/>
      <c r="G4" s="90"/>
      <c r="H4" s="90"/>
      <c r="I4" s="90"/>
      <c r="J4" s="90"/>
      <c r="K4" s="90"/>
      <c r="L4" s="90"/>
      <c r="M4" s="90"/>
      <c r="N4" s="90"/>
      <c r="O4" s="90"/>
      <c r="P4" s="90"/>
      <c r="Q4" s="91"/>
    </row>
    <row r="5" spans="2:17" s="14" customFormat="1" ht="32.25" thickBot="1" x14ac:dyDescent="0.55000000000000004">
      <c r="B5" s="63" t="s">
        <v>5</v>
      </c>
      <c r="C5" s="64"/>
      <c r="D5" s="64"/>
      <c r="E5" s="64"/>
      <c r="F5" s="64"/>
      <c r="G5" s="64"/>
      <c r="H5" s="64"/>
      <c r="I5" s="64"/>
      <c r="J5" s="64"/>
      <c r="K5" s="64"/>
      <c r="L5" s="64"/>
      <c r="M5" s="64"/>
      <c r="N5" s="64"/>
      <c r="O5" s="64"/>
      <c r="P5" s="64"/>
      <c r="Q5" s="65"/>
    </row>
    <row r="6" spans="2:17" s="14" customFormat="1" ht="30" x14ac:dyDescent="0.4">
      <c r="B6" s="15"/>
      <c r="C6" s="15"/>
      <c r="D6" s="15"/>
      <c r="E6" s="15"/>
      <c r="F6" s="15"/>
      <c r="G6" s="15"/>
      <c r="H6" s="15"/>
      <c r="I6" s="15"/>
      <c r="J6" s="15"/>
      <c r="K6" s="15"/>
      <c r="L6" s="15"/>
      <c r="M6" s="15"/>
      <c r="N6" s="15"/>
      <c r="O6" s="15"/>
      <c r="P6" s="15"/>
      <c r="Q6" s="15"/>
    </row>
    <row r="7" spans="2:17" s="14" customFormat="1" ht="30.75" thickBot="1" x14ac:dyDescent="0.45">
      <c r="B7" s="15"/>
      <c r="C7" s="15"/>
      <c r="D7" s="15"/>
      <c r="E7" s="15"/>
      <c r="F7" s="15"/>
      <c r="G7" s="15"/>
      <c r="H7" s="15"/>
      <c r="I7" s="15"/>
      <c r="J7" s="15"/>
      <c r="K7" s="15"/>
      <c r="L7" s="15"/>
      <c r="M7" s="15"/>
      <c r="N7" s="15"/>
      <c r="O7" s="15"/>
      <c r="P7" s="15"/>
      <c r="Q7" s="15"/>
    </row>
    <row r="8" spans="2:17" ht="123" customHeight="1" thickBot="1" x14ac:dyDescent="0.3">
      <c r="B8" s="84" t="s">
        <v>67</v>
      </c>
      <c r="C8" s="85"/>
      <c r="D8" s="76" t="s">
        <v>87</v>
      </c>
      <c r="E8" s="77"/>
      <c r="F8" s="77"/>
      <c r="G8" s="77"/>
      <c r="H8" s="77"/>
      <c r="I8" s="77"/>
      <c r="J8" s="77"/>
      <c r="K8" s="77"/>
      <c r="L8" s="77"/>
      <c r="M8" s="78"/>
      <c r="N8" s="16"/>
      <c r="O8" s="16"/>
      <c r="P8" s="16"/>
      <c r="Q8" s="16"/>
    </row>
    <row r="9" spans="2:17" s="14" customFormat="1" ht="45.75" customHeight="1" x14ac:dyDescent="0.25">
      <c r="B9" s="17"/>
      <c r="C9" s="17"/>
      <c r="D9" s="18"/>
      <c r="E9" s="18"/>
      <c r="F9" s="18"/>
      <c r="G9" s="18"/>
      <c r="H9" s="18"/>
      <c r="I9" s="18"/>
      <c r="J9" s="18"/>
      <c r="K9" s="18"/>
      <c r="L9" s="18"/>
      <c r="M9" s="18"/>
      <c r="N9" s="18"/>
      <c r="O9" s="18"/>
      <c r="P9" s="18"/>
      <c r="Q9" s="18"/>
    </row>
    <row r="10" spans="2:17" s="14" customFormat="1" ht="19.5" customHeight="1" x14ac:dyDescent="0.25">
      <c r="B10" s="92"/>
      <c r="C10" s="92"/>
      <c r="D10" s="92"/>
      <c r="E10" s="92"/>
      <c r="F10" s="92"/>
      <c r="G10" s="92"/>
      <c r="H10" s="92"/>
      <c r="I10" s="18"/>
      <c r="J10" s="18"/>
      <c r="K10" s="18"/>
      <c r="L10" s="18"/>
      <c r="M10" s="18"/>
      <c r="N10" s="18"/>
      <c r="O10" s="18"/>
      <c r="P10" s="18"/>
      <c r="Q10" s="18"/>
    </row>
    <row r="11" spans="2:17" ht="25.5" customHeight="1" x14ac:dyDescent="0.4">
      <c r="B11" s="19"/>
      <c r="C11" s="20"/>
      <c r="D11" s="20"/>
      <c r="E11" s="21"/>
      <c r="F11" s="23"/>
      <c r="G11" s="23"/>
      <c r="H11" s="23"/>
      <c r="I11" s="23"/>
      <c r="J11" s="23"/>
      <c r="K11" s="23"/>
      <c r="L11" s="23"/>
      <c r="M11" s="23"/>
      <c r="N11" s="24"/>
      <c r="O11" s="24"/>
      <c r="P11" s="24"/>
      <c r="Q11" s="24"/>
    </row>
    <row r="12" spans="2:17" ht="57.75" customHeight="1" x14ac:dyDescent="0.4">
      <c r="B12" s="19"/>
      <c r="C12" s="20"/>
      <c r="D12" s="20"/>
      <c r="E12" s="21"/>
      <c r="F12" s="79" t="s">
        <v>85</v>
      </c>
      <c r="G12" s="79"/>
      <c r="H12" s="87" t="s">
        <v>6</v>
      </c>
      <c r="I12" s="87"/>
      <c r="J12" s="87" t="s">
        <v>7</v>
      </c>
      <c r="K12" s="88"/>
      <c r="L12" s="86" t="s">
        <v>8</v>
      </c>
      <c r="M12" s="86"/>
      <c r="N12" s="86"/>
      <c r="O12" s="86"/>
      <c r="P12" s="86"/>
      <c r="Q12" s="86"/>
    </row>
    <row r="13" spans="2:17" ht="126" customHeight="1" x14ac:dyDescent="0.25">
      <c r="B13" s="27" t="s">
        <v>9</v>
      </c>
      <c r="C13" s="27" t="s">
        <v>10</v>
      </c>
      <c r="D13" s="25" t="s">
        <v>11</v>
      </c>
      <c r="E13" s="25" t="s">
        <v>12</v>
      </c>
      <c r="F13" s="25" t="s">
        <v>6</v>
      </c>
      <c r="G13" s="25" t="s">
        <v>13</v>
      </c>
      <c r="H13" s="26" t="s">
        <v>14</v>
      </c>
      <c r="I13" s="26" t="s">
        <v>15</v>
      </c>
      <c r="J13" s="26" t="s">
        <v>14</v>
      </c>
      <c r="K13" s="26" t="s">
        <v>15</v>
      </c>
      <c r="L13" s="28" t="s">
        <v>16</v>
      </c>
      <c r="M13" s="28" t="s">
        <v>17</v>
      </c>
      <c r="N13" s="29" t="s">
        <v>18</v>
      </c>
      <c r="O13" s="29" t="s">
        <v>19</v>
      </c>
      <c r="P13" s="29" t="s">
        <v>20</v>
      </c>
      <c r="Q13" s="29" t="s">
        <v>21</v>
      </c>
    </row>
    <row r="14" spans="2:17" s="2" customFormat="1" ht="333.75" customHeight="1" x14ac:dyDescent="0.25">
      <c r="B14" s="30">
        <v>1</v>
      </c>
      <c r="C14" s="31" t="s">
        <v>83</v>
      </c>
      <c r="D14" s="32" t="s">
        <v>82</v>
      </c>
      <c r="E14" s="58" t="s">
        <v>91</v>
      </c>
      <c r="F14" s="33">
        <v>1500000</v>
      </c>
      <c r="G14" s="33">
        <f>F14*E14</f>
        <v>10500000</v>
      </c>
      <c r="H14" s="33">
        <f>+F14</f>
        <v>1500000</v>
      </c>
      <c r="I14" s="33">
        <f>+F14</f>
        <v>1500000</v>
      </c>
      <c r="J14" s="33">
        <f>+G14</f>
        <v>10500000</v>
      </c>
      <c r="K14" s="33">
        <f>+H14</f>
        <v>1500000</v>
      </c>
      <c r="L14" s="34">
        <f>+F14</f>
        <v>1500000</v>
      </c>
      <c r="M14" s="34">
        <f>L14*E14</f>
        <v>10500000</v>
      </c>
      <c r="N14" s="35">
        <f>+F14</f>
        <v>1500000</v>
      </c>
      <c r="O14" s="35">
        <f>N14*E14</f>
        <v>10500000</v>
      </c>
      <c r="P14" s="35">
        <f>+F14</f>
        <v>1500000</v>
      </c>
      <c r="Q14" s="35">
        <f>P14*E14</f>
        <v>10500000</v>
      </c>
    </row>
    <row r="15" spans="2:17" s="4" customFormat="1" ht="41.25" customHeight="1" x14ac:dyDescent="0.25">
      <c r="B15" s="36"/>
      <c r="C15" s="37"/>
      <c r="D15" s="38"/>
      <c r="E15" s="39"/>
      <c r="F15" s="40">
        <f t="shared" ref="F15:G15" si="0">SUM(F14:F14)</f>
        <v>1500000</v>
      </c>
      <c r="G15" s="41">
        <f t="shared" si="0"/>
        <v>10500000</v>
      </c>
      <c r="H15" s="42"/>
      <c r="I15" s="42"/>
      <c r="J15" s="42"/>
      <c r="K15" s="42"/>
      <c r="L15" s="43">
        <f t="shared" ref="L15:Q15" si="1">SUM(L14:L14)</f>
        <v>1500000</v>
      </c>
      <c r="M15" s="44">
        <f t="shared" si="1"/>
        <v>10500000</v>
      </c>
      <c r="N15" s="45">
        <f t="shared" si="1"/>
        <v>1500000</v>
      </c>
      <c r="O15" s="45">
        <f t="shared" si="1"/>
        <v>10500000</v>
      </c>
      <c r="P15" s="45">
        <f t="shared" si="1"/>
        <v>1500000</v>
      </c>
      <c r="Q15" s="45">
        <f t="shared" si="1"/>
        <v>10500000</v>
      </c>
    </row>
    <row r="16" spans="2:17" ht="30.75" thickBot="1" x14ac:dyDescent="0.45">
      <c r="B16" s="21"/>
      <c r="C16" s="21"/>
      <c r="D16" s="21"/>
      <c r="E16" s="21"/>
      <c r="F16" s="23"/>
      <c r="G16" s="23"/>
      <c r="H16" s="23"/>
      <c r="I16" s="23"/>
      <c r="J16" s="23"/>
      <c r="K16" s="23"/>
      <c r="L16" s="23"/>
      <c r="M16" s="23"/>
      <c r="N16" s="24"/>
      <c r="O16" s="24"/>
      <c r="P16" s="24"/>
      <c r="Q16" s="24"/>
    </row>
    <row r="17" spans="2:17" customFormat="1" ht="309" customHeight="1" thickBot="1" x14ac:dyDescent="0.45">
      <c r="B17" s="66" t="s">
        <v>84</v>
      </c>
      <c r="C17" s="67"/>
      <c r="D17" s="67"/>
      <c r="E17" s="67"/>
      <c r="F17" s="67"/>
      <c r="G17" s="67"/>
      <c r="H17" s="67"/>
      <c r="I17" s="67"/>
      <c r="J17" s="67"/>
      <c r="K17" s="67"/>
      <c r="L17" s="67"/>
      <c r="M17" s="67"/>
      <c r="N17" s="67"/>
      <c r="O17" s="67"/>
      <c r="P17" s="68"/>
      <c r="Q17" s="21"/>
    </row>
    <row r="18" spans="2:17" customFormat="1" ht="75.75" customHeight="1" thickBot="1" x14ac:dyDescent="0.45">
      <c r="B18" s="69" t="s">
        <v>86</v>
      </c>
      <c r="C18" s="70"/>
      <c r="D18" s="70"/>
      <c r="E18" s="70"/>
      <c r="F18" s="70"/>
      <c r="G18" s="70"/>
      <c r="H18" s="70"/>
      <c r="I18" s="70"/>
      <c r="J18" s="70"/>
      <c r="K18" s="70"/>
      <c r="L18" s="70"/>
      <c r="M18" s="70"/>
      <c r="N18" s="70"/>
      <c r="O18" s="70"/>
      <c r="P18" s="71"/>
      <c r="Q18" s="21"/>
    </row>
    <row r="19" spans="2:17" customFormat="1" ht="15" customHeight="1" thickBot="1" x14ac:dyDescent="0.45">
      <c r="B19" s="46"/>
      <c r="C19" s="46"/>
      <c r="D19" s="47"/>
      <c r="E19" s="22"/>
      <c r="F19" s="46"/>
      <c r="G19" s="46"/>
      <c r="H19" s="48"/>
      <c r="I19" s="48"/>
      <c r="J19" s="48"/>
      <c r="K19" s="48"/>
      <c r="L19" s="48"/>
      <c r="M19" s="21"/>
      <c r="N19" s="21"/>
      <c r="O19" s="21"/>
      <c r="P19" s="21"/>
      <c r="Q19" s="21"/>
    </row>
    <row r="20" spans="2:17" customFormat="1" ht="61.5" customHeight="1" thickBot="1" x14ac:dyDescent="0.45">
      <c r="B20" s="72" t="s">
        <v>22</v>
      </c>
      <c r="C20" s="73"/>
      <c r="D20" s="60">
        <v>46142</v>
      </c>
      <c r="E20" s="61"/>
      <c r="F20" s="61"/>
      <c r="G20" s="61"/>
      <c r="H20" s="48"/>
      <c r="I20" s="48"/>
      <c r="J20" s="48"/>
      <c r="K20" s="48"/>
      <c r="L20" s="48"/>
      <c r="M20" s="21"/>
      <c r="N20" s="21"/>
      <c r="O20" s="21"/>
      <c r="P20" s="21"/>
      <c r="Q20" s="21"/>
    </row>
    <row r="21" spans="2:17" customFormat="1" ht="61.5" customHeight="1" thickBot="1" x14ac:dyDescent="0.45">
      <c r="B21" s="72" t="s">
        <v>23</v>
      </c>
      <c r="C21" s="73"/>
      <c r="D21" s="62" t="s">
        <v>88</v>
      </c>
      <c r="E21" s="61"/>
      <c r="F21" s="61"/>
      <c r="G21" s="61"/>
      <c r="H21" s="48"/>
      <c r="I21" s="48"/>
      <c r="J21" s="48"/>
      <c r="K21" s="48"/>
      <c r="L21" s="48"/>
      <c r="M21" s="21"/>
      <c r="N21" s="21"/>
      <c r="O21" s="21"/>
      <c r="P21" s="21"/>
      <c r="Q21" s="21"/>
    </row>
    <row r="22" spans="2:17" customFormat="1" ht="61.5" customHeight="1" thickBot="1" x14ac:dyDescent="0.45">
      <c r="B22" s="74" t="s">
        <v>24</v>
      </c>
      <c r="C22" s="75"/>
      <c r="D22" s="62" t="s">
        <v>89</v>
      </c>
      <c r="E22" s="61"/>
      <c r="F22" s="61"/>
      <c r="G22" s="61"/>
      <c r="H22" s="48"/>
      <c r="I22" s="48"/>
      <c r="J22" s="48"/>
      <c r="K22" s="48"/>
      <c r="L22" s="48"/>
      <c r="M22" s="21"/>
      <c r="N22" s="21"/>
      <c r="O22" s="21"/>
      <c r="P22" s="21"/>
      <c r="Q22" s="21"/>
    </row>
    <row r="23" spans="2:17" ht="61.5" customHeight="1" thickBot="1" x14ac:dyDescent="0.45">
      <c r="B23" s="74" t="s">
        <v>25</v>
      </c>
      <c r="C23" s="75"/>
      <c r="D23" s="62" t="s">
        <v>90</v>
      </c>
      <c r="E23" s="61"/>
      <c r="F23" s="61"/>
      <c r="G23" s="61"/>
      <c r="H23" s="23"/>
      <c r="I23" s="23"/>
      <c r="J23" s="23"/>
      <c r="K23" s="23"/>
      <c r="L23" s="23"/>
      <c r="M23" s="23"/>
      <c r="N23" s="24"/>
      <c r="O23" s="24"/>
      <c r="P23" s="24"/>
      <c r="Q23" s="24"/>
    </row>
    <row r="24" spans="2:17" ht="30" x14ac:dyDescent="0.4">
      <c r="B24" s="49"/>
      <c r="C24" s="20"/>
      <c r="D24" s="20"/>
      <c r="E24" s="21"/>
      <c r="F24" s="23"/>
      <c r="G24" s="23"/>
      <c r="H24" s="23"/>
      <c r="I24" s="23"/>
      <c r="J24" s="23"/>
      <c r="K24" s="23"/>
      <c r="L24" s="23"/>
      <c r="M24" s="23"/>
      <c r="N24" s="24"/>
      <c r="O24" s="24"/>
      <c r="P24" s="24"/>
      <c r="Q24" s="24"/>
    </row>
    <row r="25" spans="2:17" ht="30" x14ac:dyDescent="0.4">
      <c r="B25" s="49"/>
      <c r="C25" s="20"/>
      <c r="D25" s="20"/>
      <c r="E25" s="21"/>
      <c r="F25" s="23"/>
      <c r="G25" s="23"/>
      <c r="H25" s="23"/>
      <c r="I25" s="23"/>
      <c r="J25" s="23"/>
      <c r="K25" s="23"/>
      <c r="L25" s="23"/>
      <c r="M25" s="23"/>
      <c r="N25" s="24"/>
      <c r="O25" s="24"/>
      <c r="P25" s="24"/>
      <c r="Q25" s="24"/>
    </row>
  </sheetData>
  <mergeCells count="27">
    <mergeCell ref="P1:Q1"/>
    <mergeCell ref="P2:Q2"/>
    <mergeCell ref="P3:Q3"/>
    <mergeCell ref="B8:C8"/>
    <mergeCell ref="L12:Q12"/>
    <mergeCell ref="H12:I12"/>
    <mergeCell ref="J12:K12"/>
    <mergeCell ref="B4:Q4"/>
    <mergeCell ref="B10:H10"/>
    <mergeCell ref="B1:D3"/>
    <mergeCell ref="E1:M3"/>
    <mergeCell ref="N1:O1"/>
    <mergeCell ref="N2:O2"/>
    <mergeCell ref="N3:O3"/>
    <mergeCell ref="D20:G20"/>
    <mergeCell ref="D21:G21"/>
    <mergeCell ref="D22:G22"/>
    <mergeCell ref="D23:G23"/>
    <mergeCell ref="B5:Q5"/>
    <mergeCell ref="B17:P17"/>
    <mergeCell ref="B18:P18"/>
    <mergeCell ref="B20:C20"/>
    <mergeCell ref="B21:C21"/>
    <mergeCell ref="B23:C23"/>
    <mergeCell ref="B22:C22"/>
    <mergeCell ref="D8:M8"/>
    <mergeCell ref="F12:G12"/>
  </mergeCells>
  <conditionalFormatting sqref="F14">
    <cfRule type="cellIs" dxfId="1" priority="2" operator="between">
      <formula>$H$14</formula>
      <formula>$I$14</formula>
    </cfRule>
  </conditionalFormatting>
  <conditionalFormatting sqref="G14">
    <cfRule type="cellIs" dxfId="0" priority="1" operator="between">
      <formula>$J$14</formula>
      <formula>$K$14</formula>
    </cfRule>
  </conditionalFormatting>
  <pageMargins left="0.25" right="0.25" top="0.75" bottom="0.75" header="0.3" footer="0.3"/>
  <pageSetup paperSize="9" scale="19" fitToHeight="0" orientation="landscape" r:id="rId1"/>
  <colBreaks count="1" manualBreakCount="1">
    <brk id="15" max="26"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C536C-91E3-4E67-9B93-EF7F80F0D269}">
  <dimension ref="B3:M13"/>
  <sheetViews>
    <sheetView topLeftCell="B1" workbookViewId="0">
      <selection activeCell="M13" sqref="M13"/>
    </sheetView>
  </sheetViews>
  <sheetFormatPr baseColWidth="10" defaultColWidth="11.42578125" defaultRowHeight="15" x14ac:dyDescent="0.25"/>
  <cols>
    <col min="3" max="3" width="13.5703125" bestFit="1" customWidth="1"/>
    <col min="4" max="4" width="14.85546875" customWidth="1"/>
    <col min="5" max="5" width="13.5703125" bestFit="1" customWidth="1"/>
    <col min="6" max="6" width="13.42578125" bestFit="1" customWidth="1"/>
    <col min="7" max="7" width="13.5703125" bestFit="1" customWidth="1"/>
    <col min="8" max="8" width="13.42578125" bestFit="1" customWidth="1"/>
    <col min="9" max="9" width="13.5703125" bestFit="1" customWidth="1"/>
    <col min="10" max="13" width="17.7109375" customWidth="1"/>
  </cols>
  <sheetData>
    <row r="3" spans="2:13" ht="15.75" thickBot="1" x14ac:dyDescent="0.3"/>
    <row r="4" spans="2:13" x14ac:dyDescent="0.25">
      <c r="B4" s="118" t="s">
        <v>69</v>
      </c>
      <c r="C4" s="119"/>
      <c r="D4" s="50" t="s">
        <v>70</v>
      </c>
      <c r="E4" s="120" t="s">
        <v>71</v>
      </c>
      <c r="F4" s="50" t="s">
        <v>72</v>
      </c>
      <c r="G4" s="116" t="s">
        <v>73</v>
      </c>
      <c r="H4" s="50" t="s">
        <v>74</v>
      </c>
      <c r="I4" s="116" t="s">
        <v>75</v>
      </c>
      <c r="J4" s="50" t="s">
        <v>76</v>
      </c>
      <c r="K4" s="116" t="s">
        <v>77</v>
      </c>
      <c r="L4" s="50" t="s">
        <v>80</v>
      </c>
      <c r="M4" s="116" t="s">
        <v>81</v>
      </c>
    </row>
    <row r="5" spans="2:13" ht="30" x14ac:dyDescent="0.25">
      <c r="B5" s="51" t="s">
        <v>78</v>
      </c>
      <c r="C5" s="52" t="s">
        <v>79</v>
      </c>
      <c r="D5" s="53">
        <v>1.61E-2</v>
      </c>
      <c r="E5" s="121"/>
      <c r="F5" s="53">
        <v>5.62E-2</v>
      </c>
      <c r="G5" s="117"/>
      <c r="H5" s="53">
        <v>0.13120000000000001</v>
      </c>
      <c r="I5" s="117"/>
      <c r="J5" s="53">
        <v>9.2799999999999994E-2</v>
      </c>
      <c r="K5" s="117"/>
      <c r="L5" s="53">
        <v>5.1999999999999998E-2</v>
      </c>
      <c r="M5" s="117"/>
    </row>
    <row r="6" spans="2:13" x14ac:dyDescent="0.25">
      <c r="B6" s="54">
        <v>2019</v>
      </c>
      <c r="C6" s="55">
        <v>1654380</v>
      </c>
      <c r="D6" s="56">
        <f>C6*D5</f>
        <v>26635.518</v>
      </c>
      <c r="E6" s="56">
        <f>C6+D6</f>
        <v>1681015.5179999999</v>
      </c>
      <c r="F6" s="56">
        <f>E6*F5</f>
        <v>94473.072111599991</v>
      </c>
      <c r="G6" s="57">
        <f>E6+F6</f>
        <v>1775488.5901116</v>
      </c>
      <c r="H6" s="56">
        <f>G6*H5</f>
        <v>232944.10302264194</v>
      </c>
      <c r="I6" s="57">
        <f>G6+H6</f>
        <v>2008432.693134242</v>
      </c>
      <c r="J6" s="56">
        <f>I6*J5</f>
        <v>186382.55392285765</v>
      </c>
      <c r="K6" s="57">
        <f>I6+J6</f>
        <v>2194815.2470570998</v>
      </c>
      <c r="L6" s="56">
        <f>K6*L5</f>
        <v>114130.39284696919</v>
      </c>
      <c r="M6" s="57">
        <f>K6+L6</f>
        <v>2308945.6399040688</v>
      </c>
    </row>
    <row r="7" spans="2:13" x14ac:dyDescent="0.25">
      <c r="B7" s="54">
        <v>2020</v>
      </c>
      <c r="C7" s="56">
        <v>1934887.5</v>
      </c>
      <c r="D7" s="56"/>
      <c r="E7" s="56">
        <f>C7+D7</f>
        <v>1934887.5</v>
      </c>
      <c r="F7" s="56">
        <f>E7*F5</f>
        <v>108740.67750000001</v>
      </c>
      <c r="G7" s="57">
        <f>F7+E7</f>
        <v>2043628.1775</v>
      </c>
      <c r="H7" s="56">
        <f>G7*H5</f>
        <v>268124.01688800001</v>
      </c>
      <c r="I7" s="57">
        <f>H7+G7</f>
        <v>2311752.1943879998</v>
      </c>
      <c r="J7" s="56">
        <f>I7*J5</f>
        <v>214530.60363920638</v>
      </c>
      <c r="K7" s="57">
        <f>J7+I7</f>
        <v>2526282.7980272062</v>
      </c>
      <c r="L7" s="56">
        <f>K7*L5</f>
        <v>131366.70549741472</v>
      </c>
      <c r="M7" s="57">
        <f>L7+K7</f>
        <v>2657649.503524621</v>
      </c>
    </row>
    <row r="8" spans="2:13" x14ac:dyDescent="0.25">
      <c r="B8" s="54">
        <v>2022</v>
      </c>
      <c r="C8" s="55">
        <v>1500000</v>
      </c>
      <c r="D8" s="56"/>
      <c r="E8" s="56"/>
      <c r="F8" s="56"/>
      <c r="G8" s="57">
        <f>+C8</f>
        <v>1500000</v>
      </c>
      <c r="H8" s="56">
        <f>G8*H5</f>
        <v>196800.00000000003</v>
      </c>
      <c r="I8" s="57">
        <f>G8+H8</f>
        <v>1696800</v>
      </c>
      <c r="J8" s="56">
        <f>I8*J5</f>
        <v>157463.03999999998</v>
      </c>
      <c r="K8" s="57">
        <f>I8+J8</f>
        <v>1854263.04</v>
      </c>
      <c r="L8" s="56">
        <f>K8*L5</f>
        <v>96421.678079999998</v>
      </c>
      <c r="M8" s="57">
        <f>K8+L8</f>
        <v>1950684.71808</v>
      </c>
    </row>
    <row r="9" spans="2:13" x14ac:dyDescent="0.25">
      <c r="B9" s="54">
        <v>2023</v>
      </c>
      <c r="C9" s="55">
        <v>2285685.3333333302</v>
      </c>
      <c r="D9" s="56"/>
      <c r="E9" s="56"/>
      <c r="F9" s="56"/>
      <c r="G9" s="57"/>
      <c r="H9" s="56"/>
      <c r="I9" s="57">
        <f>C9</f>
        <v>2285685.3333333302</v>
      </c>
      <c r="J9" s="56">
        <f>I9*J5</f>
        <v>212111.59893333304</v>
      </c>
      <c r="K9" s="57">
        <f>I9+J9</f>
        <v>2497796.9322666633</v>
      </c>
      <c r="L9" s="56">
        <f>K9*L5</f>
        <v>129885.44047786649</v>
      </c>
      <c r="M9" s="57">
        <f>K9+L9</f>
        <v>2627682.37274453</v>
      </c>
    </row>
    <row r="10" spans="2:13" x14ac:dyDescent="0.25">
      <c r="B10" s="54">
        <v>2024</v>
      </c>
      <c r="C10" s="55">
        <v>2345357</v>
      </c>
      <c r="D10" s="56"/>
      <c r="E10" s="56"/>
      <c r="F10" s="56"/>
      <c r="G10" s="57"/>
      <c r="H10" s="56"/>
      <c r="I10" s="57"/>
      <c r="J10" s="56"/>
      <c r="K10" s="57"/>
      <c r="L10" s="56">
        <f>C10*(L5)</f>
        <v>121958.564</v>
      </c>
      <c r="M10" s="57">
        <f>C10+L10</f>
        <v>2467315.5639999998</v>
      </c>
    </row>
    <row r="13" spans="2:13" x14ac:dyDescent="0.25">
      <c r="C13" s="59">
        <f>23453570/10</f>
        <v>2345357</v>
      </c>
    </row>
  </sheetData>
  <mergeCells count="6">
    <mergeCell ref="M4:M5"/>
    <mergeCell ref="B4:C4"/>
    <mergeCell ref="E4:E5"/>
    <mergeCell ref="G4:G5"/>
    <mergeCell ref="I4:I5"/>
    <mergeCell ref="K4:K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baseColWidth="10" defaultColWidth="9.140625" defaultRowHeight="15" x14ac:dyDescent="0.25"/>
  <cols>
    <col min="3" max="3" width="9.140625" customWidth="1"/>
    <col min="4" max="4" width="39.7109375" style="13" customWidth="1"/>
    <col min="5" max="5" width="12.140625" customWidth="1"/>
  </cols>
  <sheetData>
    <row r="2" spans="2:17" s="1" customFormat="1" x14ac:dyDescent="0.25">
      <c r="B2" s="5"/>
      <c r="C2" s="126" t="s">
        <v>26</v>
      </c>
      <c r="D2" s="127"/>
      <c r="E2" s="127"/>
      <c r="F2" s="3"/>
      <c r="G2" s="4"/>
      <c r="H2" s="4"/>
      <c r="I2" s="4"/>
      <c r="J2" s="4"/>
      <c r="K2" s="4"/>
      <c r="L2" s="4"/>
      <c r="M2" s="4"/>
      <c r="N2" s="4"/>
      <c r="O2" s="4"/>
      <c r="P2" s="4"/>
      <c r="Q2" s="4"/>
    </row>
    <row r="3" spans="2:17" s="1" customFormat="1" x14ac:dyDescent="0.25">
      <c r="B3" s="9" t="b">
        <v>0</v>
      </c>
      <c r="C3" s="128" t="s">
        <v>27</v>
      </c>
      <c r="D3" s="128"/>
      <c r="E3" s="128"/>
      <c r="F3" s="3"/>
      <c r="G3" s="4"/>
      <c r="H3" s="4"/>
      <c r="I3" s="4"/>
      <c r="J3" s="4"/>
      <c r="K3" s="4"/>
      <c r="L3" s="4"/>
      <c r="M3" s="4"/>
      <c r="N3" s="4"/>
      <c r="O3" s="4"/>
      <c r="P3" s="4"/>
      <c r="Q3" s="4"/>
    </row>
    <row r="4" spans="2:17" s="1" customFormat="1" x14ac:dyDescent="0.25">
      <c r="B4" s="9" t="b">
        <v>0</v>
      </c>
      <c r="C4" s="128" t="s">
        <v>28</v>
      </c>
      <c r="D4" s="128"/>
      <c r="E4" s="128"/>
      <c r="F4" s="3"/>
      <c r="G4" s="4"/>
      <c r="H4" s="4"/>
      <c r="I4" s="4"/>
      <c r="J4" s="4"/>
      <c r="K4" s="4"/>
      <c r="L4" s="4"/>
      <c r="M4" s="4"/>
      <c r="N4" s="4"/>
      <c r="O4" s="4"/>
      <c r="P4" s="4"/>
      <c r="Q4" s="4"/>
    </row>
    <row r="5" spans="2:17" s="1" customFormat="1" x14ac:dyDescent="0.25">
      <c r="B5" s="9" t="b">
        <v>0</v>
      </c>
      <c r="C5" s="128" t="s">
        <v>29</v>
      </c>
      <c r="D5" s="128"/>
      <c r="E5" s="128"/>
      <c r="F5" s="3"/>
      <c r="G5" s="4"/>
      <c r="H5" s="4"/>
      <c r="I5" s="4"/>
      <c r="J5" s="4"/>
      <c r="K5" s="4"/>
      <c r="L5" s="4"/>
      <c r="M5" s="4"/>
      <c r="N5" s="4"/>
      <c r="O5" s="4"/>
      <c r="P5" s="4"/>
      <c r="Q5" s="4"/>
    </row>
    <row r="6" spans="2:17" s="1" customFormat="1" x14ac:dyDescent="0.25">
      <c r="B6" s="9" t="b">
        <v>0</v>
      </c>
      <c r="C6" s="128" t="s">
        <v>30</v>
      </c>
      <c r="D6" s="128"/>
      <c r="E6" s="128"/>
      <c r="F6" s="3"/>
      <c r="G6" s="4"/>
      <c r="H6" s="4"/>
      <c r="I6" s="4"/>
      <c r="J6" s="4"/>
      <c r="K6" s="4"/>
      <c r="L6" s="4"/>
      <c r="M6" s="4"/>
      <c r="N6" s="4"/>
      <c r="O6" s="4"/>
      <c r="P6" s="4"/>
      <c r="Q6" s="4"/>
    </row>
    <row r="7" spans="2:17" s="1" customFormat="1" x14ac:dyDescent="0.25">
      <c r="B7" s="9" t="b">
        <v>0</v>
      </c>
      <c r="C7" s="128" t="s">
        <v>31</v>
      </c>
      <c r="D7" s="128"/>
      <c r="E7" s="128"/>
      <c r="F7" s="3"/>
      <c r="G7" s="4"/>
      <c r="H7" s="4"/>
      <c r="I7" s="4"/>
      <c r="J7" s="4"/>
      <c r="K7" s="4"/>
      <c r="L7" s="4"/>
      <c r="M7" s="4"/>
      <c r="N7" s="4"/>
      <c r="O7" s="4"/>
      <c r="P7" s="4"/>
      <c r="Q7" s="4"/>
    </row>
    <row r="8" spans="2:17" s="1" customFormat="1" x14ac:dyDescent="0.25">
      <c r="B8" s="9" t="b">
        <v>0</v>
      </c>
      <c r="C8" s="128" t="s">
        <v>32</v>
      </c>
      <c r="D8" s="128"/>
      <c r="E8" s="128"/>
      <c r="F8" s="3"/>
      <c r="G8" s="4"/>
      <c r="H8" s="4"/>
      <c r="I8" s="4"/>
      <c r="J8" s="4"/>
      <c r="K8" s="4"/>
      <c r="L8" s="4"/>
      <c r="M8" s="4"/>
      <c r="N8" s="4"/>
      <c r="O8" s="4"/>
      <c r="P8" s="4"/>
      <c r="Q8" s="4"/>
    </row>
    <row r="9" spans="2:17" s="1" customFormat="1" x14ac:dyDescent="0.25">
      <c r="B9" s="9" t="b">
        <v>0</v>
      </c>
      <c r="C9" s="128" t="s">
        <v>33</v>
      </c>
      <c r="D9" s="128"/>
      <c r="E9" s="128"/>
      <c r="F9" s="3"/>
      <c r="G9" s="4"/>
      <c r="H9" s="4"/>
      <c r="I9" s="4"/>
      <c r="J9" s="4"/>
      <c r="K9" s="4"/>
      <c r="L9" s="4"/>
      <c r="M9" s="4"/>
      <c r="N9" s="4"/>
      <c r="O9" s="4"/>
      <c r="P9" s="4"/>
      <c r="Q9" s="4"/>
    </row>
    <row r="10" spans="2:17" s="1" customFormat="1" x14ac:dyDescent="0.25">
      <c r="B10" s="9" t="b">
        <v>0</v>
      </c>
      <c r="C10" s="128" t="s">
        <v>34</v>
      </c>
      <c r="D10" s="128"/>
      <c r="E10" s="128"/>
      <c r="F10" s="3"/>
      <c r="G10" s="4"/>
      <c r="H10" s="4"/>
      <c r="I10" s="4"/>
      <c r="J10" s="4"/>
      <c r="K10" s="4"/>
      <c r="L10" s="4"/>
      <c r="M10" s="4"/>
      <c r="N10" s="4"/>
      <c r="O10" s="4"/>
      <c r="P10" s="4"/>
      <c r="Q10" s="4"/>
    </row>
    <row r="11" spans="2:17" s="1" customFormat="1" x14ac:dyDescent="0.25">
      <c r="B11" s="9" t="b">
        <v>0</v>
      </c>
      <c r="C11" s="128" t="s">
        <v>35</v>
      </c>
      <c r="D11" s="128"/>
      <c r="E11" s="128"/>
      <c r="F11" s="3"/>
      <c r="G11" s="4"/>
      <c r="H11" s="4"/>
      <c r="I11" s="4"/>
      <c r="J11" s="4"/>
      <c r="K11" s="4"/>
      <c r="L11" s="4"/>
      <c r="M11" s="4"/>
      <c r="N11" s="4"/>
      <c r="O11" s="4"/>
      <c r="P11" s="4"/>
      <c r="Q11" s="4"/>
    </row>
    <row r="12" spans="2:17" s="1" customFormat="1" x14ac:dyDescent="0.25">
      <c r="B12" s="9" t="b">
        <v>0</v>
      </c>
      <c r="C12" s="128" t="s">
        <v>36</v>
      </c>
      <c r="D12" s="128"/>
      <c r="E12" s="128"/>
      <c r="F12" s="3"/>
      <c r="G12" s="4"/>
      <c r="H12" s="4"/>
      <c r="I12" s="4"/>
      <c r="J12" s="4"/>
      <c r="K12" s="4"/>
      <c r="L12" s="4"/>
      <c r="M12" s="4"/>
      <c r="N12" s="4"/>
      <c r="O12" s="4"/>
      <c r="P12" s="4"/>
      <c r="Q12" s="4"/>
    </row>
    <row r="13" spans="2:17" s="1" customFormat="1" x14ac:dyDescent="0.25">
      <c r="B13" s="9" t="b">
        <v>0</v>
      </c>
      <c r="C13" s="128" t="s">
        <v>37</v>
      </c>
      <c r="D13" s="128"/>
      <c r="E13" s="128"/>
      <c r="F13" s="3"/>
      <c r="G13" s="4"/>
      <c r="H13" s="4"/>
      <c r="I13" s="4"/>
      <c r="J13" s="4"/>
      <c r="K13" s="4"/>
      <c r="L13" s="4"/>
      <c r="M13" s="4"/>
      <c r="N13" s="4"/>
      <c r="O13" s="4"/>
      <c r="P13" s="4"/>
      <c r="Q13" s="4"/>
    </row>
    <row r="14" spans="2:17" s="1" customFormat="1" x14ac:dyDescent="0.25">
      <c r="B14" s="9" t="b">
        <v>0</v>
      </c>
      <c r="C14" s="128" t="s">
        <v>38</v>
      </c>
      <c r="D14" s="128"/>
      <c r="E14" s="128"/>
      <c r="F14" s="3"/>
      <c r="G14" s="4"/>
      <c r="H14" s="4"/>
      <c r="I14" s="4"/>
      <c r="J14" s="4"/>
      <c r="K14" s="4"/>
      <c r="L14" s="4"/>
      <c r="M14" s="4"/>
      <c r="N14" s="4"/>
      <c r="O14" s="4"/>
      <c r="P14" s="4"/>
      <c r="Q14" s="4"/>
    </row>
    <row r="15" spans="2:17" s="1" customFormat="1" x14ac:dyDescent="0.25">
      <c r="B15" s="9" t="b">
        <v>0</v>
      </c>
      <c r="C15" s="128" t="s">
        <v>39</v>
      </c>
      <c r="D15" s="128"/>
      <c r="E15" s="128"/>
      <c r="F15" s="3"/>
      <c r="G15" s="4"/>
      <c r="H15" s="4"/>
      <c r="I15" s="4"/>
      <c r="J15" s="4"/>
      <c r="K15" s="4"/>
      <c r="L15" s="4"/>
      <c r="M15" s="4"/>
      <c r="N15" s="4"/>
      <c r="O15" s="4"/>
      <c r="P15" s="4"/>
      <c r="Q15" s="4"/>
    </row>
    <row r="16" spans="2:17" s="1" customFormat="1" x14ac:dyDescent="0.25">
      <c r="B16" s="9" t="b">
        <v>0</v>
      </c>
      <c r="C16" s="128" t="s">
        <v>40</v>
      </c>
      <c r="D16" s="128"/>
      <c r="E16" s="128"/>
      <c r="F16" s="3"/>
      <c r="G16" s="4"/>
      <c r="H16" s="4"/>
      <c r="I16" s="4"/>
      <c r="J16" s="4"/>
      <c r="K16" s="4"/>
      <c r="L16" s="4"/>
      <c r="M16" s="4"/>
      <c r="N16" s="4"/>
      <c r="O16" s="4"/>
      <c r="P16" s="4"/>
      <c r="Q16" s="4"/>
    </row>
    <row r="17" spans="2:17" s="1" customFormat="1" x14ac:dyDescent="0.25">
      <c r="B17" s="9" t="b">
        <v>0</v>
      </c>
      <c r="C17" s="128" t="s">
        <v>41</v>
      </c>
      <c r="D17" s="128"/>
      <c r="E17" s="128"/>
      <c r="F17" s="3"/>
      <c r="G17" s="4"/>
      <c r="H17" s="4"/>
      <c r="I17" s="4"/>
      <c r="J17" s="4"/>
      <c r="K17" s="4"/>
      <c r="L17" s="4"/>
      <c r="M17" s="4"/>
      <c r="N17" s="4"/>
      <c r="O17" s="4"/>
      <c r="P17" s="4"/>
      <c r="Q17" s="4"/>
    </row>
    <row r="18" spans="2:17" s="1" customFormat="1" x14ac:dyDescent="0.25">
      <c r="B18" s="9" t="b">
        <v>0</v>
      </c>
      <c r="C18" s="128" t="s">
        <v>42</v>
      </c>
      <c r="D18" s="128"/>
      <c r="E18" s="128"/>
      <c r="F18" s="3"/>
      <c r="G18" s="4"/>
      <c r="H18" s="4"/>
      <c r="I18" s="4"/>
      <c r="J18" s="4"/>
      <c r="K18" s="4"/>
      <c r="L18" s="4"/>
      <c r="M18" s="4"/>
      <c r="N18" s="4"/>
      <c r="O18" s="4"/>
      <c r="P18" s="4"/>
      <c r="Q18" s="4"/>
    </row>
    <row r="19" spans="2:17" s="1" customFormat="1" x14ac:dyDescent="0.25">
      <c r="B19" s="9" t="b">
        <v>0</v>
      </c>
      <c r="C19" s="128" t="s">
        <v>43</v>
      </c>
      <c r="D19" s="128"/>
      <c r="E19" s="128"/>
      <c r="F19" s="3"/>
      <c r="G19" s="4"/>
      <c r="H19" s="4"/>
      <c r="I19" s="4"/>
      <c r="J19" s="4"/>
      <c r="K19" s="4"/>
      <c r="L19" s="4"/>
      <c r="M19" s="4"/>
      <c r="N19" s="4"/>
      <c r="O19" s="4"/>
      <c r="P19" s="4"/>
      <c r="Q19" s="4"/>
    </row>
    <row r="20" spans="2:17" s="1" customFormat="1" x14ac:dyDescent="0.25">
      <c r="B20" s="5"/>
      <c r="C20" s="2"/>
      <c r="D20" s="2"/>
      <c r="E20"/>
      <c r="F20" s="3"/>
      <c r="G20" s="4"/>
      <c r="H20" s="4"/>
      <c r="I20" s="4"/>
      <c r="J20" s="4"/>
      <c r="K20" s="4"/>
      <c r="L20" s="4"/>
      <c r="M20" s="4"/>
      <c r="N20" s="4"/>
      <c r="O20" s="4"/>
      <c r="P20" s="4"/>
      <c r="Q20" s="4"/>
    </row>
    <row r="21" spans="2:17" x14ac:dyDescent="0.25">
      <c r="C21" s="6" t="s">
        <v>9</v>
      </c>
      <c r="D21" s="11" t="s">
        <v>44</v>
      </c>
      <c r="E21" s="6" t="s">
        <v>45</v>
      </c>
    </row>
    <row r="22" spans="2:17" ht="30" hidden="1" x14ac:dyDescent="0.25">
      <c r="C22" s="10">
        <v>1</v>
      </c>
      <c r="D22" s="7" t="s">
        <v>46</v>
      </c>
      <c r="E22" s="8" t="b">
        <v>0</v>
      </c>
    </row>
    <row r="23" spans="2:17" hidden="1" x14ac:dyDescent="0.25">
      <c r="C23" s="10">
        <v>2</v>
      </c>
      <c r="D23" s="7" t="s">
        <v>47</v>
      </c>
      <c r="E23" s="8" t="b">
        <v>0</v>
      </c>
    </row>
    <row r="24" spans="2:17" ht="30" hidden="1" x14ac:dyDescent="0.25">
      <c r="C24" s="10">
        <v>3</v>
      </c>
      <c r="D24" s="7" t="s">
        <v>48</v>
      </c>
      <c r="E24" s="8" t="b">
        <v>0</v>
      </c>
    </row>
    <row r="25" spans="2:17" hidden="1" x14ac:dyDescent="0.25">
      <c r="C25" s="10">
        <v>4</v>
      </c>
      <c r="D25" s="7" t="s">
        <v>49</v>
      </c>
      <c r="E25" s="8" t="b">
        <v>0</v>
      </c>
    </row>
    <row r="26" spans="2:17" hidden="1" x14ac:dyDescent="0.25">
      <c r="C26" s="10">
        <v>5</v>
      </c>
      <c r="D26" s="7" t="s">
        <v>50</v>
      </c>
      <c r="E26" s="8" t="b">
        <v>0</v>
      </c>
    </row>
    <row r="27" spans="2:17" ht="30" hidden="1" x14ac:dyDescent="0.25">
      <c r="C27" s="10">
        <v>6</v>
      </c>
      <c r="D27" s="7" t="s">
        <v>51</v>
      </c>
      <c r="E27" s="8" t="b">
        <v>0</v>
      </c>
    </row>
    <row r="28" spans="2:17" ht="30" hidden="1" x14ac:dyDescent="0.25">
      <c r="C28" s="10">
        <v>1</v>
      </c>
      <c r="D28" s="12" t="s">
        <v>52</v>
      </c>
      <c r="E28" s="8" t="b">
        <v>0</v>
      </c>
    </row>
    <row r="29" spans="2:17" ht="30" hidden="1" x14ac:dyDescent="0.25">
      <c r="C29" s="10">
        <v>2</v>
      </c>
      <c r="D29" s="12" t="s">
        <v>53</v>
      </c>
      <c r="E29" s="8" t="b">
        <v>0</v>
      </c>
    </row>
    <row r="30" spans="2:17" ht="60" hidden="1" x14ac:dyDescent="0.25">
      <c r="C30" s="10">
        <v>3</v>
      </c>
      <c r="D30" s="7" t="s">
        <v>54</v>
      </c>
      <c r="E30" s="8" t="b">
        <v>0</v>
      </c>
    </row>
    <row r="31" spans="2:17" ht="30" hidden="1" x14ac:dyDescent="0.25">
      <c r="C31" s="10">
        <v>4</v>
      </c>
      <c r="D31" s="7" t="s">
        <v>55</v>
      </c>
      <c r="E31" s="8" t="b">
        <v>0</v>
      </c>
    </row>
    <row r="32" spans="2:17" ht="60" hidden="1" x14ac:dyDescent="0.25">
      <c r="C32" s="10">
        <v>5</v>
      </c>
      <c r="D32" s="7" t="s">
        <v>56</v>
      </c>
      <c r="E32" s="8" t="b">
        <v>0</v>
      </c>
    </row>
    <row r="33" spans="3:5" ht="30" hidden="1" x14ac:dyDescent="0.25">
      <c r="C33" s="10">
        <v>6</v>
      </c>
      <c r="D33" s="7" t="s">
        <v>57</v>
      </c>
      <c r="E33" s="8" t="b">
        <v>0</v>
      </c>
    </row>
    <row r="34" spans="3:5" ht="60" hidden="1" x14ac:dyDescent="0.25">
      <c r="C34" s="10">
        <v>7</v>
      </c>
      <c r="D34" s="7" t="s">
        <v>58</v>
      </c>
      <c r="E34" s="8" t="b">
        <v>0</v>
      </c>
    </row>
    <row r="35" spans="3:5" ht="30" hidden="1" x14ac:dyDescent="0.25">
      <c r="C35" s="10">
        <v>8</v>
      </c>
      <c r="D35" s="7" t="s">
        <v>59</v>
      </c>
      <c r="E35" s="8" t="b">
        <v>0</v>
      </c>
    </row>
    <row r="36" spans="3:5" ht="30" x14ac:dyDescent="0.25">
      <c r="C36" s="10">
        <v>1</v>
      </c>
      <c r="D36" s="7" t="s">
        <v>60</v>
      </c>
      <c r="E36" s="8" t="b">
        <v>0</v>
      </c>
    </row>
    <row r="37" spans="3:5" ht="45" x14ac:dyDescent="0.25">
      <c r="C37" s="10">
        <v>2</v>
      </c>
      <c r="D37" s="7" t="s">
        <v>61</v>
      </c>
      <c r="E37" s="8" t="b">
        <v>0</v>
      </c>
    </row>
    <row r="38" spans="3:5" ht="60" x14ac:dyDescent="0.25">
      <c r="C38" s="10">
        <v>3</v>
      </c>
      <c r="D38" s="7" t="s">
        <v>62</v>
      </c>
      <c r="E38" s="8" t="b">
        <v>0</v>
      </c>
    </row>
    <row r="41" spans="3:5" ht="54.95" customHeight="1" x14ac:dyDescent="0.25">
      <c r="C41" s="122" t="s">
        <v>63</v>
      </c>
      <c r="D41" s="125"/>
      <c r="E41" s="125"/>
    </row>
    <row r="42" spans="3:5" s="3" customFormat="1" ht="27" customHeight="1" x14ac:dyDescent="0.25">
      <c r="C42" s="122"/>
      <c r="D42" s="124" t="s">
        <v>64</v>
      </c>
      <c r="E42" s="124"/>
    </row>
    <row r="43" spans="3:5" s="3" customFormat="1" ht="54.95" customHeight="1" x14ac:dyDescent="0.25">
      <c r="C43" s="122" t="s">
        <v>65</v>
      </c>
      <c r="D43" s="123"/>
      <c r="E43" s="123"/>
    </row>
    <row r="44" spans="3:5" s="3" customFormat="1" ht="27" customHeight="1" x14ac:dyDescent="0.25">
      <c r="C44" s="122"/>
      <c r="D44" s="124" t="s">
        <v>64</v>
      </c>
      <c r="E44" s="124"/>
    </row>
    <row r="45" spans="3:5" s="3" customFormat="1" ht="54.95" customHeight="1" x14ac:dyDescent="0.25">
      <c r="C45" s="122" t="s">
        <v>66</v>
      </c>
      <c r="D45" s="123"/>
      <c r="E45" s="123"/>
    </row>
    <row r="46" spans="3:5" s="3" customFormat="1" ht="27" customHeight="1" x14ac:dyDescent="0.25">
      <c r="C46" s="122"/>
      <c r="D46" s="124" t="s">
        <v>64</v>
      </c>
      <c r="E46" s="124"/>
    </row>
    <row r="49" spans="2:17" s="1" customFormat="1" x14ac:dyDescent="0.25">
      <c r="B49" s="5"/>
      <c r="C49" s="2"/>
      <c r="D49" s="2"/>
      <c r="E49"/>
      <c r="F49" s="3"/>
      <c r="G49" s="4"/>
      <c r="H49" s="4"/>
      <c r="I49" s="4"/>
      <c r="J49" s="4"/>
      <c r="K49" s="4"/>
      <c r="L49" s="4"/>
      <c r="M49" s="4"/>
      <c r="N49" s="4"/>
      <c r="O49" s="4"/>
      <c r="P49" s="4"/>
      <c r="Q49" s="4"/>
    </row>
    <row r="50" spans="2:17" s="1" customFormat="1" x14ac:dyDescent="0.25">
      <c r="B50" s="5"/>
      <c r="C50" s="2"/>
      <c r="D50" s="2"/>
      <c r="E50"/>
      <c r="F50" s="3"/>
      <c r="G50" s="4"/>
      <c r="H50" s="4"/>
      <c r="I50" s="4"/>
      <c r="J50" s="4"/>
      <c r="K50" s="4"/>
      <c r="L50" s="4"/>
      <c r="M50" s="4"/>
      <c r="N50" s="4"/>
      <c r="O50" s="4"/>
      <c r="P50" s="4"/>
      <c r="Q50" s="4"/>
    </row>
  </sheetData>
  <mergeCells count="27">
    <mergeCell ref="C17:E17"/>
    <mergeCell ref="C18:E18"/>
    <mergeCell ref="C19:E19"/>
    <mergeCell ref="C12:E12"/>
    <mergeCell ref="C13:E13"/>
    <mergeCell ref="C14:E14"/>
    <mergeCell ref="C15:E15"/>
    <mergeCell ref="C16:E16"/>
    <mergeCell ref="C7:E7"/>
    <mergeCell ref="C8:E8"/>
    <mergeCell ref="C9:E9"/>
    <mergeCell ref="C10:E10"/>
    <mergeCell ref="C11:E11"/>
    <mergeCell ref="C2:E2"/>
    <mergeCell ref="C3:E3"/>
    <mergeCell ref="C4:E4"/>
    <mergeCell ref="C5:E5"/>
    <mergeCell ref="C6:E6"/>
    <mergeCell ref="C45:C46"/>
    <mergeCell ref="D45:E45"/>
    <mergeCell ref="D46:E46"/>
    <mergeCell ref="C41:C42"/>
    <mergeCell ref="D41:E41"/>
    <mergeCell ref="D42:E42"/>
    <mergeCell ref="C43:C44"/>
    <mergeCell ref="D43:E43"/>
    <mergeCell ref="D44:E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ESTUDIO DE MERCADO</vt:lpstr>
      <vt:lpstr>HISTORICOS</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Yehimy Juliana Santos Ortiz</cp:lastModifiedBy>
  <cp:revision/>
  <dcterms:created xsi:type="dcterms:W3CDTF">2023-05-24T19:36:50Z</dcterms:created>
  <dcterms:modified xsi:type="dcterms:W3CDTF">2026-05-13T18:40:22Z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