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auricio.porras\Downloads\"/>
    </mc:Choice>
  </mc:AlternateContent>
  <bookViews>
    <workbookView xWindow="0" yWindow="0" windowWidth="21570" windowHeight="7995" tabRatio="528"/>
  </bookViews>
  <sheets>
    <sheet name="EST MERCADO" sheetId="1" r:id="rId1"/>
  </sheets>
  <definedNames>
    <definedName name="_xlnm.Print_Area" localSheetId="0">'EST MERCADO'!$A$1:$O$196</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193" i="1" l="1"/>
  <c r="L191" i="1"/>
  <c r="L188" i="1"/>
  <c r="L184" i="1"/>
  <c r="L181" i="1"/>
  <c r="L178" i="1"/>
  <c r="L174" i="1"/>
  <c r="L170" i="1"/>
  <c r="L166" i="1"/>
  <c r="L162" i="1"/>
  <c r="L160" i="1"/>
  <c r="I160" i="1"/>
  <c r="L194" i="1" l="1"/>
  <c r="F160" i="1" l="1"/>
  <c r="N160" i="1" s="1"/>
  <c r="O160" i="1" s="1"/>
  <c r="N150" i="1" l="1"/>
  <c r="L150" i="1"/>
  <c r="I150" i="1"/>
  <c r="F150" i="1"/>
  <c r="N149" i="1"/>
  <c r="L149" i="1"/>
  <c r="I149" i="1"/>
  <c r="F149" i="1"/>
  <c r="O149" i="1" s="1"/>
  <c r="N148" i="1"/>
  <c r="L148" i="1"/>
  <c r="I148" i="1"/>
  <c r="F148" i="1"/>
  <c r="O150" i="1" l="1"/>
  <c r="O148" i="1"/>
  <c r="N174" i="1" l="1"/>
  <c r="O174" i="1" s="1"/>
  <c r="N184" i="1"/>
  <c r="O184" i="1" s="1"/>
  <c r="N193" i="1"/>
  <c r="O193" i="1" s="1"/>
  <c r="N191" i="1"/>
  <c r="O191" i="1" s="1"/>
  <c r="N188" i="1"/>
  <c r="O188" i="1" s="1"/>
  <c r="N181" i="1"/>
  <c r="O181" i="1" s="1"/>
  <c r="N178" i="1"/>
  <c r="O178" i="1" s="1"/>
  <c r="N170" i="1"/>
  <c r="O170" i="1" s="1"/>
  <c r="N166" i="1"/>
  <c r="O166" i="1" s="1"/>
  <c r="N162" i="1"/>
  <c r="O162" i="1" s="1"/>
  <c r="O194" i="1" l="1"/>
  <c r="O88" i="1"/>
  <c r="O118" i="1"/>
  <c r="O137" i="1"/>
  <c r="N8" i="1"/>
  <c r="N9" i="1"/>
  <c r="N11" i="1"/>
  <c r="N12" i="1"/>
  <c r="N13" i="1"/>
  <c r="N14" i="1"/>
  <c r="N16" i="1"/>
  <c r="N17" i="1"/>
  <c r="N18" i="1"/>
  <c r="N19" i="1"/>
  <c r="N21" i="1"/>
  <c r="N22" i="1"/>
  <c r="N23" i="1"/>
  <c r="N24" i="1"/>
  <c r="N25" i="1"/>
  <c r="N28" i="1"/>
  <c r="N29" i="1"/>
  <c r="N30" i="1"/>
  <c r="N31" i="1"/>
  <c r="N32" i="1"/>
  <c r="N34" i="1"/>
  <c r="N35" i="1"/>
  <c r="N36" i="1"/>
  <c r="N37" i="1"/>
  <c r="N38" i="1"/>
  <c r="N39" i="1"/>
  <c r="N40" i="1"/>
  <c r="N41" i="1"/>
  <c r="N42" i="1"/>
  <c r="N45" i="1"/>
  <c r="N46" i="1"/>
  <c r="N47" i="1"/>
  <c r="N48" i="1"/>
  <c r="N49" i="1"/>
  <c r="N50" i="1"/>
  <c r="N51" i="1"/>
  <c r="N52" i="1"/>
  <c r="N53" i="1"/>
  <c r="N54" i="1"/>
  <c r="N56" i="1"/>
  <c r="N57" i="1"/>
  <c r="N58" i="1"/>
  <c r="N59" i="1"/>
  <c r="N60" i="1"/>
  <c r="N61" i="1"/>
  <c r="N62" i="1"/>
  <c r="N63" i="1"/>
  <c r="N64" i="1"/>
  <c r="N65" i="1"/>
  <c r="N67" i="1"/>
  <c r="N69" i="1"/>
  <c r="N70" i="1"/>
  <c r="N71" i="1"/>
  <c r="N73" i="1"/>
  <c r="N74" i="1"/>
  <c r="N76" i="1"/>
  <c r="N77" i="1"/>
  <c r="N78" i="1"/>
  <c r="N79" i="1"/>
  <c r="N80" i="1"/>
  <c r="N81" i="1"/>
  <c r="N83" i="1"/>
  <c r="N85" i="1"/>
  <c r="N87" i="1"/>
  <c r="N88" i="1"/>
  <c r="N89" i="1"/>
  <c r="N95" i="1"/>
  <c r="N100" i="1"/>
  <c r="N108" i="1"/>
  <c r="N109" i="1"/>
  <c r="N110" i="1"/>
  <c r="N111" i="1"/>
  <c r="N112" i="1"/>
  <c r="N113" i="1"/>
  <c r="N114" i="1"/>
  <c r="N115" i="1"/>
  <c r="N116" i="1"/>
  <c r="N117" i="1"/>
  <c r="N118" i="1"/>
  <c r="N119" i="1"/>
  <c r="N120" i="1"/>
  <c r="N121" i="1"/>
  <c r="N122" i="1"/>
  <c r="N123" i="1"/>
  <c r="N124" i="1"/>
  <c r="N125" i="1"/>
  <c r="N126" i="1"/>
  <c r="N127" i="1"/>
  <c r="N128" i="1"/>
  <c r="N129" i="1"/>
  <c r="N130" i="1"/>
  <c r="N131" i="1"/>
  <c r="N132" i="1"/>
  <c r="N133" i="1"/>
  <c r="N134" i="1"/>
  <c r="N135" i="1"/>
  <c r="N136" i="1"/>
  <c r="N137" i="1"/>
  <c r="N138" i="1"/>
  <c r="N139" i="1"/>
  <c r="N140" i="1"/>
  <c r="N141" i="1"/>
  <c r="N142" i="1"/>
  <c r="N143" i="1"/>
  <c r="N144" i="1"/>
  <c r="N145" i="1"/>
  <c r="N146" i="1"/>
  <c r="N7" i="1"/>
  <c r="I170" i="1" l="1"/>
  <c r="I174" i="1"/>
  <c r="I178" i="1"/>
  <c r="I181" i="1"/>
  <c r="I184" i="1"/>
  <c r="I188" i="1"/>
  <c r="I191" i="1"/>
  <c r="I193" i="1"/>
  <c r="I166" i="1"/>
  <c r="I162" i="1"/>
  <c r="I194" i="1" l="1"/>
  <c r="I195" i="1" s="1"/>
  <c r="I196" i="1" s="1"/>
  <c r="L195" i="1" l="1"/>
  <c r="L196" i="1" l="1"/>
  <c r="L139" i="1"/>
  <c r="L140" i="1"/>
  <c r="L141" i="1"/>
  <c r="L142" i="1"/>
  <c r="L143" i="1"/>
  <c r="L144" i="1"/>
  <c r="L145" i="1"/>
  <c r="L146" i="1"/>
  <c r="L138" i="1"/>
  <c r="L120" i="1"/>
  <c r="L121" i="1"/>
  <c r="L122" i="1"/>
  <c r="L123" i="1"/>
  <c r="L124" i="1"/>
  <c r="L125" i="1"/>
  <c r="L126" i="1"/>
  <c r="L127" i="1"/>
  <c r="L128" i="1"/>
  <c r="L129" i="1"/>
  <c r="L130" i="1"/>
  <c r="L131" i="1"/>
  <c r="L132" i="1"/>
  <c r="L133" i="1"/>
  <c r="L134" i="1"/>
  <c r="L135" i="1"/>
  <c r="L136" i="1"/>
  <c r="L119" i="1"/>
  <c r="L109" i="1"/>
  <c r="L110" i="1"/>
  <c r="L111" i="1"/>
  <c r="L112" i="1"/>
  <c r="L113" i="1"/>
  <c r="L114" i="1"/>
  <c r="L115" i="1"/>
  <c r="L116" i="1"/>
  <c r="L117" i="1"/>
  <c r="L108" i="1"/>
  <c r="L100" i="1"/>
  <c r="L95" i="1"/>
  <c r="L89" i="1"/>
  <c r="L87" i="1"/>
  <c r="L85" i="1"/>
  <c r="L83" i="1"/>
  <c r="L8" i="1"/>
  <c r="L9" i="1"/>
  <c r="L11" i="1"/>
  <c r="L12" i="1"/>
  <c r="L14" i="1"/>
  <c r="L15" i="1"/>
  <c r="L16" i="1"/>
  <c r="L17" i="1"/>
  <c r="L18" i="1"/>
  <c r="L19" i="1"/>
  <c r="L20" i="1"/>
  <c r="L21" i="1"/>
  <c r="L22" i="1"/>
  <c r="L23" i="1"/>
  <c r="L24" i="1"/>
  <c r="L25" i="1"/>
  <c r="L27" i="1"/>
  <c r="L28" i="1"/>
  <c r="L29" i="1"/>
  <c r="L30" i="1"/>
  <c r="L31" i="1"/>
  <c r="L32" i="1"/>
  <c r="L33" i="1"/>
  <c r="L34" i="1"/>
  <c r="L35" i="1"/>
  <c r="L36" i="1"/>
  <c r="L37" i="1"/>
  <c r="L38" i="1"/>
  <c r="L39" i="1"/>
  <c r="L40" i="1"/>
  <c r="L41" i="1"/>
  <c r="L42" i="1"/>
  <c r="L44" i="1"/>
  <c r="L45" i="1"/>
  <c r="L46" i="1"/>
  <c r="L47" i="1"/>
  <c r="L48" i="1"/>
  <c r="L49" i="1"/>
  <c r="L50" i="1"/>
  <c r="L51" i="1"/>
  <c r="L52" i="1"/>
  <c r="L53" i="1"/>
  <c r="L54" i="1"/>
  <c r="L55" i="1"/>
  <c r="L56" i="1"/>
  <c r="L57" i="1"/>
  <c r="L58" i="1"/>
  <c r="L59" i="1"/>
  <c r="L60" i="1"/>
  <c r="L61" i="1"/>
  <c r="L62" i="1"/>
  <c r="L63" i="1"/>
  <c r="L64" i="1"/>
  <c r="L65" i="1"/>
  <c r="L66" i="1"/>
  <c r="L67" i="1"/>
  <c r="L68" i="1"/>
  <c r="L69" i="1"/>
  <c r="L70" i="1"/>
  <c r="L71" i="1"/>
  <c r="L72" i="1"/>
  <c r="L73" i="1"/>
  <c r="L74" i="1"/>
  <c r="L75" i="1"/>
  <c r="L76" i="1"/>
  <c r="L77" i="1"/>
  <c r="L78" i="1"/>
  <c r="L79" i="1"/>
  <c r="L80" i="1"/>
  <c r="L81" i="1"/>
  <c r="L7" i="1"/>
  <c r="I8" i="1" l="1"/>
  <c r="I9" i="1"/>
  <c r="I11" i="1"/>
  <c r="I12" i="1"/>
  <c r="I14" i="1"/>
  <c r="I16" i="1"/>
  <c r="I17" i="1"/>
  <c r="I18" i="1"/>
  <c r="I19" i="1"/>
  <c r="I21" i="1"/>
  <c r="I22" i="1"/>
  <c r="I23" i="1"/>
  <c r="I24" i="1"/>
  <c r="I25" i="1"/>
  <c r="I28" i="1"/>
  <c r="I29" i="1"/>
  <c r="I30" i="1"/>
  <c r="I31" i="1"/>
  <c r="I32" i="1"/>
  <c r="I34" i="1"/>
  <c r="I35" i="1"/>
  <c r="I36" i="1"/>
  <c r="I37" i="1"/>
  <c r="I38" i="1"/>
  <c r="I39" i="1"/>
  <c r="I40" i="1"/>
  <c r="I41" i="1"/>
  <c r="I42" i="1"/>
  <c r="I45" i="1"/>
  <c r="I46" i="1"/>
  <c r="I47" i="1"/>
  <c r="I48" i="1"/>
  <c r="I49" i="1"/>
  <c r="I50" i="1"/>
  <c r="I51" i="1"/>
  <c r="I52" i="1"/>
  <c r="I53" i="1"/>
  <c r="I54" i="1"/>
  <c r="I56" i="1"/>
  <c r="I57" i="1"/>
  <c r="I58" i="1"/>
  <c r="I59" i="1"/>
  <c r="I60" i="1"/>
  <c r="I61" i="1"/>
  <c r="I62" i="1"/>
  <c r="I63" i="1"/>
  <c r="I64" i="1"/>
  <c r="I65" i="1"/>
  <c r="I67" i="1"/>
  <c r="I69" i="1"/>
  <c r="I70" i="1"/>
  <c r="I71" i="1"/>
  <c r="I73" i="1"/>
  <c r="I74" i="1"/>
  <c r="I76" i="1"/>
  <c r="I77" i="1"/>
  <c r="I78" i="1"/>
  <c r="I79" i="1"/>
  <c r="I80" i="1"/>
  <c r="I81" i="1"/>
  <c r="I83" i="1"/>
  <c r="I85" i="1"/>
  <c r="I87" i="1"/>
  <c r="I89" i="1"/>
  <c r="I100" i="1"/>
  <c r="I108" i="1"/>
  <c r="I109" i="1"/>
  <c r="I110" i="1"/>
  <c r="I111" i="1"/>
  <c r="I112" i="1"/>
  <c r="I113" i="1"/>
  <c r="I114" i="1"/>
  <c r="I115" i="1"/>
  <c r="I116" i="1"/>
  <c r="I117" i="1"/>
  <c r="I119" i="1"/>
  <c r="I120" i="1"/>
  <c r="I121" i="1"/>
  <c r="I122" i="1"/>
  <c r="I123" i="1"/>
  <c r="I124" i="1"/>
  <c r="I125" i="1"/>
  <c r="I126" i="1"/>
  <c r="I127" i="1"/>
  <c r="I128" i="1"/>
  <c r="I129" i="1"/>
  <c r="I130" i="1"/>
  <c r="I131" i="1"/>
  <c r="I132" i="1"/>
  <c r="I133" i="1"/>
  <c r="I134" i="1"/>
  <c r="I135" i="1"/>
  <c r="I136" i="1"/>
  <c r="I138" i="1"/>
  <c r="I139" i="1"/>
  <c r="I140" i="1"/>
  <c r="I141" i="1"/>
  <c r="I142" i="1"/>
  <c r="I143" i="1"/>
  <c r="I144" i="1"/>
  <c r="I145" i="1"/>
  <c r="I146" i="1"/>
  <c r="I7" i="1"/>
  <c r="F193" i="1" l="1"/>
  <c r="F191" i="1"/>
  <c r="F188" i="1"/>
  <c r="F184" i="1"/>
  <c r="F181" i="1"/>
  <c r="F178" i="1"/>
  <c r="F174" i="1"/>
  <c r="F170" i="1"/>
  <c r="F166" i="1"/>
  <c r="F162" i="1"/>
  <c r="F146" i="1"/>
  <c r="O146" i="1" s="1"/>
  <c r="F145" i="1"/>
  <c r="O145" i="1" s="1"/>
  <c r="F144" i="1"/>
  <c r="O144" i="1" s="1"/>
  <c r="F143" i="1"/>
  <c r="O143" i="1" s="1"/>
  <c r="F142" i="1"/>
  <c r="O142" i="1" s="1"/>
  <c r="F141" i="1"/>
  <c r="O141" i="1" s="1"/>
  <c r="F140" i="1"/>
  <c r="O140" i="1" s="1"/>
  <c r="F139" i="1"/>
  <c r="O139" i="1" s="1"/>
  <c r="F138" i="1"/>
  <c r="F136" i="1"/>
  <c r="O136" i="1" s="1"/>
  <c r="F135" i="1"/>
  <c r="O135" i="1" s="1"/>
  <c r="F134" i="1"/>
  <c r="O134" i="1" s="1"/>
  <c r="F133" i="1"/>
  <c r="O133" i="1" s="1"/>
  <c r="F132" i="1"/>
  <c r="O132" i="1" s="1"/>
  <c r="F131" i="1"/>
  <c r="O131" i="1" s="1"/>
  <c r="F130" i="1"/>
  <c r="O130" i="1" s="1"/>
  <c r="F129" i="1"/>
  <c r="O129" i="1" s="1"/>
  <c r="F128" i="1"/>
  <c r="O128" i="1" s="1"/>
  <c r="F127" i="1"/>
  <c r="O127" i="1" s="1"/>
  <c r="F126" i="1"/>
  <c r="O126" i="1" s="1"/>
  <c r="F125" i="1"/>
  <c r="O125" i="1" s="1"/>
  <c r="F124" i="1"/>
  <c r="O124" i="1" s="1"/>
  <c r="F123" i="1"/>
  <c r="O123" i="1" s="1"/>
  <c r="F122" i="1"/>
  <c r="O122" i="1" s="1"/>
  <c r="F121" i="1"/>
  <c r="O121" i="1" s="1"/>
  <c r="F120" i="1"/>
  <c r="O120" i="1" s="1"/>
  <c r="F119" i="1"/>
  <c r="O119" i="1" s="1"/>
  <c r="F117" i="1"/>
  <c r="O117" i="1" s="1"/>
  <c r="F116" i="1"/>
  <c r="O116" i="1" s="1"/>
  <c r="F115" i="1"/>
  <c r="O115" i="1" s="1"/>
  <c r="F114" i="1"/>
  <c r="O114" i="1" s="1"/>
  <c r="F113" i="1"/>
  <c r="O113" i="1" s="1"/>
  <c r="F112" i="1"/>
  <c r="O112" i="1" s="1"/>
  <c r="F111" i="1"/>
  <c r="O111" i="1" s="1"/>
  <c r="F110" i="1"/>
  <c r="O110" i="1" s="1"/>
  <c r="F109" i="1"/>
  <c r="F108" i="1"/>
  <c r="O108" i="1" s="1"/>
  <c r="F100" i="1"/>
  <c r="O100" i="1" s="1"/>
  <c r="F95" i="1"/>
  <c r="O95" i="1" s="1"/>
  <c r="F89" i="1"/>
  <c r="O89" i="1" s="1"/>
  <c r="F87" i="1"/>
  <c r="O87" i="1" s="1"/>
  <c r="F85" i="1"/>
  <c r="O85" i="1" s="1"/>
  <c r="F83" i="1"/>
  <c r="O83" i="1" s="1"/>
  <c r="F81" i="1"/>
  <c r="O81" i="1" s="1"/>
  <c r="F80" i="1"/>
  <c r="O80" i="1" s="1"/>
  <c r="F79" i="1"/>
  <c r="O79" i="1" s="1"/>
  <c r="F78" i="1"/>
  <c r="O78" i="1" s="1"/>
  <c r="F77" i="1"/>
  <c r="O77" i="1" s="1"/>
  <c r="F76" i="1"/>
  <c r="O76" i="1" s="1"/>
  <c r="F74" i="1"/>
  <c r="O74" i="1" s="1"/>
  <c r="F73" i="1"/>
  <c r="O73" i="1" s="1"/>
  <c r="F71" i="1"/>
  <c r="O71" i="1" s="1"/>
  <c r="F70" i="1"/>
  <c r="O70" i="1" s="1"/>
  <c r="F69" i="1"/>
  <c r="O69" i="1" s="1"/>
  <c r="F67" i="1"/>
  <c r="O67" i="1" s="1"/>
  <c r="F65" i="1"/>
  <c r="O65" i="1" s="1"/>
  <c r="F64" i="1"/>
  <c r="O64" i="1" s="1"/>
  <c r="F63" i="1"/>
  <c r="O63" i="1" s="1"/>
  <c r="F62" i="1"/>
  <c r="O62" i="1" s="1"/>
  <c r="F61" i="1"/>
  <c r="O61" i="1" s="1"/>
  <c r="F60" i="1"/>
  <c r="O60" i="1" s="1"/>
  <c r="F59" i="1"/>
  <c r="O59" i="1" s="1"/>
  <c r="F58" i="1"/>
  <c r="O58" i="1" s="1"/>
  <c r="F57" i="1"/>
  <c r="O57" i="1" s="1"/>
  <c r="F56" i="1"/>
  <c r="O56" i="1" s="1"/>
  <c r="F54" i="1"/>
  <c r="O54" i="1" s="1"/>
  <c r="F53" i="1"/>
  <c r="O53" i="1" s="1"/>
  <c r="F52" i="1"/>
  <c r="O52" i="1" s="1"/>
  <c r="F51" i="1"/>
  <c r="O51" i="1" s="1"/>
  <c r="F50" i="1"/>
  <c r="O50" i="1" s="1"/>
  <c r="F49" i="1"/>
  <c r="O49" i="1" s="1"/>
  <c r="F48" i="1"/>
  <c r="O48" i="1" s="1"/>
  <c r="F47" i="1"/>
  <c r="O47" i="1" s="1"/>
  <c r="F46" i="1"/>
  <c r="F45" i="1"/>
  <c r="O45" i="1" s="1"/>
  <c r="F42" i="1"/>
  <c r="F41" i="1"/>
  <c r="O41" i="1" s="1"/>
  <c r="F40" i="1"/>
  <c r="O40" i="1" s="1"/>
  <c r="F39" i="1"/>
  <c r="O39" i="1" s="1"/>
  <c r="F38" i="1"/>
  <c r="O38" i="1" s="1"/>
  <c r="F37" i="1"/>
  <c r="O37" i="1" s="1"/>
  <c r="F36" i="1"/>
  <c r="O36" i="1" s="1"/>
  <c r="F35" i="1"/>
  <c r="O35" i="1" s="1"/>
  <c r="F34" i="1"/>
  <c r="O34" i="1" s="1"/>
  <c r="F32" i="1"/>
  <c r="O32" i="1" s="1"/>
  <c r="F31" i="1"/>
  <c r="O31" i="1" s="1"/>
  <c r="F30" i="1"/>
  <c r="O30" i="1" s="1"/>
  <c r="F29" i="1"/>
  <c r="O29" i="1" s="1"/>
  <c r="F28" i="1"/>
  <c r="F25" i="1"/>
  <c r="O25" i="1" s="1"/>
  <c r="F24" i="1"/>
  <c r="O24" i="1" s="1"/>
  <c r="F23" i="1"/>
  <c r="O23" i="1" s="1"/>
  <c r="F22" i="1"/>
  <c r="O22" i="1" s="1"/>
  <c r="F21" i="1"/>
  <c r="O21" i="1" s="1"/>
  <c r="F19" i="1"/>
  <c r="O19" i="1" s="1"/>
  <c r="F18" i="1"/>
  <c r="O18" i="1" s="1"/>
  <c r="F17" i="1"/>
  <c r="O17" i="1" s="1"/>
  <c r="F16" i="1"/>
  <c r="O16" i="1" s="1"/>
  <c r="F14" i="1"/>
  <c r="O14" i="1" s="1"/>
  <c r="D13" i="1"/>
  <c r="F12" i="1"/>
  <c r="O12" i="1" s="1"/>
  <c r="F11" i="1"/>
  <c r="O11" i="1" s="1"/>
  <c r="F9" i="1"/>
  <c r="O9" i="1" s="1"/>
  <c r="F8" i="1"/>
  <c r="O8" i="1" s="1"/>
  <c r="F7" i="1"/>
  <c r="F194" i="1" l="1"/>
  <c r="O7" i="1"/>
  <c r="O195" i="1"/>
  <c r="O196" i="1" s="1"/>
  <c r="O138" i="1"/>
  <c r="O46" i="1"/>
  <c r="O28" i="1"/>
  <c r="O109" i="1"/>
  <c r="O42" i="1"/>
  <c r="F195" i="1"/>
  <c r="F196" i="1" s="1"/>
  <c r="F13" i="1"/>
  <c r="L13" i="1"/>
  <c r="L152" i="1" s="1"/>
  <c r="I13" i="1"/>
  <c r="I152" i="1" s="1"/>
  <c r="F152" i="1" l="1"/>
  <c r="F153" i="1"/>
  <c r="L154" i="1"/>
  <c r="O13" i="1"/>
  <c r="I153" i="1"/>
  <c r="F155" i="1" l="1"/>
  <c r="F156" i="1" s="1"/>
  <c r="F154" i="1"/>
  <c r="F199" i="1"/>
  <c r="I154" i="1"/>
  <c r="L153" i="1"/>
  <c r="O153" i="1" s="1"/>
  <c r="L155" i="1"/>
  <c r="L156" i="1" s="1"/>
  <c r="I155" i="1"/>
  <c r="I156" i="1" s="1"/>
  <c r="O152" i="1"/>
  <c r="F157" i="1"/>
  <c r="F198" i="1" s="1"/>
  <c r="O156" i="1" l="1"/>
  <c r="O154" i="1"/>
  <c r="I157" i="1"/>
  <c r="I198" i="1" s="1"/>
  <c r="O155" i="1"/>
  <c r="I199" i="1"/>
  <c r="L199" i="1"/>
  <c r="L157" i="1"/>
  <c r="O157" i="1" l="1"/>
  <c r="L198" i="1"/>
  <c r="O200" i="1" s="1"/>
  <c r="O198" i="1" l="1"/>
  <c r="O199" i="1"/>
</calcChain>
</file>

<file path=xl/sharedStrings.xml><?xml version="1.0" encoding="utf-8"?>
<sst xmlns="http://schemas.openxmlformats.org/spreadsheetml/2006/main" count="448" uniqueCount="325">
  <si>
    <t>CUADRO DE ACTIVIDADES</t>
  </si>
  <si>
    <t>ITEM</t>
  </si>
  <si>
    <t>ACTIVIDADES A REALIZAR</t>
  </si>
  <si>
    <t>UNIDAD</t>
  </si>
  <si>
    <t>CANTIDAD</t>
  </si>
  <si>
    <t>Vr. UNITARIO</t>
  </si>
  <si>
    <t>Vr. TOTAL</t>
  </si>
  <si>
    <t>GANCE</t>
  </si>
  <si>
    <t>1.1</t>
  </si>
  <si>
    <t>IMPERMEABILIZACIÒN CUBIERTA EDIFICIO ADMINISTRATIVO</t>
  </si>
  <si>
    <t>1.1.1</t>
  </si>
  <si>
    <t>DESMONTE DE MANTO ASFÀLTICO EXISTENTE. INCLUYE TRASLADO HASTA DISPOSICIÒN FINAL. INCLUYE PREPARACIÒN DE LA SUPERFICIE: LIMPIEZA A FONDO DEL AREA. REMOVER POLVO, GRASA, HUMEDAD Y SELLAMIENTO DE GRIETAS.</t>
  </si>
  <si>
    <t>M2</t>
  </si>
  <si>
    <t>1.1.2</t>
  </si>
  <si>
    <t>SUMINISTRO E INSTALACIÒN DE IMPRIMANTE ASFALTICO</t>
  </si>
  <si>
    <t>1.1.3</t>
  </si>
  <si>
    <t xml:space="preserve">SUMINISTRO E INSTALACIÒN DE MANTO ASFÀLTICO POLIESTER GRANULADO. 4 MM. </t>
  </si>
  <si>
    <t>1.2</t>
  </si>
  <si>
    <t>ANDEN EN CONCRETO EDIFICIO ADMINISTRATIVO</t>
  </si>
  <si>
    <t>1.2.1</t>
  </si>
  <si>
    <t>DESMONTE DE ADOQUIN CERÀMICO EXISTENTE ANDÈN</t>
  </si>
  <si>
    <t>1.2.2</t>
  </si>
  <si>
    <t xml:space="preserve">DEMOLICIÒN DE ANDÈN EN CONCRETO E= 0,10 MTS. INCLUYE RETIRO DE ESCOMBROS </t>
  </si>
  <si>
    <t>1.2.3</t>
  </si>
  <si>
    <t>SUMINISTRO E INSTALACIÒN DE RECEBO COMPACTO E=0,2 MTS.</t>
  </si>
  <si>
    <t>M3</t>
  </si>
  <si>
    <t>1.2.4</t>
  </si>
  <si>
    <t>SUMINISTRO E INSTALACIÒN DE ANDEN EN CONCRETO 3000 PSI  ESTAMPADO TIPO ADOQUIN PARA ANDÈN, E= 0,10 MTS. (INCLUYE COLOR ENDURECEDOR, LAVADO Y SELLADO CON SELLADOR ACRILICO A BASE DE SOLVENTE).</t>
  </si>
  <si>
    <t>1.3</t>
  </si>
  <si>
    <t>MONUMENTO</t>
  </si>
  <si>
    <t>1.3.1</t>
  </si>
  <si>
    <t>RETIRO DE ENCHAPE EN PORCELANATO. INCLUYE RETIRO DE ESCOMBROS HASTA LUGAR AUTORIZADO</t>
  </si>
  <si>
    <t>1.3.2</t>
  </si>
  <si>
    <t>PAÑETE SOBRE MUROS</t>
  </si>
  <si>
    <t>1.3.3</t>
  </si>
  <si>
    <t>SUMINISTRO E INSTALACIÒN DE PORCELANATO PARA PISO Y PARED ESTILO NEUTRO PURE BLACK PLUS-B 60X60 NEGRO. INCLUYE TODO LO NECESARIO PARA SU CORRECTA INSTALACIÒN</t>
  </si>
  <si>
    <t>1.3.4</t>
  </si>
  <si>
    <t>SUMINISTRO E INSTALACIÒN DE WIN EN ALUMINIO</t>
  </si>
  <si>
    <t>ML</t>
  </si>
  <si>
    <t>1.4</t>
  </si>
  <si>
    <t>CUBIERTA  ZONA DE OFICINAS HANGAR</t>
  </si>
  <si>
    <t>1.4.1</t>
  </si>
  <si>
    <t>DESMONTE DE FLANCHE METALICO EXISTENTE</t>
  </si>
  <si>
    <t>1.4.2</t>
  </si>
  <si>
    <t>SUMINISTRO E INSTALACIÒN DE FLANCHE METALICO EN LAMINA COLD ROLLED CAL 22, 0,50 MTS. DE ANCHO. PINTADO EN ANTICORROSIVO GRIS. INCLUYE CORTE CON PULIDORA EN MURO PARA FIJACION EN MURO Y APLICACIÓN DE SELLANTE ELASTOMÉRICO DE ALTA CALIDAD ENTRE EL FLANCHE Y LA SUPERFICIE.</t>
  </si>
  <si>
    <t>1.4.3</t>
  </si>
  <si>
    <t>MANTENIMIENTO DE CUBIERTA EN TEJA TERMOACUSTICA. INCLUYE AJUSTE DE TEJAS, CAMBIO DE TORNILLERIA, LIMPIEZA Y CAMBIO DEL 30% DE TEJAS QUE SE ENCUENTRAN EN MAL ESTADO</t>
  </si>
  <si>
    <t>1.4.4</t>
  </si>
  <si>
    <t>SUMINISTRO E INSTALACION DE CANAL METALICA EN LAMINA COLD ROLLED CAL 22. DESARROLLO  0,60 METROS. INCLUYE PINTURA EN ANTICORROSIVO Y TODOS LOS ELEMENTOS NECESARIOS PARA SU CORRECTA INSTALACION</t>
  </si>
  <si>
    <t>1.4.5</t>
  </si>
  <si>
    <t>SUMINISTRO E INSTALACION DE POLICARBONATO MACIZO DE 6 MM. SOBRE PERGOLA</t>
  </si>
  <si>
    <t>DINCOR</t>
  </si>
  <si>
    <t>2.1</t>
  </si>
  <si>
    <t xml:space="preserve">IMPERMEABILIZACIÒN CUBIERTA </t>
  </si>
  <si>
    <t>2.1.1</t>
  </si>
  <si>
    <t>2.1.2</t>
  </si>
  <si>
    <t>2.1.3</t>
  </si>
  <si>
    <t>SUMINISTRO E INSTALACIÒN DE MANTO ASFÀLTICO POLIESTER GRANULADO. 4 MM. 3,24 KG x M2</t>
  </si>
  <si>
    <t>2.1.4</t>
  </si>
  <si>
    <t>CAMPANA EXTRACTORA CON FILTROS TIPO BAFLE, EXTRAÍBLES; FABRICACIÓN INTEGRAL EN ACERO INOXIDABLE AISI 201 SANITARIO (304 SEGÚN REQUERIMIENTOS DEL CLIENTE), MEDIDAS: 1,50 MTS DE LARGO X 60 CM DE ANCHO. INCLUYE DUCTO DE EXTRACCIÒN EN ACERO INOXIDABLE DE 15" Y 5 METROS DE LONGITUD CON SALIDA A FACHADA. INCLUYE ROTURA DE MURO, RESANES Y PINTURA</t>
  </si>
  <si>
    <t>UND</t>
  </si>
  <si>
    <t>2.1.5</t>
  </si>
  <si>
    <t>REUBICACION DE AVISO DE ENTRADA AL EDIFICIO 2 METROS MAS ARRIBA DE LA UBICACIÒN EXISTENTE. INCLUYE TODOS LOS ELEMENTOS NECESARIOS PARA SU CORRECTA INSTALACION</t>
  </si>
  <si>
    <t>2.2</t>
  </si>
  <si>
    <t>BODEGA SOTANO</t>
  </si>
  <si>
    <t>2.2.1</t>
  </si>
  <si>
    <t>DEMOLICION DE MUROS EN MAMPOSTERÌA PARA AMPLIACIÒN PUERTA DE ACCESO. INCLUYE TRASLADO DE ESCOMBROS HASTA LUGAR AUTORIZADO</t>
  </si>
  <si>
    <t>2.2.2</t>
  </si>
  <si>
    <t>PAÑETE SOBRE MUROS 1:3 INCLUYE TODOS LOS ELEMENTOS NECESARIOS PARA SU CORRECTA INSTALACIÒN</t>
  </si>
  <si>
    <t>2.2.3</t>
  </si>
  <si>
    <t>ALISTADO DE PISO EN MORTERO IMPERMEABILIZADO 1:3  E=0,04MT. INCLUYE TODO LO NECESARIO PARA SU CORRECTA INSTALACIÓN Y FUNCIONAMIENTO.</t>
  </si>
  <si>
    <t>2.2.4</t>
  </si>
  <si>
    <t>SUMINISTRO Y APLICACIÒN DE PINTURA EN POLIURETANO PARA PISO</t>
  </si>
  <si>
    <t>2.2.5</t>
  </si>
  <si>
    <t>SUMINISTRO Y APLICACIÓN DE PINTURA TIPO ESMALTE SOBRE MUROS</t>
  </si>
  <si>
    <t>2.2.6</t>
  </si>
  <si>
    <t>SUMINISTRO Y APLICACIÓN DE PINTURA TIPO ESMALTE BAJO TECHO</t>
  </si>
  <si>
    <t>2.2.7</t>
  </si>
  <si>
    <t xml:space="preserve">SUMINISTRO E INSTALACIÓN DE SALIDA ELECTRICA ILUMINACION, INCLUYE  LAMPARA LED 24V D:30CM, DIA UTIL 35.000 HORAS, INCLUYE SOPORTE EN ALUMNIO COLOR Y CABLES ENCAUCHETADO HASTA CIRCUITO RAMAL </t>
  </si>
  <si>
    <t>2.2.8</t>
  </si>
  <si>
    <t>SUMINISTRO E INSTALACIÒN DE LÀMPARAS 60X60 TIPO LED</t>
  </si>
  <si>
    <t>2.2.9</t>
  </si>
  <si>
    <t>FABRICACIÓN, SUMINISTRO E INSTALACIÓN DE PUERTA CORREDERA  ENTAMBORADA EN HOJA TRIPLEX, DVIDIDA EN 2 PARTES.   PARTE SUPERIOR DE BATIENTE PARA ATENCIÒN AL PÙBLICO. DIMENSIONES  2,2 X 1,10 METROS. INCLUYE MARCO EN MADERA, CERRADURA Y TODOS LOS ELEMENTOS NECESARIOS PARA SU CORRECTA INSTALACIÒN. ENTREGAR ELEMENTOS PINTADOS CON ACABADO FINAL. ANTES, PULIR, LIJAR Y RETIRAR ASPEREZAS Y PELOS Ó FIBRAS, SELLAR Y PINTAR.</t>
  </si>
  <si>
    <t>COCINA BAMAN</t>
  </si>
  <si>
    <t>3.1</t>
  </si>
  <si>
    <t>PRELIMINARES DEMOLICIÓN</t>
  </si>
  <si>
    <t>3.1.1</t>
  </si>
  <si>
    <t>DEMOLICIÓN PISOS EXISTENTES (INCLUYE: DOBLE CERAMICA Y/O BALDOSAS, LINEALES, RETIRO MATERIAL SOBRANTE Y ASEO DE OBRA)</t>
  </si>
  <si>
    <t>3.1.2</t>
  </si>
  <si>
    <t>DEMOLICION DE PLANTILLA DE PISO EXISTENTES (INCLUYE: LINEALES, DESMONTE ACERO REFUERZO, RETIRO MATERIAL SOBRANTE Y ASEO OBRA)</t>
  </si>
  <si>
    <t>3.1.3</t>
  </si>
  <si>
    <t>DEMOLICION DE MURO EXISTENTES (INCLUYE: LINEALES, DESMONTE ACERO REFUERZO, RETIRO MATERIAL SOBRANTE Y ASEO OBRA)</t>
  </si>
  <si>
    <t>3.1.4</t>
  </si>
  <si>
    <t>DEMOLICIÓN ZOCALOS Y/O MEDIAS CAÑAS EXISTENTES (INCLUYE: LINEALES, RETIRO MATERIAL SOBRANTE Y ASEO DE OBRA)</t>
  </si>
  <si>
    <t>3.1.5</t>
  </si>
  <si>
    <t>DESMONTE APARATOS ELECTRICOS EXISTENTES (INCLUYE: PLAFONES, LAMPARAS, TOMAS, INTERUPTORES, CAJAS DE PASO, TABLEROS CON PROTECCIONES, ETC)</t>
  </si>
  <si>
    <t>3.1.6</t>
  </si>
  <si>
    <t>DESMONTE DE TABLERO ELECTRICO PARA REUBICACION EN EL MISMO LUGAR</t>
  </si>
  <si>
    <t>3.1.7</t>
  </si>
  <si>
    <t>DESMONTE DE CIELO RASO EXISTENTE EN DRYWALL O PVC Y ESTRUCTURA DE SOPORTE. (INCLUYE: LINEALES, DILATACIONES, RETIRO MATERIAL SOBRANTE Y ASEO DE LA OBRA).</t>
  </si>
  <si>
    <t>3.1.8</t>
  </si>
  <si>
    <t>DEMOLICIÓN DE ENCHAPE CERAMICA MURO Y DE MORTERO DE PEGA. (INCLUYE RETIRO Y DISPOSICIÓN FINAL).</t>
  </si>
  <si>
    <t>3.1.9</t>
  </si>
  <si>
    <t>DESMONTE PUERTAS SENCILLAS EN MADERA  (INCLUYE: MARCOS, ACCESORIOS,HERRAJES, RETIRO MATERIAL SOBRANTE Y ASEO DE OBRA).</t>
  </si>
  <si>
    <t>3.1.10</t>
  </si>
  <si>
    <t>DESMONTE DE CUARTO FRIO. INCLUYE TRASLADO DE MATERIAL SOBRANTE HASTA LUGAR AUTORIZADO</t>
  </si>
  <si>
    <t>PISOS Y MUROS</t>
  </si>
  <si>
    <t>3.2.1</t>
  </si>
  <si>
    <t>ALISTADO DE PISO EN MORTERO IMPERMEABILIZADO 1:3  E=0,04MT. (INCLUYE: PENDIENTE DE DESAGÜE. INCLUYE TODO LO NECESARIO PARA SU CORRECTA INSTALACIÓN Y FUNCIONAMIENTO).</t>
  </si>
  <si>
    <t>3.2.2</t>
  </si>
  <si>
    <t>SUMINISTRO E INSTALACIÓN DE PISO EN Piso Baldosa Granito De Mármol Blanco Huila 30x30cm  PULIDO Y BRILLADO (INCLUYE:  BOQUILLA, HERRAMIENTA, MANO DE OBRA Y DEMÁS  ELEMENTOS NECESARIOS PARA SU INSTALACIÓN).</t>
  </si>
  <si>
    <t>3.2.3</t>
  </si>
  <si>
    <t>SUMINISTRO E INSTALACIÓN DE GUARDAESCOBA EN MEDIA CAÑA EN GRANITO PULIDO Y BRILLADO  ALTO 10 CMS.(INCLUYE:  BOQUILLA, HERRAMIENTA, MANO DE OBRA Y DEMÁS  ELEMENTOS NECESARIOS PARA SU INSTALACIÓN).</t>
  </si>
  <si>
    <t>3.2.4</t>
  </si>
  <si>
    <t>PAÑETE CON MORTERO 1:3 IMPERMEABILIZADO CON SIKA 1 E:0,02M INCLUYE (FILOS, DILATACIONES, JUNTAS, LINEALES)</t>
  </si>
  <si>
    <t>3.2.5</t>
  </si>
  <si>
    <t>SUMINISTRO E INSTALACIÓN DE CERÁMICA PARA MURO  FORMATO 30 X 60 ACABADO MATE, CARAS  DIFERENCIADAS ESPESOR NOMINAL 8,8 + 0,3 , INCLUYE BOQUILLA, HERRAMIENTAS, MANO DE OBRA Y DEMÁS  ELEMENTOS NECESARIOS PARA SU INSTALACIÓN.</t>
  </si>
  <si>
    <t>3.2.6</t>
  </si>
  <si>
    <t xml:space="preserve"> SUMINISTRO E INSTALACIÓN DE WIN EN ALUMINIO </t>
  </si>
  <si>
    <t>3.2.7</t>
  </si>
  <si>
    <t>SUMINISTRO E INSTALACIÓN DE CARCAMO CON REJILLA DE PISO EN ACERO ANTIOXIDABLE, ANTICUCARACHA</t>
  </si>
  <si>
    <t>3.2.8</t>
  </si>
  <si>
    <t>CONSTRUCCIÓN DE MURO EN MAMPOSTERÍA, LEVANTADO EN BLOQUE N°4, CON MORTERO 1:3 (INCLUYE MATERIALES Y HERRAMIENTAS Y TODO LO NECESARIO PARA SU CORRECTA INSTALACIÓN)</t>
  </si>
  <si>
    <t>3.2.9</t>
  </si>
  <si>
    <t>SUMINISTRO E INSTALACION DE CIELORASO EN SUPERBOARD 5 MM. INCLUYE TOS LOS ELEMENTOS NECESARIOS PARA SU CORRECTA INSTALACIÒN Y PINTURA 3 MANOS ED PINTURA EN ESMALTE.</t>
  </si>
  <si>
    <t>3.2.10</t>
  </si>
  <si>
    <t>APLICACIÓN PINTURA DE ACEITE DOS MANOS SOBRE CIELOERASO</t>
  </si>
  <si>
    <t>3.3</t>
  </si>
  <si>
    <t>PUERTAS</t>
  </si>
  <si>
    <t>3.3.1</t>
  </si>
  <si>
    <t>SUMINISTRO E INSTALACIÓN DE  PUERTAS EN TRIPLEX VALERIN WENGUE 0,80X2,06. (INCLUYE MARCO, CERRADURA, HERRAJES, ACCESORIOS, JAMBAS, ACABADOS, ETC).</t>
  </si>
  <si>
    <t>3.4</t>
  </si>
  <si>
    <t>INSTALACION  ELECTRICA</t>
  </si>
  <si>
    <t>3.4.1</t>
  </si>
  <si>
    <t>3.4.2</t>
  </si>
  <si>
    <t>SUMINISTRO E INSTALACIÓN Y PUESTA EN SERVICIO DE INTERRUPTOR PARA EL CONTROL DE LA ILUMINACIÓN, DOBLE.</t>
  </si>
  <si>
    <t>3.4.3</t>
  </si>
  <si>
    <t xml:space="preserve">SUMINISTRO E INSTALACIÓN Y PUESTA EN SERVICIO DE TOMACORRIENTE DOBLE GFCI </t>
  </si>
  <si>
    <t>3.5</t>
  </si>
  <si>
    <t>INSTALACION  DE GAS</t>
  </si>
  <si>
    <t>3,5.1</t>
  </si>
  <si>
    <t>ACOMETIDA INSTALACION DE  DE GAS 3/4"</t>
  </si>
  <si>
    <t>3,5.2</t>
  </si>
  <si>
    <t>SUMINISTRO E INSTALACION DE PUNTO DE GAS</t>
  </si>
  <si>
    <t>3.6</t>
  </si>
  <si>
    <t>INSTALACION HIDROSANITARIA</t>
  </si>
  <si>
    <t>3.6.1</t>
  </si>
  <si>
    <t>RED DE SUMINISTRO DE 1/2" EN PVC PARA AGUA FRÍA, INCLUYE CONEXIONES, CODOS, UNIONES Y DEMÁS ELEMENTOS PARA SU CORRECTO FUNCIONAMIENTO</t>
  </si>
  <si>
    <t>3.6.2</t>
  </si>
  <si>
    <t>PUNTO HIDRÁULICO DE 1/2" PARA AGUA FRÍA, INCLUYE UNIONES, CODOS ,CONEXIÓN RED PRINCIPAL MATERIAL, MANO DE OBRA, HERRAMIENTA, Y DEMÁS ELEMENTOS NECESARIOS PARA SU INSTALACIÓN.</t>
  </si>
  <si>
    <t>3.6.3</t>
  </si>
  <si>
    <t>SALIDA DE DESAGÜE LAVAPLATOS PVC-S2". INCLUYE TODO LOS ACCESORIOS NECESARIOS PARA SU CORRECTA INSTALACIÓN Y FUNCIONAMIENTO.</t>
  </si>
  <si>
    <t>3.6.4</t>
  </si>
  <si>
    <t>SALIDA DE DESAGÜE PISO,  PVC-S3". INCLUYE TODO LOS ACCESORIOS NECESARIOS PARA SU CORRECTA INSTALACIÓN Y FUNCIONAMIENTO.</t>
  </si>
  <si>
    <t>3.6.5</t>
  </si>
  <si>
    <t>SUMINISTRO E INSTALACIÓN DE VÁLVULA DE REGISTRO DE 1/2". INCLUYE TODO LO NECESARIO PARA SU CORRECTA INSTALACIÓN Y FUNCIONAMIENTO.</t>
  </si>
  <si>
    <t>3.6.6</t>
  </si>
  <si>
    <t xml:space="preserve">CARCAMO PARA DESAGUE PISO ANCHO 20 CMS X 2 MTS. PROF.  15 CMS. INCLUYE REJILLA </t>
  </si>
  <si>
    <t>3.7</t>
  </si>
  <si>
    <t>CUARTO FRIO</t>
  </si>
  <si>
    <t>3.7.1</t>
  </si>
  <si>
    <t>SUMINISTRO E INSTALACIÓN DE PANEL DE POLIURETANO DESNUDO INYECTADO, CON DENSIDAD 38 KG/M³ Y ESPESOR DE 3”, INCLUYENDO EL SUMINISTRO E INSTALACIÓN DE TELA ASFÁLTICA COLOR NEGRO EN LA CARA INFERIOR Y SUPERIOR, GARANTIZANDO ADECUADO AISLAMIENTO TÉRMICO, IMPERMEABILIDAD Y CORRECTA INTEGRACIÓN CON EL SISTEMA CONSTRUCTIVO (INCLUYE TODO LO NECESARIO PARA LA INSTALACIÓN Y CORRECTO FUNCIONAMIENTO). CONSTRUCCIÓN DE PISO EN CONCRETO CON ESPESOR 4CM, INCLUYENDO ADITIVOS ESPECIALES PARA CONCRETOS EXPUESTOS A BAJAS TEMPERATURAS, PREPARACIÓN Y NIVELACIÓN DE LA SUPERFICIE, VACIADO, COMPACTACIÓN, ACABADO FINAL, CURADO, JUNTAS Y TODAS LAS ACTIVIDADES NECESARIAS PARA GARANTIZAR RESISTENCIA, DURABILIDAD Y ADECUADO COMPORTAMIENTO DEL CONCRETO EN CONDICIONES DE FRÍO.  SUMINISTRO E INSTALACIÓN DE TERMINADO EN PINTURA EPOXICA, COLOR ESCOGIDO POR LA ENTIDAD (INCLUYE TODO LO NECESARIO PARA SU INSTALACIÓN Y CORRECTO FUNCIONAMIENTO</t>
  </si>
  <si>
    <t>3.7.1.1</t>
  </si>
  <si>
    <t xml:space="preserve"> SUMINISTRO E INSTALACIÓN DE PANELES AISLANTES</t>
  </si>
  <si>
    <t>3.7.1.1.1</t>
  </si>
  <si>
    <r>
      <t xml:space="preserve">SUMINISTRO E INSTALACIÓN DE PANEL TIPO SÁNDWICH PREFABRICADO, ESPESOR 4"  COMPUESTO POR DOS LÁMINAS EN ACERO INOXIDABLE CALIBRE 24  Y UN NÚCLEO AISLANTE DE ESPUMA RÍGIDA DE POLIURETANO, DESTINADO A LA CONSTRUCCIÓN DE MUROS, TECHOS Y PISOS DE CUARTOS FRÍOS Y CÁMARAS DE CONGELACIÓN, GARANTIZANDO ADECUADO AISLAMIENTO TÉRMICO, HERMETICIDAD, RESISTENCIA MECÁNICA Y EL CUMPLIMIENTO DE LAS CONDICIONES HIGIÉNICO-SANITARIAS REQUERIDAS PARA SU CORRECTA OPERACIÓN. (INCLUYE SUMINISTRO E INSTALACIÓN DE ACCESORIOS,ASEO  Y TODO LO NECESARIO PARA SU INSTALACIÓN Y CORRECTO FUNCIONAMIENTO). SUMINISTRO E INSTALACIÓN DE CORTINA THERMOFILM REFORZADO PARA CUARTOS FRIOS, INCLUYE SUMINISTRO E INSTALACIÓN DE RIEL EN ACERO INOXIDABLE, ACCESORIOS Y TODO LO NECESARIO PARA SU INSTALACIÓN Y CORRECTO FUNCIONAMIENTO.  </t>
    </r>
    <r>
      <rPr>
        <b/>
        <sz val="8"/>
        <color theme="1"/>
        <rFont val="Arial Narrow"/>
        <family val="2"/>
      </rPr>
      <t xml:space="preserve">       SUMINISTRO</t>
    </r>
    <r>
      <rPr>
        <sz val="8"/>
        <color theme="1"/>
        <rFont val="Arial Narrow"/>
        <family val="2"/>
      </rPr>
      <t xml:space="preserve"> E INSTALACIÓN DE PUERTA FRIGORÍFICA TIPO ABATIBLE PARA CUARTOS FRÍOS Y CÁMARAS DE CONGELACIÓN, DIMENSIONES ANCHO (0.80-1,0 M) ALTO (1.90-2.0 M), FABRICADA EN PANEL TIPO SÁNDWICH CON NÚCLEO DE ESPUMA RÍGIDA DE POLIURETANO INYECTADO, CON ESPESOR ( 80 - 100 MM), Y ACABADO EXTERIOR EN ACERO INOXIDABLE. INCLUYE MARCO, SISTEMA DE CIERRE HERMÉTICO PERIMETRAL, HERRAJES Y ACCESORIOS COMPLETOS (BISAGRAS REFORZADAS, MANIJAS, JALADERAS, BURLETES SANITARIOS, GUÍAS, EMPAQUES, TORNILLERÍA EN ACERO, TOPES Y DEMÁS ACCESORIOS REQUERIDOS CONFORME A NORMATIVA VIGENTE), SISTEMA DE APERTURA INTERIOR DE EMERGENCIA, AJUSTE, NIVELACIÓN Y SELLADO SANITARIO. INCLUYE TODOS LOS ELEMENTOS NECESARIOS PARA LA CORRECTA INSTALACIÓN Y PUESTA EN SERVICIO DE LA PUERTA.              </t>
    </r>
    <r>
      <rPr>
        <b/>
        <sz val="8"/>
        <color theme="1"/>
        <rFont val="Arial Narrow"/>
        <family val="2"/>
      </rPr>
      <t>SUMINISTRO</t>
    </r>
    <r>
      <rPr>
        <sz val="8"/>
        <color theme="1"/>
        <rFont val="Arial Narrow"/>
        <family val="2"/>
      </rPr>
      <t xml:space="preserve"> E INSTALACIÓN DE PUERTA FRIGORÍFICA TIPO CORREDERA PARA CUARTOS FRÍOS Y CÁMARAS DE CONGELACIÓN, DIMENSIONES ANCHO (0.80-1,0 M) ALTO (1.90-2.0 M), FABRICADA EN PANEL TIPO SÁNDWICH CON NÚCLEO DE ESPUMA RÍGIDA DE POLIURETANO INYECTADO, CON ESPESOR ENTRE 80 Y 100 MM, Y ACABADO EXTERIOR EN ACERO INOXIDABLE. INCLUYE MARCO, SISTEMA DE DESLIZAMIENTO SUPERIOR CON RIEL REFORZADO Y RODAMIENTOS DE ALTA RESISTENCIA, SISTEMA DE CIERRE HERMÉTICO PERIMETRAL, Y HERRAJES Y ACCESORIOS COMPLETOS (JALADERA ERGONÓMICA, GUÍA INFERIOR DE SEGURIDAD, BURLETES SANITARIOS, EMPAQUES, TORNILLERÍA EN ACERO, TOPES Y DEMÁS ACCESORIOS REQUERIDOS CONFORME A NORMATIVA VIGENTE), SISTEMA DE APERTURA INTERIOR DE EMERGENCIA, AJUSTE, NIVELACIÓN Y SELLADO SANITARIO. INCLUYE TODOS LOS ELEMENTOS NECESARIOS PARA LA CORRECTA INSTALACIÓN Y PUESTA EN SERVICIO DE LA PUERTA.</t>
    </r>
  </si>
  <si>
    <t>3.7.1.3</t>
  </si>
  <si>
    <t xml:space="preserve"> EQUIPOS</t>
  </si>
  <si>
    <t>3.7.1.3.1</t>
  </si>
  <si>
    <r>
      <t xml:space="preserve">SUMINISTRO E INSTALACIÓN DE UNIDAD CONDENSADORA ENSAMBLADA, TIPO DANFOSS, TIPO UNIDAD CONDENSADORA ABIERTA, EQUIPADA CON COMPRESOR TIPO DANFOSS (MANEUROP), MODELO MTZ036-1 TIPO RECIPROCANTE, CAPACIDAD 3.0 HP, ALIMENTACIÓN ELÉCTRICA 220 V / 3 FASES / 60 HZ, PARA APLICACIÓN EN MEDIA Y BAJA TEMPERATURA, CON REFRIGERANTE R404A. INCLUYE CONDENSADOR CON VENTILADOR, BASE DE MONTAJE Y ACCESORIOS Y COMPONENTES DE REFRIGERACIÓN TALES COMO VÁLVULAS, FILTROS, MIRILLA, PRESOSTATOS, TUBERÍAS, SOPORTES METALICOS Y ELEMENTOS DE FIJACIÓN. COMPRENDE CONEXIONES ELÉCTRICAS Y FRIGORÍFICAS, PRUEBA DE PRESIÓN Y DETECCIÓN DE FUGAS PREVIA A LA CARGA, PRUEBAS DE ESTANQUEIDAD, VACÍO DEL SISTEMA, CARGA DE REFRIGERANTE, ARRANQUE, PRUEBAS DE FUNCIONAMIENTO, PUESTA EN MARCHA Y VERIFICACIÓN OPERATIVA, INCLUYE TODO LO NECESARIO PARA SU INSTALACIÓN Y CORRECTO FUNCIONAMIENTO.    </t>
    </r>
    <r>
      <rPr>
        <b/>
        <sz val="8"/>
        <color theme="1"/>
        <rFont val="Arial Narrow"/>
        <family val="2"/>
      </rPr>
      <t xml:space="preserve"> SUMINISTRO E INSTALACIÓN</t>
    </r>
    <r>
      <rPr>
        <b/>
        <sz val="9"/>
        <color theme="1"/>
        <rFont val="Arial"/>
        <family val="2"/>
      </rPr>
      <t xml:space="preserve"> </t>
    </r>
    <r>
      <rPr>
        <sz val="9"/>
        <color theme="1"/>
        <rFont val="Arial"/>
        <family val="2"/>
      </rPr>
      <t xml:space="preserve">DE UNIDAD CONDENSADORA ENSAMBLADA, TIPO DANFOSS, EQUIPADA CON COMPRESOR MODELO MTZ028-3, CAPACIDAD 2.5 HP, ALIMENTACIÓN ELÉCTRICA 220 V / 3 FASES / 60 HZ, TECNOLOGÍA RECIPROCANTE HERMÉTICO, CONFIGURACIÓN SIMPLE Y CONTROL DE CAPACIDAD DE VELOCIDAD FIJA, PARA REFRIGERANTE R134A, VELOCIDAD DE ROTACIÓN DE 3.500 RPM. INCLUYE CONDENSADOR, VENTILADORES, BASE DE MONTAJE, ASÍ COMO ACCESORIOS Y COMPONENTES DE REFRIGERACIÓN (VÁLVULAS, FILTROS, MIRILLA, PRESOSTATOS, TUBERÍAS, SOPORTES Y ELEMENTOS DE FIJACIÓN). COMPRENDE CONEXIONES ELÉCTRICAS Y FRIGORÍFICAS, PRUEBA DE PRESIÓN Y DETECCIÓN DE FUGAS PREVIA A LA CARGA, PRUEBAS DE ESTANQUEIDAD, VACÍO DEL SISTEMA, CARGA DE REFRIGERANTE R134A, ARRANQUE, PRUEBAS DE FUNCIONAMIENTO, PUESTA EN MARCHA Y VERIFICACIÓN OPERATIVA, E INCLUYE TODOS LOS ACCESORIOS Y ACTIVIDADES NECESARIAS PARA SU CORRECTA INSTALACIÓN, OPERACIÓN Y DESEMPEÑO.         </t>
    </r>
    <r>
      <rPr>
        <b/>
        <sz val="9"/>
        <color theme="1"/>
        <rFont val="Arial"/>
        <family val="2"/>
      </rPr>
      <t xml:space="preserve"> SUMINISTRO E INSTALACIÓN</t>
    </r>
    <r>
      <rPr>
        <sz val="9"/>
        <color theme="1"/>
        <rFont val="Arial"/>
        <family val="2"/>
      </rPr>
      <t xml:space="preserve"> DE UNIDAD EVAPORADORA EN ACERO INOXIDABLE, REFERENCIA EEA3003, ENSAMBLADA CON TRES (3) MOTORES ELÉCTRICOS DE 300 MM, ALIMENTACIÓN 220 V, CON VENTILADORES INTERNOS INTEGRADOS DE OPERACIÓN FORZADA. INCLUYE TUBERÍA FRIGORÍFICA EN COBRE PREAISLADO, VÁLVULAS DE SERVICIO, CODOS Y ACCESORIOS, AISLAMIENTO TÉRMICO DE TUBERÍAS, ANCLAJES Y SOPORTES ANTIVIBRATORIOS, INSTALACIÓN DE SISTEMA DE DRENAJE DE CONDENSADOS, BANDEJA DE EVAPORACIÓN ELÉCTRICA, ASÍ COMO CONEXIONES ELÉCTRICAS, SENSORES DE TEMPERATURA, DE CONTROL Y FRIGORÍFICAS, PRUEBAS DE ESTANQUEIDAD, VACÍO DEL SISTEMA, AJUSTES OPERATIVOS, PRUEBAS DE FUNCIONAMIENTO, PUESTA EN MARCHA Y VERIFICACIÓN OPERATIVA Y TODOS LOS ELEMENTOS NECESARIOS PARA SU CORRECTA FIJACIÓN Y OPERACIÓN.</t>
    </r>
  </si>
  <si>
    <t>3.7.1.4</t>
  </si>
  <si>
    <t>INSTALACIONES ELÉCTRICAS Y DE CONTROL</t>
  </si>
  <si>
    <t>3.7.1.4.1</t>
  </si>
  <si>
    <t>DESMONTE Y REUBICACIÓN DE CIRCUITOS ELÉCTRICOS EXISTENTES, INCLUYENDO SUMINISTRO E INSTALACIÓN DE CANALIZACIONES Y CABLEADO REQUERIDO, REEMPLAZO DE ACCESORIOS ELÉCTRICOS EN MAL ESTADO (BORNERAS, BREAKERS, CONECTORES, TUBERÍAS Y FIJACIONES), DESCONEXIÓN Y RECONEXIÓN DE CIRCUITOS, ROTULACIÓN, PRUEBAS DE CONTINUIDAD Y FUNCIONAMIENTO, Y TODOS LOS ELEMENTOS Y ACTIVIDADES NECESARIOS PARA SU CORRECTA INSTALACIÓN, CUMPLIMIENTO NORMATIVO Y ADECUADO FUNCIONAMIENTO DEL SISTEMA.</t>
  </si>
  <si>
    <t>SUMINISTRO E INSTALACIÓN DE TABLERO ELÉCTRICO TRIFASICO PARA 24 CIRCUITOS CON ESPACIO PARA TOTALIZADORES, INCLUYENDO SUMINISTRO E INSTALACIÓN DE 24 BREAKERS TERMOMAGNÉTICOS, BARRAJES, TAPA, ROTULACIÓN Y ACCESORIOS COMPLETOS. COMPRENDE OBRAS CIVILES MENORES PARA LA ADECUACIÓN DEL ESPACIO (APERTURAS, DEMOLICIONES PUNTUALES, RESANES Y ACABADOS), INSTALACIÓN Y CONEXIONADO, CANALIZACIONES Y FIJACIONES, PRUEBAS ELÉCTRICAS Y PUESTA EN SERVICIO, CUMPLIENDO CON LA NORMATIVA RETIE Y REGLAMENTACIÓN ELÉCTRICA VIGENTE, E INCLUYENDO TODOS LOS MATERIALES, ACCESORIOS Y ACTIVIDADES NECESARIAS PARA SU CORRECTA INSTALACIÓN, SEGURIDAD Y ADECUADO FUNCIONAMIENTO.</t>
  </si>
  <si>
    <t>SUMINISTRO E INSTALACIÓN DE LAMPARA HERMETICA TIPO LED ≥60W, ≥5400LM DE 220/110V, ALTA RESISTENCIA A LA HUMEDAD Y TEMPERATURAS EXTREMAS,  P65/IP66, ESPECIALES PARA CUARTO FRIO/CONGELACIÓN (INCLUYE SUMINISTRO E INSTALACIÓN DE PUNTO ELECTRICO, CONEXIONES ELECTRICAS, TUBERIA, CABLEADO  Y TODO LO NECESARIO PARA SU INSTALACIÓN Y CORRECTO FUNCIONAMIENTO</t>
  </si>
  <si>
    <t xml:space="preserve">SUMINISTRO E INSTALACIÓN DE ACOMETIDA ELÉCTRICA TRIFÁSICA 220 V, 3N10 + 1N10 + 1N10, INCLUYENDO , CANALIZACIONES 1" EMT, SOPORTES, ACCESORIOS, CONEXIONADO,  PRUEBAS Y PUESTA EN SERVICIO, OBRA CIVIL, RESANES, CUMPLIENDO CON LA NORMATIVA RETIE Y REGLAMENTACIÓN ELÉCTRICA VIGENTE, INCLUYE SUMINISTRO E INSTALACION DE ACCESORIOS Y TODO LO NECESARIO PARA SU INSTALACION Y CORRECTO FUNCIONAMIENTO </t>
  </si>
  <si>
    <t xml:space="preserve">SUMINISTRO, INSTALACIÓN Y PUESTA EN FUNCIONAMIENTO DE INTERRUPTORES ESTANCOS TIPO IP65 PARA ENCENDIDO INTERNO Y EXTERIOR, INCLUYE SUMINISTRO E INSTALACIÓN DE PUNTOS ELÉCTRICOS, TUBERÍAS, CANALIZACIONES, CABLEADO, CAJAS, ACCESORIOS, FIJACIONES, CONEXIONADO, PRUEBAS DE CONTINUIDAD Y FUNCIONAMIENTO, Y TODOS LOS MATERIALES Y ACTIVIDADES NECESARIAS PARA SU CORRECTA INSTALACIÓN, SEGURIDAD Y ADECUADO FUNCIONAMIENTO. </t>
  </si>
  <si>
    <t xml:space="preserve">SUMINISTRO E INSTALACIÓN DE TABLERO DE CONTROL ELÉCTRICO PARA EQUIPOS DE REFRIGERACIÓN, FABRICADO EN GABINETE METÁLICO, CON GRADO DE PROTECCIÓN MÍNIMO IP65, INCLUYENDO INTERRUPTOR GENERAL, PROTECCIONES TERMOMAGNÉTICAS Y/O FUSIBLES, CONTACTORES, RELÉS TÉRMICOS, TEMPORIZADORES, BORNERAS, INDICADORES LUMINOSOS, ROTULACIÓN Y ACCESORIOS COMPLETOS. COMPRENDE CANALIZACIONES, CABLEADO DE POTENCIA Y CONTROL, CONEXIONADO, AJUSTE, PRUEBAS ELÉCTRICAS Y DE FUNCIONAMIENTO, Y PUESTA EN SERVICIO DEL SISTEMA, INCLUYE ACCESORIOS Y TODO LO NECESARIO PARA SU INSTALACIÓN Y CORRECTO FUNCIONAMIENTO. </t>
  </si>
  <si>
    <t>3.7.1.4.2</t>
  </si>
  <si>
    <t>SUMINISTRO, INSTALACIÓN E INTEGRACIÓN DE CONTROLADOR DIGITAL MT512 INDEPENDIENTE CON SET POINT TÍPICO, INCLUYE EL SUMINISTRO DEL CONTROLADOR ELECTRÓNICO DE TEMPERATURA, RANGO DE OPERACIÓN AJUSTABLE, SENSOR DE TEMPERATURA COMPATIBLE, DISPLAY DIGITAL PARA VISUALIZACIÓN Y AJUSTE DE PARÁMETROS, RELÉ DE CONTROL, SISTEMA DE PROTECCIÓN ELÉCTRICA, CARCASA ADECUADA PARA AMBIENTES HÚMEDOS, Y ACCESORIOS COMPLETOS. INCLUYE LA INSTALACIÓN FÍSICA, CONEXIONADO ELÉCTRICO, INTEGRACIÓN CON EL SISTEMA DE REFRIGERACIÓN, CONFIGURACIÓN DEL SET POINT Y PARÁMETROS DE OPERACIÓN, PRUEBAS DE FUNCIONAMIENTO, CALIBRACIÓN BÁSICA Y PUESTA EN SERVICIO Y TODO LO NECESARIO PARA SU INSTALACIÓN Y CORRECTO FUNCIONAMIENTO</t>
  </si>
  <si>
    <t>SUMINISTRO, INSTALACIÓN E INTEGRACIÓN DE TERMOSTATO DIGITAL TC900 PARA CONTROL DE TEMPERATURA, CON SENSOR DE TEMPERATURA, DISPLAY DIGITAL PARA VISUALIZACIÓN DE LA TEMPERATURA Y AJUSTE DE PARÁMETROS, RELÉS DE SALIDA PARA LA ACTIVACIÓN Y DESACTIVACIÓN AUTOMÁTICA DEL EQUIPO DE REFRIGERACIÓN SEGÚN SET POINT PROGRAMADO, SISTEMA DE PROTECCIÓN ELÉCTRICA Y ACCESORIOS COMPLETOS. INCLUYE LA INSTALACIÓN, CONEXIONADO ELÉCTRICO, CONFIGURACIÓN DEL CONTROLADOR, PRUEBAS DE FUNCIONAMIENTO Y PUESTA EN SERVICIO Y TODO LO NECESARIO PARA SU INSTALACIÓN Y CORRECTO FUNCIONAMIENTO.</t>
  </si>
  <si>
    <t xml:space="preserve">SUMINISTRO, INSTALACIÓN E INTEGRACIÓN DE PROTECCIONES ELÉCTRICAS TÉRMICAS Y DISYUNTORES, INCLUYE EL SUMINISTRO DE PROTECCIONES ELÉCTRICAS COMPUESTAS POR INTERRUPTORES TERMOMAGNÉTICOS Y DISYUNTORES DIFERENCIALES, SELECCIONADOS SEGÚN LA CAPACIDAD Y CARACTERÍSTICAS DEL EQUIPO A PROTEGER, PARA LA PROTECCIÓN CONTRA SOBRECARGAS, CORTOCIRCUITOS Y FALLAS A TIERRA. INCLUYE ACCESORIOS COMPLETOS, ROTULACIÓN, INSTALACIÓN, CONEXIONADO ELÉCTRICO, VERIFICACIÓN DE CORRECTA OPERACIÓN, PRUEBAS FUNCIONALES Y PUESTA EN SERVICIO Y TODO LO NECESARIO PARA SU INSTALACIÓN Y CORRECTO FUNCIONAMIENTO </t>
  </si>
  <si>
    <t>SUMINISTRO E INSTALACIÓN DE TERMOMETROS INDUSTRIALES PARA VISUALIZACION DE TEMPERATURA</t>
  </si>
  <si>
    <t>3.7.1.5</t>
  </si>
  <si>
    <t>SISTEMAS DE SEGURIDAD Y COMPLEMENTARIOS</t>
  </si>
  <si>
    <t>3.7.1.5.1</t>
  </si>
  <si>
    <t xml:space="preserve">SUMINISTRO E INSTALACIÓN DE RÓTULO DE IDENTIFICACIÓN “CUARTO FRÍO DE CONSERVACIÓN”, FABRICADO EN ACRÍLICO DE 3 MM, DIMENSIONES 30 × 20 CM, IMPRESIÓN PERMANENTE, COLORES NORMALIZADOS, CONFORME A NORMATIVA DE SEÑALIZACIÓN DE SEGURIDAD INDUSTRIAL), RESISTENTE A HUMEDAD Y BAJAS TEMPERATURAS. INCLUYE SISTEMA DE FIJACIÓN Y TODO LO NECESARIO PARA SU INSTALACIÓN Y CORRECTO FUNCIONAMIENTO </t>
  </si>
  <si>
    <t xml:space="preserve">SUMINISTRO E INSTALACIÓN DE RÓTULO DE IDENTIFICACIÓN “CUARTO FRÍO DE CONGELACIÓN”, FABRICADO EN ACRÍLICO DE 3 MM, DIMENSIONES 30 × 20 CM, IMPRESIÓN PERMANENTE, COLORES NORMALIZADOS, CONFORME A NORMATIVA DE SEÑALIZACIÓN DE SEGURIDAD INDUSTRIAL), RESISTENTE A HUMEDAD Y BAJAS TEMPERATURAS. INCLUYE SISTEMA DE FIJACIÓN Y TODO LO NECESARIO PARA SU INSTALACIÓN Y CORRECTO FUNCIONAMIENTO </t>
  </si>
  <si>
    <t>SUMINISTRO E INSTALACIÓN DE RÓTULO DE ADVERTENCIA “RIESGO POR BAJAS TEMPERATURAS”, EN ACRÍLICO DE 3 MM, DIMENSIONES 30 × 20 CM, PICTOGRAMA Y COLORES NORMALIZADOS, CONFORME A NORMATIVA, RESISTENTE A AMBIENTES FRÍOS Y HÚMEDOS. INCLUYE FIJACIONES. INCLUYE SISTEMA DE FIJACIÓN Y TODO LO NECESARIO PARA SU INSTALACIÓN Y CORRECTO FUNCIONAMIENTO</t>
  </si>
  <si>
    <t>SUMINISTRO E INSTALACIÓN DE RÓTULO DE ADVERTENCIA “PELIGRO VOLTAJE ELÉCTRICO”, EN ACRÍLICO DE 3 MM, DIMENSIONES 30 × 20 CM, COLORES Y SÍMBOLOS,LETRAS CONFORME A NORMATIVA , RESISTENTE A HUMEDAD Y FRÍO. INCLUYE SISTEMA DE FIJACIÓN Y TODO LO NECESARIO PARA SU INSTALACIÓN Y CORRECTO FUNCIONAMIENTO</t>
  </si>
  <si>
    <t>SUMINISTRO E INSTALACIÓN DE RÓTULO INFORMATIVO “TABLERO DE CONTROL”, EN ACRÍLICO DE 3 MM, DIMENSIONES 30 × 20 CM, IMPRESIÓN PERMANENTE, CONFORME A NORMATIVA DE IDENTIFICACIÓN ELÉCTRICA (RETIE), RESISTENTE A AMBIENTES INDUSTRIALES. INCLUYE SISTEMA DE FIJACIÓN Y TODO LO NECESARIO PARA SU INSTALACIÓN Y CORRECTO FUNCIONAMIENTO</t>
  </si>
  <si>
    <t xml:space="preserve">
SUMINISTRO E INSTALACIÓN DE RÓTULO OPERATIVO “MANTENGA LA PUERTA CERRADA”, EN ACRÍLICO DE 3 MM, DIMENSIONES 30 × 20 CM, COLORES NORMALIZADOS, CONFORME A NORMATIVA, RESISTENTE A BAJAS TEMPERATURAS Y LIMPIEZA FRECUENTE. INCLUYE SISTEMA DE FIJACIÓN Y TODO LO NECESARIO PARA SU INSTALACIÓN Y CORRECTO FUNCIONAMIENTO</t>
  </si>
  <si>
    <t xml:space="preserve">
SUMINISTRO E INSTALACIÓN DE RÓTULO DE SEGURIDAD “INGRESAR ABRIGADO”, EN ACRÍLICO DE 3 MM, DIMENSIONES 30 × 20 CM, PICTOGRAMA DE EPP, CONFORME A NORMATIVA, RESISTENTE A HUMEDAD Y FRÍO. INCLUYE SISTEMA DE FIJACIÓN Y TODO LO NECESARIO PARA SU INSTALACIÓN Y CORRECTO FUNCIONAMIENTO</t>
  </si>
  <si>
    <t>CASA DE HISTORIA NAVAL</t>
  </si>
  <si>
    <t>4.1.1</t>
  </si>
  <si>
    <t>SUMINISTRO E INSTALACIÒN DE IMPRIMANTE ASFALTICO VIGA CANAL DESARROLLO 0,70 MTS.</t>
  </si>
  <si>
    <t>4.1.2</t>
  </si>
  <si>
    <t xml:space="preserve">SUMINISTRO E INSTALACIÒN DE MANTO ASFÀLTICO POLIESTER GRANULADO. 3 MM. </t>
  </si>
  <si>
    <t>4.1.3</t>
  </si>
  <si>
    <t>DESMONTE DE PUERTA METALICA. 1,00 X 2,00. MTS. INCLUYE RETIRO HASTA LUGAR AUTORIZADO</t>
  </si>
  <si>
    <t>4.1.4</t>
  </si>
  <si>
    <t>MANTENIMIENTO DE PUERTA METALICA, INCLUYE PREPARACIÓN DE SUPERFICIE: ELIMINACION DE  PINTURA VIEJA, ÓXIDO Y SUCIEDAD. LIJADO PARA  ASEGURAR ADHERENCIA. IMPRIMACIÓN (PRIMER): APLICAR UNA CAPA DE IMPRIMACIÓN ANTICORROSIVA PARA METAL. PINTURA EN ESMALTE ACRÍLICO DE ALTA CALIDAD
.AJUSTE, CAMBIO DE BISAGRAS Y CERRADURA. MEDIDAS: 1 MT. X 2,25 MTS</t>
  </si>
  <si>
    <t>4.1.5</t>
  </si>
  <si>
    <t>SUMINISTRO E INSTALACIÒN DE BAJANTE A.LL. 3" . INCLUYE FABRICACIÒN DE SOSCO EN CANAL METÀLICA Y CONEXIÒN A BAJANTE.</t>
  </si>
  <si>
    <t>4.1.6</t>
  </si>
  <si>
    <t>CONEXIÒN DE BAJANTE DE A.LL. 3" A CAJA DE INSPECCIÒN. INCLUYE ROTURA DE PLACA SOBREPISO Y RECONSTRUCCIÒN DEL MISMO Y ACABADO PISO EN BALDOSA DE GRANITO PULIDO</t>
  </si>
  <si>
    <t>4.1.7</t>
  </si>
  <si>
    <t>SUMINISTRO E INSTALACIÒN DE REJA METALICA EN VARILLA CUADRADA DE 5/8". INCLUYE PINTURA EN ESMALTE Y TODOS LOS MATERIALES NECESARIOS PARA SU CORRECTA INSTALACION</t>
  </si>
  <si>
    <t>4.1.8</t>
  </si>
  <si>
    <t xml:space="preserve">SUMINISTRO E INSTALACIÒN DE PIRLAN METALICO PARA PUERTA DE ACCESO </t>
  </si>
  <si>
    <t>4.1.9</t>
  </si>
  <si>
    <t>SUMINISTRO E INSTALACIÒN DE PAÑETE SOBRE MALLA SOBRE VIGA CANAL</t>
  </si>
  <si>
    <t>4.1.10</t>
  </si>
  <si>
    <t>SUMINISTRO E INSTALACION DE PINTURA SOBRE MUROS EN VINILO TIPO 1. 3 MANOS</t>
  </si>
  <si>
    <t>BASE NAVAL</t>
  </si>
  <si>
    <t>5.1</t>
  </si>
  <si>
    <t>MANTENIMIENTO CUBIERTA  TERMOACUSTICA y/O FIBROCEMENTO y/o OTROS MATERIALES SIMILARES (INCLUYE: DESMONTE E INSTALACIÓN, CLASIFICACIÓN LAMINAS, LAVADO CON HIDROLAVADORA AMBAS CARAS, RESANES Y/O REPARACIÓN FISURAS CON VULKEN 116 O SIMILAR, ELEMENTOS DE FIJACIÓN, REMATES CONTRA MUROS, FLANCHES, CABALLETE, REMPLAZO SECCIONES ESTRUCTURA DE SOPORTE EN MAL ESTADO, ACCESORIOS, GANCHOS, PARAGÜITAS,  RETIRO MATERIAL SOBRANTE Y ASEO DE LA OBRA).</t>
  </si>
  <si>
    <t>5.2</t>
  </si>
  <si>
    <t>DESMONTE DE CANAL  DE AGUAS LLUVIAS METALICA EXISTENTE UBICADO ENTRE UNA ALTURA DE 5 A 10 METROS  (INCLUYE DESMONTE DE HEBILLAS, CINTAS METALICAS DE AMARRE, UNIONES, CURVAS, CAPACETE, ACCESORIOS Y DISPOSICIÓN HASTA LUGAR AUTORIZADO)</t>
  </si>
  <si>
    <t>5.3</t>
  </si>
  <si>
    <t>SUMINISTRO E INSTALACIÓN DE CANAL METÁLICA EN LAMINA COLD ROLLEDCAL 22. CON ANTICORROSIVO. DESARROLLO 0,80 MTS. (INCLUYE TODO LO NECESARIO PARA SU CORRECTO FUNCIONAMIENTO)</t>
  </si>
  <si>
    <t>5.4</t>
  </si>
  <si>
    <t>CONSTRUCCION DE ESTRUCTURA CUADRADA DE 2X2 MTS. X 2MTS DE ALTURA  EN LAMINA METÀLICA DE 1/4" PARA PROTECCIÒN DE TANQUE DE AGUA PLASTICO QUE SE ENCUENTRA ENTERRADO. INCLUYE EXCAVACIÒN EN TIERRA, RETIRO DE TANQUE DE AGUA EXISTENTE DE 10 M3 DE CAPACIDAD E INSTALACIÒN E INSTALACIÒN NUEVAMENTE DEL TANQUE DE AGUA.</t>
  </si>
  <si>
    <t>5.5</t>
  </si>
  <si>
    <t>DESINSTALACION DE BAJANTES EN PVC, METALICAS Y/O OTRO MATERIALES (INCLUYE HEBILLAS, CINTAS METALICAS DE AMARRE, UNIONES, CURVAS, CAPACETE, ACCESORIOS Y TRASLADO HASTA LUGAR AUTORIZADO. )</t>
  </si>
  <si>
    <t>5.6</t>
  </si>
  <si>
    <t>LAVADO DE MÓDULOS SOLARES CON AGENTES NO AGRESIVOS E IDEALES PARA ESTE TIPO DE ELEMENTOS Y APLICACIÓN DE PROTECTOR</t>
  </si>
  <si>
    <t>UN</t>
  </si>
  <si>
    <t>5.7</t>
  </si>
  <si>
    <t>MANTENIMIENTO DE INVERSOR GROWATT INTEGRADO DE UN SISTEMA FOTOVOLTAICO, CONSISTENTE EN  INSPECCIÓN VISUAL PARA DETECTAR DAÑOS, CORROSIÓN U OBSTRUCCIONES QUE PUEDAN AFECTAR LA VENTILACIÓN. ADEMÁS, ES IMPORTANTE LIMPIAR LA SUPERFICIE DEL INVERSOR PARA EVITAR LA ACUMULACIÓN DE POLVO Y SUCIEDAD. MONITOREO DEL RENDIMIENTO Y LA VERIFICACIÓN DE LOS PARÁMETROS ELÉCTRICOS, COMO LAS TENSIONES Y CORRIENTES DE ENTRADA Y SALIDA, ACTUALIZACIÓN DE SOFTWARE DEL INVERSOR, VERIFICACIÓN Y AJUSTE DE PARAMETROS, PARA MANTENER SU EFICIENCIA Y CORREGIR POSIBLES FALLOS. COMPROBACIÓN Y MANTENIMIENTO AL SISTEMA DE ENFRIAMIENTO, COMO VENTILADORES, VERIFICACIÓN PUESTA A TIERRA REVISIÓN DE LOS COMPONENTES ADICIONALES COMO DISYUNTORES Y FUSIBLES., AJUSTE DE TORNILLERIA Y ELEMENTOS EN MAL ESTADO, VERIFICACIÓN CON TERMOGRAFIA, DIAGNOSTICO ESTADO ACTUAL DEL SISTEMA, ENTREGADO POR INFORME DONDE SE INCLUYA ANEXO TECNICO DE LAS ACTIVIDADES PARA LA REPARACIÓN DE LAS NOVEDADES ENCONTRADAS</t>
  </si>
  <si>
    <t>5.8</t>
  </si>
  <si>
    <t>MANTENIMIENTO A SISTEMA FOTOVOLTAICO EL CUAL CUENTA CON 55 MODULOS SOLARES, CONSISTENTE EN RETORQUE DE TORNILLERÍA Y ESTRUCTURAS DE SOPORTE, LIMPIEZA Y VERIFICACIÓN DE CONTINUIDAD DE SISTEMAS DE PUESTA A TIERRA, VERIFICACIÓN EN CONTINUIDAD DE CONECTORES , TERMOGRAFÍA A CONECTORES MC4 Y TABLERO DE PROTECCIONES E INVERSOR, REMOCIÓN MATERIA BIOLÓGICO VEGETAL EN TECHOS, VERIFICACIÓN DE CURVA DE TENSIÓN CORRIENTES PARA EVALUAR RENDIMIENTO DE PANELES, CORRECIÓN DE NOVEDADES DE PUESTA EN TIERRA, CAMBIO DE TORNILLERIA, CONECTORES,  ELEMENTOS DE TABLERO DE PROTECCIÓN Y DEMAS ELEMENTOS EN MAL ESTADO, ( REMOCIÓN DE MATERIAL A SITIO AUTORIZADO)</t>
  </si>
  <si>
    <t>5.9</t>
  </si>
  <si>
    <t>LIMPIEZA, RETORQUERO Y VERIFICACIÓN DE TABLEROS DE PROTECCIÓN ES EN AC Y DC, INCLUYE TERMOGRAFIA, CAMBIO DE ELEMENTOS EN MAL ESTADO, VERIFICACIÓN Y ENTREGA DE INFORME PARAMETROS DE OPERACIÓN Y RENDIMIENTOS</t>
  </si>
  <si>
    <t>5.10</t>
  </si>
  <si>
    <t>MANTENIMIENTO Y LIMPIEZA DEL SISTEMA DE ALCANTARILLADO DE AGUAS RESIDUALES Y DE AGUAS LLUVIAS, EL CUAL CUENTA CON APROXIMADAMENTE 122 METROS DE TRAMOS DE TUBERÍAS QUE OSCILAN ENTRE 2” A 10”, CONSISTENTE EN SONDEO DE TUBERÍAS CON MÉTODOS Y/O EQUIPOS QUE PERMITAN LIBERAR LOS MATERIALES COMPACTADOS EN LOS TRAMOS, EXTRACCIÓN CON SISTEMA DE VACTOR DE TODO EL MATERIAL SANITARIO QUE SE ENCUENTRA EN LAS TRAMPAS DE GRASA, CAJAS DE INSPECCIÓN SANITARIAS Y DE LLUVIAS, TUBERÍAS, CÁRCAMOS, REJILLAS, LAVADO CON AGUA A PRESIÓN DE TODO EL SISTEMA, INCLUYE RETIRO DE MATERIAL EXTRAÍDO HASTA LUGAR AUTORIZADO Y DISPOSICIÓN FINAL CERTIFICADA.</t>
  </si>
  <si>
    <t>5.11</t>
  </si>
  <si>
    <t>SUMINISTRO E INSTALACIÒN DE POLISOMBRA SOBRE FACHADA DE EDIFICIO PARA PROTECCIÒN DE CAIDA DE ESCOMBROS.</t>
  </si>
  <si>
    <t>5.12</t>
  </si>
  <si>
    <t>ESTUDIOS Y DISEÑOS PARA CALCULO DE APUNTALAMIENTO CON PARALES METALICOS DE EDIFICIO DE 4 PISOS</t>
  </si>
  <si>
    <t>5.13</t>
  </si>
  <si>
    <t>SUMINISTRO E INSTALACION PUERTA ENTAMBORADA EN TRIPLEX. 0,65X2,1 MTS. INCLUYE PINTURA, CERRADURA Y TODOS LOS ELEMENTOS NECESARIOS PARA SU CORRECTA INSTALACIÒN.</t>
  </si>
  <si>
    <t>5.14</t>
  </si>
  <si>
    <t>SUMINISTRO E INSTALACIÒN DE CERRADURA PARA PUERTA ED ALUMINIO BAÑO DISCAPACITADOS</t>
  </si>
  <si>
    <t>5.15</t>
  </si>
  <si>
    <t>SUMINISTRO E INSTALACIÒN DE GRIFERIA TIPO PUSH PARA LAVAMANOS</t>
  </si>
  <si>
    <t>5.16</t>
  </si>
  <si>
    <t>SUMINISTRO E INSTALACIÒN DE GRIFERIA TIPO PUSH PARA ORINALES</t>
  </si>
  <si>
    <t>5.17</t>
  </si>
  <si>
    <t>SUMINISTRO E INSTALACION DE GRANIPLAST EN FACHADA CAMARA DE OFICIALES. INCLUYE RASPADO DEL GRANIPLAST EN MAL ESTADO</t>
  </si>
  <si>
    <t>M1</t>
  </si>
  <si>
    <t>5.18</t>
  </si>
  <si>
    <t>MANTENIMIENTO DE VENTANERIA EN ALUMINIO, INCLUYE CAMBIO DE EMPAQUES, CERRADURAS Y LIMPIEZA DE VIDRIOS</t>
  </si>
  <si>
    <t>5.19</t>
  </si>
  <si>
    <t>CAMARA DE INFANTES</t>
  </si>
  <si>
    <t>5.19.1</t>
  </si>
  <si>
    <t>5.19.2</t>
  </si>
  <si>
    <t>5.19.3</t>
  </si>
  <si>
    <t>5.19.4</t>
  </si>
  <si>
    <t>5.19.5</t>
  </si>
  <si>
    <t>SUMINISTRO E INSTALACIÓN DE PISO EN CERÁMICA  ANTIDESLIZANTE FORMATO 45,8 X 45,8  TRAFICO PESADO, MATE, CARAS  DIFERENCIADAS, ESPESOR NOMINAL 7,8 +-0.3 MM (INCLUYE:  BOQUILLA, HERRAMIENTA, MANO DE OBRA Y DEMÁS  ELEMENTOS NECESARIOS PARA SU INSTALACIÓN).</t>
  </si>
  <si>
    <t>5.19.6</t>
  </si>
  <si>
    <t>SUMINISTRO E INSTALACION DE CIELORASO EN DRYWALL. INCLUYE TODOS LOS ELEMENTOS NECESARIOS PARA SU CORRECTA INSTALACION</t>
  </si>
  <si>
    <t>5.19.7</t>
  </si>
  <si>
    <t>SUMINISTRO E INSTALACIÓN DE LAMPARAS 340X40 TIPO LED</t>
  </si>
  <si>
    <t>5.19.8</t>
  </si>
  <si>
    <t>SUMINISTRO E INSTALACIÒN DE PINTURA VINILO  TIPO 1 3 MANOS.</t>
  </si>
  <si>
    <t>SUBTOTAL</t>
  </si>
  <si>
    <t>ADMINISTRACION</t>
  </si>
  <si>
    <t>IMPREVISTOS</t>
  </si>
  <si>
    <t>UTILIDAD</t>
  </si>
  <si>
    <t>IVA SOBRE UTILIDAD</t>
  </si>
  <si>
    <t>TOTAL</t>
  </si>
  <si>
    <t>Asador Industrial con Horno</t>
  </si>
  <si>
    <t>Dos planchas asadoras con gratinador. Planchas en platina de hierro. Horno con termostato de seguridad. Quemadores indeformables, de alto rendimiento. Mueble en acero inoxidable. Encendido electrónico.</t>
  </si>
  <si>
    <t>Dimensiones: 100 x 88 x 87 cm.</t>
  </si>
  <si>
    <t>Potencia: 150.000 BTU/h. A gas.</t>
  </si>
  <si>
    <t>Asador barbacoa</t>
  </si>
  <si>
    <t>Parrilla en acero inoxidable. Quemadores indeformables en hierro, de alto rendimiento. Mueble y entrepaño en acero inoxidable.</t>
  </si>
  <si>
    <t>Dimensiones: 50 x 88 x 87 cm.</t>
  </si>
  <si>
    <t>Potencia: 120.000 BTU/h. A gas.</t>
  </si>
  <si>
    <t>Freidora 1 tanque 2 canastas M- 25</t>
  </si>
  <si>
    <t>Un tanque de 12 litros, dos canastillas removibles. 40 libras de fritura por hora. Termostato de seguridad (Control de temperatura, para siempre freír a la temperatura adecuada y evitar recalentamientos). Tanque y mueble en acero inoxidable. Encendido manual.</t>
  </si>
  <si>
    <t>Dimensiones: 46 x 53 x 108 cm.</t>
  </si>
  <si>
    <t>Potencia: 30.000 BTU/h. A gas</t>
  </si>
  <si>
    <t>Trampa de grasa M- 310</t>
  </si>
  <si>
    <t>Fabricada en acero 304, tapa removible para fácil limpieza. Apta para tubería de 1.5 pulgadas (3.8 cm).</t>
  </si>
  <si>
    <t>Dimensiones: 30 x 41 x 35</t>
  </si>
  <si>
    <t>Capacidad: Hasta 30 Litros por minuto.</t>
  </si>
  <si>
    <t>Mesa de trabajo 1 mts M- 701</t>
  </si>
  <si>
    <t>Línea modular. Mueble y entrepaño en acero inoxidable. Con salpicadero de 12.5 cm. Patas en tubo de acero inoxidable con nivelador.</t>
  </si>
  <si>
    <t>Dimensiones: 100 x 69 x 87 cm.</t>
  </si>
  <si>
    <t>Lavaplatos 2 pocetas M- 707</t>
  </si>
  <si>
    <t>Línea modular. Mueble y entrepaño en acero inoxidable. Con salpicadero de 12.5 cm. Patas en tubo de acero inoxidable con nivelador. Dos pocetas centrales de 50 x 50 x 30 cm. Incluye grifería y sifón.</t>
  </si>
  <si>
    <t>Dimensiones: 200 x 69 x 87 cm.</t>
  </si>
  <si>
    <t>Ducha de prelavado (mesa) con Grifería M- ECD110</t>
  </si>
  <si>
    <t>Para trabajo pesado. Sólida construcción, fabricada en acero inoxidable 304. Mezclador de agua fría y caliente. Válvula dosificadora con manija.</t>
  </si>
  <si>
    <t>Cuello giratorio de 34 cm. Mezclador de agua fría y caliente.</t>
  </si>
  <si>
    <t>Dimensiones: 24 x 35 x 100 cm.</t>
  </si>
  <si>
    <t>Canasta lavado vasos y pocillos (lisa) M- JWC</t>
  </si>
  <si>
    <t>Fabricada en plástico de alta resistencia.</t>
  </si>
  <si>
    <t>Dimensiones: 50 x 50 x 10 cm.</t>
  </si>
  <si>
    <t xml:space="preserve">Campana extractora </t>
  </si>
  <si>
    <t>Campana extractora con filtros tipo bafle, extraíbles; fabricación integral en acero inoxidable AISI 201 sanitario (304 según requerimientos del cliente), Medidas: 2,00 mts de largo x 80 cm de ancho.</t>
  </si>
  <si>
    <t>Suministro e instalacion de autoservicio con baño maria en acero inoxidable.fabricado en acero inoxidable 304. incluye 6 recipientes de 20 lt. ó 6 recipientes de 10 lt. repisa lisa abatible en acero, para preparación de platos. patas niveladoras y entrepaño en acero.  desagüe para fácil limpieza. ideal para mantener los alimentos calientes sin recalentarlos en la linea de producción. dimensiones: 2,00 x 85 x 87 cm. potencia: 3.000 wh., 220 v. eléctrico.</t>
  </si>
  <si>
    <t>SUBTOTAL EQUIPOS DE COCINA</t>
  </si>
  <si>
    <t>IVA 19%</t>
  </si>
  <si>
    <t>TOTAL EQUIPOS DE COCINA</t>
  </si>
  <si>
    <t>ARKING CONSTRUCTORES SAS</t>
  </si>
  <si>
    <t xml:space="preserve">PROMEDIO </t>
  </si>
  <si>
    <t>CHEQUEO</t>
  </si>
  <si>
    <t>5.20</t>
  </si>
  <si>
    <t>EDIFICIO INSIGNIA</t>
  </si>
  <si>
    <t>5.20.1</t>
  </si>
  <si>
    <t>IMPERMEABILIZACION DE TANQUE DE CONCRETO SUBTERRANEO DE
ALMACENAMIENTO DE AGUA POTABLE , LA IMPERMEABILIZACION SE REALIZARA CON
MORTERO LIGERO IMPERMEABILIZANTE FLEXIBLE MONOCOMPONENTE, MASTERSEAL 6100 FX "MBCC DE SIKA", COLOR GRIS, CON CERTIFICADO DE POTABILIDAD, APLICADO CON BROCHA EN DOS O MÁS CAPAS SOBRE EL SOPORTE HUMEDECIDO, HASTA
CONSEGUIR UN ESPESOR MÍNIMO TOTAL DE 2 MM. EL PRECIO INCLUYE LA IMPERMEABILIZACIÓN DE ESQUINAS Y ENCUENTROS.</t>
  </si>
  <si>
    <t>5.20.2</t>
  </si>
  <si>
    <t>REALIZAR LAVADO Y DESINFECCION DE TANQUE SUBTERRANEO DE
ALMACENAMIENTO DE AGUA EN CONCRETO DE 60,000 LITROS, . ESTE MANTENIMIENTO
INCLUYE: LAVADO DE PISO A TECHO (TODAS LAS SUPERFICIES INTERNAS) CON HIDROLAVADORA Y CEPILLO CON LEJIA O SOLUCION CLORADA, MANTENIMIENTO, LAVADO Y AJUSTE DE TUBERIA DE ENTRADA Y DE SALIDA DEL TANQUE. ESTE LAVADO SE
REALIZARÁ 2 VECES CON UNA DIFERENCIA DE 1 MES ENTRE CADA MANTENIMIENTO Y SE DEBERAN REALIZAR MEDICIONES DE CLORO RESIDUAL LIBRE Y pH, ANTES DE ENVIAR LAS AGUAS A LA RED DE DISTRIBUCIÓN, GARANTIZANDO EL CUMPLIMIENTO DE LOS
PARAMETRO ESTABLECIDOS EN LA RESOLUCIÓN 2115 DE 2007. CINCO (05) DÍAS HÁBILES DESPUÉS DE EJECUTADAS LAS ACTIVIDADES DE MANTENIMIENTO Y DESINFECCIÓN DE LOS SISTEMAS DE ALMACENAMIENTO DE AGUA POTABLE Y HABER LLENADO EL TANQUE, SE DEBERÁ REALIZAR LAS MEDICIONES DE LOS PARÁMETROS DE FISICOQUÍMICOS Y MICROBIOLÓGICOS, MEDIANTE LABORATORIO ACREDITADO POR LA AUTORIDAD POR LA ENTIDAD QUE CUENTE CON LA CAPACIDAD CERTIFICADORA PARA
DICHO FIN., GARANTIZANDO EL CUMPLIMENTO DE LO ESTABLECIDO EN LA RESOLUCIÓN 2115 DE 2007.</t>
  </si>
  <si>
    <t>5.20.3</t>
  </si>
  <si>
    <t>SUMINISTRO E INSTALACION DE PINTURA BITUMINOSA SOBRE MANTO ASFALTICO. 3 MANOS</t>
  </si>
  <si>
    <t>Estufa Industrial 6 Puestos Dobles -</t>
  </si>
  <si>
    <t>Seis puestos grandes. Parrillas en fundición de hierro.
Quemadores indeformables en hierro, de alto rendimiento. Mueble y entrepaño en acero inoxidable.
Encendido electrónico. Patas en tubo de acero inoxidable con nivelador.
Dimensiones: 150 x 88 x 87 cm.Potencia: 132.000 BTU/h. A gas.</t>
  </si>
  <si>
    <t>N&amp;S CONSTRUCOL</t>
  </si>
  <si>
    <t>INFRAGEROS</t>
  </si>
  <si>
    <t>TOTAL PROCESO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</si>
</sst>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quot;$&quot;\ * #,##0.00_-;\-&quot;$&quot;\ * #,##0.00_-;_-&quot;$&quot;\ * &quot;-&quot;??_-;_-@_-"/>
    <numFmt numFmtId="43" formatCode="_-* #,##0.00_-;\-* #,##0.00_-;_-* &quot;-&quot;??_-;_-@_-"/>
    <numFmt numFmtId="164" formatCode="&quot;$&quot;\ #,##0.0"/>
  </numFmts>
  <fonts count="22" x14ac:knownFonts="1">
    <font>
      <sz val="11"/>
      <color theme="1"/>
      <name val="Calibri"/>
      <family val="2"/>
      <scheme val="minor"/>
    </font>
    <font>
      <sz val="11"/>
      <color theme="1"/>
      <name val="Calibri"/>
      <family val="2"/>
      <scheme val="minor"/>
    </font>
    <font>
      <b/>
      <sz val="11"/>
      <color theme="1"/>
      <name val="Calibri"/>
      <family val="2"/>
      <scheme val="minor"/>
    </font>
    <font>
      <b/>
      <sz val="11"/>
      <color theme="1"/>
      <name val="Arial"/>
      <family val="2"/>
    </font>
    <font>
      <b/>
      <sz val="11"/>
      <color theme="0"/>
      <name val="Arial"/>
      <family val="2"/>
    </font>
    <font>
      <sz val="11"/>
      <color theme="1"/>
      <name val="Arial"/>
      <family val="2"/>
    </font>
    <font>
      <sz val="12"/>
      <color theme="1"/>
      <name val="Arial"/>
      <family val="2"/>
    </font>
    <font>
      <b/>
      <sz val="8"/>
      <color theme="1"/>
      <name val="Arial Narrow"/>
      <family val="2"/>
    </font>
    <font>
      <b/>
      <sz val="10"/>
      <color theme="1"/>
      <name val="Arial"/>
      <family val="2"/>
    </font>
    <font>
      <sz val="8"/>
      <color theme="1"/>
      <name val="Arial Narrow"/>
      <family val="2"/>
    </font>
    <font>
      <sz val="9"/>
      <color theme="1"/>
      <name val="Arial"/>
      <family val="2"/>
    </font>
    <font>
      <sz val="9"/>
      <name val="Arial"/>
      <family val="2"/>
    </font>
    <font>
      <sz val="8"/>
      <name val="Arial Narrow"/>
      <family val="2"/>
    </font>
    <font>
      <b/>
      <sz val="11"/>
      <color theme="1"/>
      <name val="Arial Narrow"/>
      <family val="2"/>
    </font>
    <font>
      <sz val="11"/>
      <color theme="1"/>
      <name val="Arial Narrow"/>
      <family val="2"/>
    </font>
    <font>
      <b/>
      <sz val="10"/>
      <color theme="1"/>
      <name val="Arial Narrow"/>
      <family val="2"/>
    </font>
    <font>
      <b/>
      <sz val="12"/>
      <color theme="1"/>
      <name val="Arial Narrow"/>
      <family val="2"/>
    </font>
    <font>
      <b/>
      <sz val="9"/>
      <color theme="1"/>
      <name val="Arial"/>
      <family val="2"/>
    </font>
    <font>
      <sz val="10"/>
      <color theme="1"/>
      <name val="Arial"/>
      <family val="2"/>
    </font>
    <font>
      <b/>
      <sz val="10"/>
      <color theme="1"/>
      <name val="Arial Black"/>
      <family val="2"/>
    </font>
    <font>
      <b/>
      <sz val="12"/>
      <color theme="1"/>
      <name val="Calibri"/>
      <family val="2"/>
      <scheme val="minor"/>
    </font>
    <font>
      <sz val="10"/>
      <name val="Arial"/>
      <family val="2"/>
    </font>
  </fonts>
  <fills count="16">
    <fill>
      <patternFill patternType="none"/>
    </fill>
    <fill>
      <patternFill patternType="gray125"/>
    </fill>
    <fill>
      <patternFill patternType="solid">
        <fgColor rgb="FF333399"/>
        <bgColor indexed="64"/>
      </patternFill>
    </fill>
    <fill>
      <patternFill patternType="solid">
        <fgColor theme="2" tint="-9.9978637043366805E-2"/>
        <bgColor indexed="64"/>
      </patternFill>
    </fill>
    <fill>
      <patternFill patternType="solid">
        <fgColor rgb="FF00B050"/>
        <bgColor indexed="64"/>
      </patternFill>
    </fill>
    <fill>
      <patternFill patternType="solid">
        <fgColor rgb="FFD9D9D9"/>
        <bgColor indexed="64"/>
      </patternFill>
    </fill>
    <fill>
      <patternFill patternType="solid">
        <fgColor theme="3" tint="0.79998168889431442"/>
        <bgColor indexed="64"/>
      </patternFill>
    </fill>
    <fill>
      <patternFill patternType="solid">
        <fgColor theme="6" tint="0.79998168889431442"/>
        <bgColor indexed="64"/>
      </patternFill>
    </fill>
    <fill>
      <patternFill patternType="solid">
        <fgColor theme="2"/>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theme="4" tint="0.59999389629810485"/>
        <bgColor indexed="64"/>
      </patternFill>
    </fill>
    <fill>
      <patternFill patternType="solid">
        <fgColor theme="9" tint="0.79998168889431442"/>
        <bgColor indexed="64"/>
      </patternFill>
    </fill>
    <fill>
      <patternFill patternType="solid">
        <fgColor theme="5" tint="0.39997558519241921"/>
        <bgColor indexed="64"/>
      </patternFill>
    </fill>
    <fill>
      <patternFill patternType="solid">
        <fgColor theme="7" tint="0.79998168889431442"/>
        <bgColor indexed="64"/>
      </patternFill>
    </fill>
    <fill>
      <patternFill patternType="solid">
        <fgColor rgb="FFFFFF00"/>
        <bgColor indexed="64"/>
      </patternFill>
    </fill>
  </fills>
  <borders count="5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auto="1"/>
      </left>
      <right style="medium">
        <color auto="1"/>
      </right>
      <top style="medium">
        <color auto="1"/>
      </top>
      <bottom style="medium">
        <color auto="1"/>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top style="thin">
        <color indexed="64"/>
      </top>
      <bottom/>
      <diagonal/>
    </border>
    <border>
      <left style="medium">
        <color indexed="64"/>
      </left>
      <right/>
      <top/>
      <bottom/>
      <diagonal/>
    </border>
    <border>
      <left style="medium">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auto="1"/>
      </left>
      <right style="medium">
        <color auto="1"/>
      </right>
      <top/>
      <bottom style="medium">
        <color auto="1"/>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diagonal/>
    </border>
  </borders>
  <cellStyleXfs count="8">
    <xf numFmtId="0" fontId="0" fillId="0" borderId="0"/>
    <xf numFmtId="44" fontId="1" fillId="0" borderId="0" applyFont="0" applyFill="0" applyBorder="0" applyAlignment="0" applyProtection="0"/>
    <xf numFmtId="9" fontId="1" fillId="0" borderId="0" applyFont="0" applyFill="0" applyBorder="0" applyAlignment="0" applyProtection="0"/>
    <xf numFmtId="0" fontId="21" fillId="0" borderId="0"/>
    <xf numFmtId="43" fontId="21" fillId="0" borderId="0" applyFont="0" applyFill="0" applyBorder="0" applyAlignment="0" applyProtection="0"/>
    <xf numFmtId="43" fontId="21" fillId="0" borderId="0" applyFont="0" applyFill="0" applyBorder="0" applyAlignment="0" applyProtection="0"/>
    <xf numFmtId="44" fontId="21" fillId="0" borderId="0" applyFont="0" applyFill="0" applyBorder="0" applyAlignment="0" applyProtection="0"/>
    <xf numFmtId="0" fontId="21" fillId="0" borderId="0"/>
  </cellStyleXfs>
  <cellXfs count="257">
    <xf numFmtId="0" fontId="0" fillId="0" borderId="0" xfId="0"/>
    <xf numFmtId="2" fontId="4" fillId="2" borderId="4" xfId="0" applyNumberFormat="1" applyFont="1" applyFill="1" applyBorder="1" applyAlignment="1">
      <alignment horizontal="center" vertical="center" wrapText="1"/>
    </xf>
    <xf numFmtId="0" fontId="4" fillId="2" borderId="4" xfId="0" applyFont="1" applyFill="1" applyBorder="1" applyAlignment="1">
      <alignment horizontal="center" vertical="center" wrapText="1"/>
    </xf>
    <xf numFmtId="2" fontId="5" fillId="0" borderId="0" xfId="0" applyNumberFormat="1" applyFont="1" applyAlignment="1">
      <alignment horizontal="center"/>
    </xf>
    <xf numFmtId="0" fontId="6" fillId="0" borderId="0" xfId="0" applyFont="1" applyAlignment="1">
      <alignment horizontal="left" vertical="center" wrapText="1"/>
    </xf>
    <xf numFmtId="0" fontId="6" fillId="0" borderId="0" xfId="0" applyFont="1" applyAlignment="1">
      <alignment horizontal="center" vertical="center" wrapText="1"/>
    </xf>
    <xf numFmtId="0" fontId="8" fillId="0" borderId="5" xfId="0" applyFont="1" applyBorder="1" applyAlignment="1">
      <alignment horizontal="center" vertical="center" wrapText="1"/>
    </xf>
    <xf numFmtId="0" fontId="10" fillId="0" borderId="7" xfId="0" applyFont="1" applyBorder="1" applyAlignment="1">
      <alignment horizontal="center" wrapText="1"/>
    </xf>
    <xf numFmtId="0" fontId="10" fillId="0" borderId="10" xfId="0" applyFont="1" applyBorder="1" applyAlignment="1">
      <alignment horizontal="center" wrapText="1"/>
    </xf>
    <xf numFmtId="0" fontId="9" fillId="0" borderId="11" xfId="0" applyFont="1" applyBorder="1" applyAlignment="1">
      <alignment horizontal="center" vertical="center" wrapText="1"/>
    </xf>
    <xf numFmtId="0" fontId="10" fillId="0" borderId="7" xfId="0" applyFont="1" applyBorder="1" applyAlignment="1">
      <alignment horizontal="center" vertical="center" wrapText="1"/>
    </xf>
    <xf numFmtId="0" fontId="16" fillId="0" borderId="11" xfId="0" applyFont="1" applyBorder="1" applyAlignment="1">
      <alignment horizontal="center" vertical="center" wrapText="1"/>
    </xf>
    <xf numFmtId="0" fontId="13" fillId="0" borderId="11" xfId="0" applyFont="1" applyBorder="1" applyAlignment="1">
      <alignment vertical="center"/>
    </xf>
    <xf numFmtId="0" fontId="9" fillId="0" borderId="15" xfId="0" applyFont="1" applyBorder="1" applyAlignment="1">
      <alignment horizontal="center" vertical="center" wrapText="1"/>
    </xf>
    <xf numFmtId="0" fontId="10" fillId="0" borderId="15" xfId="0" applyFont="1" applyBorder="1" applyAlignment="1">
      <alignment vertical="justify" wrapText="1"/>
    </xf>
    <xf numFmtId="0" fontId="10" fillId="0" borderId="10"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2" xfId="0" applyFont="1" applyBorder="1" applyAlignment="1">
      <alignment vertical="justify" wrapText="1"/>
    </xf>
    <xf numFmtId="0" fontId="16" fillId="5" borderId="1" xfId="0" applyFont="1" applyFill="1" applyBorder="1" applyAlignment="1">
      <alignment horizontal="center" vertical="justify" wrapText="1"/>
    </xf>
    <xf numFmtId="0" fontId="16" fillId="5" borderId="2" xfId="0" applyFont="1" applyFill="1" applyBorder="1" applyAlignment="1">
      <alignment horizontal="center" vertical="justify" wrapText="1"/>
    </xf>
    <xf numFmtId="0" fontId="9" fillId="0" borderId="27" xfId="0" applyFont="1" applyBorder="1" applyAlignment="1">
      <alignment horizontal="center" vertical="center" wrapText="1"/>
    </xf>
    <xf numFmtId="0" fontId="8" fillId="0" borderId="28" xfId="0" applyFont="1" applyBorder="1" applyAlignment="1">
      <alignment vertical="justify" wrapText="1"/>
    </xf>
    <xf numFmtId="9" fontId="18" fillId="0" borderId="28" xfId="2" applyFont="1" applyBorder="1" applyAlignment="1">
      <alignment horizontal="center" vertical="center" wrapText="1"/>
    </xf>
    <xf numFmtId="0" fontId="18" fillId="0" borderId="28" xfId="0" applyFont="1" applyBorder="1" applyAlignment="1">
      <alignment horizontal="center" vertical="center" wrapText="1"/>
    </xf>
    <xf numFmtId="0" fontId="9" fillId="0" borderId="10" xfId="0" applyFont="1" applyBorder="1" applyAlignment="1">
      <alignment horizontal="center" vertical="center" wrapText="1"/>
    </xf>
    <xf numFmtId="0" fontId="8" fillId="0" borderId="11" xfId="0" applyFont="1" applyBorder="1" applyAlignment="1">
      <alignment vertical="justify" wrapText="1"/>
    </xf>
    <xf numFmtId="9" fontId="18" fillId="0" borderId="11" xfId="2" applyFont="1" applyBorder="1" applyAlignment="1">
      <alignment horizontal="center" vertical="center" wrapText="1"/>
    </xf>
    <xf numFmtId="0" fontId="18" fillId="0" borderId="11" xfId="0" applyFont="1" applyBorder="1" applyAlignment="1">
      <alignment horizontal="center" vertical="center" wrapText="1"/>
    </xf>
    <xf numFmtId="0" fontId="9" fillId="0" borderId="22" xfId="0" applyFont="1" applyBorder="1" applyAlignment="1">
      <alignment horizontal="center" vertical="center" wrapText="1"/>
    </xf>
    <xf numFmtId="0" fontId="8" fillId="0" borderId="15" xfId="0" applyFont="1" applyBorder="1" applyAlignment="1">
      <alignment vertical="justify" wrapText="1"/>
    </xf>
    <xf numFmtId="9" fontId="18" fillId="0" borderId="15" xfId="2" applyFont="1" applyBorder="1" applyAlignment="1">
      <alignment horizontal="center" vertical="center" wrapText="1"/>
    </xf>
    <xf numFmtId="0" fontId="18" fillId="0" borderId="15" xfId="0" applyFont="1" applyBorder="1" applyAlignment="1">
      <alignment horizontal="center" vertical="center" wrapText="1"/>
    </xf>
    <xf numFmtId="0" fontId="0" fillId="6" borderId="30" xfId="0" applyFill="1" applyBorder="1"/>
    <xf numFmtId="0" fontId="0" fillId="0" borderId="7" xfId="0" applyBorder="1"/>
    <xf numFmtId="0" fontId="0" fillId="0" borderId="10" xfId="0" applyBorder="1"/>
    <xf numFmtId="0" fontId="0" fillId="6" borderId="31" xfId="0" applyFill="1" applyBorder="1"/>
    <xf numFmtId="0" fontId="0" fillId="0" borderId="23" xfId="0" applyBorder="1"/>
    <xf numFmtId="0" fontId="18" fillId="0" borderId="27" xfId="0" applyFont="1" applyBorder="1"/>
    <xf numFmtId="0" fontId="18" fillId="0" borderId="28" xfId="0" applyFont="1" applyBorder="1"/>
    <xf numFmtId="0" fontId="18" fillId="0" borderId="32" xfId="0" applyFont="1" applyBorder="1"/>
    <xf numFmtId="0" fontId="18" fillId="0" borderId="33" xfId="0" applyFont="1" applyBorder="1"/>
    <xf numFmtId="0" fontId="18" fillId="7" borderId="1" xfId="0" applyFont="1" applyFill="1" applyBorder="1"/>
    <xf numFmtId="0" fontId="8" fillId="7" borderId="2" xfId="0" applyFont="1" applyFill="1" applyBorder="1" applyAlignment="1">
      <alignment horizontal="center" vertical="center" wrapText="1"/>
    </xf>
    <xf numFmtId="0" fontId="8" fillId="7" borderId="2" xfId="0" applyFont="1" applyFill="1" applyBorder="1" applyAlignment="1">
      <alignment horizontal="center" vertical="center"/>
    </xf>
    <xf numFmtId="0" fontId="9" fillId="3" borderId="11" xfId="0" applyFont="1" applyFill="1" applyBorder="1" applyAlignment="1">
      <alignment horizontal="center" vertical="center" wrapText="1"/>
    </xf>
    <xf numFmtId="0" fontId="0" fillId="0" borderId="22" xfId="0" applyBorder="1"/>
    <xf numFmtId="0" fontId="0" fillId="10" borderId="13" xfId="0" applyFill="1" applyBorder="1" applyAlignment="1">
      <alignment horizontal="center" vertical="center"/>
    </xf>
    <xf numFmtId="0" fontId="0" fillId="10" borderId="31" xfId="0" applyFill="1" applyBorder="1"/>
    <xf numFmtId="0" fontId="0" fillId="10" borderId="13" xfId="0" applyFill="1" applyBorder="1"/>
    <xf numFmtId="0" fontId="4" fillId="4" borderId="1" xfId="0" applyFont="1" applyFill="1" applyBorder="1" applyAlignment="1">
      <alignment horizontal="left" vertical="center" wrapText="1"/>
    </xf>
    <xf numFmtId="0" fontId="7" fillId="0" borderId="1"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4" fillId="2" borderId="1" xfId="0" applyFont="1" applyFill="1" applyBorder="1" applyAlignment="1">
      <alignment horizontal="left" vertical="center" wrapText="1"/>
    </xf>
    <xf numFmtId="0" fontId="10" fillId="0" borderId="36" xfId="0" applyFont="1" applyBorder="1" applyAlignment="1">
      <alignment vertical="justify" wrapText="1"/>
    </xf>
    <xf numFmtId="0" fontId="8" fillId="0" borderId="45" xfId="0" applyFont="1" applyBorder="1"/>
    <xf numFmtId="0" fontId="8" fillId="0" borderId="46" xfId="0" applyFont="1" applyBorder="1"/>
    <xf numFmtId="0" fontId="10" fillId="0" borderId="27" xfId="0" applyFont="1" applyBorder="1" applyAlignment="1">
      <alignment horizontal="center" vertical="center" wrapText="1"/>
    </xf>
    <xf numFmtId="0" fontId="0" fillId="10" borderId="31" xfId="0" applyFill="1" applyBorder="1" applyAlignment="1">
      <alignment horizontal="center" vertical="center"/>
    </xf>
    <xf numFmtId="0" fontId="8" fillId="7" borderId="1" xfId="0" applyFont="1" applyFill="1" applyBorder="1" applyAlignment="1">
      <alignment horizontal="center" vertical="center"/>
    </xf>
    <xf numFmtId="0" fontId="0" fillId="0" borderId="0" xfId="0" applyAlignment="1">
      <alignment horizontal="right"/>
    </xf>
    <xf numFmtId="0" fontId="10" fillId="0" borderId="22" xfId="0" applyFont="1" applyBorder="1" applyAlignment="1">
      <alignment horizontal="center" vertical="center" wrapText="1"/>
    </xf>
    <xf numFmtId="0" fontId="7" fillId="0" borderId="10"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7" xfId="0" applyFont="1" applyBorder="1" applyAlignment="1">
      <alignment horizontal="center" vertical="center" wrapText="1"/>
    </xf>
    <xf numFmtId="0" fontId="16" fillId="0" borderId="0" xfId="0" applyFont="1" applyFill="1" applyBorder="1" applyAlignment="1">
      <alignment horizontal="center" vertical="justify" wrapText="1"/>
    </xf>
    <xf numFmtId="0" fontId="4" fillId="2" borderId="4" xfId="0" applyFont="1" applyFill="1" applyBorder="1" applyAlignment="1">
      <alignment horizontal="left" vertical="center" wrapText="1"/>
    </xf>
    <xf numFmtId="0" fontId="0" fillId="3" borderId="47" xfId="0" applyFill="1" applyBorder="1" applyAlignment="1">
      <alignment horizontal="center" vertical="center"/>
    </xf>
    <xf numFmtId="0" fontId="10" fillId="0" borderId="35" xfId="0" applyFont="1" applyBorder="1" applyAlignment="1">
      <alignment vertical="justify" wrapText="1"/>
    </xf>
    <xf numFmtId="0" fontId="0" fillId="6" borderId="1" xfId="0" applyFill="1" applyBorder="1"/>
    <xf numFmtId="0" fontId="0" fillId="3" borderId="2" xfId="0" applyFill="1" applyBorder="1" applyAlignment="1">
      <alignment horizontal="center" vertical="center"/>
    </xf>
    <xf numFmtId="0" fontId="10" fillId="0" borderId="35" xfId="0" applyFont="1" applyBorder="1" applyAlignment="1">
      <alignment wrapText="1"/>
    </xf>
    <xf numFmtId="0" fontId="10" fillId="0" borderId="36" xfId="0" applyFont="1" applyBorder="1" applyAlignment="1">
      <alignment wrapText="1"/>
    </xf>
    <xf numFmtId="0" fontId="4" fillId="2" borderId="1" xfId="0" applyFont="1" applyFill="1" applyBorder="1" applyAlignment="1">
      <alignment horizontal="center" vertical="center" wrapText="1"/>
    </xf>
    <xf numFmtId="0" fontId="10" fillId="0" borderId="37" xfId="0" applyFont="1" applyBorder="1" applyAlignment="1">
      <alignment vertical="justify" wrapText="1"/>
    </xf>
    <xf numFmtId="0" fontId="10" fillId="0" borderId="38" xfId="0" applyFont="1" applyBorder="1" applyAlignment="1">
      <alignment vertical="justify" wrapText="1"/>
    </xf>
    <xf numFmtId="0" fontId="9" fillId="0" borderId="49" xfId="0" applyFont="1" applyBorder="1" applyAlignment="1">
      <alignment horizontal="center" vertical="center" wrapText="1"/>
    </xf>
    <xf numFmtId="0" fontId="10" fillId="0" borderId="43" xfId="0" applyFont="1" applyBorder="1" applyAlignment="1">
      <alignment horizontal="center" vertical="center" wrapText="1"/>
    </xf>
    <xf numFmtId="0" fontId="11" fillId="0" borderId="11" xfId="0" applyFont="1" applyBorder="1" applyAlignment="1">
      <alignment horizontal="center" vertical="center" wrapText="1"/>
    </xf>
    <xf numFmtId="0" fontId="12" fillId="0" borderId="11" xfId="0" applyFont="1" applyBorder="1" applyAlignment="1">
      <alignment horizontal="center" vertical="center" wrapText="1"/>
    </xf>
    <xf numFmtId="0" fontId="4" fillId="2" borderId="11" xfId="0" applyFont="1" applyFill="1" applyBorder="1" applyAlignment="1">
      <alignment horizontal="center" vertical="center" wrapText="1"/>
    </xf>
    <xf numFmtId="0" fontId="15" fillId="0" borderId="11" xfId="0" applyFont="1" applyBorder="1" applyAlignment="1">
      <alignment vertical="center" wrapText="1"/>
    </xf>
    <xf numFmtId="0" fontId="11" fillId="0" borderId="28" xfId="0" applyFont="1" applyBorder="1" applyAlignment="1">
      <alignment horizontal="center" vertical="center" wrapText="1"/>
    </xf>
    <xf numFmtId="0" fontId="4" fillId="2" borderId="10" xfId="0" applyFont="1" applyFill="1" applyBorder="1" applyAlignment="1">
      <alignment horizontal="center" vertical="center" wrapText="1"/>
    </xf>
    <xf numFmtId="0" fontId="13" fillId="0" borderId="10" xfId="0" applyFont="1" applyBorder="1" applyAlignment="1">
      <alignment vertical="center"/>
    </xf>
    <xf numFmtId="0" fontId="15" fillId="0" borderId="10" xfId="0" applyFont="1" applyBorder="1" applyAlignment="1">
      <alignment vertical="justify" wrapText="1"/>
    </xf>
    <xf numFmtId="0" fontId="16" fillId="0" borderId="10" xfId="0" applyFont="1" applyBorder="1" applyAlignment="1">
      <alignment horizontal="center" vertical="center" wrapText="1"/>
    </xf>
    <xf numFmtId="0" fontId="15" fillId="0" borderId="10" xfId="0" applyFont="1" applyBorder="1" applyAlignment="1">
      <alignment horizontal="center" vertical="center" wrapText="1"/>
    </xf>
    <xf numFmtId="0" fontId="9" fillId="3" borderId="10" xfId="0" applyFont="1" applyFill="1" applyBorder="1" applyAlignment="1">
      <alignment horizontal="center" vertical="center" wrapText="1"/>
    </xf>
    <xf numFmtId="0" fontId="10" fillId="0" borderId="32" xfId="0" applyFont="1" applyBorder="1" applyAlignment="1">
      <alignment horizontal="center" vertical="center" wrapText="1"/>
    </xf>
    <xf numFmtId="0" fontId="10" fillId="0" borderId="33" xfId="0" applyFont="1" applyBorder="1" applyAlignment="1">
      <alignment horizontal="center" vertical="center" wrapText="1"/>
    </xf>
    <xf numFmtId="164" fontId="0" fillId="0" borderId="0" xfId="0" applyNumberFormat="1"/>
    <xf numFmtId="164" fontId="0" fillId="0" borderId="0" xfId="0" applyNumberFormat="1" applyAlignment="1">
      <alignment vertical="center"/>
    </xf>
    <xf numFmtId="164" fontId="4" fillId="2" borderId="4" xfId="0" applyNumberFormat="1" applyFont="1" applyFill="1" applyBorder="1" applyAlignment="1">
      <alignment horizontal="center" vertical="center" wrapText="1"/>
    </xf>
    <xf numFmtId="164" fontId="6" fillId="0" borderId="0" xfId="0" applyNumberFormat="1" applyFont="1" applyAlignment="1">
      <alignment horizontal="center" vertical="center" wrapText="1"/>
    </xf>
    <xf numFmtId="164" fontId="6" fillId="0" borderId="0" xfId="1" applyNumberFormat="1" applyFont="1" applyBorder="1" applyAlignment="1">
      <alignment horizontal="center" vertical="center" wrapText="1"/>
    </xf>
    <xf numFmtId="164" fontId="9" fillId="0" borderId="49" xfId="0" applyNumberFormat="1" applyFont="1" applyBorder="1" applyAlignment="1">
      <alignment horizontal="right" vertical="center" wrapText="1"/>
    </xf>
    <xf numFmtId="164" fontId="10" fillId="8" borderId="28" xfId="0" applyNumberFormat="1" applyFont="1" applyFill="1" applyBorder="1" applyAlignment="1">
      <alignment horizontal="right" vertical="center" wrapText="1"/>
    </xf>
    <xf numFmtId="164" fontId="10" fillId="8" borderId="29" xfId="0" applyNumberFormat="1" applyFont="1" applyFill="1" applyBorder="1" applyAlignment="1">
      <alignment horizontal="right" vertical="center" wrapText="1"/>
    </xf>
    <xf numFmtId="164" fontId="0" fillId="9" borderId="27" xfId="1" applyNumberFormat="1" applyFont="1" applyFill="1" applyBorder="1" applyAlignment="1">
      <alignment vertical="center"/>
    </xf>
    <xf numFmtId="164" fontId="0" fillId="9" borderId="29" xfId="1" applyNumberFormat="1" applyFont="1" applyFill="1" applyBorder="1" applyAlignment="1">
      <alignment vertical="center"/>
    </xf>
    <xf numFmtId="164" fontId="0" fillId="12" borderId="27" xfId="1" applyNumberFormat="1" applyFont="1" applyFill="1" applyBorder="1" applyAlignment="1">
      <alignment vertical="center"/>
    </xf>
    <xf numFmtId="164" fontId="0" fillId="12" borderId="29" xfId="1" applyNumberFormat="1" applyFont="1" applyFill="1" applyBorder="1" applyAlignment="1">
      <alignment vertical="center"/>
    </xf>
    <xf numFmtId="164" fontId="0" fillId="13" borderId="11" xfId="0" applyNumberFormat="1" applyFill="1" applyBorder="1" applyAlignment="1">
      <alignment vertical="center"/>
    </xf>
    <xf numFmtId="164" fontId="10" fillId="8" borderId="11" xfId="0" applyNumberFormat="1" applyFont="1" applyFill="1" applyBorder="1" applyAlignment="1">
      <alignment horizontal="right" vertical="center" wrapText="1"/>
    </xf>
    <xf numFmtId="164" fontId="10" fillId="8" borderId="12" xfId="0" applyNumberFormat="1" applyFont="1" applyFill="1" applyBorder="1" applyAlignment="1">
      <alignment horizontal="right" vertical="center" wrapText="1"/>
    </xf>
    <xf numFmtId="164" fontId="0" fillId="9" borderId="10" xfId="1" applyNumberFormat="1" applyFont="1" applyFill="1" applyBorder="1" applyAlignment="1">
      <alignment vertical="center"/>
    </xf>
    <xf numFmtId="164" fontId="0" fillId="9" borderId="12" xfId="1" applyNumberFormat="1" applyFont="1" applyFill="1" applyBorder="1" applyAlignment="1">
      <alignment vertical="center"/>
    </xf>
    <xf numFmtId="164" fontId="0" fillId="12" borderId="10" xfId="1" applyNumberFormat="1" applyFont="1" applyFill="1" applyBorder="1" applyAlignment="1">
      <alignment vertical="center"/>
    </xf>
    <xf numFmtId="164" fontId="0" fillId="12" borderId="12" xfId="1" applyNumberFormat="1" applyFont="1" applyFill="1" applyBorder="1" applyAlignment="1">
      <alignment vertical="center"/>
    </xf>
    <xf numFmtId="164" fontId="9" fillId="8" borderId="11" xfId="0" applyNumberFormat="1" applyFont="1" applyFill="1" applyBorder="1" applyAlignment="1">
      <alignment horizontal="right" vertical="center" wrapText="1"/>
    </xf>
    <xf numFmtId="164" fontId="9" fillId="8" borderId="12" xfId="0" applyNumberFormat="1" applyFont="1" applyFill="1" applyBorder="1" applyAlignment="1">
      <alignment horizontal="right" vertical="center" wrapText="1"/>
    </xf>
    <xf numFmtId="164" fontId="4" fillId="2" borderId="11" xfId="0" applyNumberFormat="1" applyFont="1" applyFill="1" applyBorder="1" applyAlignment="1">
      <alignment horizontal="center" vertical="center" wrapText="1"/>
    </xf>
    <xf numFmtId="164" fontId="4" fillId="2" borderId="12" xfId="0" applyNumberFormat="1" applyFont="1" applyFill="1" applyBorder="1" applyAlignment="1">
      <alignment horizontal="center" vertical="center" wrapText="1"/>
    </xf>
    <xf numFmtId="164" fontId="4" fillId="2" borderId="10" xfId="0" applyNumberFormat="1" applyFont="1" applyFill="1" applyBorder="1" applyAlignment="1">
      <alignment horizontal="center" vertical="center" wrapText="1"/>
    </xf>
    <xf numFmtId="164" fontId="4" fillId="2" borderId="2" xfId="0" applyNumberFormat="1" applyFont="1" applyFill="1" applyBorder="1" applyAlignment="1">
      <alignment horizontal="center" vertical="center" wrapText="1"/>
    </xf>
    <xf numFmtId="164" fontId="14" fillId="8" borderId="12" xfId="0" applyNumberFormat="1" applyFont="1" applyFill="1" applyBorder="1" applyAlignment="1">
      <alignment vertical="center"/>
    </xf>
    <xf numFmtId="164" fontId="9" fillId="8" borderId="12" xfId="1" applyNumberFormat="1" applyFont="1" applyFill="1" applyBorder="1" applyAlignment="1">
      <alignment vertical="center" wrapText="1"/>
    </xf>
    <xf numFmtId="164" fontId="13" fillId="8" borderId="12" xfId="0" applyNumberFormat="1" applyFont="1" applyFill="1" applyBorder="1" applyAlignment="1">
      <alignment vertical="center"/>
    </xf>
    <xf numFmtId="164" fontId="14" fillId="8" borderId="12" xfId="1" applyNumberFormat="1" applyFont="1" applyFill="1" applyBorder="1" applyAlignment="1">
      <alignment vertical="center"/>
    </xf>
    <xf numFmtId="164" fontId="10" fillId="8" borderId="11" xfId="0" applyNumberFormat="1" applyFont="1" applyFill="1" applyBorder="1" applyAlignment="1">
      <alignment horizontal="center" vertical="center" wrapText="1"/>
    </xf>
    <xf numFmtId="164" fontId="10" fillId="8" borderId="12" xfId="0" applyNumberFormat="1" applyFont="1" applyFill="1" applyBorder="1" applyAlignment="1">
      <alignment horizontal="center" vertical="center" wrapText="1"/>
    </xf>
    <xf numFmtId="164" fontId="9" fillId="8" borderId="12" xfId="0" applyNumberFormat="1" applyFont="1" applyFill="1" applyBorder="1" applyAlignment="1">
      <alignment vertical="center" wrapText="1"/>
    </xf>
    <xf numFmtId="164" fontId="10" fillId="8" borderId="12" xfId="1" applyNumberFormat="1" applyFont="1" applyFill="1" applyBorder="1" applyAlignment="1">
      <alignment vertical="center" wrapText="1"/>
    </xf>
    <xf numFmtId="164" fontId="10" fillId="8" borderId="11" xfId="0" applyNumberFormat="1" applyFont="1" applyFill="1" applyBorder="1" applyAlignment="1">
      <alignment vertical="center" wrapText="1"/>
    </xf>
    <xf numFmtId="164" fontId="9" fillId="14" borderId="11" xfId="1" applyNumberFormat="1" applyFont="1" applyFill="1" applyBorder="1" applyAlignment="1">
      <alignment horizontal="center" vertical="center" wrapText="1"/>
    </xf>
    <xf numFmtId="164" fontId="9" fillId="14" borderId="12" xfId="1" applyNumberFormat="1" applyFont="1" applyFill="1" applyBorder="1" applyAlignment="1">
      <alignment vertical="center" wrapText="1"/>
    </xf>
    <xf numFmtId="164" fontId="9" fillId="9" borderId="10" xfId="1" applyNumberFormat="1" applyFont="1" applyFill="1" applyBorder="1" applyAlignment="1">
      <alignment vertical="center"/>
    </xf>
    <xf numFmtId="164" fontId="9" fillId="9" borderId="12" xfId="1" applyNumberFormat="1" applyFont="1" applyFill="1" applyBorder="1" applyAlignment="1">
      <alignment vertical="center"/>
    </xf>
    <xf numFmtId="164" fontId="0" fillId="0" borderId="0" xfId="0" applyNumberFormat="1" applyBorder="1"/>
    <xf numFmtId="164" fontId="9" fillId="12" borderId="10" xfId="1" applyNumberFormat="1" applyFont="1" applyFill="1" applyBorder="1" applyAlignment="1">
      <alignment vertical="center"/>
    </xf>
    <xf numFmtId="164" fontId="9" fillId="12" borderId="12" xfId="1" applyNumberFormat="1" applyFont="1" applyFill="1" applyBorder="1" applyAlignment="1">
      <alignment vertical="center"/>
    </xf>
    <xf numFmtId="164" fontId="9" fillId="0" borderId="11" xfId="1" applyNumberFormat="1" applyFont="1" applyBorder="1" applyAlignment="1">
      <alignment vertical="center"/>
    </xf>
    <xf numFmtId="164" fontId="10" fillId="8" borderId="33" xfId="0" applyNumberFormat="1" applyFont="1" applyFill="1" applyBorder="1" applyAlignment="1">
      <alignment horizontal="right" vertical="center" wrapText="1"/>
    </xf>
    <xf numFmtId="164" fontId="10" fillId="8" borderId="34" xfId="1" applyNumberFormat="1" applyFont="1" applyFill="1" applyBorder="1" applyAlignment="1">
      <alignment vertical="center" wrapText="1"/>
    </xf>
    <xf numFmtId="164" fontId="9" fillId="9" borderId="32" xfId="1" applyNumberFormat="1" applyFont="1" applyFill="1" applyBorder="1" applyAlignment="1">
      <alignment vertical="center"/>
    </xf>
    <xf numFmtId="164" fontId="9" fillId="9" borderId="34" xfId="1" applyNumberFormat="1" applyFont="1" applyFill="1" applyBorder="1" applyAlignment="1">
      <alignment vertical="center"/>
    </xf>
    <xf numFmtId="164" fontId="10" fillId="0" borderId="43" xfId="0" applyNumberFormat="1" applyFont="1" applyBorder="1" applyAlignment="1">
      <alignment horizontal="right" vertical="center" wrapText="1"/>
    </xf>
    <xf numFmtId="164" fontId="10" fillId="0" borderId="44" xfId="1" applyNumberFormat="1" applyFont="1" applyBorder="1" applyAlignment="1">
      <alignment vertical="center" wrapText="1"/>
    </xf>
    <xf numFmtId="164" fontId="0" fillId="0" borderId="23" xfId="0" applyNumberFormat="1" applyBorder="1"/>
    <xf numFmtId="164" fontId="0" fillId="0" borderId="20" xfId="0" applyNumberFormat="1" applyBorder="1"/>
    <xf numFmtId="164" fontId="0" fillId="0" borderId="10" xfId="0" applyNumberFormat="1" applyBorder="1"/>
    <xf numFmtId="164" fontId="0" fillId="0" borderId="12" xfId="0" applyNumberFormat="1" applyBorder="1"/>
    <xf numFmtId="164" fontId="16" fillId="5" borderId="2" xfId="0" applyNumberFormat="1" applyFont="1" applyFill="1" applyBorder="1" applyAlignment="1">
      <alignment horizontal="center" vertical="justify" wrapText="1"/>
    </xf>
    <xf numFmtId="164" fontId="2" fillId="3" borderId="40" xfId="0" applyNumberFormat="1" applyFont="1" applyFill="1" applyBorder="1"/>
    <xf numFmtId="164" fontId="0" fillId="3" borderId="39" xfId="0" applyNumberFormat="1" applyFill="1" applyBorder="1"/>
    <xf numFmtId="164" fontId="0" fillId="3" borderId="10" xfId="0" applyNumberFormat="1" applyFill="1" applyBorder="1"/>
    <xf numFmtId="164" fontId="2" fillId="3" borderId="12" xfId="0" applyNumberFormat="1" applyFont="1" applyFill="1" applyBorder="1"/>
    <xf numFmtId="164" fontId="0" fillId="3" borderId="5" xfId="0" applyNumberFormat="1" applyFill="1" applyBorder="1"/>
    <xf numFmtId="164" fontId="2" fillId="3" borderId="6" xfId="0" applyNumberFormat="1" applyFont="1" applyFill="1" applyBorder="1"/>
    <xf numFmtId="164" fontId="18" fillId="0" borderId="28" xfId="1" applyNumberFormat="1" applyFont="1" applyBorder="1" applyAlignment="1">
      <alignment horizontal="center" vertical="center" wrapText="1"/>
    </xf>
    <xf numFmtId="164" fontId="18" fillId="0" borderId="29" xfId="1" applyNumberFormat="1" applyFont="1" applyBorder="1" applyAlignment="1">
      <alignment vertical="center" wrapText="1"/>
    </xf>
    <xf numFmtId="164" fontId="0" fillId="0" borderId="27" xfId="0" applyNumberFormat="1" applyBorder="1"/>
    <xf numFmtId="164" fontId="0" fillId="0" borderId="29" xfId="0" applyNumberFormat="1" applyBorder="1"/>
    <xf numFmtId="164" fontId="0" fillId="0" borderId="7" xfId="0" applyNumberFormat="1" applyBorder="1"/>
    <xf numFmtId="164" fontId="2" fillId="0" borderId="29" xfId="0" applyNumberFormat="1" applyFont="1" applyFill="1" applyBorder="1"/>
    <xf numFmtId="164" fontId="18" fillId="0" borderId="11" xfId="1" applyNumberFormat="1" applyFont="1" applyBorder="1" applyAlignment="1">
      <alignment horizontal="center" vertical="center" wrapText="1"/>
    </xf>
    <xf numFmtId="164" fontId="18" fillId="0" borderId="12" xfId="1" applyNumberFormat="1" applyFont="1" applyBorder="1" applyAlignment="1">
      <alignment vertical="center" wrapText="1"/>
    </xf>
    <xf numFmtId="164" fontId="2" fillId="0" borderId="12" xfId="0" applyNumberFormat="1" applyFont="1" applyFill="1" applyBorder="1"/>
    <xf numFmtId="164" fontId="18" fillId="0" borderId="15" xfId="1" applyNumberFormat="1" applyFont="1" applyBorder="1" applyAlignment="1">
      <alignment horizontal="center" vertical="center" wrapText="1"/>
    </xf>
    <xf numFmtId="164" fontId="18" fillId="0" borderId="16" xfId="1" applyNumberFormat="1" applyFont="1" applyBorder="1" applyAlignment="1">
      <alignment vertical="center" wrapText="1"/>
    </xf>
    <xf numFmtId="164" fontId="0" fillId="0" borderId="22" xfId="0" applyNumberFormat="1" applyBorder="1"/>
    <xf numFmtId="164" fontId="0" fillId="0" borderId="16" xfId="0" applyNumberFormat="1" applyBorder="1"/>
    <xf numFmtId="164" fontId="2" fillId="0" borderId="34" xfId="0" applyNumberFormat="1" applyFont="1" applyFill="1" applyBorder="1"/>
    <xf numFmtId="164" fontId="16" fillId="5" borderId="3" xfId="1" applyNumberFormat="1" applyFont="1" applyFill="1" applyBorder="1" applyAlignment="1">
      <alignment horizontal="center" vertical="justify" wrapText="1"/>
    </xf>
    <xf numFmtId="164" fontId="0" fillId="8" borderId="5" xfId="0" applyNumberFormat="1" applyFill="1" applyBorder="1"/>
    <xf numFmtId="164" fontId="2" fillId="8" borderId="32" xfId="0" applyNumberFormat="1" applyFont="1" applyFill="1" applyBorder="1"/>
    <xf numFmtId="164" fontId="16" fillId="5" borderId="34" xfId="1" applyNumberFormat="1" applyFont="1" applyFill="1" applyBorder="1" applyAlignment="1">
      <alignment horizontal="center" vertical="justify" wrapText="1"/>
    </xf>
    <xf numFmtId="164" fontId="2" fillId="8" borderId="5" xfId="0" applyNumberFormat="1" applyFont="1" applyFill="1" applyBorder="1"/>
    <xf numFmtId="164" fontId="16" fillId="0" borderId="0" xfId="0" applyNumberFormat="1" applyFont="1" applyFill="1" applyBorder="1" applyAlignment="1">
      <alignment horizontal="center" vertical="justify" wrapText="1"/>
    </xf>
    <xf numFmtId="164" fontId="16" fillId="0" borderId="0" xfId="1" applyNumberFormat="1" applyFont="1" applyFill="1" applyBorder="1" applyAlignment="1">
      <alignment horizontal="center" vertical="justify" wrapText="1"/>
    </xf>
    <xf numFmtId="164" fontId="0" fillId="0" borderId="0" xfId="0" applyNumberFormat="1" applyFill="1"/>
    <xf numFmtId="164" fontId="0" fillId="0" borderId="0" xfId="0" applyNumberFormat="1" applyFill="1" applyBorder="1"/>
    <xf numFmtId="164" fontId="2" fillId="0" borderId="0" xfId="0" applyNumberFormat="1" applyFont="1" applyFill="1" applyBorder="1"/>
    <xf numFmtId="164" fontId="0" fillId="3" borderId="47" xfId="1" applyNumberFormat="1" applyFont="1" applyFill="1" applyBorder="1" applyAlignment="1">
      <alignment horizontal="right" vertical="center"/>
    </xf>
    <xf numFmtId="164" fontId="0" fillId="3" borderId="48" xfId="1" applyNumberFormat="1" applyFont="1" applyFill="1" applyBorder="1" applyAlignment="1">
      <alignment horizontal="right" vertical="center"/>
    </xf>
    <xf numFmtId="164" fontId="10" fillId="0" borderId="8" xfId="1" applyNumberFormat="1" applyFont="1" applyBorder="1" applyAlignment="1">
      <alignment horizontal="right" vertical="center" wrapText="1"/>
    </xf>
    <xf numFmtId="164" fontId="10" fillId="0" borderId="9" xfId="1" applyNumberFormat="1" applyFont="1" applyBorder="1" applyAlignment="1">
      <alignment horizontal="right" vertical="center" wrapText="1"/>
    </xf>
    <xf numFmtId="164" fontId="9" fillId="0" borderId="5" xfId="1" applyNumberFormat="1" applyFont="1" applyFill="1" applyBorder="1" applyAlignment="1">
      <alignment horizontal="right" vertical="center" wrapText="1"/>
    </xf>
    <xf numFmtId="164" fontId="9" fillId="0" borderId="6" xfId="1" applyNumberFormat="1" applyFont="1" applyFill="1" applyBorder="1" applyAlignment="1">
      <alignment horizontal="right" vertical="center" wrapText="1"/>
    </xf>
    <xf numFmtId="164" fontId="0" fillId="3" borderId="2" xfId="1" applyNumberFormat="1" applyFont="1" applyFill="1" applyBorder="1" applyAlignment="1">
      <alignment horizontal="right" vertical="center"/>
    </xf>
    <xf numFmtId="164" fontId="0" fillId="3" borderId="3" xfId="1" applyNumberFormat="1" applyFont="1" applyFill="1" applyBorder="1" applyAlignment="1">
      <alignment horizontal="right" vertical="center"/>
    </xf>
    <xf numFmtId="164" fontId="0" fillId="3" borderId="0" xfId="0" applyNumberFormat="1" applyFill="1"/>
    <xf numFmtId="164" fontId="0" fillId="3" borderId="0" xfId="0" applyNumberFormat="1" applyFill="1" applyAlignment="1">
      <alignment vertical="center"/>
    </xf>
    <xf numFmtId="164" fontId="9" fillId="0" borderId="27" xfId="1" applyNumberFormat="1" applyFont="1" applyBorder="1" applyAlignment="1">
      <alignment horizontal="right" vertical="center" wrapText="1"/>
    </xf>
    <xf numFmtId="164" fontId="9" fillId="0" borderId="29" xfId="1" applyNumberFormat="1" applyFont="1" applyBorder="1" applyAlignment="1">
      <alignment horizontal="right" vertical="center" wrapText="1"/>
    </xf>
    <xf numFmtId="164" fontId="10" fillId="0" borderId="11" xfId="1" applyNumberFormat="1" applyFont="1" applyBorder="1" applyAlignment="1">
      <alignment horizontal="right" vertical="center" wrapText="1"/>
    </xf>
    <xf numFmtId="164" fontId="10" fillId="0" borderId="12" xfId="1" applyNumberFormat="1" applyFont="1" applyBorder="1" applyAlignment="1">
      <alignment horizontal="right" vertical="center" wrapText="1"/>
    </xf>
    <xf numFmtId="164" fontId="9" fillId="0" borderId="10" xfId="1" applyNumberFormat="1" applyFont="1" applyBorder="1" applyAlignment="1">
      <alignment horizontal="right" vertical="center" wrapText="1"/>
    </xf>
    <xf numFmtId="164" fontId="9" fillId="0" borderId="12" xfId="1" applyNumberFormat="1" applyFont="1" applyBorder="1" applyAlignment="1">
      <alignment horizontal="right" vertical="center" wrapText="1"/>
    </xf>
    <xf numFmtId="164" fontId="0" fillId="10" borderId="13" xfId="1" applyNumberFormat="1" applyFont="1" applyFill="1" applyBorder="1" applyAlignment="1">
      <alignment horizontal="right" vertical="center"/>
    </xf>
    <xf numFmtId="164" fontId="0" fillId="10" borderId="14" xfId="1" applyNumberFormat="1" applyFont="1" applyFill="1" applyBorder="1" applyAlignment="1">
      <alignment horizontal="right" vertical="center"/>
    </xf>
    <xf numFmtId="164" fontId="0" fillId="10" borderId="31" xfId="1" applyNumberFormat="1" applyFont="1" applyFill="1" applyBorder="1" applyAlignment="1">
      <alignment horizontal="right" vertical="center"/>
    </xf>
    <xf numFmtId="164" fontId="9" fillId="10" borderId="12" xfId="1" applyNumberFormat="1" applyFont="1" applyFill="1" applyBorder="1" applyAlignment="1">
      <alignment horizontal="right" vertical="center" wrapText="1"/>
    </xf>
    <xf numFmtId="164" fontId="9" fillId="0" borderId="22" xfId="1" applyNumberFormat="1" applyFont="1" applyBorder="1" applyAlignment="1">
      <alignment horizontal="right" vertical="center" wrapText="1"/>
    </xf>
    <xf numFmtId="164" fontId="9" fillId="0" borderId="32" xfId="1" applyNumberFormat="1" applyFont="1" applyBorder="1" applyAlignment="1">
      <alignment horizontal="right" vertical="center" wrapText="1"/>
    </xf>
    <xf numFmtId="164" fontId="18" fillId="0" borderId="28" xfId="0" applyNumberFormat="1" applyFont="1" applyBorder="1"/>
    <xf numFmtId="164" fontId="18" fillId="0" borderId="29" xfId="0" applyNumberFormat="1" applyFont="1" applyBorder="1"/>
    <xf numFmtId="164" fontId="18" fillId="0" borderId="33" xfId="0" applyNumberFormat="1" applyFont="1" applyBorder="1"/>
    <xf numFmtId="164" fontId="18" fillId="0" borderId="34" xfId="0" applyNumberFormat="1" applyFont="1" applyBorder="1"/>
    <xf numFmtId="164" fontId="0" fillId="0" borderId="32" xfId="0" applyNumberFormat="1" applyBorder="1"/>
    <xf numFmtId="164" fontId="0" fillId="0" borderId="34" xfId="0" applyNumberFormat="1" applyBorder="1"/>
    <xf numFmtId="164" fontId="8" fillId="7" borderId="2" xfId="0" applyNumberFormat="1" applyFont="1" applyFill="1" applyBorder="1" applyAlignment="1">
      <alignment horizontal="center" vertical="center"/>
    </xf>
    <xf numFmtId="164" fontId="8" fillId="7" borderId="3" xfId="1" applyNumberFormat="1" applyFont="1" applyFill="1" applyBorder="1" applyAlignment="1">
      <alignment horizontal="center" vertical="center"/>
    </xf>
    <xf numFmtId="164" fontId="19" fillId="7" borderId="1" xfId="0" applyNumberFormat="1" applyFont="1" applyFill="1" applyBorder="1" applyAlignment="1">
      <alignment horizontal="center" vertical="center"/>
    </xf>
    <xf numFmtId="164" fontId="2" fillId="7" borderId="3" xfId="1" applyNumberFormat="1" applyFont="1" applyFill="1" applyBorder="1" applyAlignment="1">
      <alignment horizontal="center" vertical="center"/>
    </xf>
    <xf numFmtId="164" fontId="2" fillId="8" borderId="41" xfId="0" applyNumberFormat="1" applyFont="1" applyFill="1" applyBorder="1"/>
    <xf numFmtId="164" fontId="2" fillId="8" borderId="42" xfId="0" applyNumberFormat="1" applyFont="1" applyFill="1" applyBorder="1" applyAlignment="1">
      <alignment vertical="center"/>
    </xf>
    <xf numFmtId="164" fontId="8" fillId="8" borderId="4" xfId="1" applyNumberFormat="1" applyFont="1" applyFill="1" applyBorder="1" applyAlignment="1">
      <alignment vertical="center" wrapText="1"/>
    </xf>
    <xf numFmtId="164" fontId="20" fillId="0" borderId="0" xfId="0" applyNumberFormat="1" applyFont="1"/>
    <xf numFmtId="164" fontId="2" fillId="9" borderId="4" xfId="1" applyNumberFormat="1" applyFont="1" applyFill="1" applyBorder="1" applyAlignment="1">
      <alignment vertical="center"/>
    </xf>
    <xf numFmtId="164" fontId="2" fillId="12" borderId="4" xfId="1" applyNumberFormat="1" applyFont="1" applyFill="1" applyBorder="1" applyAlignment="1">
      <alignment vertical="center"/>
    </xf>
    <xf numFmtId="164" fontId="20" fillId="0" borderId="0" xfId="0" applyNumberFormat="1" applyFont="1" applyAlignment="1">
      <alignment vertical="center"/>
    </xf>
    <xf numFmtId="164" fontId="2" fillId="13" borderId="4" xfId="0" applyNumberFormat="1" applyFont="1" applyFill="1" applyBorder="1" applyAlignment="1">
      <alignment vertical="center"/>
    </xf>
    <xf numFmtId="164" fontId="0" fillId="0" borderId="0" xfId="0" applyNumberFormat="1" applyAlignment="1">
      <alignment horizontal="right"/>
    </xf>
    <xf numFmtId="9" fontId="0" fillId="0" borderId="10" xfId="2" applyFont="1" applyBorder="1"/>
    <xf numFmtId="9" fontId="0" fillId="0" borderId="27" xfId="2" applyFont="1" applyBorder="1"/>
    <xf numFmtId="9" fontId="0" fillId="0" borderId="22" xfId="2" applyFont="1" applyBorder="1"/>
    <xf numFmtId="164" fontId="0" fillId="0" borderId="29" xfId="0" applyNumberFormat="1" applyFont="1" applyBorder="1"/>
    <xf numFmtId="164" fontId="0" fillId="0" borderId="34" xfId="0" applyNumberFormat="1" applyFont="1" applyBorder="1"/>
    <xf numFmtId="164" fontId="0" fillId="15" borderId="0" xfId="0" applyNumberFormat="1" applyFill="1" applyAlignment="1">
      <alignment horizontal="center" vertical="center"/>
    </xf>
    <xf numFmtId="164" fontId="2" fillId="11" borderId="1" xfId="0" applyNumberFormat="1" applyFont="1" applyFill="1" applyBorder="1" applyAlignment="1">
      <alignment horizontal="center" vertical="center"/>
    </xf>
    <xf numFmtId="164" fontId="2" fillId="11" borderId="3" xfId="0" applyNumberFormat="1" applyFont="1" applyFill="1" applyBorder="1" applyAlignment="1">
      <alignment horizontal="center" vertical="center"/>
    </xf>
    <xf numFmtId="164" fontId="2" fillId="12" borderId="1" xfId="0" applyNumberFormat="1" applyFont="1" applyFill="1" applyBorder="1" applyAlignment="1">
      <alignment horizontal="center" vertical="center"/>
    </xf>
    <xf numFmtId="164" fontId="2" fillId="12" borderId="3" xfId="0" applyNumberFormat="1" applyFont="1" applyFill="1" applyBorder="1" applyAlignment="1">
      <alignment horizontal="center" vertical="center"/>
    </xf>
    <xf numFmtId="164" fontId="2" fillId="13" borderId="1" xfId="0" applyNumberFormat="1" applyFont="1" applyFill="1" applyBorder="1" applyAlignment="1">
      <alignment horizontal="center" vertical="center"/>
    </xf>
    <xf numFmtId="164" fontId="2" fillId="13" borderId="3" xfId="0" applyNumberFormat="1" applyFont="1" applyFill="1" applyBorder="1" applyAlignment="1">
      <alignment horizontal="center" vertical="center"/>
    </xf>
    <xf numFmtId="164" fontId="0" fillId="12" borderId="10" xfId="1" applyNumberFormat="1" applyFont="1" applyFill="1" applyBorder="1" applyAlignment="1">
      <alignment horizontal="center" vertical="center"/>
    </xf>
    <xf numFmtId="164" fontId="0" fillId="12" borderId="12" xfId="1" applyNumberFormat="1" applyFont="1" applyFill="1" applyBorder="1" applyAlignment="1">
      <alignment horizontal="center" vertical="center"/>
    </xf>
    <xf numFmtId="164" fontId="0" fillId="9" borderId="10" xfId="1" applyNumberFormat="1" applyFont="1" applyFill="1" applyBorder="1" applyAlignment="1">
      <alignment horizontal="center" vertical="center"/>
    </xf>
    <xf numFmtId="164" fontId="0" fillId="9" borderId="12" xfId="1" applyNumberFormat="1" applyFont="1" applyFill="1" applyBorder="1" applyAlignment="1">
      <alignment horizontal="center" vertical="center"/>
    </xf>
    <xf numFmtId="0" fontId="10" fillId="0" borderId="22"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11" xfId="0" applyFont="1" applyBorder="1" applyAlignment="1">
      <alignment horizontal="center" vertical="center" wrapText="1"/>
    </xf>
    <xf numFmtId="164" fontId="10" fillId="8" borderId="11" xfId="0" applyNumberFormat="1" applyFont="1" applyFill="1" applyBorder="1" applyAlignment="1">
      <alignment horizontal="center" vertical="center" wrapText="1"/>
    </xf>
    <xf numFmtId="164" fontId="10" fillId="8" borderId="12" xfId="0" applyNumberFormat="1" applyFont="1" applyFill="1" applyBorder="1" applyAlignment="1">
      <alignment horizontal="center" vertical="center" wrapText="1"/>
    </xf>
    <xf numFmtId="0" fontId="10" fillId="0" borderId="24" xfId="0" applyFont="1" applyBorder="1" applyAlignment="1">
      <alignment horizontal="center" vertical="center" wrapText="1"/>
    </xf>
    <xf numFmtId="0" fontId="10" fillId="0" borderId="25" xfId="0" applyFont="1" applyBorder="1" applyAlignment="1">
      <alignment horizontal="center" vertical="center" wrapText="1"/>
    </xf>
    <xf numFmtId="0" fontId="10" fillId="0" borderId="26" xfId="0" applyFont="1" applyBorder="1" applyAlignment="1">
      <alignment horizontal="center" vertical="center" wrapText="1"/>
    </xf>
    <xf numFmtId="2" fontId="3" fillId="0" borderId="1" xfId="0" applyNumberFormat="1" applyFont="1" applyBorder="1" applyAlignment="1">
      <alignment horizontal="center" vertical="center"/>
    </xf>
    <xf numFmtId="2" fontId="3" fillId="0" borderId="2" xfId="0" applyNumberFormat="1" applyFont="1" applyBorder="1" applyAlignment="1">
      <alignment horizontal="center" vertical="center"/>
    </xf>
    <xf numFmtId="2" fontId="3" fillId="0" borderId="3" xfId="0" applyNumberFormat="1" applyFont="1" applyBorder="1" applyAlignment="1">
      <alignment horizontal="center" vertical="center"/>
    </xf>
    <xf numFmtId="0" fontId="10" fillId="0" borderId="17"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21" xfId="0" applyFont="1" applyBorder="1" applyAlignment="1">
      <alignment horizontal="center" vertical="center" wrapText="1"/>
    </xf>
    <xf numFmtId="164" fontId="7" fillId="3" borderId="1" xfId="0" applyNumberFormat="1" applyFont="1" applyFill="1" applyBorder="1" applyAlignment="1">
      <alignment horizontal="center" vertical="center" wrapText="1"/>
    </xf>
    <xf numFmtId="164" fontId="7" fillId="3" borderId="3" xfId="0" applyNumberFormat="1" applyFont="1" applyFill="1" applyBorder="1" applyAlignment="1">
      <alignment horizontal="center" vertical="center" wrapText="1"/>
    </xf>
    <xf numFmtId="164" fontId="0" fillId="13" borderId="11" xfId="0" applyNumberFormat="1" applyFill="1" applyBorder="1" applyAlignment="1">
      <alignment horizontal="center" vertical="center"/>
    </xf>
    <xf numFmtId="164" fontId="0" fillId="13" borderId="15" xfId="0" applyNumberFormat="1" applyFill="1" applyBorder="1" applyAlignment="1">
      <alignment vertical="center"/>
    </xf>
    <xf numFmtId="164" fontId="0" fillId="13" borderId="19" xfId="0" applyNumberFormat="1" applyFill="1" applyBorder="1" applyAlignment="1">
      <alignment vertical="center"/>
    </xf>
    <xf numFmtId="164" fontId="0" fillId="13" borderId="8" xfId="0" applyNumberFormat="1" applyFill="1" applyBorder="1" applyAlignment="1">
      <alignment vertical="center"/>
    </xf>
    <xf numFmtId="164" fontId="0" fillId="13" borderId="15" xfId="0" applyNumberFormat="1" applyFill="1" applyBorder="1" applyAlignment="1">
      <alignment horizontal="center" vertical="center"/>
    </xf>
    <xf numFmtId="164" fontId="0" fillId="13" borderId="19" xfId="0" applyNumberFormat="1" applyFill="1" applyBorder="1" applyAlignment="1">
      <alignment horizontal="center" vertical="center"/>
    </xf>
    <xf numFmtId="164" fontId="0" fillId="13" borderId="8" xfId="0" applyNumberFormat="1" applyFill="1" applyBorder="1" applyAlignment="1">
      <alignment horizontal="center" vertical="center"/>
    </xf>
  </cellXfs>
  <cellStyles count="8">
    <cellStyle name="Millares 2" xfId="5"/>
    <cellStyle name="Millares 3" xfId="4"/>
    <cellStyle name="Moneda" xfId="1" builtinId="4"/>
    <cellStyle name="Moneda 2" xfId="6"/>
    <cellStyle name="Normal" xfId="0" builtinId="0"/>
    <cellStyle name="Normal 2" xfId="7"/>
    <cellStyle name="Normal 3" xfId="3"/>
    <cellStyle name="Porcentaje" xfId="2" builtinId="5"/>
  </cellStyles>
  <dxfs count="0"/>
  <tableStyles count="0" defaultTableStyle="TableStyleMedium2" defaultPivotStyle="PivotStyleLight16"/>
  <colors>
    <mruColors>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204"/>
  <sheetViews>
    <sheetView tabSelected="1" topLeftCell="A173" zoomScale="85" zoomScaleNormal="85" workbookViewId="0">
      <selection activeCell="M191" sqref="M191"/>
    </sheetView>
  </sheetViews>
  <sheetFormatPr baseColWidth="10" defaultRowHeight="15" x14ac:dyDescent="0.25"/>
  <cols>
    <col min="2" max="2" width="64.42578125" customWidth="1"/>
    <col min="4" max="4" width="15.7109375" customWidth="1"/>
    <col min="5" max="5" width="14" style="92" customWidth="1"/>
    <col min="6" max="6" width="24.5703125" style="92" customWidth="1"/>
    <col min="7" max="7" width="4.5703125" style="92" customWidth="1"/>
    <col min="8" max="8" width="19.42578125" style="92" customWidth="1"/>
    <col min="9" max="9" width="26.7109375" style="92" customWidth="1"/>
    <col min="10" max="10" width="3.85546875" style="92" customWidth="1"/>
    <col min="11" max="11" width="18.85546875" style="92" customWidth="1"/>
    <col min="12" max="12" width="26" style="92" customWidth="1"/>
    <col min="13" max="13" width="6" style="92" customWidth="1"/>
    <col min="14" max="14" width="18.28515625" style="93" customWidth="1"/>
    <col min="15" max="15" width="23.85546875" style="93" customWidth="1"/>
  </cols>
  <sheetData>
    <row r="1" spans="1:15" ht="15.75" thickBot="1" x14ac:dyDescent="0.3">
      <c r="A1" s="242" t="s">
        <v>0</v>
      </c>
      <c r="B1" s="243"/>
      <c r="C1" s="243"/>
      <c r="D1" s="243"/>
      <c r="E1" s="243"/>
      <c r="F1" s="244"/>
    </row>
    <row r="2" spans="1:15" ht="15.75" thickBot="1" x14ac:dyDescent="0.3"/>
    <row r="3" spans="1:15" ht="30.75" thickBot="1" x14ac:dyDescent="0.3">
      <c r="A3" s="1" t="s">
        <v>1</v>
      </c>
      <c r="B3" s="2" t="s">
        <v>2</v>
      </c>
      <c r="C3" s="2" t="s">
        <v>3</v>
      </c>
      <c r="D3" s="2" t="s">
        <v>4</v>
      </c>
      <c r="E3" s="94" t="s">
        <v>5</v>
      </c>
      <c r="F3" s="94" t="s">
        <v>6</v>
      </c>
      <c r="N3" s="94" t="s">
        <v>5</v>
      </c>
      <c r="O3" s="94" t="s">
        <v>6</v>
      </c>
    </row>
    <row r="4" spans="1:15" ht="15.75" thickBot="1" x14ac:dyDescent="0.3">
      <c r="A4" s="3"/>
      <c r="B4" s="4"/>
      <c r="C4" s="5"/>
      <c r="D4" s="5"/>
      <c r="E4" s="95"/>
      <c r="F4" s="96"/>
    </row>
    <row r="5" spans="1:15" ht="39.75" customHeight="1" thickBot="1" x14ac:dyDescent="0.3">
      <c r="A5" s="2">
        <v>1</v>
      </c>
      <c r="B5" s="2" t="s">
        <v>7</v>
      </c>
      <c r="C5" s="52"/>
      <c r="D5" s="53"/>
      <c r="E5" s="248" t="s">
        <v>309</v>
      </c>
      <c r="F5" s="249"/>
      <c r="H5" s="222" t="s">
        <v>322</v>
      </c>
      <c r="I5" s="223"/>
      <c r="K5" s="224" t="s">
        <v>323</v>
      </c>
      <c r="L5" s="225"/>
      <c r="N5" s="226" t="s">
        <v>310</v>
      </c>
      <c r="O5" s="227"/>
    </row>
    <row r="6" spans="1:15" ht="39.75" customHeight="1" thickBot="1" x14ac:dyDescent="0.3">
      <c r="A6" s="6" t="s">
        <v>8</v>
      </c>
      <c r="B6" s="51" t="s">
        <v>9</v>
      </c>
      <c r="C6" s="77"/>
      <c r="D6" s="77"/>
      <c r="E6" s="97"/>
      <c r="F6" s="97"/>
    </row>
    <row r="7" spans="1:15" ht="54.75" customHeight="1" x14ac:dyDescent="0.25">
      <c r="A7" s="7" t="s">
        <v>10</v>
      </c>
      <c r="B7" s="72" t="s">
        <v>11</v>
      </c>
      <c r="C7" s="58" t="s">
        <v>12</v>
      </c>
      <c r="D7" s="83">
        <v>500</v>
      </c>
      <c r="E7" s="98">
        <v>20000</v>
      </c>
      <c r="F7" s="99">
        <f>E7*D7</f>
        <v>10000000</v>
      </c>
      <c r="G7" s="93"/>
      <c r="H7" s="100">
        <v>22000</v>
      </c>
      <c r="I7" s="101">
        <f>D7*H7</f>
        <v>11000000</v>
      </c>
      <c r="K7" s="102">
        <v>18000</v>
      </c>
      <c r="L7" s="103">
        <f>K7*D7</f>
        <v>9000000</v>
      </c>
      <c r="N7" s="104">
        <f>+(K7+H7+E7)/3</f>
        <v>20000</v>
      </c>
      <c r="O7" s="104">
        <f>+(L7+I7+F7)/3</f>
        <v>10000000</v>
      </c>
    </row>
    <row r="8" spans="1:15" x14ac:dyDescent="0.25">
      <c r="A8" s="8" t="s">
        <v>13</v>
      </c>
      <c r="B8" s="73" t="s">
        <v>14</v>
      </c>
      <c r="C8" s="8" t="s">
        <v>12</v>
      </c>
      <c r="D8" s="79">
        <v>500</v>
      </c>
      <c r="E8" s="105">
        <v>13000</v>
      </c>
      <c r="F8" s="106">
        <f>E8*D8</f>
        <v>6500000</v>
      </c>
      <c r="G8" s="93"/>
      <c r="H8" s="107">
        <v>15000</v>
      </c>
      <c r="I8" s="108">
        <f t="shared" ref="I8:I71" si="0">D8*H8</f>
        <v>7500000</v>
      </c>
      <c r="K8" s="109">
        <v>16000</v>
      </c>
      <c r="L8" s="110">
        <f t="shared" ref="L8:L71" si="1">K8*D8</f>
        <v>8000000</v>
      </c>
      <c r="N8" s="104">
        <f t="shared" ref="N8:N71" si="2">+(K8+H8+E8)/3</f>
        <v>14666.666666666666</v>
      </c>
      <c r="O8" s="104">
        <f t="shared" ref="O8:O71" si="3">+(L8+I8+F8)/3</f>
        <v>7333333.333333333</v>
      </c>
    </row>
    <row r="9" spans="1:15" ht="32.25" customHeight="1" thickBot="1" x14ac:dyDescent="0.3">
      <c r="A9" s="8" t="s">
        <v>15</v>
      </c>
      <c r="B9" s="73" t="s">
        <v>16</v>
      </c>
      <c r="C9" s="8" t="s">
        <v>12</v>
      </c>
      <c r="D9" s="79">
        <v>500</v>
      </c>
      <c r="E9" s="105">
        <v>100000</v>
      </c>
      <c r="F9" s="106">
        <f>E9*D9</f>
        <v>50000000</v>
      </c>
      <c r="G9" s="93"/>
      <c r="H9" s="107">
        <v>110000</v>
      </c>
      <c r="I9" s="108">
        <f t="shared" si="0"/>
        <v>55000000</v>
      </c>
      <c r="K9" s="109">
        <v>120000</v>
      </c>
      <c r="L9" s="110">
        <f t="shared" si="1"/>
        <v>60000000</v>
      </c>
      <c r="N9" s="104">
        <f t="shared" si="2"/>
        <v>110000</v>
      </c>
      <c r="O9" s="104">
        <f t="shared" si="3"/>
        <v>55000000</v>
      </c>
    </row>
    <row r="10" spans="1:15" ht="39.75" customHeight="1" thickBot="1" x14ac:dyDescent="0.3">
      <c r="A10" s="6" t="s">
        <v>17</v>
      </c>
      <c r="B10" s="51" t="s">
        <v>18</v>
      </c>
      <c r="C10" s="26"/>
      <c r="D10" s="80"/>
      <c r="E10" s="111"/>
      <c r="F10" s="112"/>
      <c r="G10" s="93"/>
      <c r="H10" s="107"/>
      <c r="I10" s="108"/>
      <c r="K10" s="109"/>
      <c r="L10" s="110"/>
      <c r="N10" s="104"/>
      <c r="O10" s="104"/>
    </row>
    <row r="11" spans="1:15" x14ac:dyDescent="0.25">
      <c r="A11" s="7" t="s">
        <v>19</v>
      </c>
      <c r="B11" s="72" t="s">
        <v>20</v>
      </c>
      <c r="C11" s="8" t="s">
        <v>12</v>
      </c>
      <c r="D11" s="79">
        <v>180</v>
      </c>
      <c r="E11" s="105">
        <v>8800</v>
      </c>
      <c r="F11" s="106">
        <f t="shared" ref="F11:F25" si="4">E11*D11</f>
        <v>1584000</v>
      </c>
      <c r="G11" s="93"/>
      <c r="H11" s="107">
        <v>9500</v>
      </c>
      <c r="I11" s="108">
        <f t="shared" si="0"/>
        <v>1710000</v>
      </c>
      <c r="K11" s="109">
        <v>20000</v>
      </c>
      <c r="L11" s="110">
        <f t="shared" si="1"/>
        <v>3600000</v>
      </c>
      <c r="N11" s="104">
        <f t="shared" si="2"/>
        <v>12766.666666666666</v>
      </c>
      <c r="O11" s="104">
        <f t="shared" si="3"/>
        <v>2298000</v>
      </c>
    </row>
    <row r="12" spans="1:15" ht="24.75" x14ac:dyDescent="0.25">
      <c r="A12" s="8" t="s">
        <v>21</v>
      </c>
      <c r="B12" s="73" t="s">
        <v>22</v>
      </c>
      <c r="C12" s="8" t="s">
        <v>12</v>
      </c>
      <c r="D12" s="79">
        <v>180</v>
      </c>
      <c r="E12" s="105">
        <v>18500</v>
      </c>
      <c r="F12" s="106">
        <f t="shared" si="4"/>
        <v>3330000</v>
      </c>
      <c r="G12" s="93"/>
      <c r="H12" s="107">
        <v>20000</v>
      </c>
      <c r="I12" s="108">
        <f t="shared" si="0"/>
        <v>3600000</v>
      </c>
      <c r="K12" s="109">
        <v>91000</v>
      </c>
      <c r="L12" s="110">
        <f t="shared" si="1"/>
        <v>16380000</v>
      </c>
      <c r="N12" s="104">
        <f t="shared" si="2"/>
        <v>43166.666666666664</v>
      </c>
      <c r="O12" s="104">
        <f t="shared" si="3"/>
        <v>7770000</v>
      </c>
    </row>
    <row r="13" spans="1:15" x14ac:dyDescent="0.25">
      <c r="A13" s="8" t="s">
        <v>23</v>
      </c>
      <c r="B13" s="73" t="s">
        <v>24</v>
      </c>
      <c r="C13" s="8" t="s">
        <v>25</v>
      </c>
      <c r="D13" s="79">
        <f>180*0.2</f>
        <v>36</v>
      </c>
      <c r="E13" s="105">
        <v>79000</v>
      </c>
      <c r="F13" s="106">
        <f t="shared" si="4"/>
        <v>2844000</v>
      </c>
      <c r="G13" s="93"/>
      <c r="H13" s="107">
        <v>85000</v>
      </c>
      <c r="I13" s="108">
        <f t="shared" si="0"/>
        <v>3060000</v>
      </c>
      <c r="K13" s="109">
        <v>195000</v>
      </c>
      <c r="L13" s="110">
        <f t="shared" si="1"/>
        <v>7020000</v>
      </c>
      <c r="N13" s="104">
        <f t="shared" si="2"/>
        <v>119666.66666666667</v>
      </c>
      <c r="O13" s="104">
        <f t="shared" si="3"/>
        <v>4308000</v>
      </c>
    </row>
    <row r="14" spans="1:15" ht="49.5" thickBot="1" x14ac:dyDescent="0.3">
      <c r="A14" s="7" t="s">
        <v>26</v>
      </c>
      <c r="B14" s="72" t="s">
        <v>27</v>
      </c>
      <c r="C14" s="8" t="s">
        <v>12</v>
      </c>
      <c r="D14" s="79">
        <v>180</v>
      </c>
      <c r="E14" s="105">
        <v>170000</v>
      </c>
      <c r="F14" s="106">
        <f t="shared" si="4"/>
        <v>30600000</v>
      </c>
      <c r="G14" s="93"/>
      <c r="H14" s="107">
        <v>180000</v>
      </c>
      <c r="I14" s="108">
        <f t="shared" si="0"/>
        <v>32400000</v>
      </c>
      <c r="K14" s="109">
        <v>170000</v>
      </c>
      <c r="L14" s="110">
        <f t="shared" si="1"/>
        <v>30600000</v>
      </c>
      <c r="N14" s="104">
        <f t="shared" si="2"/>
        <v>173333.33333333334</v>
      </c>
      <c r="O14" s="104">
        <f t="shared" si="3"/>
        <v>31200000</v>
      </c>
    </row>
    <row r="15" spans="1:15" ht="32.25" customHeight="1" thickBot="1" x14ac:dyDescent="0.3">
      <c r="A15" s="6" t="s">
        <v>28</v>
      </c>
      <c r="B15" s="51" t="s">
        <v>29</v>
      </c>
      <c r="C15" s="26"/>
      <c r="D15" s="80"/>
      <c r="E15" s="111"/>
      <c r="F15" s="112"/>
      <c r="G15" s="93"/>
      <c r="H15" s="107"/>
      <c r="I15" s="108"/>
      <c r="K15" s="109"/>
      <c r="L15" s="110">
        <f t="shared" si="1"/>
        <v>0</v>
      </c>
      <c r="N15" s="104"/>
      <c r="O15" s="104"/>
    </row>
    <row r="16" spans="1:15" ht="31.5" customHeight="1" x14ac:dyDescent="0.25">
      <c r="A16" s="7" t="s">
        <v>30</v>
      </c>
      <c r="B16" s="72" t="s">
        <v>31</v>
      </c>
      <c r="C16" s="8" t="s">
        <v>12</v>
      </c>
      <c r="D16" s="79">
        <v>75</v>
      </c>
      <c r="E16" s="105">
        <v>14000</v>
      </c>
      <c r="F16" s="106">
        <f t="shared" si="4"/>
        <v>1050000</v>
      </c>
      <c r="G16" s="93"/>
      <c r="H16" s="107">
        <v>15000</v>
      </c>
      <c r="I16" s="108">
        <f t="shared" si="0"/>
        <v>1125000</v>
      </c>
      <c r="K16" s="109">
        <v>16000</v>
      </c>
      <c r="L16" s="110">
        <f t="shared" si="1"/>
        <v>1200000</v>
      </c>
      <c r="N16" s="104">
        <f t="shared" si="2"/>
        <v>15000</v>
      </c>
      <c r="O16" s="104">
        <f t="shared" si="3"/>
        <v>1125000</v>
      </c>
    </row>
    <row r="17" spans="1:15" x14ac:dyDescent="0.25">
      <c r="A17" s="8" t="s">
        <v>32</v>
      </c>
      <c r="B17" s="73" t="s">
        <v>33</v>
      </c>
      <c r="C17" s="8" t="s">
        <v>12</v>
      </c>
      <c r="D17" s="79">
        <v>75</v>
      </c>
      <c r="E17" s="105">
        <v>33000</v>
      </c>
      <c r="F17" s="106">
        <f t="shared" si="4"/>
        <v>2475000</v>
      </c>
      <c r="G17" s="93"/>
      <c r="H17" s="107">
        <v>35000</v>
      </c>
      <c r="I17" s="108">
        <f t="shared" si="0"/>
        <v>2625000</v>
      </c>
      <c r="K17" s="109">
        <v>38000</v>
      </c>
      <c r="L17" s="110">
        <f t="shared" si="1"/>
        <v>2850000</v>
      </c>
      <c r="N17" s="104">
        <f t="shared" si="2"/>
        <v>35333.333333333336</v>
      </c>
      <c r="O17" s="104">
        <f t="shared" si="3"/>
        <v>2650000</v>
      </c>
    </row>
    <row r="18" spans="1:15" ht="42" customHeight="1" x14ac:dyDescent="0.25">
      <c r="A18" s="8" t="s">
        <v>34</v>
      </c>
      <c r="B18" s="73" t="s">
        <v>35</v>
      </c>
      <c r="C18" s="8" t="s">
        <v>12</v>
      </c>
      <c r="D18" s="79">
        <v>75</v>
      </c>
      <c r="E18" s="105">
        <v>165000</v>
      </c>
      <c r="F18" s="106">
        <f t="shared" si="4"/>
        <v>12375000</v>
      </c>
      <c r="G18" s="93"/>
      <c r="H18" s="107">
        <v>180000</v>
      </c>
      <c r="I18" s="108">
        <f t="shared" si="0"/>
        <v>13500000</v>
      </c>
      <c r="K18" s="109">
        <v>195000</v>
      </c>
      <c r="L18" s="110">
        <f t="shared" si="1"/>
        <v>14625000</v>
      </c>
      <c r="N18" s="104">
        <f t="shared" si="2"/>
        <v>180000</v>
      </c>
      <c r="O18" s="104">
        <f t="shared" si="3"/>
        <v>13500000</v>
      </c>
    </row>
    <row r="19" spans="1:15" ht="25.5" customHeight="1" thickBot="1" x14ac:dyDescent="0.3">
      <c r="A19" s="7" t="s">
        <v>36</v>
      </c>
      <c r="B19" s="72" t="s">
        <v>37</v>
      </c>
      <c r="C19" s="8" t="s">
        <v>38</v>
      </c>
      <c r="D19" s="79">
        <v>30</v>
      </c>
      <c r="E19" s="105">
        <v>8800</v>
      </c>
      <c r="F19" s="106">
        <f t="shared" si="4"/>
        <v>264000</v>
      </c>
      <c r="G19" s="93"/>
      <c r="H19" s="107">
        <v>9500</v>
      </c>
      <c r="I19" s="108">
        <f t="shared" si="0"/>
        <v>285000</v>
      </c>
      <c r="K19" s="109">
        <v>10000</v>
      </c>
      <c r="L19" s="110">
        <f t="shared" si="1"/>
        <v>300000</v>
      </c>
      <c r="N19" s="104">
        <f t="shared" si="2"/>
        <v>9433.3333333333339</v>
      </c>
      <c r="O19" s="104">
        <f t="shared" si="3"/>
        <v>283000</v>
      </c>
    </row>
    <row r="20" spans="1:15" ht="26.25" customHeight="1" thickBot="1" x14ac:dyDescent="0.3">
      <c r="A20" s="6" t="s">
        <v>39</v>
      </c>
      <c r="B20" s="51" t="s">
        <v>40</v>
      </c>
      <c r="C20" s="26"/>
      <c r="D20" s="80"/>
      <c r="E20" s="111"/>
      <c r="F20" s="112"/>
      <c r="G20" s="93"/>
      <c r="H20" s="107"/>
      <c r="I20" s="108"/>
      <c r="K20" s="109"/>
      <c r="L20" s="110">
        <f t="shared" si="1"/>
        <v>0</v>
      </c>
      <c r="N20" s="104"/>
      <c r="O20" s="104"/>
    </row>
    <row r="21" spans="1:15" x14ac:dyDescent="0.25">
      <c r="A21" s="7" t="s">
        <v>41</v>
      </c>
      <c r="B21" s="72" t="s">
        <v>42</v>
      </c>
      <c r="C21" s="8" t="s">
        <v>38</v>
      </c>
      <c r="D21" s="79">
        <v>45</v>
      </c>
      <c r="E21" s="105">
        <v>3200</v>
      </c>
      <c r="F21" s="106">
        <f t="shared" si="4"/>
        <v>144000</v>
      </c>
      <c r="G21" s="93"/>
      <c r="H21" s="107">
        <v>3500</v>
      </c>
      <c r="I21" s="108">
        <f t="shared" si="0"/>
        <v>157500</v>
      </c>
      <c r="K21" s="109">
        <v>3700</v>
      </c>
      <c r="L21" s="110">
        <f t="shared" si="1"/>
        <v>166500</v>
      </c>
      <c r="N21" s="104">
        <f t="shared" si="2"/>
        <v>3466.6666666666665</v>
      </c>
      <c r="O21" s="104">
        <f t="shared" si="3"/>
        <v>156000</v>
      </c>
    </row>
    <row r="22" spans="1:15" ht="71.25" customHeight="1" x14ac:dyDescent="0.25">
      <c r="A22" s="8" t="s">
        <v>43</v>
      </c>
      <c r="B22" s="73" t="s">
        <v>44</v>
      </c>
      <c r="C22" s="8" t="s">
        <v>38</v>
      </c>
      <c r="D22" s="79">
        <v>45</v>
      </c>
      <c r="E22" s="105">
        <v>3300</v>
      </c>
      <c r="F22" s="106">
        <f t="shared" si="4"/>
        <v>148500</v>
      </c>
      <c r="G22" s="93"/>
      <c r="H22" s="107">
        <v>3500</v>
      </c>
      <c r="I22" s="108">
        <f t="shared" si="0"/>
        <v>157500</v>
      </c>
      <c r="K22" s="109">
        <v>3600</v>
      </c>
      <c r="L22" s="110">
        <f t="shared" si="1"/>
        <v>162000</v>
      </c>
      <c r="N22" s="104">
        <f t="shared" si="2"/>
        <v>3466.6666666666665</v>
      </c>
      <c r="O22" s="104">
        <f t="shared" si="3"/>
        <v>156000</v>
      </c>
    </row>
    <row r="23" spans="1:15" ht="36.75" x14ac:dyDescent="0.25">
      <c r="A23" s="8" t="s">
        <v>45</v>
      </c>
      <c r="B23" s="73" t="s">
        <v>46</v>
      </c>
      <c r="C23" s="8" t="s">
        <v>12</v>
      </c>
      <c r="D23" s="79">
        <v>350</v>
      </c>
      <c r="E23" s="105">
        <v>52000</v>
      </c>
      <c r="F23" s="106">
        <f t="shared" si="4"/>
        <v>18200000</v>
      </c>
      <c r="G23" s="93"/>
      <c r="H23" s="107">
        <v>55000</v>
      </c>
      <c r="I23" s="108">
        <f t="shared" si="0"/>
        <v>19250000</v>
      </c>
      <c r="K23" s="109">
        <v>59000</v>
      </c>
      <c r="L23" s="110">
        <f t="shared" si="1"/>
        <v>20650000</v>
      </c>
      <c r="N23" s="104">
        <f t="shared" si="2"/>
        <v>55333.333333333336</v>
      </c>
      <c r="O23" s="104">
        <f t="shared" si="3"/>
        <v>19366666.666666668</v>
      </c>
    </row>
    <row r="24" spans="1:15" ht="48.75" x14ac:dyDescent="0.25">
      <c r="A24" s="7" t="s">
        <v>47</v>
      </c>
      <c r="B24" s="72" t="s">
        <v>48</v>
      </c>
      <c r="C24" s="8" t="s">
        <v>38</v>
      </c>
      <c r="D24" s="79">
        <v>40</v>
      </c>
      <c r="E24" s="105">
        <v>98000</v>
      </c>
      <c r="F24" s="106">
        <f t="shared" si="4"/>
        <v>3920000</v>
      </c>
      <c r="G24" s="93"/>
      <c r="H24" s="107">
        <v>105000</v>
      </c>
      <c r="I24" s="108">
        <f t="shared" si="0"/>
        <v>4200000</v>
      </c>
      <c r="K24" s="109">
        <v>110000</v>
      </c>
      <c r="L24" s="110">
        <f t="shared" si="1"/>
        <v>4400000</v>
      </c>
      <c r="N24" s="104">
        <f t="shared" si="2"/>
        <v>104333.33333333333</v>
      </c>
      <c r="O24" s="104">
        <f t="shared" si="3"/>
        <v>4173333.3333333335</v>
      </c>
    </row>
    <row r="25" spans="1:15" ht="45" customHeight="1" thickBot="1" x14ac:dyDescent="0.3">
      <c r="A25" s="7" t="s">
        <v>49</v>
      </c>
      <c r="B25" s="72" t="s">
        <v>50</v>
      </c>
      <c r="C25" s="8" t="s">
        <v>12</v>
      </c>
      <c r="D25" s="79">
        <v>60</v>
      </c>
      <c r="E25" s="105">
        <v>300000</v>
      </c>
      <c r="F25" s="106">
        <f t="shared" si="4"/>
        <v>18000000</v>
      </c>
      <c r="G25" s="93"/>
      <c r="H25" s="107">
        <v>320000</v>
      </c>
      <c r="I25" s="108">
        <f t="shared" si="0"/>
        <v>19200000</v>
      </c>
      <c r="K25" s="109">
        <v>320000</v>
      </c>
      <c r="L25" s="110">
        <f t="shared" si="1"/>
        <v>19200000</v>
      </c>
      <c r="N25" s="104">
        <f t="shared" si="2"/>
        <v>313333.33333333331</v>
      </c>
      <c r="O25" s="104">
        <f t="shared" si="3"/>
        <v>18800000</v>
      </c>
    </row>
    <row r="26" spans="1:15" ht="15.75" thickBot="1" x14ac:dyDescent="0.3">
      <c r="A26" s="2">
        <v>2</v>
      </c>
      <c r="B26" s="74" t="s">
        <v>51</v>
      </c>
      <c r="C26" s="84"/>
      <c r="D26" s="81"/>
      <c r="E26" s="113"/>
      <c r="F26" s="114"/>
      <c r="H26" s="115"/>
      <c r="I26" s="114"/>
      <c r="J26" s="116"/>
      <c r="K26" s="115"/>
      <c r="L26" s="114"/>
      <c r="N26" s="94"/>
      <c r="O26" s="94"/>
    </row>
    <row r="27" spans="1:15" ht="27" customHeight="1" thickBot="1" x14ac:dyDescent="0.3">
      <c r="A27" s="6" t="s">
        <v>52</v>
      </c>
      <c r="B27" s="51" t="s">
        <v>53</v>
      </c>
      <c r="C27" s="85"/>
      <c r="D27" s="12"/>
      <c r="E27" s="111"/>
      <c r="F27" s="117"/>
      <c r="G27" s="93"/>
      <c r="H27" s="107"/>
      <c r="I27" s="108"/>
      <c r="K27" s="109"/>
      <c r="L27" s="110">
        <f t="shared" si="1"/>
        <v>0</v>
      </c>
      <c r="N27" s="104"/>
      <c r="O27" s="104"/>
    </row>
    <row r="28" spans="1:15" ht="57" customHeight="1" x14ac:dyDescent="0.25">
      <c r="A28" s="7" t="s">
        <v>54</v>
      </c>
      <c r="B28" s="72" t="s">
        <v>11</v>
      </c>
      <c r="C28" s="8" t="s">
        <v>12</v>
      </c>
      <c r="D28" s="79">
        <v>800</v>
      </c>
      <c r="E28" s="105">
        <v>13000</v>
      </c>
      <c r="F28" s="106">
        <f t="shared" ref="F28:F32" si="5">D28*E28</f>
        <v>10400000</v>
      </c>
      <c r="G28" s="93"/>
      <c r="H28" s="107">
        <v>18000</v>
      </c>
      <c r="I28" s="108">
        <f t="shared" si="0"/>
        <v>14400000</v>
      </c>
      <c r="K28" s="109">
        <v>19800</v>
      </c>
      <c r="L28" s="110">
        <f t="shared" si="1"/>
        <v>15840000</v>
      </c>
      <c r="N28" s="104">
        <f t="shared" si="2"/>
        <v>16933.333333333332</v>
      </c>
      <c r="O28" s="104">
        <f t="shared" si="3"/>
        <v>13546666.666666666</v>
      </c>
    </row>
    <row r="29" spans="1:15" x14ac:dyDescent="0.25">
      <c r="A29" s="8" t="s">
        <v>55</v>
      </c>
      <c r="B29" s="73" t="s">
        <v>14</v>
      </c>
      <c r="C29" s="8" t="s">
        <v>12</v>
      </c>
      <c r="D29" s="79">
        <v>800</v>
      </c>
      <c r="E29" s="105">
        <v>14000</v>
      </c>
      <c r="F29" s="106">
        <f t="shared" si="5"/>
        <v>11200000</v>
      </c>
      <c r="G29" s="93"/>
      <c r="H29" s="107">
        <v>15000</v>
      </c>
      <c r="I29" s="108">
        <f t="shared" si="0"/>
        <v>12000000</v>
      </c>
      <c r="K29" s="109">
        <v>16500</v>
      </c>
      <c r="L29" s="110">
        <f t="shared" si="1"/>
        <v>13200000</v>
      </c>
      <c r="N29" s="104">
        <f t="shared" si="2"/>
        <v>15166.666666666666</v>
      </c>
      <c r="O29" s="104">
        <f t="shared" si="3"/>
        <v>12133333.333333334</v>
      </c>
    </row>
    <row r="30" spans="1:15" ht="24.75" x14ac:dyDescent="0.25">
      <c r="A30" s="8" t="s">
        <v>56</v>
      </c>
      <c r="B30" s="73" t="s">
        <v>57</v>
      </c>
      <c r="C30" s="8" t="s">
        <v>12</v>
      </c>
      <c r="D30" s="79">
        <v>800</v>
      </c>
      <c r="E30" s="105">
        <v>100000</v>
      </c>
      <c r="F30" s="106">
        <f t="shared" si="5"/>
        <v>80000000</v>
      </c>
      <c r="G30" s="93"/>
      <c r="H30" s="107">
        <v>110000</v>
      </c>
      <c r="I30" s="108">
        <f t="shared" si="0"/>
        <v>88000000</v>
      </c>
      <c r="K30" s="109">
        <v>121000</v>
      </c>
      <c r="L30" s="110">
        <f t="shared" si="1"/>
        <v>96800000</v>
      </c>
      <c r="N30" s="104">
        <f t="shared" si="2"/>
        <v>110333.33333333333</v>
      </c>
      <c r="O30" s="104">
        <f t="shared" si="3"/>
        <v>88266666.666666672</v>
      </c>
    </row>
    <row r="31" spans="1:15" ht="78" customHeight="1" x14ac:dyDescent="0.25">
      <c r="A31" s="7" t="s">
        <v>58</v>
      </c>
      <c r="B31" s="72" t="s">
        <v>59</v>
      </c>
      <c r="C31" s="8" t="s">
        <v>60</v>
      </c>
      <c r="D31" s="79">
        <v>1</v>
      </c>
      <c r="E31" s="105">
        <v>4200000</v>
      </c>
      <c r="F31" s="106">
        <f t="shared" si="5"/>
        <v>4200000</v>
      </c>
      <c r="G31" s="93"/>
      <c r="H31" s="107">
        <v>4500000</v>
      </c>
      <c r="I31" s="108">
        <f t="shared" si="0"/>
        <v>4500000</v>
      </c>
      <c r="K31" s="109">
        <v>4950000</v>
      </c>
      <c r="L31" s="110">
        <f t="shared" si="1"/>
        <v>4950000</v>
      </c>
      <c r="N31" s="104">
        <f t="shared" si="2"/>
        <v>4550000</v>
      </c>
      <c r="O31" s="104">
        <f t="shared" si="3"/>
        <v>4550000</v>
      </c>
    </row>
    <row r="32" spans="1:15" ht="48" customHeight="1" thickBot="1" x14ac:dyDescent="0.3">
      <c r="A32" s="7" t="s">
        <v>61</v>
      </c>
      <c r="B32" s="72" t="s">
        <v>62</v>
      </c>
      <c r="C32" s="8" t="s">
        <v>60</v>
      </c>
      <c r="D32" s="79">
        <v>1</v>
      </c>
      <c r="E32" s="105">
        <v>950000</v>
      </c>
      <c r="F32" s="106">
        <f t="shared" si="5"/>
        <v>950000</v>
      </c>
      <c r="G32" s="93"/>
      <c r="H32" s="107">
        <v>1000000</v>
      </c>
      <c r="I32" s="108">
        <f t="shared" si="0"/>
        <v>1000000</v>
      </c>
      <c r="K32" s="109">
        <v>1100000</v>
      </c>
      <c r="L32" s="110">
        <f t="shared" si="1"/>
        <v>1100000</v>
      </c>
      <c r="N32" s="104">
        <f t="shared" si="2"/>
        <v>1016666.6666666666</v>
      </c>
      <c r="O32" s="104">
        <f t="shared" si="3"/>
        <v>1016666.6666666666</v>
      </c>
    </row>
    <row r="33" spans="1:15" ht="15.75" thickBot="1" x14ac:dyDescent="0.3">
      <c r="A33" s="6" t="s">
        <v>63</v>
      </c>
      <c r="B33" s="51" t="s">
        <v>64</v>
      </c>
      <c r="C33" s="26"/>
      <c r="D33" s="9"/>
      <c r="E33" s="111"/>
      <c r="F33" s="118"/>
      <c r="G33" s="93"/>
      <c r="H33" s="107"/>
      <c r="I33" s="108"/>
      <c r="K33" s="109"/>
      <c r="L33" s="110">
        <f t="shared" si="1"/>
        <v>0</v>
      </c>
      <c r="N33" s="104"/>
      <c r="O33" s="104"/>
    </row>
    <row r="34" spans="1:15" ht="36.75" x14ac:dyDescent="0.25">
      <c r="A34" s="7" t="s">
        <v>65</v>
      </c>
      <c r="B34" s="72" t="s">
        <v>66</v>
      </c>
      <c r="C34" s="8" t="s">
        <v>38</v>
      </c>
      <c r="D34" s="79">
        <v>2</v>
      </c>
      <c r="E34" s="105">
        <v>16500</v>
      </c>
      <c r="F34" s="106">
        <f>D34*E34</f>
        <v>33000</v>
      </c>
      <c r="G34" s="93"/>
      <c r="H34" s="107">
        <v>18000</v>
      </c>
      <c r="I34" s="108">
        <f t="shared" si="0"/>
        <v>36000</v>
      </c>
      <c r="K34" s="109">
        <v>19800</v>
      </c>
      <c r="L34" s="110">
        <f t="shared" si="1"/>
        <v>39600</v>
      </c>
      <c r="N34" s="104">
        <f t="shared" si="2"/>
        <v>18100</v>
      </c>
      <c r="O34" s="104">
        <f t="shared" si="3"/>
        <v>36200</v>
      </c>
    </row>
    <row r="35" spans="1:15" ht="24.75" x14ac:dyDescent="0.25">
      <c r="A35" s="8" t="s">
        <v>67</v>
      </c>
      <c r="B35" s="73" t="s">
        <v>68</v>
      </c>
      <c r="C35" s="8" t="s">
        <v>38</v>
      </c>
      <c r="D35" s="79">
        <v>4</v>
      </c>
      <c r="E35" s="105">
        <v>33000</v>
      </c>
      <c r="F35" s="106">
        <f t="shared" ref="F35:F42" si="6">D35*E35</f>
        <v>132000</v>
      </c>
      <c r="G35" s="93"/>
      <c r="H35" s="107">
        <v>25000</v>
      </c>
      <c r="I35" s="108">
        <f t="shared" si="0"/>
        <v>100000</v>
      </c>
      <c r="K35" s="109">
        <v>27500</v>
      </c>
      <c r="L35" s="110">
        <f t="shared" si="1"/>
        <v>110000</v>
      </c>
      <c r="N35" s="104">
        <f t="shared" si="2"/>
        <v>28500</v>
      </c>
      <c r="O35" s="104">
        <f t="shared" si="3"/>
        <v>114000</v>
      </c>
    </row>
    <row r="36" spans="1:15" ht="36.75" x14ac:dyDescent="0.25">
      <c r="A36" s="8" t="s">
        <v>69</v>
      </c>
      <c r="B36" s="73" t="s">
        <v>70</v>
      </c>
      <c r="C36" s="8" t="s">
        <v>12</v>
      </c>
      <c r="D36" s="79">
        <v>31.5</v>
      </c>
      <c r="E36" s="105">
        <v>42000</v>
      </c>
      <c r="F36" s="106">
        <f t="shared" si="6"/>
        <v>1323000</v>
      </c>
      <c r="G36" s="93"/>
      <c r="H36" s="107">
        <v>45000</v>
      </c>
      <c r="I36" s="108">
        <f t="shared" si="0"/>
        <v>1417500</v>
      </c>
      <c r="K36" s="109">
        <v>49500</v>
      </c>
      <c r="L36" s="110">
        <f t="shared" si="1"/>
        <v>1559250</v>
      </c>
      <c r="N36" s="104">
        <f t="shared" si="2"/>
        <v>45500</v>
      </c>
      <c r="O36" s="104">
        <f t="shared" si="3"/>
        <v>1433250</v>
      </c>
    </row>
    <row r="37" spans="1:15" x14ac:dyDescent="0.25">
      <c r="A37" s="7" t="s">
        <v>71</v>
      </c>
      <c r="B37" s="72" t="s">
        <v>72</v>
      </c>
      <c r="C37" s="8" t="s">
        <v>12</v>
      </c>
      <c r="D37" s="79">
        <v>31.5</v>
      </c>
      <c r="E37" s="105">
        <v>42000</v>
      </c>
      <c r="F37" s="106">
        <f t="shared" si="6"/>
        <v>1323000</v>
      </c>
      <c r="G37" s="93"/>
      <c r="H37" s="107">
        <v>45000</v>
      </c>
      <c r="I37" s="108">
        <f t="shared" si="0"/>
        <v>1417500</v>
      </c>
      <c r="K37" s="109">
        <v>49500</v>
      </c>
      <c r="L37" s="110">
        <f t="shared" si="1"/>
        <v>1559250</v>
      </c>
      <c r="N37" s="104">
        <f t="shared" si="2"/>
        <v>45500</v>
      </c>
      <c r="O37" s="104">
        <f t="shared" si="3"/>
        <v>1433250</v>
      </c>
    </row>
    <row r="38" spans="1:15" x14ac:dyDescent="0.25">
      <c r="A38" s="7" t="s">
        <v>73</v>
      </c>
      <c r="B38" s="72" t="s">
        <v>74</v>
      </c>
      <c r="C38" s="8" t="s">
        <v>12</v>
      </c>
      <c r="D38" s="79">
        <v>63</v>
      </c>
      <c r="E38" s="105">
        <v>42000</v>
      </c>
      <c r="F38" s="106">
        <f t="shared" si="6"/>
        <v>2646000</v>
      </c>
      <c r="G38" s="93"/>
      <c r="H38" s="107">
        <v>45000</v>
      </c>
      <c r="I38" s="108">
        <f t="shared" si="0"/>
        <v>2835000</v>
      </c>
      <c r="K38" s="109">
        <v>49500</v>
      </c>
      <c r="L38" s="110">
        <f t="shared" si="1"/>
        <v>3118500</v>
      </c>
      <c r="N38" s="104">
        <f t="shared" si="2"/>
        <v>45500</v>
      </c>
      <c r="O38" s="104">
        <f t="shared" si="3"/>
        <v>2866500</v>
      </c>
    </row>
    <row r="39" spans="1:15" x14ac:dyDescent="0.25">
      <c r="A39" s="7" t="s">
        <v>75</v>
      </c>
      <c r="B39" s="72" t="s">
        <v>76</v>
      </c>
      <c r="C39" s="8" t="s">
        <v>12</v>
      </c>
      <c r="D39" s="79">
        <v>31.5</v>
      </c>
      <c r="E39" s="105">
        <v>42000</v>
      </c>
      <c r="F39" s="106">
        <f t="shared" si="6"/>
        <v>1323000</v>
      </c>
      <c r="G39" s="93"/>
      <c r="H39" s="107">
        <v>45000</v>
      </c>
      <c r="I39" s="108">
        <f t="shared" si="0"/>
        <v>1417500</v>
      </c>
      <c r="K39" s="109">
        <v>49500</v>
      </c>
      <c r="L39" s="110">
        <f t="shared" si="1"/>
        <v>1559250</v>
      </c>
      <c r="N39" s="104">
        <f t="shared" si="2"/>
        <v>45500</v>
      </c>
      <c r="O39" s="104">
        <f t="shared" si="3"/>
        <v>1433250</v>
      </c>
    </row>
    <row r="40" spans="1:15" ht="48.75" x14ac:dyDescent="0.25">
      <c r="A40" s="8" t="s">
        <v>77</v>
      </c>
      <c r="B40" s="73" t="s">
        <v>78</v>
      </c>
      <c r="C40" s="8" t="s">
        <v>60</v>
      </c>
      <c r="D40" s="79">
        <v>8</v>
      </c>
      <c r="E40" s="105">
        <v>125000</v>
      </c>
      <c r="F40" s="106">
        <f t="shared" si="6"/>
        <v>1000000</v>
      </c>
      <c r="G40" s="93"/>
      <c r="H40" s="107">
        <v>135000</v>
      </c>
      <c r="I40" s="108">
        <f t="shared" si="0"/>
        <v>1080000</v>
      </c>
      <c r="K40" s="109">
        <v>148500</v>
      </c>
      <c r="L40" s="110">
        <f t="shared" si="1"/>
        <v>1188000</v>
      </c>
      <c r="N40" s="104">
        <f t="shared" si="2"/>
        <v>136166.66666666666</v>
      </c>
      <c r="O40" s="104">
        <f t="shared" si="3"/>
        <v>1089333.3333333333</v>
      </c>
    </row>
    <row r="41" spans="1:15" x14ac:dyDescent="0.25">
      <c r="A41" s="8" t="s">
        <v>79</v>
      </c>
      <c r="B41" s="73" t="s">
        <v>80</v>
      </c>
      <c r="C41" s="8" t="s">
        <v>60</v>
      </c>
      <c r="D41" s="79">
        <v>8</v>
      </c>
      <c r="E41" s="105">
        <v>140000</v>
      </c>
      <c r="F41" s="106">
        <f t="shared" si="6"/>
        <v>1120000</v>
      </c>
      <c r="G41" s="93"/>
      <c r="H41" s="107">
        <v>150000</v>
      </c>
      <c r="I41" s="108">
        <f t="shared" si="0"/>
        <v>1200000</v>
      </c>
      <c r="K41" s="109">
        <v>165000</v>
      </c>
      <c r="L41" s="110">
        <f t="shared" si="1"/>
        <v>1320000</v>
      </c>
      <c r="N41" s="104">
        <f t="shared" si="2"/>
        <v>151666.66666666666</v>
      </c>
      <c r="O41" s="104">
        <f t="shared" si="3"/>
        <v>1213333.3333333333</v>
      </c>
    </row>
    <row r="42" spans="1:15" ht="93.75" customHeight="1" thickBot="1" x14ac:dyDescent="0.3">
      <c r="A42" s="10" t="s">
        <v>81</v>
      </c>
      <c r="B42" s="72" t="s">
        <v>82</v>
      </c>
      <c r="C42" s="15" t="s">
        <v>60</v>
      </c>
      <c r="D42" s="79">
        <v>1</v>
      </c>
      <c r="E42" s="105">
        <v>1500000</v>
      </c>
      <c r="F42" s="106">
        <f t="shared" si="6"/>
        <v>1500000</v>
      </c>
      <c r="G42" s="93"/>
      <c r="H42" s="107">
        <v>1600000</v>
      </c>
      <c r="I42" s="108">
        <f t="shared" si="0"/>
        <v>1600000</v>
      </c>
      <c r="K42" s="109">
        <v>1760000</v>
      </c>
      <c r="L42" s="110">
        <f t="shared" si="1"/>
        <v>1760000</v>
      </c>
      <c r="N42" s="104">
        <f t="shared" si="2"/>
        <v>1620000</v>
      </c>
      <c r="O42" s="104">
        <f t="shared" si="3"/>
        <v>1620000</v>
      </c>
    </row>
    <row r="43" spans="1:15" ht="39.75" customHeight="1" thickBot="1" x14ac:dyDescent="0.3">
      <c r="A43" s="2">
        <v>3</v>
      </c>
      <c r="B43" s="74" t="s">
        <v>83</v>
      </c>
      <c r="C43" s="84"/>
      <c r="D43" s="81"/>
      <c r="E43" s="113"/>
      <c r="F43" s="114"/>
      <c r="H43" s="115"/>
      <c r="I43" s="114"/>
      <c r="J43" s="116"/>
      <c r="K43" s="115"/>
      <c r="L43" s="114"/>
      <c r="N43" s="94"/>
      <c r="O43" s="94"/>
    </row>
    <row r="44" spans="1:15" ht="17.25" thickBot="1" x14ac:dyDescent="0.3">
      <c r="A44" s="6" t="s">
        <v>84</v>
      </c>
      <c r="B44" s="51" t="s">
        <v>85</v>
      </c>
      <c r="C44" s="86"/>
      <c r="D44" s="82"/>
      <c r="E44" s="111"/>
      <c r="F44" s="119"/>
      <c r="G44" s="93"/>
      <c r="H44" s="107"/>
      <c r="I44" s="108"/>
      <c r="K44" s="109"/>
      <c r="L44" s="110">
        <f t="shared" si="1"/>
        <v>0</v>
      </c>
      <c r="N44" s="104"/>
      <c r="O44" s="104"/>
    </row>
    <row r="45" spans="1:15" ht="31.5" customHeight="1" x14ac:dyDescent="0.25">
      <c r="A45" s="7" t="s">
        <v>86</v>
      </c>
      <c r="B45" s="72" t="s">
        <v>87</v>
      </c>
      <c r="C45" s="8" t="s">
        <v>12</v>
      </c>
      <c r="D45" s="79">
        <v>57</v>
      </c>
      <c r="E45" s="105">
        <v>12000</v>
      </c>
      <c r="F45" s="106">
        <f>E45*D45</f>
        <v>684000</v>
      </c>
      <c r="G45" s="93"/>
      <c r="H45" s="107">
        <v>13000</v>
      </c>
      <c r="I45" s="108">
        <f t="shared" si="0"/>
        <v>741000</v>
      </c>
      <c r="K45" s="109">
        <v>14300</v>
      </c>
      <c r="L45" s="110">
        <f t="shared" si="1"/>
        <v>815100</v>
      </c>
      <c r="N45" s="104">
        <f t="shared" si="2"/>
        <v>13100</v>
      </c>
      <c r="O45" s="104">
        <f t="shared" si="3"/>
        <v>746700</v>
      </c>
    </row>
    <row r="46" spans="1:15" ht="36.75" x14ac:dyDescent="0.25">
      <c r="A46" s="8" t="s">
        <v>88</v>
      </c>
      <c r="B46" s="73" t="s">
        <v>89</v>
      </c>
      <c r="C46" s="8" t="s">
        <v>12</v>
      </c>
      <c r="D46" s="79">
        <v>57</v>
      </c>
      <c r="E46" s="105">
        <v>13000</v>
      </c>
      <c r="F46" s="106">
        <f t="shared" ref="F46:F71" si="7">E46*D46</f>
        <v>741000</v>
      </c>
      <c r="G46" s="93"/>
      <c r="H46" s="107">
        <v>14000</v>
      </c>
      <c r="I46" s="108">
        <f t="shared" si="0"/>
        <v>798000</v>
      </c>
      <c r="K46" s="109">
        <v>15400</v>
      </c>
      <c r="L46" s="110">
        <f t="shared" si="1"/>
        <v>877800</v>
      </c>
      <c r="N46" s="104">
        <f t="shared" si="2"/>
        <v>14133.333333333334</v>
      </c>
      <c r="O46" s="104">
        <f t="shared" si="3"/>
        <v>805600</v>
      </c>
    </row>
    <row r="47" spans="1:15" ht="24.75" x14ac:dyDescent="0.25">
      <c r="A47" s="8" t="s">
        <v>90</v>
      </c>
      <c r="B47" s="73" t="s">
        <v>91</v>
      </c>
      <c r="C47" s="8" t="s">
        <v>12</v>
      </c>
      <c r="D47" s="79">
        <v>16</v>
      </c>
      <c r="E47" s="105">
        <v>15000</v>
      </c>
      <c r="F47" s="106">
        <f t="shared" si="7"/>
        <v>240000</v>
      </c>
      <c r="G47" s="93"/>
      <c r="H47" s="107">
        <v>16500</v>
      </c>
      <c r="I47" s="108">
        <f t="shared" si="0"/>
        <v>264000</v>
      </c>
      <c r="K47" s="109">
        <v>18150</v>
      </c>
      <c r="L47" s="110">
        <f t="shared" si="1"/>
        <v>290400</v>
      </c>
      <c r="N47" s="104">
        <f t="shared" si="2"/>
        <v>16550</v>
      </c>
      <c r="O47" s="104">
        <f t="shared" si="3"/>
        <v>264800</v>
      </c>
    </row>
    <row r="48" spans="1:15" ht="24.75" x14ac:dyDescent="0.25">
      <c r="A48" s="7" t="s">
        <v>92</v>
      </c>
      <c r="B48" s="72" t="s">
        <v>93</v>
      </c>
      <c r="C48" s="8" t="s">
        <v>38</v>
      </c>
      <c r="D48" s="79">
        <v>52</v>
      </c>
      <c r="E48" s="105">
        <v>7000</v>
      </c>
      <c r="F48" s="106">
        <f t="shared" si="7"/>
        <v>364000</v>
      </c>
      <c r="G48" s="93"/>
      <c r="H48" s="107">
        <v>7500</v>
      </c>
      <c r="I48" s="108">
        <f t="shared" si="0"/>
        <v>390000</v>
      </c>
      <c r="K48" s="109">
        <v>8250</v>
      </c>
      <c r="L48" s="110">
        <f t="shared" si="1"/>
        <v>429000</v>
      </c>
      <c r="N48" s="104">
        <f t="shared" si="2"/>
        <v>7583.333333333333</v>
      </c>
      <c r="O48" s="104">
        <f t="shared" si="3"/>
        <v>394333.33333333331</v>
      </c>
    </row>
    <row r="49" spans="1:15" ht="36.75" x14ac:dyDescent="0.25">
      <c r="A49" s="7" t="s">
        <v>94</v>
      </c>
      <c r="B49" s="72" t="s">
        <v>95</v>
      </c>
      <c r="C49" s="8" t="s">
        <v>60</v>
      </c>
      <c r="D49" s="79">
        <v>19</v>
      </c>
      <c r="E49" s="105">
        <v>7000</v>
      </c>
      <c r="F49" s="106">
        <f t="shared" si="7"/>
        <v>133000</v>
      </c>
      <c r="G49" s="93"/>
      <c r="H49" s="107">
        <v>7600</v>
      </c>
      <c r="I49" s="108">
        <f t="shared" si="0"/>
        <v>144400</v>
      </c>
      <c r="K49" s="109">
        <v>8360</v>
      </c>
      <c r="L49" s="110">
        <f t="shared" si="1"/>
        <v>158840</v>
      </c>
      <c r="N49" s="104">
        <f t="shared" si="2"/>
        <v>7653.333333333333</v>
      </c>
      <c r="O49" s="104">
        <f t="shared" si="3"/>
        <v>145413.33333333334</v>
      </c>
    </row>
    <row r="50" spans="1:15" ht="24.75" x14ac:dyDescent="0.25">
      <c r="A50" s="7" t="s">
        <v>96</v>
      </c>
      <c r="B50" s="72" t="s">
        <v>97</v>
      </c>
      <c r="C50" s="8" t="s">
        <v>60</v>
      </c>
      <c r="D50" s="79">
        <v>1</v>
      </c>
      <c r="E50" s="105">
        <v>250000</v>
      </c>
      <c r="F50" s="106">
        <f t="shared" si="7"/>
        <v>250000</v>
      </c>
      <c r="G50" s="93"/>
      <c r="H50" s="107">
        <v>270000</v>
      </c>
      <c r="I50" s="108">
        <f t="shared" si="0"/>
        <v>270000</v>
      </c>
      <c r="K50" s="109">
        <v>297000</v>
      </c>
      <c r="L50" s="110">
        <f t="shared" si="1"/>
        <v>297000</v>
      </c>
      <c r="N50" s="104">
        <f t="shared" si="2"/>
        <v>272333.33333333331</v>
      </c>
      <c r="O50" s="104">
        <f t="shared" si="3"/>
        <v>272333.33333333331</v>
      </c>
    </row>
    <row r="51" spans="1:15" ht="36.75" x14ac:dyDescent="0.25">
      <c r="A51" s="8" t="s">
        <v>98</v>
      </c>
      <c r="B51" s="73" t="s">
        <v>99</v>
      </c>
      <c r="C51" s="8" t="s">
        <v>12</v>
      </c>
      <c r="D51" s="79">
        <v>58</v>
      </c>
      <c r="E51" s="105">
        <v>18000</v>
      </c>
      <c r="F51" s="106">
        <f t="shared" si="7"/>
        <v>1044000</v>
      </c>
      <c r="G51" s="93"/>
      <c r="H51" s="107">
        <v>20000</v>
      </c>
      <c r="I51" s="108">
        <f t="shared" si="0"/>
        <v>1160000</v>
      </c>
      <c r="K51" s="109">
        <v>22000</v>
      </c>
      <c r="L51" s="110">
        <f t="shared" si="1"/>
        <v>1276000</v>
      </c>
      <c r="N51" s="104">
        <f t="shared" si="2"/>
        <v>20000</v>
      </c>
      <c r="O51" s="104">
        <f t="shared" si="3"/>
        <v>1160000</v>
      </c>
    </row>
    <row r="52" spans="1:15" ht="24.75" x14ac:dyDescent="0.25">
      <c r="A52" s="8" t="s">
        <v>100</v>
      </c>
      <c r="B52" s="73" t="s">
        <v>101</v>
      </c>
      <c r="C52" s="8" t="s">
        <v>12</v>
      </c>
      <c r="D52" s="79">
        <v>131</v>
      </c>
      <c r="E52" s="105">
        <v>13200</v>
      </c>
      <c r="F52" s="106">
        <f t="shared" si="7"/>
        <v>1729200</v>
      </c>
      <c r="G52" s="93"/>
      <c r="H52" s="107">
        <v>14000</v>
      </c>
      <c r="I52" s="108">
        <f t="shared" si="0"/>
        <v>1834000</v>
      </c>
      <c r="K52" s="109">
        <v>15400</v>
      </c>
      <c r="L52" s="110">
        <f t="shared" si="1"/>
        <v>2017400</v>
      </c>
      <c r="N52" s="104">
        <f t="shared" si="2"/>
        <v>14200</v>
      </c>
      <c r="O52" s="104">
        <f t="shared" si="3"/>
        <v>1860200</v>
      </c>
    </row>
    <row r="53" spans="1:15" ht="24.75" x14ac:dyDescent="0.25">
      <c r="A53" s="7" t="s">
        <v>102</v>
      </c>
      <c r="B53" s="72" t="s">
        <v>103</v>
      </c>
      <c r="C53" s="8" t="s">
        <v>60</v>
      </c>
      <c r="D53" s="79">
        <v>6</v>
      </c>
      <c r="E53" s="105">
        <v>21000</v>
      </c>
      <c r="F53" s="106">
        <f t="shared" si="7"/>
        <v>126000</v>
      </c>
      <c r="G53" s="93"/>
      <c r="H53" s="107">
        <v>22000</v>
      </c>
      <c r="I53" s="108">
        <f t="shared" si="0"/>
        <v>132000</v>
      </c>
      <c r="K53" s="109">
        <v>24200</v>
      </c>
      <c r="L53" s="110">
        <f t="shared" si="1"/>
        <v>145200</v>
      </c>
      <c r="N53" s="104">
        <f t="shared" si="2"/>
        <v>22400</v>
      </c>
      <c r="O53" s="104">
        <f t="shared" si="3"/>
        <v>134400</v>
      </c>
    </row>
    <row r="54" spans="1:15" ht="33" customHeight="1" thickBot="1" x14ac:dyDescent="0.3">
      <c r="A54" s="7" t="s">
        <v>104</v>
      </c>
      <c r="B54" s="72" t="s">
        <v>105</v>
      </c>
      <c r="C54" s="8" t="s">
        <v>12</v>
      </c>
      <c r="D54" s="79">
        <v>7</v>
      </c>
      <c r="E54" s="105">
        <v>130000</v>
      </c>
      <c r="F54" s="106">
        <f t="shared" si="7"/>
        <v>910000</v>
      </c>
      <c r="G54" s="93"/>
      <c r="H54" s="107">
        <v>135000</v>
      </c>
      <c r="I54" s="108">
        <f t="shared" si="0"/>
        <v>945000</v>
      </c>
      <c r="K54" s="109">
        <v>148500</v>
      </c>
      <c r="L54" s="110">
        <f t="shared" si="1"/>
        <v>1039500</v>
      </c>
      <c r="N54" s="104">
        <f t="shared" si="2"/>
        <v>137833.33333333334</v>
      </c>
      <c r="O54" s="104">
        <f t="shared" si="3"/>
        <v>964833.33333333337</v>
      </c>
    </row>
    <row r="55" spans="1:15" ht="23.25" customHeight="1" thickBot="1" x14ac:dyDescent="0.3">
      <c r="A55" s="6">
        <v>3.2</v>
      </c>
      <c r="B55" s="51" t="s">
        <v>106</v>
      </c>
      <c r="C55" s="87"/>
      <c r="D55" s="11"/>
      <c r="E55" s="111"/>
      <c r="F55" s="117"/>
      <c r="G55" s="93"/>
      <c r="H55" s="107"/>
      <c r="I55" s="108"/>
      <c r="K55" s="109"/>
      <c r="L55" s="110">
        <f t="shared" si="1"/>
        <v>0</v>
      </c>
      <c r="N55" s="104"/>
      <c r="O55" s="104"/>
    </row>
    <row r="56" spans="1:15" ht="45.75" customHeight="1" x14ac:dyDescent="0.25">
      <c r="A56" s="7" t="s">
        <v>107</v>
      </c>
      <c r="B56" s="72" t="s">
        <v>108</v>
      </c>
      <c r="C56" s="8" t="s">
        <v>12</v>
      </c>
      <c r="D56" s="79">
        <v>91</v>
      </c>
      <c r="E56" s="105">
        <v>42000</v>
      </c>
      <c r="F56" s="106">
        <f t="shared" si="7"/>
        <v>3822000</v>
      </c>
      <c r="G56" s="93"/>
      <c r="H56" s="107">
        <v>31500</v>
      </c>
      <c r="I56" s="108">
        <f t="shared" si="0"/>
        <v>2866500</v>
      </c>
      <c r="K56" s="109">
        <v>34650</v>
      </c>
      <c r="L56" s="110">
        <f t="shared" si="1"/>
        <v>3153150</v>
      </c>
      <c r="N56" s="104">
        <f t="shared" si="2"/>
        <v>36050</v>
      </c>
      <c r="O56" s="104">
        <f t="shared" si="3"/>
        <v>3280550</v>
      </c>
    </row>
    <row r="57" spans="1:15" ht="48.75" x14ac:dyDescent="0.25">
      <c r="A57" s="8" t="s">
        <v>109</v>
      </c>
      <c r="B57" s="73" t="s">
        <v>110</v>
      </c>
      <c r="C57" s="8" t="s">
        <v>12</v>
      </c>
      <c r="D57" s="79">
        <v>91</v>
      </c>
      <c r="E57" s="105">
        <v>160000</v>
      </c>
      <c r="F57" s="106">
        <f t="shared" si="7"/>
        <v>14560000</v>
      </c>
      <c r="G57" s="93"/>
      <c r="H57" s="107">
        <v>155000</v>
      </c>
      <c r="I57" s="108">
        <f t="shared" si="0"/>
        <v>14105000</v>
      </c>
      <c r="K57" s="109">
        <v>170500</v>
      </c>
      <c r="L57" s="110">
        <f t="shared" si="1"/>
        <v>15515500</v>
      </c>
      <c r="N57" s="104">
        <f t="shared" si="2"/>
        <v>161833.33333333334</v>
      </c>
      <c r="O57" s="104">
        <f t="shared" si="3"/>
        <v>14726833.333333334</v>
      </c>
    </row>
    <row r="58" spans="1:15" ht="48.75" x14ac:dyDescent="0.25">
      <c r="A58" s="8" t="s">
        <v>111</v>
      </c>
      <c r="B58" s="73" t="s">
        <v>112</v>
      </c>
      <c r="C58" s="8" t="s">
        <v>38</v>
      </c>
      <c r="D58" s="79">
        <v>91</v>
      </c>
      <c r="E58" s="105">
        <v>60000</v>
      </c>
      <c r="F58" s="106">
        <f t="shared" si="7"/>
        <v>5460000</v>
      </c>
      <c r="G58" s="93"/>
      <c r="H58" s="107">
        <v>63000</v>
      </c>
      <c r="I58" s="108">
        <f t="shared" si="0"/>
        <v>5733000</v>
      </c>
      <c r="K58" s="109">
        <v>69300</v>
      </c>
      <c r="L58" s="110">
        <f t="shared" si="1"/>
        <v>6306300</v>
      </c>
      <c r="N58" s="104">
        <f t="shared" si="2"/>
        <v>64100</v>
      </c>
      <c r="O58" s="104">
        <f t="shared" si="3"/>
        <v>5833100</v>
      </c>
    </row>
    <row r="59" spans="1:15" ht="24.75" x14ac:dyDescent="0.25">
      <c r="A59" s="7" t="s">
        <v>113</v>
      </c>
      <c r="B59" s="72" t="s">
        <v>114</v>
      </c>
      <c r="C59" s="8" t="s">
        <v>12</v>
      </c>
      <c r="D59" s="79">
        <v>229</v>
      </c>
      <c r="E59" s="105">
        <v>33000</v>
      </c>
      <c r="F59" s="106">
        <f t="shared" si="7"/>
        <v>7557000</v>
      </c>
      <c r="G59" s="93"/>
      <c r="H59" s="107">
        <v>31500</v>
      </c>
      <c r="I59" s="108">
        <f t="shared" si="0"/>
        <v>7213500</v>
      </c>
      <c r="K59" s="109">
        <v>34650</v>
      </c>
      <c r="L59" s="110">
        <f t="shared" si="1"/>
        <v>7934850</v>
      </c>
      <c r="N59" s="104">
        <f t="shared" si="2"/>
        <v>33050</v>
      </c>
      <c r="O59" s="104">
        <f t="shared" si="3"/>
        <v>7568450</v>
      </c>
    </row>
    <row r="60" spans="1:15" ht="48.75" x14ac:dyDescent="0.25">
      <c r="A60" s="7" t="s">
        <v>115</v>
      </c>
      <c r="B60" s="72" t="s">
        <v>116</v>
      </c>
      <c r="C60" s="8" t="s">
        <v>12</v>
      </c>
      <c r="D60" s="79">
        <v>228</v>
      </c>
      <c r="E60" s="105">
        <v>130000</v>
      </c>
      <c r="F60" s="106">
        <f t="shared" si="7"/>
        <v>29640000</v>
      </c>
      <c r="G60" s="93"/>
      <c r="H60" s="107">
        <v>135000</v>
      </c>
      <c r="I60" s="108">
        <f t="shared" si="0"/>
        <v>30780000</v>
      </c>
      <c r="K60" s="109">
        <v>148500</v>
      </c>
      <c r="L60" s="110">
        <f t="shared" si="1"/>
        <v>33858000</v>
      </c>
      <c r="N60" s="104">
        <f t="shared" si="2"/>
        <v>137833.33333333334</v>
      </c>
      <c r="O60" s="104">
        <f t="shared" si="3"/>
        <v>31426000</v>
      </c>
    </row>
    <row r="61" spans="1:15" x14ac:dyDescent="0.25">
      <c r="A61" s="7" t="s">
        <v>117</v>
      </c>
      <c r="B61" s="72" t="s">
        <v>118</v>
      </c>
      <c r="C61" s="8" t="s">
        <v>38</v>
      </c>
      <c r="D61" s="79">
        <v>52</v>
      </c>
      <c r="E61" s="105">
        <v>9000</v>
      </c>
      <c r="F61" s="106">
        <f t="shared" si="7"/>
        <v>468000</v>
      </c>
      <c r="G61" s="93"/>
      <c r="H61" s="107">
        <v>9500</v>
      </c>
      <c r="I61" s="108">
        <f t="shared" si="0"/>
        <v>494000</v>
      </c>
      <c r="K61" s="109">
        <v>10000</v>
      </c>
      <c r="L61" s="110">
        <f t="shared" si="1"/>
        <v>520000</v>
      </c>
      <c r="N61" s="104">
        <f t="shared" si="2"/>
        <v>9500</v>
      </c>
      <c r="O61" s="104">
        <f t="shared" si="3"/>
        <v>494000</v>
      </c>
    </row>
    <row r="62" spans="1:15" ht="24.75" x14ac:dyDescent="0.25">
      <c r="A62" s="8" t="s">
        <v>119</v>
      </c>
      <c r="B62" s="73" t="s">
        <v>120</v>
      </c>
      <c r="C62" s="8" t="s">
        <v>38</v>
      </c>
      <c r="D62" s="79">
        <v>13</v>
      </c>
      <c r="E62" s="105">
        <v>200000</v>
      </c>
      <c r="F62" s="106">
        <f t="shared" si="7"/>
        <v>2600000</v>
      </c>
      <c r="G62" s="93"/>
      <c r="H62" s="107">
        <v>225000</v>
      </c>
      <c r="I62" s="108">
        <f t="shared" si="0"/>
        <v>2925000</v>
      </c>
      <c r="K62" s="109">
        <v>247500</v>
      </c>
      <c r="L62" s="110">
        <f t="shared" si="1"/>
        <v>3217500</v>
      </c>
      <c r="N62" s="104">
        <f t="shared" si="2"/>
        <v>224166.66666666666</v>
      </c>
      <c r="O62" s="104">
        <f t="shared" si="3"/>
        <v>2914166.6666666665</v>
      </c>
    </row>
    <row r="63" spans="1:15" ht="36.75" x14ac:dyDescent="0.25">
      <c r="A63" s="8" t="s">
        <v>121</v>
      </c>
      <c r="B63" s="73" t="s">
        <v>122</v>
      </c>
      <c r="C63" s="8" t="s">
        <v>12</v>
      </c>
      <c r="D63" s="79">
        <v>12</v>
      </c>
      <c r="E63" s="105">
        <v>65000</v>
      </c>
      <c r="F63" s="106">
        <f>E63*D63</f>
        <v>780000</v>
      </c>
      <c r="G63" s="93"/>
      <c r="H63" s="107">
        <v>75000</v>
      </c>
      <c r="I63" s="108">
        <f t="shared" si="0"/>
        <v>900000</v>
      </c>
      <c r="K63" s="109">
        <v>82000</v>
      </c>
      <c r="L63" s="110">
        <f t="shared" si="1"/>
        <v>984000</v>
      </c>
      <c r="N63" s="104">
        <f t="shared" si="2"/>
        <v>74000</v>
      </c>
      <c r="O63" s="104">
        <f t="shared" si="3"/>
        <v>888000</v>
      </c>
    </row>
    <row r="64" spans="1:15" ht="36.75" x14ac:dyDescent="0.25">
      <c r="A64" s="7" t="s">
        <v>123</v>
      </c>
      <c r="B64" s="72" t="s">
        <v>124</v>
      </c>
      <c r="C64" s="8" t="s">
        <v>12</v>
      </c>
      <c r="D64" s="79">
        <v>90</v>
      </c>
      <c r="E64" s="105">
        <v>115000</v>
      </c>
      <c r="F64" s="106">
        <f t="shared" si="7"/>
        <v>10350000</v>
      </c>
      <c r="G64" s="93"/>
      <c r="H64" s="107">
        <v>120000</v>
      </c>
      <c r="I64" s="108">
        <f t="shared" si="0"/>
        <v>10800000</v>
      </c>
      <c r="K64" s="109">
        <v>132000</v>
      </c>
      <c r="L64" s="110">
        <f t="shared" si="1"/>
        <v>11880000</v>
      </c>
      <c r="N64" s="104">
        <f t="shared" si="2"/>
        <v>122333.33333333333</v>
      </c>
      <c r="O64" s="104">
        <f t="shared" si="3"/>
        <v>11010000</v>
      </c>
    </row>
    <row r="65" spans="1:15" ht="15.75" thickBot="1" x14ac:dyDescent="0.3">
      <c r="A65" s="7" t="s">
        <v>125</v>
      </c>
      <c r="B65" s="72" t="s">
        <v>126</v>
      </c>
      <c r="C65" s="8" t="s">
        <v>12</v>
      </c>
      <c r="D65" s="79">
        <v>110</v>
      </c>
      <c r="E65" s="105">
        <v>38000</v>
      </c>
      <c r="F65" s="106">
        <f t="shared" si="7"/>
        <v>4180000</v>
      </c>
      <c r="G65" s="93"/>
      <c r="H65" s="107">
        <v>40000</v>
      </c>
      <c r="I65" s="108">
        <f t="shared" si="0"/>
        <v>4400000</v>
      </c>
      <c r="K65" s="109">
        <v>44000</v>
      </c>
      <c r="L65" s="110">
        <f t="shared" si="1"/>
        <v>4840000</v>
      </c>
      <c r="N65" s="104">
        <f t="shared" si="2"/>
        <v>40666.666666666664</v>
      </c>
      <c r="O65" s="104">
        <f t="shared" si="3"/>
        <v>4473333.333333333</v>
      </c>
    </row>
    <row r="66" spans="1:15" ht="17.25" thickBot="1" x14ac:dyDescent="0.3">
      <c r="A66" s="6" t="s">
        <v>127</v>
      </c>
      <c r="B66" s="51" t="s">
        <v>128</v>
      </c>
      <c r="C66" s="88"/>
      <c r="D66" s="82"/>
      <c r="E66" s="111"/>
      <c r="F66" s="117"/>
      <c r="G66" s="93"/>
      <c r="H66" s="107"/>
      <c r="I66" s="108"/>
      <c r="K66" s="109"/>
      <c r="L66" s="110">
        <f t="shared" si="1"/>
        <v>0</v>
      </c>
      <c r="N66" s="104"/>
      <c r="O66" s="104"/>
    </row>
    <row r="67" spans="1:15" ht="37.5" thickBot="1" x14ac:dyDescent="0.3">
      <c r="A67" s="7" t="s">
        <v>129</v>
      </c>
      <c r="B67" s="72" t="s">
        <v>130</v>
      </c>
      <c r="C67" s="8" t="s">
        <v>60</v>
      </c>
      <c r="D67" s="79">
        <v>9</v>
      </c>
      <c r="E67" s="105">
        <v>700000</v>
      </c>
      <c r="F67" s="106">
        <f t="shared" si="7"/>
        <v>6300000</v>
      </c>
      <c r="G67" s="93"/>
      <c r="H67" s="107">
        <v>750000</v>
      </c>
      <c r="I67" s="108">
        <f t="shared" si="0"/>
        <v>6750000</v>
      </c>
      <c r="K67" s="109">
        <v>825000</v>
      </c>
      <c r="L67" s="110">
        <f t="shared" si="1"/>
        <v>7425000</v>
      </c>
      <c r="N67" s="104">
        <f t="shared" si="2"/>
        <v>758333.33333333337</v>
      </c>
      <c r="O67" s="104">
        <f t="shared" si="3"/>
        <v>6825000</v>
      </c>
    </row>
    <row r="68" spans="1:15" ht="17.25" thickBot="1" x14ac:dyDescent="0.3">
      <c r="A68" s="6" t="s">
        <v>131</v>
      </c>
      <c r="B68" s="51" t="s">
        <v>132</v>
      </c>
      <c r="C68" s="88"/>
      <c r="D68" s="82"/>
      <c r="E68" s="111"/>
      <c r="F68" s="120"/>
      <c r="G68" s="93"/>
      <c r="H68" s="107"/>
      <c r="I68" s="108"/>
      <c r="K68" s="109"/>
      <c r="L68" s="110">
        <f t="shared" si="1"/>
        <v>0</v>
      </c>
      <c r="N68" s="104"/>
      <c r="O68" s="104"/>
    </row>
    <row r="69" spans="1:15" ht="48.75" x14ac:dyDescent="0.25">
      <c r="A69" s="7" t="s">
        <v>133</v>
      </c>
      <c r="B69" s="72" t="s">
        <v>78</v>
      </c>
      <c r="C69" s="8" t="s">
        <v>60</v>
      </c>
      <c r="D69" s="79">
        <v>44</v>
      </c>
      <c r="E69" s="105">
        <v>130000</v>
      </c>
      <c r="F69" s="106">
        <f t="shared" si="7"/>
        <v>5720000</v>
      </c>
      <c r="G69" s="93"/>
      <c r="H69" s="107">
        <v>135000</v>
      </c>
      <c r="I69" s="108">
        <f t="shared" si="0"/>
        <v>5940000</v>
      </c>
      <c r="K69" s="109">
        <v>148500</v>
      </c>
      <c r="L69" s="110">
        <f t="shared" si="1"/>
        <v>6534000</v>
      </c>
      <c r="N69" s="104">
        <f t="shared" si="2"/>
        <v>137833.33333333334</v>
      </c>
      <c r="O69" s="104">
        <f t="shared" si="3"/>
        <v>6064666.666666667</v>
      </c>
    </row>
    <row r="70" spans="1:15" ht="27.75" customHeight="1" x14ac:dyDescent="0.25">
      <c r="A70" s="7" t="s">
        <v>134</v>
      </c>
      <c r="B70" s="72" t="s">
        <v>135</v>
      </c>
      <c r="C70" s="8" t="s">
        <v>60</v>
      </c>
      <c r="D70" s="79">
        <v>12</v>
      </c>
      <c r="E70" s="105">
        <v>52000</v>
      </c>
      <c r="F70" s="106">
        <f t="shared" si="7"/>
        <v>624000</v>
      </c>
      <c r="G70" s="93"/>
      <c r="H70" s="107">
        <v>55000</v>
      </c>
      <c r="I70" s="108">
        <f t="shared" si="0"/>
        <v>660000</v>
      </c>
      <c r="K70" s="109">
        <v>60500</v>
      </c>
      <c r="L70" s="110">
        <f t="shared" si="1"/>
        <v>726000</v>
      </c>
      <c r="N70" s="104">
        <f t="shared" si="2"/>
        <v>55833.333333333336</v>
      </c>
      <c r="O70" s="104">
        <f t="shared" si="3"/>
        <v>670000</v>
      </c>
    </row>
    <row r="71" spans="1:15" ht="37.5" customHeight="1" thickBot="1" x14ac:dyDescent="0.3">
      <c r="A71" s="7" t="s">
        <v>136</v>
      </c>
      <c r="B71" s="72" t="s">
        <v>137</v>
      </c>
      <c r="C71" s="8" t="s">
        <v>60</v>
      </c>
      <c r="D71" s="79">
        <v>18</v>
      </c>
      <c r="E71" s="105">
        <v>115000</v>
      </c>
      <c r="F71" s="106">
        <f t="shared" si="7"/>
        <v>2070000</v>
      </c>
      <c r="G71" s="93"/>
      <c r="H71" s="107">
        <v>110000</v>
      </c>
      <c r="I71" s="108">
        <f t="shared" si="0"/>
        <v>1980000</v>
      </c>
      <c r="K71" s="109">
        <v>121000</v>
      </c>
      <c r="L71" s="110">
        <f t="shared" si="1"/>
        <v>2178000</v>
      </c>
      <c r="N71" s="104">
        <f t="shared" si="2"/>
        <v>115333.33333333333</v>
      </c>
      <c r="O71" s="104">
        <f t="shared" si="3"/>
        <v>2076000</v>
      </c>
    </row>
    <row r="72" spans="1:15" ht="17.25" thickBot="1" x14ac:dyDescent="0.3">
      <c r="A72" s="6" t="s">
        <v>138</v>
      </c>
      <c r="B72" s="51" t="s">
        <v>139</v>
      </c>
      <c r="C72" s="88"/>
      <c r="D72" s="82"/>
      <c r="E72" s="111"/>
      <c r="F72" s="117"/>
      <c r="G72" s="93"/>
      <c r="H72" s="107"/>
      <c r="I72" s="108"/>
      <c r="K72" s="109"/>
      <c r="L72" s="110">
        <f t="shared" ref="L72:L81" si="8">K72*D72</f>
        <v>0</v>
      </c>
      <c r="N72" s="104"/>
      <c r="O72" s="104"/>
    </row>
    <row r="73" spans="1:15" x14ac:dyDescent="0.25">
      <c r="A73" s="7" t="s">
        <v>140</v>
      </c>
      <c r="B73" s="72" t="s">
        <v>141</v>
      </c>
      <c r="C73" s="8" t="s">
        <v>38</v>
      </c>
      <c r="D73" s="79">
        <v>22</v>
      </c>
      <c r="E73" s="105">
        <v>130000</v>
      </c>
      <c r="F73" s="106">
        <f>D73*E73</f>
        <v>2860000</v>
      </c>
      <c r="G73" s="93"/>
      <c r="H73" s="107">
        <v>135000</v>
      </c>
      <c r="I73" s="108">
        <f t="shared" ref="I73:I135" si="9">D73*H73</f>
        <v>2970000</v>
      </c>
      <c r="K73" s="109">
        <v>148500</v>
      </c>
      <c r="L73" s="110">
        <f t="shared" si="8"/>
        <v>3267000</v>
      </c>
      <c r="N73" s="104">
        <f t="shared" ref="N73:N135" si="10">+(K73+H73+E73)/3</f>
        <v>137833.33333333334</v>
      </c>
      <c r="O73" s="104">
        <f t="shared" ref="O73:O135" si="11">+(L73+I73+F73)/3</f>
        <v>3032333.3333333335</v>
      </c>
    </row>
    <row r="74" spans="1:15" ht="15.75" thickBot="1" x14ac:dyDescent="0.3">
      <c r="A74" s="7" t="s">
        <v>142</v>
      </c>
      <c r="B74" s="72" t="s">
        <v>143</v>
      </c>
      <c r="C74" s="8" t="s">
        <v>60</v>
      </c>
      <c r="D74" s="79">
        <v>12</v>
      </c>
      <c r="E74" s="105">
        <v>130000</v>
      </c>
      <c r="F74" s="106">
        <f>D74*E74</f>
        <v>1560000</v>
      </c>
      <c r="G74" s="93"/>
      <c r="H74" s="107">
        <v>135000</v>
      </c>
      <c r="I74" s="108">
        <f t="shared" si="9"/>
        <v>1620000</v>
      </c>
      <c r="K74" s="109">
        <v>148500</v>
      </c>
      <c r="L74" s="110">
        <f t="shared" si="8"/>
        <v>1782000</v>
      </c>
      <c r="N74" s="104">
        <f t="shared" si="10"/>
        <v>137833.33333333334</v>
      </c>
      <c r="O74" s="104">
        <f t="shared" si="11"/>
        <v>1654000</v>
      </c>
    </row>
    <row r="75" spans="1:15" ht="17.25" thickBot="1" x14ac:dyDescent="0.3">
      <c r="A75" s="6" t="s">
        <v>144</v>
      </c>
      <c r="B75" s="51" t="s">
        <v>145</v>
      </c>
      <c r="C75" s="85"/>
      <c r="D75" s="12"/>
      <c r="E75" s="111"/>
      <c r="F75" s="117"/>
      <c r="G75" s="93"/>
      <c r="H75" s="107"/>
      <c r="I75" s="108"/>
      <c r="K75" s="109"/>
      <c r="L75" s="110">
        <f t="shared" si="8"/>
        <v>0</v>
      </c>
      <c r="N75" s="104"/>
      <c r="O75" s="104"/>
    </row>
    <row r="76" spans="1:15" ht="36.75" x14ac:dyDescent="0.25">
      <c r="A76" s="7" t="s">
        <v>146</v>
      </c>
      <c r="B76" s="72" t="s">
        <v>147</v>
      </c>
      <c r="C76" s="8" t="s">
        <v>60</v>
      </c>
      <c r="D76" s="79">
        <v>22</v>
      </c>
      <c r="E76" s="105">
        <v>15000</v>
      </c>
      <c r="F76" s="106">
        <f t="shared" ref="F76:F81" si="12">D76*E76</f>
        <v>330000</v>
      </c>
      <c r="G76" s="93"/>
      <c r="H76" s="107">
        <v>16000</v>
      </c>
      <c r="I76" s="108">
        <f t="shared" si="9"/>
        <v>352000</v>
      </c>
      <c r="K76" s="109">
        <v>17600</v>
      </c>
      <c r="L76" s="110">
        <f t="shared" si="8"/>
        <v>387200</v>
      </c>
      <c r="N76" s="104">
        <f t="shared" si="10"/>
        <v>16200</v>
      </c>
      <c r="O76" s="104">
        <f t="shared" si="11"/>
        <v>356400</v>
      </c>
    </row>
    <row r="77" spans="1:15" ht="36.75" x14ac:dyDescent="0.25">
      <c r="A77" s="7" t="s">
        <v>148</v>
      </c>
      <c r="B77" s="72" t="s">
        <v>149</v>
      </c>
      <c r="C77" s="8" t="s">
        <v>60</v>
      </c>
      <c r="D77" s="79">
        <v>7</v>
      </c>
      <c r="E77" s="105">
        <v>120000</v>
      </c>
      <c r="F77" s="106">
        <f t="shared" si="12"/>
        <v>840000</v>
      </c>
      <c r="G77" s="93"/>
      <c r="H77" s="107">
        <v>120000</v>
      </c>
      <c r="I77" s="108">
        <f t="shared" si="9"/>
        <v>840000</v>
      </c>
      <c r="K77" s="109">
        <v>132000</v>
      </c>
      <c r="L77" s="110">
        <f t="shared" si="8"/>
        <v>924000</v>
      </c>
      <c r="N77" s="104">
        <f t="shared" si="10"/>
        <v>124000</v>
      </c>
      <c r="O77" s="104">
        <f t="shared" si="11"/>
        <v>868000</v>
      </c>
    </row>
    <row r="78" spans="1:15" ht="36.75" x14ac:dyDescent="0.25">
      <c r="A78" s="7" t="s">
        <v>150</v>
      </c>
      <c r="B78" s="72" t="s">
        <v>151</v>
      </c>
      <c r="C78" s="8" t="s">
        <v>60</v>
      </c>
      <c r="D78" s="79">
        <v>5</v>
      </c>
      <c r="E78" s="105">
        <v>125000</v>
      </c>
      <c r="F78" s="106">
        <f t="shared" si="12"/>
        <v>625000</v>
      </c>
      <c r="G78" s="93"/>
      <c r="H78" s="107">
        <v>135000</v>
      </c>
      <c r="I78" s="108">
        <f t="shared" si="9"/>
        <v>675000</v>
      </c>
      <c r="K78" s="109">
        <v>148500</v>
      </c>
      <c r="L78" s="110">
        <f t="shared" si="8"/>
        <v>742500</v>
      </c>
      <c r="N78" s="104">
        <f t="shared" si="10"/>
        <v>136166.66666666666</v>
      </c>
      <c r="O78" s="104">
        <f t="shared" si="11"/>
        <v>680833.33333333337</v>
      </c>
    </row>
    <row r="79" spans="1:15" ht="24.75" x14ac:dyDescent="0.25">
      <c r="A79" s="7" t="s">
        <v>152</v>
      </c>
      <c r="B79" s="72" t="s">
        <v>153</v>
      </c>
      <c r="C79" s="8" t="s">
        <v>60</v>
      </c>
      <c r="D79" s="79">
        <v>6</v>
      </c>
      <c r="E79" s="105">
        <v>125000</v>
      </c>
      <c r="F79" s="106">
        <f t="shared" si="12"/>
        <v>750000</v>
      </c>
      <c r="G79" s="93"/>
      <c r="H79" s="107">
        <v>135000</v>
      </c>
      <c r="I79" s="108">
        <f t="shared" si="9"/>
        <v>810000</v>
      </c>
      <c r="K79" s="109">
        <v>148500</v>
      </c>
      <c r="L79" s="110">
        <f t="shared" si="8"/>
        <v>891000</v>
      </c>
      <c r="N79" s="104">
        <f t="shared" si="10"/>
        <v>136166.66666666666</v>
      </c>
      <c r="O79" s="104">
        <f t="shared" si="11"/>
        <v>817000</v>
      </c>
    </row>
    <row r="80" spans="1:15" ht="36.75" x14ac:dyDescent="0.25">
      <c r="A80" s="7" t="s">
        <v>154</v>
      </c>
      <c r="B80" s="72" t="s">
        <v>155</v>
      </c>
      <c r="C80" s="8" t="s">
        <v>60</v>
      </c>
      <c r="D80" s="79">
        <v>5</v>
      </c>
      <c r="E80" s="105">
        <v>125000</v>
      </c>
      <c r="F80" s="106">
        <f t="shared" si="12"/>
        <v>625000</v>
      </c>
      <c r="G80" s="93"/>
      <c r="H80" s="107">
        <v>135000</v>
      </c>
      <c r="I80" s="108">
        <f t="shared" si="9"/>
        <v>675000</v>
      </c>
      <c r="K80" s="109">
        <v>148500</v>
      </c>
      <c r="L80" s="110">
        <f t="shared" si="8"/>
        <v>742500</v>
      </c>
      <c r="N80" s="104">
        <f t="shared" si="10"/>
        <v>136166.66666666666</v>
      </c>
      <c r="O80" s="104">
        <f t="shared" si="11"/>
        <v>680833.33333333337</v>
      </c>
    </row>
    <row r="81" spans="1:15" ht="31.5" customHeight="1" thickBot="1" x14ac:dyDescent="0.3">
      <c r="A81" s="7" t="s">
        <v>156</v>
      </c>
      <c r="B81" s="72" t="s">
        <v>157</v>
      </c>
      <c r="C81" s="8" t="s">
        <v>38</v>
      </c>
      <c r="D81" s="79">
        <v>13</v>
      </c>
      <c r="E81" s="105">
        <v>125000</v>
      </c>
      <c r="F81" s="106">
        <f t="shared" si="12"/>
        <v>1625000</v>
      </c>
      <c r="G81" s="93"/>
      <c r="H81" s="107">
        <v>130000</v>
      </c>
      <c r="I81" s="108">
        <f t="shared" si="9"/>
        <v>1690000</v>
      </c>
      <c r="K81" s="109">
        <v>143000</v>
      </c>
      <c r="L81" s="110">
        <f t="shared" si="8"/>
        <v>1859000</v>
      </c>
      <c r="N81" s="104">
        <f t="shared" si="10"/>
        <v>132666.66666666666</v>
      </c>
      <c r="O81" s="104">
        <f t="shared" si="11"/>
        <v>1724666.6666666667</v>
      </c>
    </row>
    <row r="82" spans="1:15" ht="15.75" thickBot="1" x14ac:dyDescent="0.3">
      <c r="A82" s="6" t="s">
        <v>158</v>
      </c>
      <c r="B82" s="51" t="s">
        <v>159</v>
      </c>
      <c r="C82" s="26"/>
      <c r="D82" s="9"/>
      <c r="E82" s="111"/>
      <c r="F82" s="118"/>
      <c r="G82" s="93"/>
      <c r="H82" s="107"/>
      <c r="I82" s="108"/>
      <c r="K82" s="109"/>
      <c r="L82" s="110"/>
      <c r="N82" s="104"/>
      <c r="O82" s="104"/>
    </row>
    <row r="83" spans="1:15" ht="210" customHeight="1" thickBot="1" x14ac:dyDescent="0.3">
      <c r="A83" s="10" t="s">
        <v>160</v>
      </c>
      <c r="B83" s="72" t="s">
        <v>161</v>
      </c>
      <c r="C83" s="15" t="s">
        <v>12</v>
      </c>
      <c r="D83" s="16">
        <v>13</v>
      </c>
      <c r="E83" s="121">
        <v>1100000</v>
      </c>
      <c r="F83" s="122">
        <f>D83*E83</f>
        <v>14300000</v>
      </c>
      <c r="G83" s="93"/>
      <c r="H83" s="107">
        <v>1100000</v>
      </c>
      <c r="I83" s="108">
        <f t="shared" si="9"/>
        <v>14300000</v>
      </c>
      <c r="K83" s="109">
        <v>1200000</v>
      </c>
      <c r="L83" s="110">
        <f>K83*D83</f>
        <v>15600000</v>
      </c>
      <c r="N83" s="104">
        <f t="shared" si="10"/>
        <v>1133333.3333333333</v>
      </c>
      <c r="O83" s="104">
        <f t="shared" si="11"/>
        <v>14733333.333333334</v>
      </c>
    </row>
    <row r="84" spans="1:15" ht="33.75" customHeight="1" thickBot="1" x14ac:dyDescent="0.3">
      <c r="A84" s="6" t="s">
        <v>162</v>
      </c>
      <c r="B84" s="51" t="s">
        <v>163</v>
      </c>
      <c r="C84" s="26"/>
      <c r="D84" s="9"/>
      <c r="E84" s="111"/>
      <c r="F84" s="123"/>
      <c r="G84" s="93"/>
      <c r="H84" s="107"/>
      <c r="I84" s="108"/>
      <c r="K84" s="109"/>
      <c r="L84" s="110"/>
      <c r="N84" s="104"/>
      <c r="O84" s="104"/>
    </row>
    <row r="85" spans="1:15" ht="409.5" customHeight="1" thickBot="1" x14ac:dyDescent="0.3">
      <c r="A85" s="10" t="s">
        <v>164</v>
      </c>
      <c r="B85" s="72" t="s">
        <v>165</v>
      </c>
      <c r="C85" s="15" t="s">
        <v>12</v>
      </c>
      <c r="D85" s="16">
        <v>1.7</v>
      </c>
      <c r="E85" s="121">
        <v>22000000</v>
      </c>
      <c r="F85" s="122">
        <f>D85*E85</f>
        <v>37400000</v>
      </c>
      <c r="G85" s="93"/>
      <c r="H85" s="107">
        <v>22000000</v>
      </c>
      <c r="I85" s="108">
        <f t="shared" si="9"/>
        <v>37400000</v>
      </c>
      <c r="K85" s="109">
        <v>25000000</v>
      </c>
      <c r="L85" s="110">
        <f>K85*D85</f>
        <v>42500000</v>
      </c>
      <c r="N85" s="104">
        <f t="shared" si="10"/>
        <v>23000000</v>
      </c>
      <c r="O85" s="104">
        <f t="shared" si="11"/>
        <v>39100000</v>
      </c>
    </row>
    <row r="86" spans="1:15" ht="34.5" customHeight="1" thickBot="1" x14ac:dyDescent="0.3">
      <c r="A86" s="6" t="s">
        <v>166</v>
      </c>
      <c r="B86" s="51" t="s">
        <v>167</v>
      </c>
      <c r="C86" s="26"/>
      <c r="D86" s="9"/>
      <c r="E86" s="111"/>
      <c r="F86" s="123"/>
      <c r="G86" s="93"/>
      <c r="H86" s="107"/>
      <c r="I86" s="108"/>
      <c r="K86" s="109"/>
      <c r="L86" s="110"/>
      <c r="N86" s="104"/>
      <c r="O86" s="104"/>
    </row>
    <row r="87" spans="1:15" ht="409.6" thickBot="1" x14ac:dyDescent="0.3">
      <c r="A87" s="10" t="s">
        <v>168</v>
      </c>
      <c r="B87" s="72" t="s">
        <v>169</v>
      </c>
      <c r="C87" s="15" t="s">
        <v>60</v>
      </c>
      <c r="D87" s="16">
        <v>2.2000000000000002</v>
      </c>
      <c r="E87" s="121">
        <v>40000000</v>
      </c>
      <c r="F87" s="122">
        <f>D87*E87</f>
        <v>88000000</v>
      </c>
      <c r="G87" s="93"/>
      <c r="H87" s="107">
        <v>40000000</v>
      </c>
      <c r="I87" s="108">
        <f t="shared" si="9"/>
        <v>88000000</v>
      </c>
      <c r="K87" s="109">
        <v>45000000</v>
      </c>
      <c r="L87" s="110">
        <f>K87*D87</f>
        <v>99000000.000000015</v>
      </c>
      <c r="N87" s="104">
        <f t="shared" si="10"/>
        <v>41666666.666666664</v>
      </c>
      <c r="O87" s="104">
        <f t="shared" si="11"/>
        <v>91666666.666666672</v>
      </c>
    </row>
    <row r="88" spans="1:15" ht="15.75" thickBot="1" x14ac:dyDescent="0.3">
      <c r="A88" s="10" t="s">
        <v>170</v>
      </c>
      <c r="B88" s="51" t="s">
        <v>171</v>
      </c>
      <c r="C88" s="26"/>
      <c r="D88" s="9"/>
      <c r="E88" s="111"/>
      <c r="F88" s="123"/>
      <c r="G88" s="93"/>
      <c r="H88" s="107"/>
      <c r="I88" s="108"/>
      <c r="K88" s="109"/>
      <c r="L88" s="110"/>
      <c r="N88" s="104">
        <f t="shared" si="10"/>
        <v>0</v>
      </c>
      <c r="O88" s="104">
        <f t="shared" si="11"/>
        <v>0</v>
      </c>
    </row>
    <row r="89" spans="1:15" ht="108.75" x14ac:dyDescent="0.25">
      <c r="A89" s="245" t="s">
        <v>172</v>
      </c>
      <c r="B89" s="72" t="s">
        <v>173</v>
      </c>
      <c r="C89" s="235" t="s">
        <v>60</v>
      </c>
      <c r="D89" s="236">
        <v>1</v>
      </c>
      <c r="E89" s="237">
        <v>12500000</v>
      </c>
      <c r="F89" s="238">
        <f>+D89*E89</f>
        <v>12500000</v>
      </c>
      <c r="G89" s="93"/>
      <c r="H89" s="230">
        <v>12500000</v>
      </c>
      <c r="I89" s="231">
        <f t="shared" si="9"/>
        <v>12500000</v>
      </c>
      <c r="K89" s="228">
        <v>12000000</v>
      </c>
      <c r="L89" s="229">
        <f>K89*D89</f>
        <v>12000000</v>
      </c>
      <c r="N89" s="250">
        <f t="shared" si="10"/>
        <v>12333333.333333334</v>
      </c>
      <c r="O89" s="250">
        <f t="shared" si="11"/>
        <v>12333333.333333334</v>
      </c>
    </row>
    <row r="90" spans="1:15" ht="132.75" x14ac:dyDescent="0.25">
      <c r="A90" s="246"/>
      <c r="B90" s="72" t="s">
        <v>174</v>
      </c>
      <c r="C90" s="235"/>
      <c r="D90" s="236"/>
      <c r="E90" s="237"/>
      <c r="F90" s="238"/>
      <c r="G90" s="93"/>
      <c r="H90" s="230"/>
      <c r="I90" s="231"/>
      <c r="K90" s="228"/>
      <c r="L90" s="229"/>
      <c r="N90" s="250"/>
      <c r="O90" s="250"/>
    </row>
    <row r="91" spans="1:15" ht="72.75" x14ac:dyDescent="0.25">
      <c r="A91" s="246"/>
      <c r="B91" s="72" t="s">
        <v>175</v>
      </c>
      <c r="C91" s="235"/>
      <c r="D91" s="236"/>
      <c r="E91" s="237"/>
      <c r="F91" s="238"/>
      <c r="G91" s="93"/>
      <c r="H91" s="230"/>
      <c r="I91" s="231"/>
      <c r="K91" s="228"/>
      <c r="L91" s="229"/>
      <c r="N91" s="250"/>
      <c r="O91" s="250"/>
    </row>
    <row r="92" spans="1:15" ht="84.75" x14ac:dyDescent="0.25">
      <c r="A92" s="246"/>
      <c r="B92" s="72" t="s">
        <v>176</v>
      </c>
      <c r="C92" s="235"/>
      <c r="D92" s="236"/>
      <c r="E92" s="237"/>
      <c r="F92" s="238"/>
      <c r="G92" s="93"/>
      <c r="H92" s="230"/>
      <c r="I92" s="231"/>
      <c r="K92" s="228"/>
      <c r="L92" s="229"/>
      <c r="N92" s="250"/>
      <c r="O92" s="250"/>
    </row>
    <row r="93" spans="1:15" ht="96.75" x14ac:dyDescent="0.25">
      <c r="A93" s="246"/>
      <c r="B93" s="72" t="s">
        <v>177</v>
      </c>
      <c r="C93" s="235"/>
      <c r="D93" s="236"/>
      <c r="E93" s="237"/>
      <c r="F93" s="238"/>
      <c r="G93" s="93"/>
      <c r="H93" s="230"/>
      <c r="I93" s="231"/>
      <c r="K93" s="228"/>
      <c r="L93" s="229"/>
      <c r="N93" s="250"/>
      <c r="O93" s="250"/>
    </row>
    <row r="94" spans="1:15" ht="120.75" x14ac:dyDescent="0.25">
      <c r="A94" s="247"/>
      <c r="B94" s="72" t="s">
        <v>178</v>
      </c>
      <c r="C94" s="235"/>
      <c r="D94" s="236"/>
      <c r="E94" s="237"/>
      <c r="F94" s="238"/>
      <c r="G94" s="93"/>
      <c r="H94" s="230"/>
      <c r="I94" s="231"/>
      <c r="K94" s="228"/>
      <c r="L94" s="229"/>
      <c r="N94" s="250"/>
      <c r="O94" s="250"/>
    </row>
    <row r="95" spans="1:15" ht="144.75" x14ac:dyDescent="0.25">
      <c r="A95" s="232" t="s">
        <v>179</v>
      </c>
      <c r="B95" s="72" t="s">
        <v>180</v>
      </c>
      <c r="C95" s="235" t="s">
        <v>60</v>
      </c>
      <c r="D95" s="236">
        <v>1</v>
      </c>
      <c r="E95" s="237">
        <v>12800000</v>
      </c>
      <c r="F95" s="238">
        <f>+D95*E95</f>
        <v>12800000</v>
      </c>
      <c r="G95" s="93"/>
      <c r="H95" s="230">
        <v>12800000</v>
      </c>
      <c r="I95" s="231">
        <v>12800000</v>
      </c>
      <c r="K95" s="228">
        <v>14500000</v>
      </c>
      <c r="L95" s="229">
        <f>K95*D95</f>
        <v>14500000</v>
      </c>
      <c r="N95" s="254">
        <f t="shared" si="10"/>
        <v>13366666.666666666</v>
      </c>
      <c r="O95" s="254">
        <f t="shared" si="11"/>
        <v>13366666.666666666</v>
      </c>
    </row>
    <row r="96" spans="1:15" ht="132.75" x14ac:dyDescent="0.25">
      <c r="A96" s="233"/>
      <c r="B96" s="72" t="s">
        <v>181</v>
      </c>
      <c r="C96" s="235"/>
      <c r="D96" s="236"/>
      <c r="E96" s="237"/>
      <c r="F96" s="238"/>
      <c r="G96" s="93"/>
      <c r="H96" s="230"/>
      <c r="I96" s="231"/>
      <c r="K96" s="228"/>
      <c r="L96" s="229"/>
      <c r="N96" s="255"/>
      <c r="O96" s="255"/>
    </row>
    <row r="97" spans="1:15" ht="120.75" x14ac:dyDescent="0.25">
      <c r="A97" s="233"/>
      <c r="B97" s="72" t="s">
        <v>182</v>
      </c>
      <c r="C97" s="235"/>
      <c r="D97" s="236"/>
      <c r="E97" s="237"/>
      <c r="F97" s="238"/>
      <c r="G97" s="93"/>
      <c r="H97" s="230"/>
      <c r="I97" s="231"/>
      <c r="K97" s="228"/>
      <c r="L97" s="229"/>
      <c r="N97" s="255"/>
      <c r="O97" s="255"/>
    </row>
    <row r="98" spans="1:15" ht="30.75" customHeight="1" thickBot="1" x14ac:dyDescent="0.3">
      <c r="A98" s="234"/>
      <c r="B98" s="72" t="s">
        <v>183</v>
      </c>
      <c r="C98" s="235"/>
      <c r="D98" s="236"/>
      <c r="E98" s="237"/>
      <c r="F98" s="238"/>
      <c r="G98" s="93"/>
      <c r="H98" s="230"/>
      <c r="I98" s="231"/>
      <c r="K98" s="228"/>
      <c r="L98" s="229"/>
      <c r="N98" s="256"/>
      <c r="O98" s="256"/>
    </row>
    <row r="99" spans="1:15" ht="15.75" thickBot="1" x14ac:dyDescent="0.3">
      <c r="A99" s="6" t="s">
        <v>184</v>
      </c>
      <c r="B99" s="51" t="s">
        <v>185</v>
      </c>
      <c r="C99" s="26"/>
      <c r="D99" s="9"/>
      <c r="E99" s="111"/>
      <c r="F99" s="123"/>
      <c r="G99" s="93"/>
      <c r="H99" s="107"/>
      <c r="I99" s="108"/>
      <c r="K99" s="109"/>
      <c r="L99" s="110"/>
      <c r="N99" s="104"/>
      <c r="O99" s="104"/>
    </row>
    <row r="100" spans="1:15" ht="84" x14ac:dyDescent="0.25">
      <c r="A100" s="239" t="s">
        <v>186</v>
      </c>
      <c r="B100" s="75" t="s">
        <v>187</v>
      </c>
      <c r="C100" s="235" t="s">
        <v>60</v>
      </c>
      <c r="D100" s="236">
        <v>1</v>
      </c>
      <c r="E100" s="237">
        <v>1250000</v>
      </c>
      <c r="F100" s="238">
        <f>+D100*E100</f>
        <v>1250000</v>
      </c>
      <c r="G100" s="93"/>
      <c r="H100" s="230">
        <v>1300000</v>
      </c>
      <c r="I100" s="231">
        <f t="shared" si="9"/>
        <v>1300000</v>
      </c>
      <c r="K100" s="228">
        <v>1200000</v>
      </c>
      <c r="L100" s="229">
        <f>K100*D100</f>
        <v>1200000</v>
      </c>
      <c r="N100" s="251">
        <f t="shared" si="10"/>
        <v>1250000</v>
      </c>
      <c r="O100" s="254">
        <f t="shared" si="11"/>
        <v>1250000</v>
      </c>
    </row>
    <row r="101" spans="1:15" ht="84" x14ac:dyDescent="0.25">
      <c r="A101" s="240"/>
      <c r="B101" s="76" t="s">
        <v>188</v>
      </c>
      <c r="C101" s="235"/>
      <c r="D101" s="236"/>
      <c r="E101" s="237"/>
      <c r="F101" s="238"/>
      <c r="G101" s="93"/>
      <c r="H101" s="230"/>
      <c r="I101" s="231"/>
      <c r="K101" s="228"/>
      <c r="L101" s="229"/>
      <c r="N101" s="252"/>
      <c r="O101" s="255"/>
    </row>
    <row r="102" spans="1:15" ht="72" x14ac:dyDescent="0.25">
      <c r="A102" s="240"/>
      <c r="B102" s="76" t="s">
        <v>189</v>
      </c>
      <c r="C102" s="235"/>
      <c r="D102" s="236"/>
      <c r="E102" s="237"/>
      <c r="F102" s="238"/>
      <c r="G102" s="93"/>
      <c r="H102" s="230"/>
      <c r="I102" s="231"/>
      <c r="K102" s="228"/>
      <c r="L102" s="229"/>
      <c r="N102" s="252"/>
      <c r="O102" s="255"/>
    </row>
    <row r="103" spans="1:15" ht="60" x14ac:dyDescent="0.25">
      <c r="A103" s="240"/>
      <c r="B103" s="76" t="s">
        <v>190</v>
      </c>
      <c r="C103" s="235"/>
      <c r="D103" s="236"/>
      <c r="E103" s="237"/>
      <c r="F103" s="238"/>
      <c r="G103" s="93"/>
      <c r="H103" s="230"/>
      <c r="I103" s="231"/>
      <c r="K103" s="228"/>
      <c r="L103" s="229"/>
      <c r="N103" s="252"/>
      <c r="O103" s="255"/>
    </row>
    <row r="104" spans="1:15" ht="72" x14ac:dyDescent="0.25">
      <c r="A104" s="240"/>
      <c r="B104" s="76" t="s">
        <v>191</v>
      </c>
      <c r="C104" s="235"/>
      <c r="D104" s="236"/>
      <c r="E104" s="237"/>
      <c r="F104" s="238"/>
      <c r="G104" s="93"/>
      <c r="H104" s="230"/>
      <c r="I104" s="231"/>
      <c r="K104" s="228"/>
      <c r="L104" s="229"/>
      <c r="N104" s="252"/>
      <c r="O104" s="255"/>
    </row>
    <row r="105" spans="1:15" ht="84" x14ac:dyDescent="0.25">
      <c r="A105" s="240"/>
      <c r="B105" s="76" t="s">
        <v>192</v>
      </c>
      <c r="C105" s="235"/>
      <c r="D105" s="236"/>
      <c r="E105" s="237"/>
      <c r="F105" s="238"/>
      <c r="G105" s="93"/>
      <c r="H105" s="230"/>
      <c r="I105" s="231"/>
      <c r="K105" s="228"/>
      <c r="L105" s="229"/>
      <c r="N105" s="252"/>
      <c r="O105" s="255"/>
    </row>
    <row r="106" spans="1:15" ht="72.75" thickBot="1" x14ac:dyDescent="0.3">
      <c r="A106" s="241"/>
      <c r="B106" s="76" t="s">
        <v>193</v>
      </c>
      <c r="C106" s="235"/>
      <c r="D106" s="236"/>
      <c r="E106" s="237"/>
      <c r="F106" s="238"/>
      <c r="G106" s="93"/>
      <c r="H106" s="230"/>
      <c r="I106" s="231"/>
      <c r="K106" s="228"/>
      <c r="L106" s="229"/>
      <c r="N106" s="253"/>
      <c r="O106" s="256"/>
    </row>
    <row r="107" spans="1:15" ht="45.75" customHeight="1" thickBot="1" x14ac:dyDescent="0.3">
      <c r="A107" s="2">
        <v>4</v>
      </c>
      <c r="B107" s="74" t="s">
        <v>194</v>
      </c>
      <c r="C107" s="89"/>
      <c r="D107" s="46"/>
      <c r="E107" s="111"/>
      <c r="F107" s="118"/>
      <c r="G107" s="93"/>
      <c r="H107" s="107"/>
      <c r="I107" s="108"/>
      <c r="K107" s="109"/>
      <c r="L107" s="110"/>
      <c r="N107" s="104"/>
      <c r="O107" s="104"/>
    </row>
    <row r="108" spans="1:15" ht="24" x14ac:dyDescent="0.25">
      <c r="A108" s="15" t="s">
        <v>195</v>
      </c>
      <c r="B108" s="69" t="s">
        <v>196</v>
      </c>
      <c r="C108" s="15" t="s">
        <v>38</v>
      </c>
      <c r="D108" s="16">
        <v>28</v>
      </c>
      <c r="E108" s="105">
        <v>14000</v>
      </c>
      <c r="F108" s="124">
        <f>D108*E108</f>
        <v>392000</v>
      </c>
      <c r="G108" s="93"/>
      <c r="H108" s="107">
        <v>16500</v>
      </c>
      <c r="I108" s="108">
        <f t="shared" si="9"/>
        <v>462000</v>
      </c>
      <c r="K108" s="109">
        <v>16500</v>
      </c>
      <c r="L108" s="110">
        <f>K108*D108</f>
        <v>462000</v>
      </c>
      <c r="N108" s="104">
        <f t="shared" si="10"/>
        <v>15666.666666666666</v>
      </c>
      <c r="O108" s="104">
        <f t="shared" si="11"/>
        <v>438666.66666666669</v>
      </c>
    </row>
    <row r="109" spans="1:15" ht="24" x14ac:dyDescent="0.25">
      <c r="A109" s="15" t="s">
        <v>197</v>
      </c>
      <c r="B109" s="55" t="s">
        <v>198</v>
      </c>
      <c r="C109" s="15" t="s">
        <v>38</v>
      </c>
      <c r="D109" s="16">
        <v>28</v>
      </c>
      <c r="E109" s="105">
        <v>110000</v>
      </c>
      <c r="F109" s="124">
        <f t="shared" ref="F109:F117" si="13">D109*E109</f>
        <v>3080000</v>
      </c>
      <c r="G109" s="93"/>
      <c r="H109" s="107">
        <v>115500</v>
      </c>
      <c r="I109" s="108">
        <f t="shared" si="9"/>
        <v>3234000</v>
      </c>
      <c r="K109" s="109">
        <v>115500</v>
      </c>
      <c r="L109" s="110">
        <f t="shared" ref="L109:L117" si="14">K109*D109</f>
        <v>3234000</v>
      </c>
      <c r="N109" s="104">
        <f t="shared" si="10"/>
        <v>113666.66666666667</v>
      </c>
      <c r="O109" s="104">
        <f t="shared" si="11"/>
        <v>3182666.6666666665</v>
      </c>
    </row>
    <row r="110" spans="1:15" ht="24" x14ac:dyDescent="0.25">
      <c r="A110" s="15" t="s">
        <v>199</v>
      </c>
      <c r="B110" s="55" t="s">
        <v>200</v>
      </c>
      <c r="C110" s="15" t="s">
        <v>60</v>
      </c>
      <c r="D110" s="16">
        <v>2</v>
      </c>
      <c r="E110" s="105">
        <v>25000</v>
      </c>
      <c r="F110" s="124">
        <f t="shared" si="13"/>
        <v>50000</v>
      </c>
      <c r="G110" s="93"/>
      <c r="H110" s="107">
        <v>27500</v>
      </c>
      <c r="I110" s="108">
        <f t="shared" si="9"/>
        <v>55000</v>
      </c>
      <c r="K110" s="109">
        <v>27500</v>
      </c>
      <c r="L110" s="110">
        <f t="shared" si="14"/>
        <v>55000</v>
      </c>
      <c r="N110" s="104">
        <f t="shared" si="10"/>
        <v>26666.666666666668</v>
      </c>
      <c r="O110" s="104">
        <f t="shared" si="11"/>
        <v>53333.333333333336</v>
      </c>
    </row>
    <row r="111" spans="1:15" ht="72" x14ac:dyDescent="0.25">
      <c r="A111" s="15" t="s">
        <v>201</v>
      </c>
      <c r="B111" s="55" t="s">
        <v>202</v>
      </c>
      <c r="C111" s="15" t="s">
        <v>60</v>
      </c>
      <c r="D111" s="16">
        <v>2.6</v>
      </c>
      <c r="E111" s="105">
        <v>270000</v>
      </c>
      <c r="F111" s="124">
        <f t="shared" si="13"/>
        <v>702000</v>
      </c>
      <c r="G111" s="93"/>
      <c r="H111" s="107">
        <v>308000</v>
      </c>
      <c r="I111" s="108">
        <f t="shared" si="9"/>
        <v>800800</v>
      </c>
      <c r="K111" s="109">
        <v>308000</v>
      </c>
      <c r="L111" s="110">
        <f t="shared" si="14"/>
        <v>800800</v>
      </c>
      <c r="N111" s="104">
        <f t="shared" si="10"/>
        <v>295333.33333333331</v>
      </c>
      <c r="O111" s="104">
        <f t="shared" si="11"/>
        <v>767866.66666666663</v>
      </c>
    </row>
    <row r="112" spans="1:15" ht="24" x14ac:dyDescent="0.25">
      <c r="A112" s="15" t="s">
        <v>203</v>
      </c>
      <c r="B112" s="55" t="s">
        <v>204</v>
      </c>
      <c r="C112" s="15" t="s">
        <v>38</v>
      </c>
      <c r="D112" s="16">
        <v>10</v>
      </c>
      <c r="E112" s="105">
        <v>80000</v>
      </c>
      <c r="F112" s="124">
        <f t="shared" si="13"/>
        <v>800000</v>
      </c>
      <c r="G112" s="93"/>
      <c r="H112" s="107">
        <v>93500</v>
      </c>
      <c r="I112" s="108">
        <f t="shared" si="9"/>
        <v>935000</v>
      </c>
      <c r="K112" s="109">
        <v>93500</v>
      </c>
      <c r="L112" s="110">
        <f t="shared" si="14"/>
        <v>935000</v>
      </c>
      <c r="N112" s="104">
        <f t="shared" si="10"/>
        <v>89000</v>
      </c>
      <c r="O112" s="104">
        <f t="shared" si="11"/>
        <v>890000</v>
      </c>
    </row>
    <row r="113" spans="1:15" ht="36" x14ac:dyDescent="0.25">
      <c r="A113" s="15" t="s">
        <v>205</v>
      </c>
      <c r="B113" s="55" t="s">
        <v>206</v>
      </c>
      <c r="C113" s="15" t="s">
        <v>38</v>
      </c>
      <c r="D113" s="16">
        <v>21</v>
      </c>
      <c r="E113" s="105">
        <v>600000</v>
      </c>
      <c r="F113" s="124">
        <f t="shared" si="13"/>
        <v>12600000</v>
      </c>
      <c r="G113" s="93"/>
      <c r="H113" s="107">
        <v>715000</v>
      </c>
      <c r="I113" s="108">
        <f t="shared" si="9"/>
        <v>15015000</v>
      </c>
      <c r="K113" s="109">
        <v>715000</v>
      </c>
      <c r="L113" s="110">
        <f t="shared" si="14"/>
        <v>15015000</v>
      </c>
      <c r="N113" s="104">
        <f t="shared" si="10"/>
        <v>676666.66666666663</v>
      </c>
      <c r="O113" s="104">
        <f t="shared" si="11"/>
        <v>14210000</v>
      </c>
    </row>
    <row r="114" spans="1:15" ht="36" x14ac:dyDescent="0.25">
      <c r="A114" s="15" t="s">
        <v>207</v>
      </c>
      <c r="B114" s="55" t="s">
        <v>208</v>
      </c>
      <c r="C114" s="15" t="s">
        <v>12</v>
      </c>
      <c r="D114" s="16">
        <v>11</v>
      </c>
      <c r="E114" s="105">
        <v>250000</v>
      </c>
      <c r="F114" s="124">
        <f t="shared" si="13"/>
        <v>2750000</v>
      </c>
      <c r="G114" s="93"/>
      <c r="H114" s="107">
        <v>291500</v>
      </c>
      <c r="I114" s="108">
        <f t="shared" si="9"/>
        <v>3206500</v>
      </c>
      <c r="K114" s="109">
        <v>291500</v>
      </c>
      <c r="L114" s="110">
        <f t="shared" si="14"/>
        <v>3206500</v>
      </c>
      <c r="N114" s="104">
        <f t="shared" si="10"/>
        <v>277666.66666666669</v>
      </c>
      <c r="O114" s="104">
        <f t="shared" si="11"/>
        <v>3054333.3333333335</v>
      </c>
    </row>
    <row r="115" spans="1:15" ht="24" x14ac:dyDescent="0.25">
      <c r="A115" s="15" t="s">
        <v>209</v>
      </c>
      <c r="B115" s="55" t="s">
        <v>210</v>
      </c>
      <c r="C115" s="15" t="s">
        <v>38</v>
      </c>
      <c r="D115" s="16">
        <v>2</v>
      </c>
      <c r="E115" s="105">
        <v>420000</v>
      </c>
      <c r="F115" s="124">
        <f t="shared" si="13"/>
        <v>840000</v>
      </c>
      <c r="G115" s="93"/>
      <c r="H115" s="107">
        <v>495000</v>
      </c>
      <c r="I115" s="108">
        <f t="shared" si="9"/>
        <v>990000</v>
      </c>
      <c r="K115" s="109">
        <v>495000</v>
      </c>
      <c r="L115" s="110">
        <f t="shared" si="14"/>
        <v>990000</v>
      </c>
      <c r="N115" s="104">
        <f t="shared" si="10"/>
        <v>470000</v>
      </c>
      <c r="O115" s="104">
        <f t="shared" si="11"/>
        <v>940000</v>
      </c>
    </row>
    <row r="116" spans="1:15" ht="24" x14ac:dyDescent="0.25">
      <c r="A116" s="15" t="s">
        <v>211</v>
      </c>
      <c r="B116" s="55" t="s">
        <v>212</v>
      </c>
      <c r="C116" s="15" t="s">
        <v>38</v>
      </c>
      <c r="D116" s="16">
        <v>15</v>
      </c>
      <c r="E116" s="105">
        <v>40000</v>
      </c>
      <c r="F116" s="124">
        <f t="shared" si="13"/>
        <v>600000</v>
      </c>
      <c r="G116" s="93"/>
      <c r="H116" s="107">
        <v>49500</v>
      </c>
      <c r="I116" s="108">
        <f t="shared" si="9"/>
        <v>742500</v>
      </c>
      <c r="K116" s="109">
        <v>49500</v>
      </c>
      <c r="L116" s="110">
        <f t="shared" si="14"/>
        <v>742500</v>
      </c>
      <c r="N116" s="104">
        <f t="shared" si="10"/>
        <v>46333.333333333336</v>
      </c>
      <c r="O116" s="104">
        <f t="shared" si="11"/>
        <v>695000</v>
      </c>
    </row>
    <row r="117" spans="1:15" ht="24.75" thickBot="1" x14ac:dyDescent="0.3">
      <c r="A117" s="15" t="s">
        <v>213</v>
      </c>
      <c r="B117" s="75" t="s">
        <v>214</v>
      </c>
      <c r="C117" s="15" t="s">
        <v>12</v>
      </c>
      <c r="D117" s="16">
        <v>195</v>
      </c>
      <c r="E117" s="105">
        <v>29000</v>
      </c>
      <c r="F117" s="124">
        <f t="shared" si="13"/>
        <v>5655000</v>
      </c>
      <c r="G117" s="93"/>
      <c r="H117" s="107">
        <v>38500</v>
      </c>
      <c r="I117" s="108">
        <f t="shared" si="9"/>
        <v>7507500</v>
      </c>
      <c r="K117" s="109">
        <v>38500</v>
      </c>
      <c r="L117" s="110">
        <f t="shared" si="14"/>
        <v>7507500</v>
      </c>
      <c r="N117" s="104">
        <f t="shared" si="10"/>
        <v>35333.333333333336</v>
      </c>
      <c r="O117" s="104">
        <f t="shared" si="11"/>
        <v>6890000</v>
      </c>
    </row>
    <row r="118" spans="1:15" ht="66" customHeight="1" thickBot="1" x14ac:dyDescent="0.3">
      <c r="A118" s="2">
        <v>5</v>
      </c>
      <c r="B118" s="74" t="s">
        <v>215</v>
      </c>
      <c r="C118" s="89"/>
      <c r="D118" s="46"/>
      <c r="E118" s="111"/>
      <c r="F118" s="118"/>
      <c r="G118" s="93"/>
      <c r="H118" s="107"/>
      <c r="I118" s="108"/>
      <c r="K118" s="109"/>
      <c r="L118" s="110"/>
      <c r="N118" s="104">
        <f t="shared" si="10"/>
        <v>0</v>
      </c>
      <c r="O118" s="104">
        <f t="shared" si="11"/>
        <v>0</v>
      </c>
    </row>
    <row r="119" spans="1:15" ht="96" x14ac:dyDescent="0.25">
      <c r="A119" s="15" t="s">
        <v>216</v>
      </c>
      <c r="B119" s="69" t="s">
        <v>217</v>
      </c>
      <c r="C119" s="15" t="s">
        <v>12</v>
      </c>
      <c r="D119" s="16">
        <v>3000</v>
      </c>
      <c r="E119" s="105">
        <v>61000</v>
      </c>
      <c r="F119" s="124">
        <f>D119*E119</f>
        <v>183000000</v>
      </c>
      <c r="G119" s="93"/>
      <c r="H119" s="107">
        <v>68000</v>
      </c>
      <c r="I119" s="108">
        <f t="shared" si="9"/>
        <v>204000000</v>
      </c>
      <c r="K119" s="109">
        <v>68000</v>
      </c>
      <c r="L119" s="110">
        <f>K119*D119</f>
        <v>204000000</v>
      </c>
      <c r="N119" s="104">
        <f t="shared" si="10"/>
        <v>65666.666666666672</v>
      </c>
      <c r="O119" s="104">
        <f t="shared" si="11"/>
        <v>197000000</v>
      </c>
    </row>
    <row r="120" spans="1:15" ht="48" x14ac:dyDescent="0.25">
      <c r="A120" s="15" t="s">
        <v>218</v>
      </c>
      <c r="B120" s="55" t="s">
        <v>219</v>
      </c>
      <c r="C120" s="15" t="s">
        <v>38</v>
      </c>
      <c r="D120" s="16">
        <v>30</v>
      </c>
      <c r="E120" s="105">
        <v>8000</v>
      </c>
      <c r="F120" s="124">
        <f t="shared" ref="F120:F136" si="15">D120*E120</f>
        <v>240000</v>
      </c>
      <c r="G120" s="93"/>
      <c r="H120" s="107">
        <v>9000</v>
      </c>
      <c r="I120" s="108">
        <f t="shared" si="9"/>
        <v>270000</v>
      </c>
      <c r="K120" s="109">
        <v>9000</v>
      </c>
      <c r="L120" s="110">
        <f t="shared" ref="L120:L136" si="16">K120*D120</f>
        <v>270000</v>
      </c>
      <c r="N120" s="104">
        <f t="shared" si="10"/>
        <v>8666.6666666666661</v>
      </c>
      <c r="O120" s="104">
        <f t="shared" si="11"/>
        <v>260000</v>
      </c>
    </row>
    <row r="121" spans="1:15" ht="36" x14ac:dyDescent="0.25">
      <c r="A121" s="15" t="s">
        <v>220</v>
      </c>
      <c r="B121" s="55" t="s">
        <v>221</v>
      </c>
      <c r="C121" s="15" t="s">
        <v>38</v>
      </c>
      <c r="D121" s="16">
        <v>30</v>
      </c>
      <c r="E121" s="105">
        <v>120000</v>
      </c>
      <c r="F121" s="124">
        <f t="shared" si="15"/>
        <v>3600000</v>
      </c>
      <c r="G121" s="93"/>
      <c r="H121" s="107">
        <v>125000</v>
      </c>
      <c r="I121" s="108">
        <f t="shared" si="9"/>
        <v>3750000</v>
      </c>
      <c r="K121" s="109">
        <v>125000</v>
      </c>
      <c r="L121" s="110">
        <f t="shared" si="16"/>
        <v>3750000</v>
      </c>
      <c r="N121" s="104">
        <f t="shared" si="10"/>
        <v>123333.33333333333</v>
      </c>
      <c r="O121" s="104">
        <f t="shared" si="11"/>
        <v>3700000</v>
      </c>
    </row>
    <row r="122" spans="1:15" ht="72" x14ac:dyDescent="0.25">
      <c r="A122" s="15" t="s">
        <v>222</v>
      </c>
      <c r="B122" s="55" t="s">
        <v>223</v>
      </c>
      <c r="C122" s="15" t="s">
        <v>60</v>
      </c>
      <c r="D122" s="16">
        <v>1</v>
      </c>
      <c r="E122" s="105">
        <v>17000</v>
      </c>
      <c r="F122" s="124">
        <f t="shared" si="15"/>
        <v>17000</v>
      </c>
      <c r="G122" s="93"/>
      <c r="H122" s="107">
        <v>18000000</v>
      </c>
      <c r="I122" s="108">
        <f t="shared" si="9"/>
        <v>18000000</v>
      </c>
      <c r="K122" s="109">
        <v>18000000</v>
      </c>
      <c r="L122" s="110">
        <f t="shared" si="16"/>
        <v>18000000</v>
      </c>
      <c r="N122" s="104">
        <f t="shared" si="10"/>
        <v>12005666.666666666</v>
      </c>
      <c r="O122" s="104">
        <f t="shared" si="11"/>
        <v>12005666.666666666</v>
      </c>
    </row>
    <row r="123" spans="1:15" ht="48" x14ac:dyDescent="0.25">
      <c r="A123" s="15" t="s">
        <v>224</v>
      </c>
      <c r="B123" s="55" t="s">
        <v>225</v>
      </c>
      <c r="C123" s="15" t="s">
        <v>38</v>
      </c>
      <c r="D123" s="16">
        <v>30</v>
      </c>
      <c r="E123" s="105">
        <v>80000</v>
      </c>
      <c r="F123" s="124">
        <f t="shared" si="15"/>
        <v>2400000</v>
      </c>
      <c r="G123" s="93"/>
      <c r="H123" s="107">
        <v>80000</v>
      </c>
      <c r="I123" s="108">
        <f t="shared" si="9"/>
        <v>2400000</v>
      </c>
      <c r="K123" s="109">
        <v>80000</v>
      </c>
      <c r="L123" s="110">
        <f t="shared" si="16"/>
        <v>2400000</v>
      </c>
      <c r="N123" s="104">
        <f t="shared" si="10"/>
        <v>80000</v>
      </c>
      <c r="O123" s="104">
        <f t="shared" si="11"/>
        <v>2400000</v>
      </c>
    </row>
    <row r="124" spans="1:15" ht="24" x14ac:dyDescent="0.25">
      <c r="A124" s="15" t="s">
        <v>226</v>
      </c>
      <c r="B124" s="55" t="s">
        <v>227</v>
      </c>
      <c r="C124" s="15" t="s">
        <v>228</v>
      </c>
      <c r="D124" s="16">
        <v>55</v>
      </c>
      <c r="E124" s="105">
        <v>16000</v>
      </c>
      <c r="F124" s="124">
        <f t="shared" si="15"/>
        <v>880000</v>
      </c>
      <c r="G124" s="93"/>
      <c r="H124" s="107">
        <v>18000</v>
      </c>
      <c r="I124" s="108">
        <f t="shared" si="9"/>
        <v>990000</v>
      </c>
      <c r="K124" s="109">
        <v>18000</v>
      </c>
      <c r="L124" s="110">
        <f t="shared" si="16"/>
        <v>990000</v>
      </c>
      <c r="N124" s="104">
        <f t="shared" si="10"/>
        <v>17333.333333333332</v>
      </c>
      <c r="O124" s="104">
        <f t="shared" si="11"/>
        <v>953333.33333333337</v>
      </c>
    </row>
    <row r="125" spans="1:15" ht="207.75" customHeight="1" x14ac:dyDescent="0.25">
      <c r="A125" s="15" t="s">
        <v>229</v>
      </c>
      <c r="B125" s="55" t="s">
        <v>230</v>
      </c>
      <c r="C125" s="15" t="s">
        <v>228</v>
      </c>
      <c r="D125" s="16">
        <v>1</v>
      </c>
      <c r="E125" s="105">
        <v>1650000</v>
      </c>
      <c r="F125" s="124">
        <f t="shared" si="15"/>
        <v>1650000</v>
      </c>
      <c r="G125" s="93"/>
      <c r="H125" s="107">
        <v>1500000</v>
      </c>
      <c r="I125" s="108">
        <f t="shared" si="9"/>
        <v>1500000</v>
      </c>
      <c r="K125" s="109">
        <v>1500000</v>
      </c>
      <c r="L125" s="110">
        <f t="shared" si="16"/>
        <v>1500000</v>
      </c>
      <c r="N125" s="104">
        <f t="shared" si="10"/>
        <v>1550000</v>
      </c>
      <c r="O125" s="104">
        <f t="shared" si="11"/>
        <v>1550000</v>
      </c>
    </row>
    <row r="126" spans="1:15" ht="140.25" customHeight="1" x14ac:dyDescent="0.25">
      <c r="A126" s="15" t="s">
        <v>231</v>
      </c>
      <c r="B126" s="55" t="s">
        <v>232</v>
      </c>
      <c r="C126" s="15" t="s">
        <v>60</v>
      </c>
      <c r="D126" s="16">
        <v>1</v>
      </c>
      <c r="E126" s="105">
        <v>2800000</v>
      </c>
      <c r="F126" s="124">
        <f t="shared" si="15"/>
        <v>2800000</v>
      </c>
      <c r="G126" s="93"/>
      <c r="H126" s="107">
        <v>3000000</v>
      </c>
      <c r="I126" s="108">
        <f t="shared" si="9"/>
        <v>3000000</v>
      </c>
      <c r="K126" s="109">
        <v>3000000</v>
      </c>
      <c r="L126" s="110">
        <f t="shared" si="16"/>
        <v>3000000</v>
      </c>
      <c r="N126" s="104">
        <f t="shared" si="10"/>
        <v>2933333.3333333335</v>
      </c>
      <c r="O126" s="104">
        <f t="shared" si="11"/>
        <v>2933333.3333333335</v>
      </c>
    </row>
    <row r="127" spans="1:15" ht="57.75" customHeight="1" x14ac:dyDescent="0.25">
      <c r="A127" s="15" t="s">
        <v>233</v>
      </c>
      <c r="B127" s="55" t="s">
        <v>234</v>
      </c>
      <c r="C127" s="15" t="s">
        <v>60</v>
      </c>
      <c r="D127" s="16">
        <v>1</v>
      </c>
      <c r="E127" s="105">
        <v>1200000</v>
      </c>
      <c r="F127" s="124">
        <f t="shared" si="15"/>
        <v>1200000</v>
      </c>
      <c r="G127" s="93"/>
      <c r="H127" s="107">
        <v>1200000</v>
      </c>
      <c r="I127" s="108">
        <f t="shared" si="9"/>
        <v>1200000</v>
      </c>
      <c r="K127" s="109">
        <v>1200000</v>
      </c>
      <c r="L127" s="110">
        <f t="shared" si="16"/>
        <v>1200000</v>
      </c>
      <c r="N127" s="104">
        <f t="shared" si="10"/>
        <v>1200000</v>
      </c>
      <c r="O127" s="104">
        <f t="shared" si="11"/>
        <v>1200000</v>
      </c>
    </row>
    <row r="128" spans="1:15" ht="132" x14ac:dyDescent="0.25">
      <c r="A128" s="15" t="s">
        <v>235</v>
      </c>
      <c r="B128" s="75" t="s">
        <v>236</v>
      </c>
      <c r="C128" s="15" t="s">
        <v>60</v>
      </c>
      <c r="D128" s="16">
        <v>1</v>
      </c>
      <c r="E128" s="105">
        <v>4200000</v>
      </c>
      <c r="F128" s="124">
        <f t="shared" si="15"/>
        <v>4200000</v>
      </c>
      <c r="G128" s="93"/>
      <c r="H128" s="107">
        <v>4200000</v>
      </c>
      <c r="I128" s="108">
        <f t="shared" si="9"/>
        <v>4200000</v>
      </c>
      <c r="K128" s="109">
        <v>4200000</v>
      </c>
      <c r="L128" s="110">
        <f t="shared" si="16"/>
        <v>4200000</v>
      </c>
      <c r="N128" s="104">
        <f t="shared" si="10"/>
        <v>4200000</v>
      </c>
      <c r="O128" s="104">
        <f t="shared" si="11"/>
        <v>4200000</v>
      </c>
    </row>
    <row r="129" spans="1:15" ht="24" x14ac:dyDescent="0.25">
      <c r="A129" s="15" t="s">
        <v>237</v>
      </c>
      <c r="B129" s="55" t="s">
        <v>238</v>
      </c>
      <c r="C129" s="15" t="s">
        <v>12</v>
      </c>
      <c r="D129" s="16">
        <v>240</v>
      </c>
      <c r="E129" s="125">
        <v>25000</v>
      </c>
      <c r="F129" s="124">
        <f t="shared" si="15"/>
        <v>6000000</v>
      </c>
      <c r="G129" s="93"/>
      <c r="H129" s="107">
        <v>27000</v>
      </c>
      <c r="I129" s="108">
        <f t="shared" si="9"/>
        <v>6480000</v>
      </c>
      <c r="K129" s="109">
        <v>27000</v>
      </c>
      <c r="L129" s="110">
        <f t="shared" si="16"/>
        <v>6480000</v>
      </c>
      <c r="N129" s="104">
        <f t="shared" si="10"/>
        <v>26333.333333333332</v>
      </c>
      <c r="O129" s="104">
        <f t="shared" si="11"/>
        <v>6320000</v>
      </c>
    </row>
    <row r="130" spans="1:15" ht="24" x14ac:dyDescent="0.25">
      <c r="A130" s="15" t="s">
        <v>239</v>
      </c>
      <c r="B130" s="55" t="s">
        <v>240</v>
      </c>
      <c r="C130" s="15" t="s">
        <v>12</v>
      </c>
      <c r="D130" s="16">
        <v>800</v>
      </c>
      <c r="E130" s="125">
        <v>11000</v>
      </c>
      <c r="F130" s="124">
        <f t="shared" si="15"/>
        <v>8800000</v>
      </c>
      <c r="G130" s="93"/>
      <c r="H130" s="107">
        <v>13000</v>
      </c>
      <c r="I130" s="108">
        <f t="shared" si="9"/>
        <v>10400000</v>
      </c>
      <c r="K130" s="109">
        <v>13000</v>
      </c>
      <c r="L130" s="110">
        <f t="shared" si="16"/>
        <v>10400000</v>
      </c>
      <c r="N130" s="104">
        <f t="shared" si="10"/>
        <v>12333.333333333334</v>
      </c>
      <c r="O130" s="104">
        <f t="shared" si="11"/>
        <v>9866666.666666666</v>
      </c>
    </row>
    <row r="131" spans="1:15" ht="36" x14ac:dyDescent="0.25">
      <c r="A131" s="15" t="s">
        <v>241</v>
      </c>
      <c r="B131" s="55" t="s">
        <v>242</v>
      </c>
      <c r="C131" s="15" t="s">
        <v>60</v>
      </c>
      <c r="D131" s="16">
        <v>1</v>
      </c>
      <c r="E131" s="105">
        <v>880000</v>
      </c>
      <c r="F131" s="124">
        <f t="shared" si="15"/>
        <v>880000</v>
      </c>
      <c r="G131" s="93"/>
      <c r="H131" s="107">
        <v>1100000</v>
      </c>
      <c r="I131" s="108">
        <f t="shared" si="9"/>
        <v>1100000</v>
      </c>
      <c r="K131" s="109">
        <v>1100000</v>
      </c>
      <c r="L131" s="110">
        <f t="shared" si="16"/>
        <v>1100000</v>
      </c>
      <c r="N131" s="104">
        <f t="shared" si="10"/>
        <v>1026666.6666666666</v>
      </c>
      <c r="O131" s="104">
        <f t="shared" si="11"/>
        <v>1026666.6666666666</v>
      </c>
    </row>
    <row r="132" spans="1:15" ht="24" x14ac:dyDescent="0.25">
      <c r="A132" s="15" t="s">
        <v>243</v>
      </c>
      <c r="B132" s="55" t="s">
        <v>244</v>
      </c>
      <c r="C132" s="15" t="s">
        <v>60</v>
      </c>
      <c r="D132" s="16">
        <v>1</v>
      </c>
      <c r="E132" s="105">
        <v>60000</v>
      </c>
      <c r="F132" s="124">
        <f t="shared" si="15"/>
        <v>60000</v>
      </c>
      <c r="G132" s="93"/>
      <c r="H132" s="107">
        <v>70000</v>
      </c>
      <c r="I132" s="108">
        <f t="shared" si="9"/>
        <v>70000</v>
      </c>
      <c r="K132" s="109">
        <v>70000</v>
      </c>
      <c r="L132" s="110">
        <f t="shared" si="16"/>
        <v>70000</v>
      </c>
      <c r="N132" s="104">
        <f t="shared" si="10"/>
        <v>66666.666666666672</v>
      </c>
      <c r="O132" s="104">
        <f t="shared" si="11"/>
        <v>66666.666666666672</v>
      </c>
    </row>
    <row r="133" spans="1:15" x14ac:dyDescent="0.25">
      <c r="A133" s="15" t="s">
        <v>245</v>
      </c>
      <c r="B133" s="55" t="s">
        <v>246</v>
      </c>
      <c r="C133" s="15" t="s">
        <v>60</v>
      </c>
      <c r="D133" s="16">
        <v>3</v>
      </c>
      <c r="E133" s="105">
        <v>59000</v>
      </c>
      <c r="F133" s="124">
        <f t="shared" si="15"/>
        <v>177000</v>
      </c>
      <c r="G133" s="93"/>
      <c r="H133" s="107">
        <v>55000</v>
      </c>
      <c r="I133" s="108">
        <f t="shared" si="9"/>
        <v>165000</v>
      </c>
      <c r="K133" s="109">
        <v>55000</v>
      </c>
      <c r="L133" s="110">
        <f t="shared" si="16"/>
        <v>165000</v>
      </c>
      <c r="N133" s="104">
        <f t="shared" si="10"/>
        <v>56333.333333333336</v>
      </c>
      <c r="O133" s="104">
        <f t="shared" si="11"/>
        <v>169000</v>
      </c>
    </row>
    <row r="134" spans="1:15" x14ac:dyDescent="0.25">
      <c r="A134" s="15" t="s">
        <v>247</v>
      </c>
      <c r="B134" s="55" t="s">
        <v>248</v>
      </c>
      <c r="C134" s="15" t="s">
        <v>60</v>
      </c>
      <c r="D134" s="16">
        <v>3</v>
      </c>
      <c r="E134" s="105">
        <v>65000</v>
      </c>
      <c r="F134" s="124">
        <f t="shared" si="15"/>
        <v>195000</v>
      </c>
      <c r="G134" s="93"/>
      <c r="H134" s="107">
        <v>55000</v>
      </c>
      <c r="I134" s="108">
        <f t="shared" si="9"/>
        <v>165000</v>
      </c>
      <c r="K134" s="109">
        <v>55000</v>
      </c>
      <c r="L134" s="110">
        <f t="shared" si="16"/>
        <v>165000</v>
      </c>
      <c r="N134" s="104">
        <f t="shared" si="10"/>
        <v>58333.333333333336</v>
      </c>
      <c r="O134" s="104">
        <f t="shared" si="11"/>
        <v>175000</v>
      </c>
    </row>
    <row r="135" spans="1:15" ht="24" x14ac:dyDescent="0.25">
      <c r="A135" s="15" t="s">
        <v>249</v>
      </c>
      <c r="B135" s="55" t="s">
        <v>250</v>
      </c>
      <c r="C135" s="15" t="s">
        <v>251</v>
      </c>
      <c r="D135" s="16">
        <v>600</v>
      </c>
      <c r="E135" s="105">
        <v>65000</v>
      </c>
      <c r="F135" s="124">
        <f t="shared" si="15"/>
        <v>39000000</v>
      </c>
      <c r="G135" s="93"/>
      <c r="H135" s="107">
        <v>70000</v>
      </c>
      <c r="I135" s="108">
        <f t="shared" si="9"/>
        <v>42000000</v>
      </c>
      <c r="K135" s="109">
        <v>70000</v>
      </c>
      <c r="L135" s="110">
        <f t="shared" si="16"/>
        <v>42000000</v>
      </c>
      <c r="N135" s="104">
        <f t="shared" si="10"/>
        <v>68333.333333333328</v>
      </c>
      <c r="O135" s="104">
        <f t="shared" si="11"/>
        <v>41000000</v>
      </c>
    </row>
    <row r="136" spans="1:15" ht="24.75" thickBot="1" x14ac:dyDescent="0.3">
      <c r="A136" s="15" t="s">
        <v>252</v>
      </c>
      <c r="B136" s="55" t="s">
        <v>253</v>
      </c>
      <c r="C136" s="15" t="s">
        <v>12</v>
      </c>
      <c r="D136" s="16">
        <v>169</v>
      </c>
      <c r="E136" s="105">
        <v>25000</v>
      </c>
      <c r="F136" s="124">
        <f t="shared" si="15"/>
        <v>4225000</v>
      </c>
      <c r="G136" s="93"/>
      <c r="H136" s="107">
        <v>26000</v>
      </c>
      <c r="I136" s="108">
        <f t="shared" ref="I136:I146" si="17">D136*H136</f>
        <v>4394000</v>
      </c>
      <c r="K136" s="109">
        <v>26000</v>
      </c>
      <c r="L136" s="110">
        <f t="shared" si="16"/>
        <v>4394000</v>
      </c>
      <c r="N136" s="104">
        <f t="shared" ref="N136:N146" si="18">+(K136+H136+E136)/3</f>
        <v>25666.666666666668</v>
      </c>
      <c r="O136" s="104">
        <f t="shared" ref="O136:O155" si="19">+(L136+I136+F136)/3</f>
        <v>4337666.666666667</v>
      </c>
    </row>
    <row r="137" spans="1:15" ht="15.75" thickBot="1" x14ac:dyDescent="0.3">
      <c r="A137" s="6" t="s">
        <v>254</v>
      </c>
      <c r="B137" s="51" t="s">
        <v>255</v>
      </c>
      <c r="C137" s="89"/>
      <c r="D137" s="46"/>
      <c r="E137" s="111"/>
      <c r="F137" s="118"/>
      <c r="G137" s="93"/>
      <c r="H137" s="107"/>
      <c r="I137" s="108"/>
      <c r="K137" s="109"/>
      <c r="L137" s="110"/>
      <c r="N137" s="104">
        <f t="shared" si="18"/>
        <v>0</v>
      </c>
      <c r="O137" s="104">
        <f t="shared" si="19"/>
        <v>0</v>
      </c>
    </row>
    <row r="138" spans="1:15" ht="24" x14ac:dyDescent="0.25">
      <c r="A138" s="15" t="s">
        <v>256</v>
      </c>
      <c r="B138" s="69" t="s">
        <v>31</v>
      </c>
      <c r="C138" s="15" t="s">
        <v>12</v>
      </c>
      <c r="D138" s="16">
        <v>25</v>
      </c>
      <c r="E138" s="105">
        <v>14000</v>
      </c>
      <c r="F138" s="124">
        <f>D138*E138</f>
        <v>350000</v>
      </c>
      <c r="G138" s="93"/>
      <c r="H138" s="107">
        <v>16000</v>
      </c>
      <c r="I138" s="108">
        <f t="shared" si="17"/>
        <v>400000</v>
      </c>
      <c r="K138" s="109">
        <v>16000</v>
      </c>
      <c r="L138" s="110">
        <f>K138*D138</f>
        <v>400000</v>
      </c>
      <c r="N138" s="104">
        <f t="shared" si="18"/>
        <v>15333.333333333334</v>
      </c>
      <c r="O138" s="104">
        <f t="shared" si="19"/>
        <v>383333.33333333331</v>
      </c>
    </row>
    <row r="139" spans="1:15" ht="36" x14ac:dyDescent="0.25">
      <c r="A139" s="15"/>
      <c r="B139" s="55" t="s">
        <v>99</v>
      </c>
      <c r="C139" s="15" t="s">
        <v>12</v>
      </c>
      <c r="D139" s="16">
        <v>12</v>
      </c>
      <c r="E139" s="105">
        <v>18000</v>
      </c>
      <c r="F139" s="124">
        <f t="shared" ref="F139:F146" si="20">D139*E139</f>
        <v>216000</v>
      </c>
      <c r="G139" s="93"/>
      <c r="H139" s="107">
        <v>21000</v>
      </c>
      <c r="I139" s="108">
        <f t="shared" si="17"/>
        <v>252000</v>
      </c>
      <c r="K139" s="109">
        <v>21000</v>
      </c>
      <c r="L139" s="110">
        <f t="shared" ref="L139:L146" si="21">K139*D139</f>
        <v>252000</v>
      </c>
      <c r="N139" s="104">
        <f t="shared" si="18"/>
        <v>20000</v>
      </c>
      <c r="O139" s="104">
        <f t="shared" si="19"/>
        <v>240000</v>
      </c>
    </row>
    <row r="140" spans="1:15" ht="24" x14ac:dyDescent="0.25">
      <c r="A140" s="15" t="s">
        <v>257</v>
      </c>
      <c r="B140" s="55" t="s">
        <v>114</v>
      </c>
      <c r="C140" s="15" t="s">
        <v>12</v>
      </c>
      <c r="D140" s="16">
        <v>25</v>
      </c>
      <c r="E140" s="105">
        <v>28500</v>
      </c>
      <c r="F140" s="124">
        <f t="shared" si="20"/>
        <v>712500</v>
      </c>
      <c r="G140" s="93"/>
      <c r="H140" s="107">
        <v>33000</v>
      </c>
      <c r="I140" s="108">
        <f t="shared" si="17"/>
        <v>825000</v>
      </c>
      <c r="K140" s="109">
        <v>33000</v>
      </c>
      <c r="L140" s="110">
        <f t="shared" si="21"/>
        <v>825000</v>
      </c>
      <c r="N140" s="104">
        <f t="shared" si="18"/>
        <v>31500</v>
      </c>
      <c r="O140" s="104">
        <f t="shared" si="19"/>
        <v>787500</v>
      </c>
    </row>
    <row r="141" spans="1:15" ht="36" x14ac:dyDescent="0.25">
      <c r="A141" s="15" t="s">
        <v>258</v>
      </c>
      <c r="B141" s="55" t="s">
        <v>108</v>
      </c>
      <c r="C141" s="15" t="s">
        <v>12</v>
      </c>
      <c r="D141" s="16">
        <v>12</v>
      </c>
      <c r="E141" s="105">
        <v>29000</v>
      </c>
      <c r="F141" s="124">
        <f t="shared" si="20"/>
        <v>348000</v>
      </c>
      <c r="G141" s="93"/>
      <c r="H141" s="107">
        <v>34000</v>
      </c>
      <c r="I141" s="108">
        <f t="shared" si="17"/>
        <v>408000</v>
      </c>
      <c r="K141" s="109">
        <v>34000</v>
      </c>
      <c r="L141" s="110">
        <f t="shared" si="21"/>
        <v>408000</v>
      </c>
      <c r="N141" s="104">
        <f t="shared" si="18"/>
        <v>32333.333333333332</v>
      </c>
      <c r="O141" s="104">
        <f t="shared" si="19"/>
        <v>388000</v>
      </c>
    </row>
    <row r="142" spans="1:15" ht="48" x14ac:dyDescent="0.25">
      <c r="A142" s="15" t="s">
        <v>259</v>
      </c>
      <c r="B142" s="55" t="s">
        <v>116</v>
      </c>
      <c r="C142" s="15" t="s">
        <v>12</v>
      </c>
      <c r="D142" s="16">
        <v>25</v>
      </c>
      <c r="E142" s="105">
        <v>125000</v>
      </c>
      <c r="F142" s="124">
        <f t="shared" si="20"/>
        <v>3125000</v>
      </c>
      <c r="G142" s="93"/>
      <c r="H142" s="107">
        <v>140000</v>
      </c>
      <c r="I142" s="108">
        <f t="shared" si="17"/>
        <v>3500000</v>
      </c>
      <c r="K142" s="109">
        <v>140000</v>
      </c>
      <c r="L142" s="110">
        <f t="shared" si="21"/>
        <v>3500000</v>
      </c>
      <c r="N142" s="104">
        <f t="shared" si="18"/>
        <v>135000</v>
      </c>
      <c r="O142" s="104">
        <f t="shared" si="19"/>
        <v>3375000</v>
      </c>
    </row>
    <row r="143" spans="1:15" ht="60" x14ac:dyDescent="0.25">
      <c r="A143" s="15" t="s">
        <v>260</v>
      </c>
      <c r="B143" s="55" t="s">
        <v>261</v>
      </c>
      <c r="C143" s="15" t="s">
        <v>12</v>
      </c>
      <c r="D143" s="16">
        <v>12</v>
      </c>
      <c r="E143" s="105">
        <v>116000</v>
      </c>
      <c r="F143" s="124">
        <f t="shared" si="20"/>
        <v>1392000</v>
      </c>
      <c r="G143" s="93"/>
      <c r="H143" s="107">
        <v>130000</v>
      </c>
      <c r="I143" s="108">
        <f t="shared" si="17"/>
        <v>1560000</v>
      </c>
      <c r="K143" s="109">
        <v>130000</v>
      </c>
      <c r="L143" s="110">
        <f t="shared" si="21"/>
        <v>1560000</v>
      </c>
      <c r="N143" s="104">
        <f t="shared" si="18"/>
        <v>125333.33333333333</v>
      </c>
      <c r="O143" s="104">
        <f t="shared" si="19"/>
        <v>1504000</v>
      </c>
    </row>
    <row r="144" spans="1:15" ht="24" x14ac:dyDescent="0.25">
      <c r="A144" s="15" t="s">
        <v>262</v>
      </c>
      <c r="B144" s="55" t="s">
        <v>263</v>
      </c>
      <c r="C144" s="15" t="s">
        <v>12</v>
      </c>
      <c r="D144" s="16">
        <v>12</v>
      </c>
      <c r="E144" s="105">
        <v>118000</v>
      </c>
      <c r="F144" s="124">
        <f t="shared" si="20"/>
        <v>1416000</v>
      </c>
      <c r="G144" s="93"/>
      <c r="H144" s="107">
        <v>130000</v>
      </c>
      <c r="I144" s="108">
        <f t="shared" si="17"/>
        <v>1560000</v>
      </c>
      <c r="K144" s="109">
        <v>130000</v>
      </c>
      <c r="L144" s="110">
        <f t="shared" si="21"/>
        <v>1560000</v>
      </c>
      <c r="N144" s="104">
        <f t="shared" si="18"/>
        <v>126000</v>
      </c>
      <c r="O144" s="104">
        <f t="shared" si="19"/>
        <v>1512000</v>
      </c>
    </row>
    <row r="145" spans="1:15" x14ac:dyDescent="0.25">
      <c r="A145" s="15" t="s">
        <v>264</v>
      </c>
      <c r="B145" s="55" t="s">
        <v>265</v>
      </c>
      <c r="C145" s="15" t="s">
        <v>60</v>
      </c>
      <c r="D145" s="16">
        <v>4</v>
      </c>
      <c r="E145" s="105">
        <v>80000</v>
      </c>
      <c r="F145" s="124">
        <f t="shared" si="20"/>
        <v>320000</v>
      </c>
      <c r="G145" s="93"/>
      <c r="H145" s="107">
        <v>93000</v>
      </c>
      <c r="I145" s="108">
        <f t="shared" si="17"/>
        <v>372000</v>
      </c>
      <c r="K145" s="109">
        <v>93000</v>
      </c>
      <c r="L145" s="110">
        <f t="shared" si="21"/>
        <v>372000</v>
      </c>
      <c r="N145" s="104">
        <f t="shared" si="18"/>
        <v>88666.666666666672</v>
      </c>
      <c r="O145" s="104">
        <f t="shared" si="19"/>
        <v>354666.66666666669</v>
      </c>
    </row>
    <row r="146" spans="1:15" ht="15.75" thickBot="1" x14ac:dyDescent="0.3">
      <c r="A146" s="17" t="s">
        <v>266</v>
      </c>
      <c r="B146" s="75" t="s">
        <v>267</v>
      </c>
      <c r="C146" s="15" t="s">
        <v>12</v>
      </c>
      <c r="D146" s="16">
        <v>20</v>
      </c>
      <c r="E146" s="105">
        <v>33000</v>
      </c>
      <c r="F146" s="124">
        <f t="shared" si="20"/>
        <v>660000</v>
      </c>
      <c r="G146" s="93"/>
      <c r="H146" s="107">
        <v>38000</v>
      </c>
      <c r="I146" s="108">
        <f t="shared" si="17"/>
        <v>760000</v>
      </c>
      <c r="K146" s="109">
        <v>38000</v>
      </c>
      <c r="L146" s="110">
        <f t="shared" si="21"/>
        <v>760000</v>
      </c>
      <c r="N146" s="104">
        <f t="shared" si="18"/>
        <v>36333.333333333336</v>
      </c>
      <c r="O146" s="104">
        <f t="shared" si="19"/>
        <v>726666.66666666663</v>
      </c>
    </row>
    <row r="147" spans="1:15" ht="15.75" thickBot="1" x14ac:dyDescent="0.3">
      <c r="A147" s="63" t="s">
        <v>312</v>
      </c>
      <c r="B147" s="51" t="s">
        <v>313</v>
      </c>
      <c r="C147" s="26"/>
      <c r="D147" s="9"/>
      <c r="E147" s="126"/>
      <c r="F147" s="127"/>
      <c r="H147" s="128"/>
      <c r="I147" s="129"/>
      <c r="J147" s="130"/>
      <c r="K147" s="131"/>
      <c r="L147" s="132"/>
      <c r="N147" s="133"/>
      <c r="O147" s="133"/>
    </row>
    <row r="148" spans="1:15" ht="108" x14ac:dyDescent="0.25">
      <c r="A148" s="62" t="s">
        <v>314</v>
      </c>
      <c r="B148" s="75" t="s">
        <v>315</v>
      </c>
      <c r="C148" s="15" t="s">
        <v>12</v>
      </c>
      <c r="D148" s="16">
        <v>90</v>
      </c>
      <c r="E148" s="105">
        <v>35000</v>
      </c>
      <c r="F148" s="124">
        <f>D148*E148</f>
        <v>3150000</v>
      </c>
      <c r="H148" s="128">
        <v>40000</v>
      </c>
      <c r="I148" s="129">
        <f>H148*D148</f>
        <v>3600000</v>
      </c>
      <c r="J148" s="130"/>
      <c r="K148" s="131">
        <v>37000</v>
      </c>
      <c r="L148" s="132">
        <f>K148*D148</f>
        <v>3330000</v>
      </c>
      <c r="N148" s="133">
        <f>(E148+H148+K148)/3</f>
        <v>37333.333333333336</v>
      </c>
      <c r="O148" s="133">
        <f>(F148+I148+L148)/3</f>
        <v>3360000</v>
      </c>
    </row>
    <row r="149" spans="1:15" ht="214.5" customHeight="1" x14ac:dyDescent="0.25">
      <c r="A149" s="62" t="s">
        <v>316</v>
      </c>
      <c r="B149" s="75" t="s">
        <v>317</v>
      </c>
      <c r="C149" s="15" t="s">
        <v>12</v>
      </c>
      <c r="D149" s="16">
        <v>90</v>
      </c>
      <c r="E149" s="105">
        <v>50000</v>
      </c>
      <c r="F149" s="124">
        <f>D149*E149</f>
        <v>4500000</v>
      </c>
      <c r="H149" s="128">
        <v>50000</v>
      </c>
      <c r="I149" s="129">
        <f>H149*D149</f>
        <v>4500000</v>
      </c>
      <c r="J149" s="130"/>
      <c r="K149" s="131">
        <v>45000</v>
      </c>
      <c r="L149" s="132">
        <f t="shared" ref="L149:L150" si="22">K149*D149</f>
        <v>4050000</v>
      </c>
      <c r="N149" s="133">
        <f t="shared" ref="N149:O150" si="23">(E149+H149+K149)/3</f>
        <v>48333.333333333336</v>
      </c>
      <c r="O149" s="133">
        <f t="shared" si="23"/>
        <v>4350000</v>
      </c>
    </row>
    <row r="150" spans="1:15" ht="23.25" customHeight="1" thickBot="1" x14ac:dyDescent="0.3">
      <c r="A150" s="62" t="s">
        <v>318</v>
      </c>
      <c r="B150" s="75" t="s">
        <v>319</v>
      </c>
      <c r="C150" s="90" t="s">
        <v>12</v>
      </c>
      <c r="D150" s="91">
        <v>200</v>
      </c>
      <c r="E150" s="134">
        <v>45000</v>
      </c>
      <c r="F150" s="135">
        <f t="shared" ref="F150" si="24">D150*E150</f>
        <v>9000000</v>
      </c>
      <c r="H150" s="136">
        <v>45000</v>
      </c>
      <c r="I150" s="137">
        <f>H150*D150</f>
        <v>9000000</v>
      </c>
      <c r="J150" s="130"/>
      <c r="K150" s="131">
        <v>48000</v>
      </c>
      <c r="L150" s="132">
        <f t="shared" si="22"/>
        <v>9600000</v>
      </c>
      <c r="N150" s="133">
        <f t="shared" si="23"/>
        <v>46000</v>
      </c>
      <c r="O150" s="133">
        <f t="shared" si="23"/>
        <v>9200000</v>
      </c>
    </row>
    <row r="151" spans="1:15" ht="15.75" thickBot="1" x14ac:dyDescent="0.3">
      <c r="A151" s="18"/>
      <c r="B151" s="19"/>
      <c r="C151" s="78"/>
      <c r="D151" s="78"/>
      <c r="E151" s="138"/>
      <c r="F151" s="139"/>
      <c r="H151" s="140"/>
      <c r="I151" s="141"/>
      <c r="K151" s="142"/>
      <c r="L151" s="143"/>
    </row>
    <row r="152" spans="1:15" ht="16.5" thickBot="1" x14ac:dyDescent="0.3">
      <c r="A152" s="20"/>
      <c r="B152" s="21" t="s">
        <v>268</v>
      </c>
      <c r="C152" s="21"/>
      <c r="D152" s="21"/>
      <c r="E152" s="144"/>
      <c r="F152" s="145">
        <f>SUM(F7:F150)</f>
        <v>866384200</v>
      </c>
      <c r="H152" s="146"/>
      <c r="I152" s="145">
        <f>SUM(I7:I150)</f>
        <v>947700200</v>
      </c>
      <c r="K152" s="147"/>
      <c r="L152" s="148">
        <f>SUM(L7:L150)</f>
        <v>1013720390</v>
      </c>
      <c r="N152" s="149"/>
      <c r="O152" s="150">
        <f t="shared" si="19"/>
        <v>942601596.66666663</v>
      </c>
    </row>
    <row r="153" spans="1:15" x14ac:dyDescent="0.25">
      <c r="A153" s="22"/>
      <c r="B153" s="23" t="s">
        <v>269</v>
      </c>
      <c r="C153" s="24">
        <v>0.15</v>
      </c>
      <c r="D153" s="25"/>
      <c r="E153" s="151"/>
      <c r="F153" s="152">
        <f>F152*C153</f>
        <v>129957630</v>
      </c>
      <c r="H153" s="217"/>
      <c r="I153" s="154">
        <f>C153*I152</f>
        <v>142155030</v>
      </c>
      <c r="K153" s="216"/>
      <c r="L153" s="143">
        <f>L152*C153</f>
        <v>152058058.5</v>
      </c>
      <c r="N153" s="155"/>
      <c r="O153" s="156">
        <f t="shared" si="19"/>
        <v>141390239.5</v>
      </c>
    </row>
    <row r="154" spans="1:15" x14ac:dyDescent="0.25">
      <c r="A154" s="26"/>
      <c r="B154" s="27" t="s">
        <v>270</v>
      </c>
      <c r="C154" s="28">
        <v>0.05</v>
      </c>
      <c r="D154" s="29"/>
      <c r="E154" s="157"/>
      <c r="F154" s="158">
        <f>F152*C154</f>
        <v>43319210</v>
      </c>
      <c r="H154" s="216"/>
      <c r="I154" s="143">
        <f>C154*I152</f>
        <v>47385010</v>
      </c>
      <c r="K154" s="216"/>
      <c r="L154" s="143">
        <f>L152*C154</f>
        <v>50686019.5</v>
      </c>
      <c r="N154" s="142"/>
      <c r="O154" s="159">
        <f t="shared" si="19"/>
        <v>47130079.833333336</v>
      </c>
    </row>
    <row r="155" spans="1:15" x14ac:dyDescent="0.25">
      <c r="A155" s="26"/>
      <c r="B155" s="27" t="s">
        <v>271</v>
      </c>
      <c r="C155" s="28">
        <v>0.1</v>
      </c>
      <c r="D155" s="29"/>
      <c r="E155" s="157"/>
      <c r="F155" s="158">
        <f>F152*C155</f>
        <v>86638420</v>
      </c>
      <c r="H155" s="216"/>
      <c r="I155" s="143">
        <f>C155*I152</f>
        <v>94770020</v>
      </c>
      <c r="K155" s="216"/>
      <c r="L155" s="143">
        <f>L152*C155</f>
        <v>101372039</v>
      </c>
      <c r="N155" s="142"/>
      <c r="O155" s="159">
        <f t="shared" si="19"/>
        <v>94260159.666666672</v>
      </c>
    </row>
    <row r="156" spans="1:15" ht="15.75" thickBot="1" x14ac:dyDescent="0.3">
      <c r="A156" s="30"/>
      <c r="B156" s="31" t="s">
        <v>272</v>
      </c>
      <c r="C156" s="32">
        <v>0.19</v>
      </c>
      <c r="D156" s="33"/>
      <c r="E156" s="160"/>
      <c r="F156" s="161">
        <f>F155*C156</f>
        <v>16461299.800000001</v>
      </c>
      <c r="H156" s="218"/>
      <c r="I156" s="163">
        <f>C156*I155</f>
        <v>18006303.800000001</v>
      </c>
      <c r="K156" s="216"/>
      <c r="L156" s="143">
        <f>L155*C156</f>
        <v>19260687.41</v>
      </c>
      <c r="N156" s="162"/>
      <c r="O156" s="164">
        <f>+(L156+I156+F156)/3</f>
        <v>17909430.33666667</v>
      </c>
    </row>
    <row r="157" spans="1:15" ht="16.5" thickBot="1" x14ac:dyDescent="0.3">
      <c r="A157" s="20"/>
      <c r="B157" s="21" t="s">
        <v>273</v>
      </c>
      <c r="C157" s="21"/>
      <c r="D157" s="21"/>
      <c r="E157" s="144"/>
      <c r="F157" s="165">
        <f>SUM(F152:F156)</f>
        <v>1142760759.8</v>
      </c>
      <c r="H157" s="166"/>
      <c r="I157" s="165">
        <f>SUM(I152:I156)</f>
        <v>1250016563.8</v>
      </c>
      <c r="K157" s="167"/>
      <c r="L157" s="168">
        <f>SUM(L152:L156)</f>
        <v>1337097194.4100001</v>
      </c>
      <c r="N157" s="169"/>
      <c r="O157" s="165">
        <f>+(F157+I157+L157)/3</f>
        <v>1243291506.0033333</v>
      </c>
    </row>
    <row r="158" spans="1:15" ht="16.5" thickBot="1" x14ac:dyDescent="0.3">
      <c r="A158" s="66"/>
      <c r="B158" s="66"/>
      <c r="C158" s="66"/>
      <c r="D158" s="66"/>
      <c r="E158" s="170"/>
      <c r="F158" s="171"/>
      <c r="G158" s="172"/>
      <c r="H158" s="173"/>
      <c r="I158" s="171"/>
      <c r="J158" s="172"/>
      <c r="K158" s="174"/>
      <c r="L158" s="171"/>
      <c r="M158" s="172"/>
      <c r="N158" s="174"/>
      <c r="O158" s="171"/>
    </row>
    <row r="159" spans="1:15" ht="16.5" thickBot="1" x14ac:dyDescent="0.3">
      <c r="A159" s="34"/>
      <c r="B159" s="67" t="s">
        <v>320</v>
      </c>
      <c r="C159" s="68"/>
      <c r="D159" s="68"/>
      <c r="E159" s="175"/>
      <c r="F159" s="176"/>
      <c r="G159" s="172"/>
      <c r="H159" s="173"/>
      <c r="I159" s="171"/>
      <c r="J159" s="172"/>
      <c r="K159" s="174"/>
      <c r="L159" s="171"/>
      <c r="M159" s="172"/>
      <c r="N159" s="174"/>
      <c r="O159" s="171"/>
    </row>
    <row r="160" spans="1:15" ht="60.75" thickBot="1" x14ac:dyDescent="0.3">
      <c r="A160" s="47"/>
      <c r="B160" s="14" t="s">
        <v>321</v>
      </c>
      <c r="C160" s="13" t="s">
        <v>60</v>
      </c>
      <c r="D160" s="13">
        <v>1</v>
      </c>
      <c r="E160" s="177">
        <v>6000000</v>
      </c>
      <c r="F160" s="178">
        <f>D160*E160</f>
        <v>6000000</v>
      </c>
      <c r="G160" s="172"/>
      <c r="H160" s="179">
        <v>6500000</v>
      </c>
      <c r="I160" s="180">
        <f>H160*$D$160</f>
        <v>6500000</v>
      </c>
      <c r="J160" s="172"/>
      <c r="K160" s="179">
        <v>6000000</v>
      </c>
      <c r="L160" s="180">
        <f>K160*D160</f>
        <v>6000000</v>
      </c>
      <c r="M160" s="172"/>
      <c r="N160" s="179">
        <f>(F160+I160+L160)/3</f>
        <v>6166666.666666667</v>
      </c>
      <c r="O160" s="180">
        <f>N160*D160</f>
        <v>6166666.666666667</v>
      </c>
    </row>
    <row r="161" spans="1:15" ht="15.75" thickBot="1" x14ac:dyDescent="0.3">
      <c r="A161" s="70"/>
      <c r="B161" s="54" t="s">
        <v>274</v>
      </c>
      <c r="C161" s="71"/>
      <c r="D161" s="71"/>
      <c r="E161" s="181"/>
      <c r="F161" s="182"/>
      <c r="H161" s="183"/>
      <c r="I161" s="183"/>
      <c r="J161" s="183"/>
      <c r="K161" s="183"/>
      <c r="L161" s="183"/>
      <c r="M161" s="183"/>
      <c r="N161" s="184"/>
      <c r="O161" s="184"/>
    </row>
    <row r="162" spans="1:15" ht="36.75" thickBot="1" x14ac:dyDescent="0.3">
      <c r="A162" s="35"/>
      <c r="B162" s="69" t="s">
        <v>275</v>
      </c>
      <c r="C162" s="65" t="s">
        <v>60</v>
      </c>
      <c r="D162" s="64">
        <v>1</v>
      </c>
      <c r="E162" s="177">
        <v>11000000</v>
      </c>
      <c r="F162" s="178">
        <f>D162*E162</f>
        <v>11000000</v>
      </c>
      <c r="H162" s="185">
        <v>12000000</v>
      </c>
      <c r="I162" s="186">
        <f>D162*H162</f>
        <v>12000000</v>
      </c>
      <c r="K162" s="185">
        <v>12000000</v>
      </c>
      <c r="L162" s="180">
        <f>K162*D162</f>
        <v>12000000</v>
      </c>
      <c r="N162" s="185">
        <f>+(E162+H162+K162)/3</f>
        <v>11666666.666666666</v>
      </c>
      <c r="O162" s="180">
        <f>N162*D162</f>
        <v>11666666.666666666</v>
      </c>
    </row>
    <row r="163" spans="1:15" x14ac:dyDescent="0.25">
      <c r="A163" s="36"/>
      <c r="B163" s="55" t="s">
        <v>276</v>
      </c>
      <c r="C163" s="15"/>
      <c r="D163" s="16"/>
      <c r="E163" s="187"/>
      <c r="F163" s="188"/>
      <c r="H163" s="189"/>
      <c r="I163" s="190"/>
      <c r="K163" s="189"/>
      <c r="L163" s="190"/>
      <c r="N163" s="189"/>
      <c r="O163" s="190"/>
    </row>
    <row r="164" spans="1:15" ht="15.75" thickBot="1" x14ac:dyDescent="0.3">
      <c r="A164" s="36"/>
      <c r="B164" s="55" t="s">
        <v>277</v>
      </c>
      <c r="C164" s="15"/>
      <c r="D164" s="16"/>
      <c r="E164" s="187"/>
      <c r="F164" s="188"/>
      <c r="H164" s="189"/>
      <c r="I164" s="190"/>
      <c r="K164" s="189"/>
      <c r="L164" s="190"/>
      <c r="N164" s="189"/>
      <c r="O164" s="190"/>
    </row>
    <row r="165" spans="1:15" ht="15.75" thickBot="1" x14ac:dyDescent="0.3">
      <c r="A165" s="37"/>
      <c r="B165" s="54" t="s">
        <v>278</v>
      </c>
      <c r="C165" s="59"/>
      <c r="D165" s="48"/>
      <c r="E165" s="191"/>
      <c r="F165" s="192"/>
      <c r="H165" s="193"/>
      <c r="I165" s="192"/>
      <c r="K165" s="193"/>
      <c r="L165" s="194"/>
      <c r="N165" s="193"/>
      <c r="O165" s="194"/>
    </row>
    <row r="166" spans="1:15" ht="24.75" thickBot="1" x14ac:dyDescent="0.3">
      <c r="A166" s="35"/>
      <c r="B166" s="55" t="s">
        <v>279</v>
      </c>
      <c r="C166" s="15" t="s">
        <v>60</v>
      </c>
      <c r="D166" s="16">
        <v>1</v>
      </c>
      <c r="E166" s="187">
        <v>4800000</v>
      </c>
      <c r="F166" s="188">
        <f>D166*E166</f>
        <v>4800000</v>
      </c>
      <c r="H166" s="189">
        <v>5000000</v>
      </c>
      <c r="I166" s="190">
        <f>D166*H166</f>
        <v>5000000</v>
      </c>
      <c r="K166" s="189">
        <v>5000000</v>
      </c>
      <c r="L166" s="180">
        <f>K166*D166</f>
        <v>5000000</v>
      </c>
      <c r="N166" s="189">
        <f>+(E166+H166+K166)/3</f>
        <v>4933333.333333333</v>
      </c>
      <c r="O166" s="180">
        <f>N166*D166</f>
        <v>4933333.333333333</v>
      </c>
    </row>
    <row r="167" spans="1:15" x14ac:dyDescent="0.25">
      <c r="A167" s="36"/>
      <c r="B167" s="55" t="s">
        <v>280</v>
      </c>
      <c r="C167" s="15"/>
      <c r="D167" s="16"/>
      <c r="E167" s="187"/>
      <c r="F167" s="188"/>
      <c r="H167" s="189"/>
      <c r="I167" s="190"/>
      <c r="K167" s="189"/>
      <c r="L167" s="190"/>
      <c r="N167" s="189"/>
      <c r="O167" s="190"/>
    </row>
    <row r="168" spans="1:15" ht="15.75" thickBot="1" x14ac:dyDescent="0.3">
      <c r="A168" s="36"/>
      <c r="B168" s="55" t="s">
        <v>281</v>
      </c>
      <c r="C168" s="15"/>
      <c r="D168" s="16"/>
      <c r="E168" s="187"/>
      <c r="F168" s="188"/>
      <c r="H168" s="189"/>
      <c r="I168" s="190"/>
      <c r="K168" s="189"/>
      <c r="L168" s="190"/>
      <c r="N168" s="189"/>
      <c r="O168" s="190"/>
    </row>
    <row r="169" spans="1:15" ht="15.75" thickBot="1" x14ac:dyDescent="0.3">
      <c r="A169" s="37"/>
      <c r="B169" s="54" t="s">
        <v>282</v>
      </c>
      <c r="C169" s="59"/>
      <c r="D169" s="48"/>
      <c r="E169" s="191"/>
      <c r="F169" s="192"/>
      <c r="H169" s="193"/>
      <c r="I169" s="194"/>
      <c r="K169" s="193"/>
      <c r="L169" s="194"/>
      <c r="N169" s="193"/>
      <c r="O169" s="194"/>
    </row>
    <row r="170" spans="1:15" ht="48.75" thickBot="1" x14ac:dyDescent="0.3">
      <c r="A170" s="35"/>
      <c r="B170" s="55" t="s">
        <v>283</v>
      </c>
      <c r="C170" s="15" t="s">
        <v>60</v>
      </c>
      <c r="D170" s="16">
        <v>1</v>
      </c>
      <c r="E170" s="187">
        <v>5800000</v>
      </c>
      <c r="F170" s="188">
        <f>D170*E170</f>
        <v>5800000</v>
      </c>
      <c r="H170" s="189">
        <v>6000000</v>
      </c>
      <c r="I170" s="190">
        <f t="shared" ref="I170:I193" si="25">D170*H170</f>
        <v>6000000</v>
      </c>
      <c r="K170" s="189">
        <v>6000000</v>
      </c>
      <c r="L170" s="180">
        <f>K170*D170</f>
        <v>6000000</v>
      </c>
      <c r="N170" s="189">
        <f>+(E170+H170+K170)/3</f>
        <v>5933333.333333333</v>
      </c>
      <c r="O170" s="180">
        <f>N170*D170</f>
        <v>5933333.333333333</v>
      </c>
    </row>
    <row r="171" spans="1:15" x14ac:dyDescent="0.25">
      <c r="A171" s="36"/>
      <c r="B171" s="55" t="s">
        <v>284</v>
      </c>
      <c r="C171" s="15"/>
      <c r="D171" s="16"/>
      <c r="E171" s="187"/>
      <c r="F171" s="188"/>
      <c r="H171" s="189"/>
      <c r="I171" s="190"/>
      <c r="K171" s="189"/>
      <c r="L171" s="190"/>
      <c r="N171" s="189"/>
      <c r="O171" s="190"/>
    </row>
    <row r="172" spans="1:15" ht="15.75" thickBot="1" x14ac:dyDescent="0.3">
      <c r="A172" s="36"/>
      <c r="B172" s="55" t="s">
        <v>285</v>
      </c>
      <c r="C172" s="15"/>
      <c r="D172" s="16"/>
      <c r="E172" s="187"/>
      <c r="F172" s="188"/>
      <c r="H172" s="189"/>
      <c r="I172" s="190"/>
      <c r="K172" s="189"/>
      <c r="L172" s="190"/>
      <c r="N172" s="189"/>
      <c r="O172" s="190"/>
    </row>
    <row r="173" spans="1:15" ht="15.75" thickBot="1" x14ac:dyDescent="0.3">
      <c r="A173" s="37"/>
      <c r="B173" s="54" t="s">
        <v>286</v>
      </c>
      <c r="C173" s="59"/>
      <c r="D173" s="48"/>
      <c r="E173" s="191"/>
      <c r="F173" s="192"/>
      <c r="H173" s="193"/>
      <c r="I173" s="194"/>
      <c r="K173" s="193"/>
      <c r="L173" s="194"/>
      <c r="N173" s="193"/>
      <c r="O173" s="194"/>
    </row>
    <row r="174" spans="1:15" ht="24.75" thickBot="1" x14ac:dyDescent="0.3">
      <c r="A174" s="35"/>
      <c r="B174" s="55" t="s">
        <v>287</v>
      </c>
      <c r="C174" s="15" t="s">
        <v>60</v>
      </c>
      <c r="D174" s="16">
        <v>1</v>
      </c>
      <c r="E174" s="187">
        <v>2000000</v>
      </c>
      <c r="F174" s="188">
        <f>D174*E174</f>
        <v>2000000</v>
      </c>
      <c r="H174" s="189">
        <v>2300000</v>
      </c>
      <c r="I174" s="190">
        <f t="shared" si="25"/>
        <v>2300000</v>
      </c>
      <c r="K174" s="189">
        <v>2300000</v>
      </c>
      <c r="L174" s="180">
        <f>K174*D174</f>
        <v>2300000</v>
      </c>
      <c r="N174" s="189">
        <f>+(E174+H174+K174)/3</f>
        <v>2200000</v>
      </c>
      <c r="O174" s="180">
        <f>N174*D174</f>
        <v>2200000</v>
      </c>
    </row>
    <row r="175" spans="1:15" x14ac:dyDescent="0.25">
      <c r="A175" s="36"/>
      <c r="B175" s="55" t="s">
        <v>288</v>
      </c>
      <c r="C175" s="15"/>
      <c r="D175" s="16"/>
      <c r="E175" s="187"/>
      <c r="F175" s="188"/>
      <c r="H175" s="189"/>
      <c r="I175" s="190"/>
      <c r="K175" s="189"/>
      <c r="L175" s="190"/>
      <c r="N175" s="189"/>
      <c r="O175" s="190"/>
    </row>
    <row r="176" spans="1:15" ht="15.75" thickBot="1" x14ac:dyDescent="0.3">
      <c r="A176" s="36"/>
      <c r="B176" s="55" t="s">
        <v>289</v>
      </c>
      <c r="C176" s="15"/>
      <c r="D176" s="16"/>
      <c r="E176" s="187"/>
      <c r="F176" s="188"/>
      <c r="H176" s="189"/>
      <c r="I176" s="190"/>
      <c r="K176" s="189"/>
      <c r="L176" s="190"/>
      <c r="N176" s="189"/>
      <c r="O176" s="190"/>
    </row>
    <row r="177" spans="1:15" ht="15.75" thickBot="1" x14ac:dyDescent="0.3">
      <c r="A177" s="37"/>
      <c r="B177" s="54" t="s">
        <v>290</v>
      </c>
      <c r="C177" s="59"/>
      <c r="D177" s="48"/>
      <c r="E177" s="191"/>
      <c r="F177" s="192"/>
      <c r="H177" s="193"/>
      <c r="I177" s="194"/>
      <c r="K177" s="193"/>
      <c r="L177" s="194"/>
      <c r="N177" s="193"/>
      <c r="O177" s="194"/>
    </row>
    <row r="178" spans="1:15" ht="24.75" thickBot="1" x14ac:dyDescent="0.3">
      <c r="A178" s="35"/>
      <c r="B178" s="55" t="s">
        <v>291</v>
      </c>
      <c r="C178" s="15" t="s">
        <v>60</v>
      </c>
      <c r="D178" s="16">
        <v>1</v>
      </c>
      <c r="E178" s="187">
        <v>2600000</v>
      </c>
      <c r="F178" s="188">
        <f>D178*E178</f>
        <v>2600000</v>
      </c>
      <c r="H178" s="189">
        <v>3000000</v>
      </c>
      <c r="I178" s="190">
        <f t="shared" si="25"/>
        <v>3000000</v>
      </c>
      <c r="K178" s="189">
        <v>3000000</v>
      </c>
      <c r="L178" s="180">
        <f>K178*D178</f>
        <v>3000000</v>
      </c>
      <c r="N178" s="189">
        <f>+(E178+H178+K178)/3</f>
        <v>2866666.6666666665</v>
      </c>
      <c r="O178" s="180">
        <f>N178*D178</f>
        <v>2866666.6666666665</v>
      </c>
    </row>
    <row r="179" spans="1:15" ht="15.75" thickBot="1" x14ac:dyDescent="0.3">
      <c r="A179" s="36"/>
      <c r="B179" s="55" t="s">
        <v>292</v>
      </c>
      <c r="C179" s="15"/>
      <c r="D179" s="16"/>
      <c r="E179" s="187"/>
      <c r="F179" s="188"/>
      <c r="H179" s="189"/>
      <c r="I179" s="190"/>
      <c r="K179" s="189"/>
      <c r="L179" s="190"/>
      <c r="N179" s="189"/>
      <c r="O179" s="190"/>
    </row>
    <row r="180" spans="1:15" ht="15.75" thickBot="1" x14ac:dyDescent="0.3">
      <c r="A180" s="37"/>
      <c r="B180" s="54" t="s">
        <v>293</v>
      </c>
      <c r="C180" s="59"/>
      <c r="D180" s="48"/>
      <c r="E180" s="191"/>
      <c r="F180" s="192"/>
      <c r="H180" s="193"/>
      <c r="I180" s="194"/>
      <c r="K180" s="193"/>
      <c r="L180" s="194"/>
      <c r="N180" s="193"/>
      <c r="O180" s="194"/>
    </row>
    <row r="181" spans="1:15" ht="36.75" thickBot="1" x14ac:dyDescent="0.3">
      <c r="A181" s="35"/>
      <c r="B181" s="55" t="s">
        <v>294</v>
      </c>
      <c r="C181" s="15" t="s">
        <v>60</v>
      </c>
      <c r="D181" s="16">
        <v>1</v>
      </c>
      <c r="E181" s="187">
        <v>5200000</v>
      </c>
      <c r="F181" s="188">
        <f>D181*E181</f>
        <v>5200000</v>
      </c>
      <c r="H181" s="189">
        <v>6000000</v>
      </c>
      <c r="I181" s="190">
        <f t="shared" si="25"/>
        <v>6000000</v>
      </c>
      <c r="K181" s="189">
        <v>6000000</v>
      </c>
      <c r="L181" s="180">
        <f>K181*D181</f>
        <v>6000000</v>
      </c>
      <c r="N181" s="189">
        <f>+(E181+H181+K181)/3</f>
        <v>5733333.333333333</v>
      </c>
      <c r="O181" s="180">
        <f>N181*D181</f>
        <v>5733333.333333333</v>
      </c>
    </row>
    <row r="182" spans="1:15" ht="15.75" thickBot="1" x14ac:dyDescent="0.3">
      <c r="A182" s="36"/>
      <c r="B182" s="55" t="s">
        <v>295</v>
      </c>
      <c r="C182" s="15"/>
      <c r="D182" s="16"/>
      <c r="E182" s="187"/>
      <c r="F182" s="188"/>
      <c r="H182" s="189"/>
      <c r="I182" s="190"/>
      <c r="K182" s="189"/>
      <c r="L182" s="190"/>
      <c r="N182" s="189"/>
      <c r="O182" s="190"/>
    </row>
    <row r="183" spans="1:15" ht="15.75" thickBot="1" x14ac:dyDescent="0.3">
      <c r="A183" s="37"/>
      <c r="B183" s="54" t="s">
        <v>296</v>
      </c>
      <c r="C183" s="59"/>
      <c r="D183" s="48"/>
      <c r="E183" s="191"/>
      <c r="F183" s="192"/>
      <c r="H183" s="193"/>
      <c r="I183" s="194"/>
      <c r="K183" s="193"/>
      <c r="L183" s="194"/>
      <c r="N183" s="193"/>
      <c r="O183" s="194"/>
    </row>
    <row r="184" spans="1:15" ht="24.75" thickBot="1" x14ac:dyDescent="0.3">
      <c r="A184" s="35"/>
      <c r="B184" s="55" t="s">
        <v>297</v>
      </c>
      <c r="C184" s="15" t="s">
        <v>60</v>
      </c>
      <c r="D184" s="16">
        <v>1</v>
      </c>
      <c r="E184" s="187">
        <v>2800000</v>
      </c>
      <c r="F184" s="188">
        <f>D184*E184</f>
        <v>2800000</v>
      </c>
      <c r="H184" s="189">
        <v>3500000</v>
      </c>
      <c r="I184" s="190">
        <f t="shared" si="25"/>
        <v>3500000</v>
      </c>
      <c r="K184" s="189">
        <v>3500000</v>
      </c>
      <c r="L184" s="180">
        <f>K184*D184</f>
        <v>3500000</v>
      </c>
      <c r="N184" s="189">
        <f>+(E184+H184+K184)/3</f>
        <v>3266666.6666666665</v>
      </c>
      <c r="O184" s="180">
        <f>N184*D184</f>
        <v>3266666.6666666665</v>
      </c>
    </row>
    <row r="185" spans="1:15" x14ac:dyDescent="0.25">
      <c r="A185" s="36"/>
      <c r="B185" s="55" t="s">
        <v>298</v>
      </c>
      <c r="C185" s="15"/>
      <c r="D185" s="16"/>
      <c r="E185" s="187"/>
      <c r="F185" s="188"/>
      <c r="H185" s="189"/>
      <c r="I185" s="190"/>
      <c r="K185" s="189"/>
      <c r="L185" s="190"/>
      <c r="N185" s="189"/>
      <c r="O185" s="190"/>
    </row>
    <row r="186" spans="1:15" ht="15.75" thickBot="1" x14ac:dyDescent="0.3">
      <c r="A186" s="36"/>
      <c r="B186" s="55" t="s">
        <v>299</v>
      </c>
      <c r="C186" s="15"/>
      <c r="D186" s="16"/>
      <c r="E186" s="187"/>
      <c r="F186" s="188"/>
      <c r="H186" s="189"/>
      <c r="I186" s="190"/>
      <c r="K186" s="189"/>
      <c r="L186" s="190"/>
      <c r="N186" s="189"/>
      <c r="O186" s="190"/>
    </row>
    <row r="187" spans="1:15" ht="15.75" thickBot="1" x14ac:dyDescent="0.3">
      <c r="A187" s="37"/>
      <c r="B187" s="54" t="s">
        <v>300</v>
      </c>
      <c r="C187" s="59"/>
      <c r="D187" s="48"/>
      <c r="E187" s="191"/>
      <c r="F187" s="192"/>
      <c r="H187" s="193"/>
      <c r="I187" s="194"/>
      <c r="K187" s="193"/>
      <c r="L187" s="194"/>
      <c r="N187" s="193"/>
      <c r="O187" s="194"/>
    </row>
    <row r="188" spans="1:15" ht="15.75" thickBot="1" x14ac:dyDescent="0.3">
      <c r="A188" s="35"/>
      <c r="B188" s="55" t="s">
        <v>301</v>
      </c>
      <c r="C188" s="15" t="s">
        <v>60</v>
      </c>
      <c r="D188" s="16">
        <v>1</v>
      </c>
      <c r="E188" s="187">
        <v>135000</v>
      </c>
      <c r="F188" s="188">
        <f>D188*E188</f>
        <v>135000</v>
      </c>
      <c r="H188" s="189">
        <v>150000</v>
      </c>
      <c r="I188" s="190">
        <f t="shared" si="25"/>
        <v>150000</v>
      </c>
      <c r="K188" s="189">
        <v>150000</v>
      </c>
      <c r="L188" s="180">
        <f>K188*D188</f>
        <v>150000</v>
      </c>
      <c r="N188" s="189">
        <f>+(E188+H188+K188)/3</f>
        <v>145000</v>
      </c>
      <c r="O188" s="180">
        <f>N188*D188</f>
        <v>145000</v>
      </c>
    </row>
    <row r="189" spans="1:15" ht="15.75" thickBot="1" x14ac:dyDescent="0.3">
      <c r="A189" s="36"/>
      <c r="B189" s="55" t="s">
        <v>302</v>
      </c>
      <c r="C189" s="15"/>
      <c r="D189" s="16"/>
      <c r="E189" s="187"/>
      <c r="F189" s="188"/>
      <c r="H189" s="189"/>
      <c r="I189" s="190"/>
      <c r="K189" s="189"/>
      <c r="L189" s="190"/>
      <c r="N189" s="189"/>
      <c r="O189" s="190"/>
    </row>
    <row r="190" spans="1:15" ht="15.75" thickBot="1" x14ac:dyDescent="0.3">
      <c r="A190" s="37"/>
      <c r="B190" s="54" t="s">
        <v>303</v>
      </c>
      <c r="C190" s="59"/>
      <c r="D190" s="48"/>
      <c r="E190" s="191"/>
      <c r="F190" s="192"/>
      <c r="H190" s="193"/>
      <c r="I190" s="194"/>
      <c r="K190" s="193"/>
      <c r="L190" s="194"/>
      <c r="N190" s="193"/>
      <c r="O190" s="194"/>
    </row>
    <row r="191" spans="1:15" ht="36.75" thickBot="1" x14ac:dyDescent="0.3">
      <c r="A191" s="38"/>
      <c r="B191" s="55" t="s">
        <v>304</v>
      </c>
      <c r="C191" s="15" t="s">
        <v>60</v>
      </c>
      <c r="D191" s="16">
        <v>2</v>
      </c>
      <c r="E191" s="187">
        <v>4600000</v>
      </c>
      <c r="F191" s="188">
        <f>D191*E191</f>
        <v>9200000</v>
      </c>
      <c r="H191" s="189">
        <v>4000000</v>
      </c>
      <c r="I191" s="190">
        <f t="shared" si="25"/>
        <v>8000000</v>
      </c>
      <c r="K191" s="189">
        <v>4500000</v>
      </c>
      <c r="L191" s="180">
        <f>K191*D191</f>
        <v>9000000</v>
      </c>
      <c r="N191" s="189">
        <f>+(E191+H191+K191)/3</f>
        <v>4366666.666666667</v>
      </c>
      <c r="O191" s="180">
        <f>N191*D191</f>
        <v>8733333.333333334</v>
      </c>
    </row>
    <row r="192" spans="1:15" ht="15.75" thickBot="1" x14ac:dyDescent="0.3">
      <c r="A192" s="49"/>
      <c r="B192" s="50"/>
      <c r="C192" s="59"/>
      <c r="D192" s="48"/>
      <c r="E192" s="191"/>
      <c r="F192" s="192"/>
      <c r="H192" s="193"/>
      <c r="I192" s="194"/>
      <c r="K192" s="193"/>
      <c r="L192" s="194"/>
      <c r="N192" s="193"/>
      <c r="O192" s="194"/>
    </row>
    <row r="193" spans="1:15" ht="84.75" thickBot="1" x14ac:dyDescent="0.3">
      <c r="A193" s="38"/>
      <c r="B193" s="55" t="s">
        <v>305</v>
      </c>
      <c r="C193" s="15" t="s">
        <v>60</v>
      </c>
      <c r="D193" s="16">
        <v>2</v>
      </c>
      <c r="E193" s="187">
        <v>14600000</v>
      </c>
      <c r="F193" s="188">
        <f>D193*E193</f>
        <v>29200000</v>
      </c>
      <c r="H193" s="195">
        <v>11000000</v>
      </c>
      <c r="I193" s="190">
        <f t="shared" si="25"/>
        <v>22000000</v>
      </c>
      <c r="K193" s="196">
        <v>15000000</v>
      </c>
      <c r="L193" s="180">
        <f>K193*D193</f>
        <v>30000000</v>
      </c>
      <c r="N193" s="196">
        <f>+(E193+H193+K193)/3</f>
        <v>13533333.333333334</v>
      </c>
      <c r="O193" s="180">
        <f>N193*D193</f>
        <v>27066666.666666668</v>
      </c>
    </row>
    <row r="194" spans="1:15" x14ac:dyDescent="0.25">
      <c r="A194" s="39"/>
      <c r="B194" s="56" t="s">
        <v>306</v>
      </c>
      <c r="C194" s="39"/>
      <c r="D194" s="40"/>
      <c r="E194" s="197"/>
      <c r="F194" s="198">
        <f>SUM(F160:F193)</f>
        <v>78735000</v>
      </c>
      <c r="H194" s="153"/>
      <c r="I194" s="154">
        <f>SUM(I160:I193)</f>
        <v>74450000</v>
      </c>
      <c r="K194" s="153"/>
      <c r="L194" s="154">
        <f>SUM(L160:L193)</f>
        <v>82950000</v>
      </c>
      <c r="N194" s="153"/>
      <c r="O194" s="219">
        <f>SUM(O160:O193)</f>
        <v>78711666.666666672</v>
      </c>
    </row>
    <row r="195" spans="1:15" ht="15.75" thickBot="1" x14ac:dyDescent="0.3">
      <c r="A195" s="41"/>
      <c r="B195" s="57" t="s">
        <v>307</v>
      </c>
      <c r="C195" s="41"/>
      <c r="D195" s="42"/>
      <c r="E195" s="199"/>
      <c r="F195" s="200">
        <f>F194*0.19</f>
        <v>14959650</v>
      </c>
      <c r="H195" s="201"/>
      <c r="I195" s="202">
        <f>I194*0.19</f>
        <v>14145500</v>
      </c>
      <c r="K195" s="201"/>
      <c r="L195" s="202">
        <f>L194*0.19</f>
        <v>15760500</v>
      </c>
      <c r="N195" s="201"/>
      <c r="O195" s="220">
        <f>O194*0.19</f>
        <v>14955216.666666668</v>
      </c>
    </row>
    <row r="196" spans="1:15" ht="22.5" customHeight="1" thickBot="1" x14ac:dyDescent="0.3">
      <c r="A196" s="43"/>
      <c r="B196" s="44" t="s">
        <v>308</v>
      </c>
      <c r="C196" s="60"/>
      <c r="D196" s="45"/>
      <c r="E196" s="203"/>
      <c r="F196" s="204">
        <f>SUM(F194:F195)</f>
        <v>93694650</v>
      </c>
      <c r="H196" s="205"/>
      <c r="I196" s="206">
        <f>SUM(I194:I195)</f>
        <v>88595500</v>
      </c>
      <c r="K196" s="207"/>
      <c r="L196" s="208">
        <f>SUM(L194:L195)</f>
        <v>98710500</v>
      </c>
      <c r="N196" s="207"/>
      <c r="O196" s="208">
        <f>SUM(O194:O195)</f>
        <v>93666883.333333343</v>
      </c>
    </row>
    <row r="197" spans="1:15" ht="15.75" thickBot="1" x14ac:dyDescent="0.3"/>
    <row r="198" spans="1:15" ht="16.5" thickBot="1" x14ac:dyDescent="0.3">
      <c r="F198" s="209">
        <f>+F196+F157</f>
        <v>1236455409.8</v>
      </c>
      <c r="G198" s="210"/>
      <c r="H198" s="210"/>
      <c r="I198" s="211">
        <f>+I196+I157</f>
        <v>1338612063.8</v>
      </c>
      <c r="J198" s="210"/>
      <c r="K198" s="210"/>
      <c r="L198" s="212">
        <f>+L196+L157</f>
        <v>1435807694.4100001</v>
      </c>
      <c r="M198" s="210"/>
      <c r="N198" s="213"/>
      <c r="O198" s="214">
        <f>+O196+O157</f>
        <v>1336958389.3366666</v>
      </c>
    </row>
    <row r="199" spans="1:15" hidden="1" x14ac:dyDescent="0.25">
      <c r="D199" s="61"/>
      <c r="E199" s="215" t="s">
        <v>311</v>
      </c>
      <c r="F199" s="92" t="e">
        <f>#REF!+#REF!+#REF!+#REF!+#REF!+F196</f>
        <v>#REF!</v>
      </c>
      <c r="I199" s="92" t="e">
        <f>#REF!+#REF!+#REF!+#REF!+#REF!+I196</f>
        <v>#REF!</v>
      </c>
      <c r="L199" s="92" t="e">
        <f>#REF!+#REF!+#REF!+#REF!+#REF!+L196</f>
        <v>#REF!</v>
      </c>
      <c r="O199" s="93" t="e">
        <f>#REF!+#REF!+#REF!+#REF!+#REF!+O196</f>
        <v>#REF!</v>
      </c>
    </row>
    <row r="200" spans="1:15" x14ac:dyDescent="0.25">
      <c r="O200" s="93">
        <f>(F198+I198+L198)/3</f>
        <v>1336958389.3366668</v>
      </c>
    </row>
    <row r="201" spans="1:15" x14ac:dyDescent="0.25">
      <c r="N201" s="221" t="s">
        <v>324</v>
      </c>
      <c r="O201" s="221"/>
    </row>
    <row r="202" spans="1:15" x14ac:dyDescent="0.25">
      <c r="N202" s="221"/>
      <c r="O202" s="221"/>
    </row>
    <row r="203" spans="1:15" x14ac:dyDescent="0.25">
      <c r="N203" s="221"/>
      <c r="O203" s="221"/>
    </row>
    <row r="204" spans="1:15" x14ac:dyDescent="0.25">
      <c r="N204" s="221"/>
      <c r="O204" s="221"/>
    </row>
  </sheetData>
  <mergeCells count="39">
    <mergeCell ref="N89:N94"/>
    <mergeCell ref="O89:O94"/>
    <mergeCell ref="N100:N106"/>
    <mergeCell ref="O100:O106"/>
    <mergeCell ref="N95:N98"/>
    <mergeCell ref="O95:O98"/>
    <mergeCell ref="A1:F1"/>
    <mergeCell ref="A89:A94"/>
    <mergeCell ref="C89:C94"/>
    <mergeCell ref="D89:D94"/>
    <mergeCell ref="E89:E94"/>
    <mergeCell ref="F89:F94"/>
    <mergeCell ref="E5:F5"/>
    <mergeCell ref="A100:A106"/>
    <mergeCell ref="C100:C106"/>
    <mergeCell ref="D100:D106"/>
    <mergeCell ref="E100:E106"/>
    <mergeCell ref="F100:F106"/>
    <mergeCell ref="A95:A98"/>
    <mergeCell ref="C95:C98"/>
    <mergeCell ref="D95:D98"/>
    <mergeCell ref="E95:E98"/>
    <mergeCell ref="F95:F98"/>
    <mergeCell ref="N201:O204"/>
    <mergeCell ref="H5:I5"/>
    <mergeCell ref="K5:L5"/>
    <mergeCell ref="N5:O5"/>
    <mergeCell ref="K100:K106"/>
    <mergeCell ref="L100:L106"/>
    <mergeCell ref="K89:K94"/>
    <mergeCell ref="L89:L94"/>
    <mergeCell ref="K95:K98"/>
    <mergeCell ref="L95:L98"/>
    <mergeCell ref="H89:H94"/>
    <mergeCell ref="I89:I94"/>
    <mergeCell ref="H95:H98"/>
    <mergeCell ref="I95:I98"/>
    <mergeCell ref="H100:H106"/>
    <mergeCell ref="I100:I106"/>
  </mergeCells>
  <pageMargins left="0.70866141732283472" right="0.70866141732283472" top="0.74803149606299213" bottom="0.74803149606299213" header="0.31496062992125984" footer="0.31496062992125984"/>
  <pageSetup scale="42" fitToHeight="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EST MERCADO</vt:lpstr>
      <vt:lpstr>'EST MERCADO'!Área_de_impresión</vt:lpstr>
    </vt:vector>
  </TitlesOfParts>
  <Company>HP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Jose Aldemar Vargas</dc:creator>
  <cp:lastModifiedBy>TK MAURICIO.PORRAS</cp:lastModifiedBy>
  <cp:lastPrinted>2026-03-24T21:31:13Z</cp:lastPrinted>
  <dcterms:created xsi:type="dcterms:W3CDTF">2026-02-20T21:04:07Z</dcterms:created>
  <dcterms:modified xsi:type="dcterms:W3CDTF">2026-05-13T21:44:30Z</dcterms:modified>
</cp:coreProperties>
</file>