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72ef6cf0e684dd3a/Documentos/ENGATIVA/control de cps/EXCEL ABRIL CPS/"/>
    </mc:Choice>
  </mc:AlternateContent>
  <xr:revisionPtr revIDLastSave="3" documentId="13_ncr:1_{F452B81F-3E0C-4120-A218-B42FA300F63B}" xr6:coauthVersionLast="47" xr6:coauthVersionMax="47" xr10:uidLastSave="{A0757548-C819-4447-B75E-6D73FA9A9FF3}"/>
  <bookViews>
    <workbookView xWindow="-96" yWindow="0" windowWidth="11712" windowHeight="13776" xr2:uid="{85318F82-572A-4193-B899-6DBB9F976FEA}"/>
  </bookViews>
  <sheets>
    <sheet name="5942026" sheetId="1" r:id="rId1"/>
    <sheet name="Hoja1" sheetId="2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1" l="1"/>
  <c r="F3" i="1" s="1"/>
  <c r="E8" i="1" s="1"/>
  <c r="F8" i="1" s="1"/>
  <c r="G8" i="1" s="1"/>
  <c r="B5" i="1"/>
  <c r="E10" i="1" l="1"/>
  <c r="E13" i="1"/>
  <c r="E9" i="1"/>
  <c r="E11" i="1"/>
  <c r="E12" i="1"/>
  <c r="I3" i="1"/>
  <c r="H12" i="1" l="1"/>
  <c r="F12" i="1"/>
  <c r="H11" i="1"/>
  <c r="F11" i="1"/>
  <c r="H9" i="1"/>
  <c r="F9" i="1"/>
  <c r="E20" i="1"/>
  <c r="G9" i="1"/>
  <c r="G10" i="1" s="1"/>
  <c r="G11" i="1" s="1"/>
  <c r="G12" i="1" s="1"/>
  <c r="G13" i="1" s="1"/>
  <c r="H8" i="1"/>
  <c r="F13" i="1"/>
  <c r="H13" i="1"/>
  <c r="F10" i="1"/>
  <c r="H10" i="1"/>
</calcChain>
</file>

<file path=xl/sharedStrings.xml><?xml version="1.0" encoding="utf-8"?>
<sst xmlns="http://schemas.openxmlformats.org/spreadsheetml/2006/main" count="40" uniqueCount="39">
  <si>
    <t>NOMBRE</t>
  </si>
  <si>
    <t>CONTRATO N°</t>
  </si>
  <si>
    <t>TIEMPO-MESES</t>
  </si>
  <si>
    <t>VR. MES</t>
  </si>
  <si>
    <t>VR. DIA</t>
  </si>
  <si>
    <t>CDP N°</t>
  </si>
  <si>
    <t>CRP N°</t>
  </si>
  <si>
    <t>TOTAL IBC</t>
  </si>
  <si>
    <t>VALOR DEL CONTRATO</t>
  </si>
  <si>
    <t>TIEMPO DE DURACION</t>
  </si>
  <si>
    <t>ADICION</t>
  </si>
  <si>
    <t>PRORROGA</t>
  </si>
  <si>
    <t xml:space="preserve"> </t>
  </si>
  <si>
    <t>TOTAL DEL CONTRATO</t>
  </si>
  <si>
    <t>FECHA FINAL</t>
  </si>
  <si>
    <t>ACTA DE INICIO</t>
  </si>
  <si>
    <t>FECHA DE TERMINACION</t>
  </si>
  <si>
    <t>FECHA PERÍODO</t>
  </si>
  <si>
    <t>INICIO</t>
  </si>
  <si>
    <t>FINAL</t>
  </si>
  <si>
    <t>DIAS DE COBRO</t>
  </si>
  <si>
    <t>VALOR A COBRAR</t>
  </si>
  <si>
    <t>PORCENTAJE REAL  DE EJECUCION</t>
  </si>
  <si>
    <t>PORCENTAJE TOTAL  DE EJECUCION</t>
  </si>
  <si>
    <t>IBC</t>
  </si>
  <si>
    <t>MES PAGADO A SGSS</t>
  </si>
  <si>
    <t>CUENTA 1</t>
  </si>
  <si>
    <t>ENE</t>
  </si>
  <si>
    <t>CUENTA 2</t>
  </si>
  <si>
    <t>FEB</t>
  </si>
  <si>
    <t>CUENTA 3</t>
  </si>
  <si>
    <t>MAR</t>
  </si>
  <si>
    <t>CUENTA 4</t>
  </si>
  <si>
    <t>ABR</t>
  </si>
  <si>
    <t>CUENTA 5</t>
  </si>
  <si>
    <t>MAY</t>
  </si>
  <si>
    <t>JUN</t>
  </si>
  <si>
    <t>URIZA ROJAS CESAR ALEXANDER</t>
  </si>
  <si>
    <t>5812026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</si>
</sst>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_ ;\-0\ "/>
    <numFmt numFmtId="166" formatCode="[$-240A]d&quot; de &quot;mmmm&quot; de &quot;yyyy;@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4" xfId="1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0" fillId="0" borderId="7" xfId="0" applyBorder="1"/>
    <xf numFmtId="0" fontId="2" fillId="3" borderId="10" xfId="0" applyFont="1" applyFill="1" applyBorder="1" applyAlignment="1">
      <alignment horizontal="center"/>
    </xf>
    <xf numFmtId="164" fontId="2" fillId="3" borderId="10" xfId="1" applyNumberFormat="1" applyFont="1" applyFill="1" applyBorder="1" applyAlignment="1">
      <alignment horizontal="center"/>
    </xf>
    <xf numFmtId="164" fontId="2" fillId="3" borderId="10" xfId="1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164" fontId="5" fillId="4" borderId="8" xfId="1" applyNumberFormat="1" applyFont="1" applyFill="1" applyBorder="1" applyAlignment="1">
      <alignment vertical="center"/>
    </xf>
    <xf numFmtId="164" fontId="0" fillId="0" borderId="10" xfId="1" applyNumberFormat="1" applyFont="1" applyBorder="1"/>
    <xf numFmtId="0" fontId="0" fillId="5" borderId="10" xfId="0" applyFill="1" applyBorder="1"/>
    <xf numFmtId="0" fontId="6" fillId="0" borderId="10" xfId="1" applyNumberFormat="1" applyFont="1" applyBorder="1"/>
    <xf numFmtId="0" fontId="6" fillId="0" borderId="10" xfId="0" applyFont="1" applyBorder="1"/>
    <xf numFmtId="164" fontId="2" fillId="0" borderId="10" xfId="1" applyNumberFormat="1" applyFont="1" applyBorder="1"/>
    <xf numFmtId="0" fontId="0" fillId="0" borderId="12" xfId="0" applyBorder="1"/>
    <xf numFmtId="0" fontId="0" fillId="0" borderId="14" xfId="0" applyBorder="1"/>
    <xf numFmtId="164" fontId="0" fillId="0" borderId="0" xfId="1" applyNumberFormat="1" applyFont="1" applyBorder="1"/>
    <xf numFmtId="165" fontId="0" fillId="0" borderId="10" xfId="1" applyNumberFormat="1" applyFont="1" applyBorder="1"/>
    <xf numFmtId="164" fontId="5" fillId="4" borderId="8" xfId="1" applyNumberFormat="1" applyFont="1" applyFill="1" applyBorder="1" applyAlignment="1">
      <alignment horizontal="right"/>
    </xf>
    <xf numFmtId="0" fontId="7" fillId="6" borderId="14" xfId="0" applyFont="1" applyFill="1" applyBorder="1" applyAlignment="1">
      <alignment horizontal="justify" vertical="center"/>
    </xf>
    <xf numFmtId="14" fontId="7" fillId="5" borderId="0" xfId="0" applyNumberFormat="1" applyFont="1" applyFill="1" applyAlignment="1">
      <alignment horizontal="right" vertical="center"/>
    </xf>
    <xf numFmtId="16" fontId="7" fillId="6" borderId="0" xfId="0" applyNumberFormat="1" applyFont="1" applyFill="1" applyAlignment="1">
      <alignment horizontal="justify" vertical="center"/>
    </xf>
    <xf numFmtId="14" fontId="2" fillId="5" borderId="10" xfId="0" applyNumberFormat="1" applyFont="1" applyFill="1" applyBorder="1" applyAlignment="1">
      <alignment vertical="center"/>
    </xf>
    <xf numFmtId="0" fontId="8" fillId="0" borderId="0" xfId="0" applyFont="1" applyAlignment="1">
      <alignment horizontal="justify" vertical="center"/>
    </xf>
    <xf numFmtId="0" fontId="8" fillId="0" borderId="12" xfId="0" applyFont="1" applyBorder="1" applyAlignment="1">
      <alignment horizontal="justify" vertical="center"/>
    </xf>
    <xf numFmtId="0" fontId="2" fillId="6" borderId="15" xfId="0" applyFont="1" applyFill="1" applyBorder="1" applyAlignment="1">
      <alignment horizontal="center" vertical="center"/>
    </xf>
    <xf numFmtId="16" fontId="2" fillId="6" borderId="9" xfId="0" applyNumberFormat="1" applyFont="1" applyFill="1" applyBorder="1" applyAlignment="1">
      <alignment horizontal="center" vertical="center"/>
    </xf>
    <xf numFmtId="164" fontId="2" fillId="6" borderId="9" xfId="1" applyNumberFormat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wrapText="1"/>
    </xf>
    <xf numFmtId="0" fontId="0" fillId="6" borderId="12" xfId="0" applyFill="1" applyBorder="1"/>
    <xf numFmtId="14" fontId="0" fillId="0" borderId="10" xfId="0" applyNumberFormat="1" applyBorder="1"/>
    <xf numFmtId="0" fontId="0" fillId="7" borderId="10" xfId="0" applyFill="1" applyBorder="1"/>
    <xf numFmtId="164" fontId="0" fillId="7" borderId="10" xfId="1" applyNumberFormat="1" applyFont="1" applyFill="1" applyBorder="1"/>
    <xf numFmtId="9" fontId="0" fillId="7" borderId="10" xfId="2" applyFont="1" applyFill="1" applyBorder="1"/>
    <xf numFmtId="0" fontId="0" fillId="7" borderId="16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6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14" fontId="0" fillId="0" borderId="10" xfId="0" applyNumberFormat="1" applyBorder="1" applyAlignment="1">
      <alignment horizontal="right"/>
    </xf>
    <xf numFmtId="0" fontId="0" fillId="0" borderId="10" xfId="0" applyBorder="1"/>
    <xf numFmtId="9" fontId="0" fillId="0" borderId="10" xfId="2" applyFont="1" applyBorder="1"/>
    <xf numFmtId="14" fontId="0" fillId="0" borderId="0" xfId="0" applyNumberFormat="1"/>
    <xf numFmtId="0" fontId="0" fillId="5" borderId="0" xfId="0" applyFill="1"/>
    <xf numFmtId="9" fontId="0" fillId="0" borderId="0" xfId="2" applyFont="1" applyBorder="1"/>
    <xf numFmtId="0" fontId="0" fillId="0" borderId="12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7" xfId="0" applyBorder="1"/>
    <xf numFmtId="166" fontId="0" fillId="0" borderId="18" xfId="0" applyNumberFormat="1" applyBorder="1"/>
    <xf numFmtId="0" fontId="0" fillId="5" borderId="19" xfId="0" applyFill="1" applyBorder="1"/>
    <xf numFmtId="164" fontId="0" fillId="5" borderId="3" xfId="0" applyNumberFormat="1" applyFill="1" applyBorder="1"/>
    <xf numFmtId="0" fontId="0" fillId="0" borderId="18" xfId="0" applyBorder="1"/>
    <xf numFmtId="0" fontId="0" fillId="0" borderId="20" xfId="0" applyBorder="1"/>
    <xf numFmtId="3" fontId="4" fillId="2" borderId="8" xfId="0" applyNumberFormat="1" applyFont="1" applyFill="1" applyBorder="1" applyAlignment="1">
      <alignment horizontal="right" vertic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1409700</xdr:colOff>
      <xdr:row>2</xdr:row>
      <xdr:rowOff>57150</xdr:rowOff>
    </xdr:from>
    <xdr:to>
      <xdr:col>2</xdr:col>
      <xdr:colOff>1524000</xdr:colOff>
      <xdr:row>2</xdr:row>
      <xdr:rowOff>133350</xdr:rowOff>
    </xdr:to>
    <xdr:sp macro="" textlink="">
      <xdr:nvSpPr>
        <xdr:cNvPr id="2" name="Flecha: a la derecha 1">
          <a:extLst>
            <a:ext uri="{FF2B5EF4-FFF2-40B4-BE49-F238E27FC236}">
              <a16:creationId xmlns:a16="http://schemas.microsoft.com/office/drawing/2014/main" id="{A34B34FA-C4B4-4D37-92F1-B689F0438485}"/>
            </a:ext>
          </a:extLst>
        </xdr:cNvPr>
        <xdr:cNvSpPr/>
      </xdr:nvSpPr>
      <xdr:spPr>
        <a:xfrm>
          <a:off x="4248150" y="561975"/>
          <a:ext cx="114300" cy="76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1400175</xdr:colOff>
      <xdr:row>3</xdr:row>
      <xdr:rowOff>85725</xdr:rowOff>
    </xdr:from>
    <xdr:to>
      <xdr:col>2</xdr:col>
      <xdr:colOff>1514475</xdr:colOff>
      <xdr:row>3</xdr:row>
      <xdr:rowOff>161925</xdr:rowOff>
    </xdr:to>
    <xdr:sp macro="" textlink="">
      <xdr:nvSpPr>
        <xdr:cNvPr id="3" name="Flecha: a la derecha 2">
          <a:extLst>
            <a:ext uri="{FF2B5EF4-FFF2-40B4-BE49-F238E27FC236}">
              <a16:creationId xmlns:a16="http://schemas.microsoft.com/office/drawing/2014/main" id="{3EF60D54-AEE1-41A9-AB5D-06F7B6AF2177}"/>
            </a:ext>
          </a:extLst>
        </xdr:cNvPr>
        <xdr:cNvSpPr/>
      </xdr:nvSpPr>
      <xdr:spPr>
        <a:xfrm>
          <a:off x="4238625" y="809625"/>
          <a:ext cx="114300" cy="76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1228725</xdr:colOff>
      <xdr:row>5</xdr:row>
      <xdr:rowOff>66675</xdr:rowOff>
    </xdr:from>
    <xdr:to>
      <xdr:col>0</xdr:col>
      <xdr:colOff>1343025</xdr:colOff>
      <xdr:row>5</xdr:row>
      <xdr:rowOff>142875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054A2F37-C1EA-4377-8327-3B74E5AB8091}"/>
            </a:ext>
          </a:extLst>
        </xdr:cNvPr>
        <xdr:cNvSpPr/>
      </xdr:nvSpPr>
      <xdr:spPr>
        <a:xfrm>
          <a:off x="1228725" y="1171575"/>
          <a:ext cx="114300" cy="76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1400175</xdr:colOff>
      <xdr:row>5</xdr:row>
      <xdr:rowOff>47625</xdr:rowOff>
    </xdr:from>
    <xdr:to>
      <xdr:col>2</xdr:col>
      <xdr:colOff>1514475</xdr:colOff>
      <xdr:row>5</xdr:row>
      <xdr:rowOff>123825</xdr:rowOff>
    </xdr:to>
    <xdr:sp macro="" textlink="">
      <xdr:nvSpPr>
        <xdr:cNvPr id="5" name="Flecha: a la derecha 4">
          <a:extLst>
            <a:ext uri="{FF2B5EF4-FFF2-40B4-BE49-F238E27FC236}">
              <a16:creationId xmlns:a16="http://schemas.microsoft.com/office/drawing/2014/main" id="{10F686BC-3942-4D5B-828F-14DFC4DA4217}"/>
            </a:ext>
          </a:extLst>
        </xdr:cNvPr>
        <xdr:cNvSpPr/>
      </xdr:nvSpPr>
      <xdr:spPr>
        <a:xfrm>
          <a:off x="4238625" y="1152525"/>
          <a:ext cx="114300" cy="76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1009650</xdr:colOff>
      <xdr:row>19</xdr:row>
      <xdr:rowOff>66675</xdr:rowOff>
    </xdr:from>
    <xdr:to>
      <xdr:col>3</xdr:col>
      <xdr:colOff>1123950</xdr:colOff>
      <xdr:row>19</xdr:row>
      <xdr:rowOff>142875</xdr:rowOff>
    </xdr:to>
    <xdr:sp macro="" textlink="">
      <xdr:nvSpPr>
        <xdr:cNvPr id="6" name="Flecha: a la derecha 5">
          <a:extLst>
            <a:ext uri="{FF2B5EF4-FFF2-40B4-BE49-F238E27FC236}">
              <a16:creationId xmlns:a16="http://schemas.microsoft.com/office/drawing/2014/main" id="{0C8C6BD5-93AB-4B75-8712-84F4DD549AFA}"/>
            </a:ext>
          </a:extLst>
        </xdr:cNvPr>
        <xdr:cNvSpPr/>
      </xdr:nvSpPr>
      <xdr:spPr>
        <a:xfrm>
          <a:off x="5391150" y="4238625"/>
          <a:ext cx="114300" cy="762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CC20F-DF62-4DE7-BE90-06EFC255B2D1}">
  <dimension ref="A1:J20"/>
  <sheetViews>
    <sheetView tabSelected="1" workbookViewId="0">
      <selection activeCell="B11" sqref="B11:D11"/>
    </sheetView>
  </sheetViews>
  <sheetFormatPr baseColWidth="10" defaultRowHeight="14.4" x14ac:dyDescent="0.3"/>
  <cols>
    <col min="1" max="1" width="21.88671875" customWidth="1"/>
    <col min="2" max="2" width="17.33203125" customWidth="1"/>
    <col min="3" max="3" width="21.77734375" customWidth="1"/>
    <col min="4" max="4" width="13.109375" customWidth="1"/>
    <col min="5" max="5" width="13.6640625" customWidth="1"/>
    <col min="6" max="6" width="12.21875" customWidth="1"/>
    <col min="7" max="7" width="16.109375" customWidth="1"/>
    <col min="8" max="8" width="13.109375" customWidth="1"/>
    <col min="9" max="9" width="14.109375" customWidth="1"/>
  </cols>
  <sheetData>
    <row r="1" spans="1:10" ht="16.2" thickBot="1" x14ac:dyDescent="0.35">
      <c r="A1" s="1" t="s">
        <v>0</v>
      </c>
      <c r="B1" s="2" t="s">
        <v>37</v>
      </c>
      <c r="C1" s="3"/>
      <c r="D1" s="4"/>
      <c r="E1" s="4"/>
      <c r="F1" s="5"/>
      <c r="G1" s="5"/>
      <c r="H1" s="4"/>
      <c r="I1" s="6" t="s">
        <v>1</v>
      </c>
      <c r="J1" s="7" t="s">
        <v>38</v>
      </c>
    </row>
    <row r="2" spans="1:10" x14ac:dyDescent="0.3">
      <c r="A2" s="8"/>
      <c r="B2" s="58">
        <v>79719940</v>
      </c>
      <c r="C2" s="59" t="s">
        <v>2</v>
      </c>
      <c r="D2" s="60"/>
      <c r="E2" s="9" t="s">
        <v>3</v>
      </c>
      <c r="F2" s="10" t="s">
        <v>4</v>
      </c>
      <c r="G2" s="11" t="s">
        <v>5</v>
      </c>
      <c r="H2" s="12" t="s">
        <v>6</v>
      </c>
      <c r="I2" s="13" t="s">
        <v>7</v>
      </c>
      <c r="J2" s="14"/>
    </row>
    <row r="3" spans="1:10" x14ac:dyDescent="0.3">
      <c r="A3" s="15" t="s">
        <v>8</v>
      </c>
      <c r="B3" s="16">
        <v>29305000</v>
      </c>
      <c r="C3" s="17" t="s">
        <v>9</v>
      </c>
      <c r="D3" s="18">
        <v>5</v>
      </c>
      <c r="E3" s="17">
        <f>+B3/D3</f>
        <v>5861000</v>
      </c>
      <c r="F3" s="17">
        <f>+E3/30</f>
        <v>195366.66666666666</v>
      </c>
      <c r="G3" s="19">
        <v>1599</v>
      </c>
      <c r="H3" s="20">
        <v>1207</v>
      </c>
      <c r="I3" s="21">
        <f>+E3*40%</f>
        <v>2344400</v>
      </c>
      <c r="J3" s="22"/>
    </row>
    <row r="4" spans="1:10" x14ac:dyDescent="0.3">
      <c r="A4" s="23" t="s">
        <v>10</v>
      </c>
      <c r="B4" s="24">
        <v>0</v>
      </c>
      <c r="C4" s="17" t="s">
        <v>11</v>
      </c>
      <c r="D4" s="25"/>
      <c r="E4" t="s">
        <v>12</v>
      </c>
      <c r="F4" t="s">
        <v>12</v>
      </c>
      <c r="H4" s="24"/>
      <c r="J4" s="22"/>
    </row>
    <row r="5" spans="1:10" x14ac:dyDescent="0.3">
      <c r="A5" s="15" t="s">
        <v>13</v>
      </c>
      <c r="B5" s="26">
        <f>+B3+B4</f>
        <v>29305000</v>
      </c>
      <c r="C5" s="17" t="s">
        <v>14</v>
      </c>
      <c r="D5" s="30">
        <v>46191</v>
      </c>
      <c r="H5" s="24"/>
      <c r="J5" s="22"/>
    </row>
    <row r="6" spans="1:10" x14ac:dyDescent="0.3">
      <c r="A6" s="27" t="s">
        <v>15</v>
      </c>
      <c r="B6" s="28">
        <v>46041</v>
      </c>
      <c r="C6" s="29" t="s">
        <v>16</v>
      </c>
      <c r="D6" s="30">
        <v>46191</v>
      </c>
      <c r="E6" s="31"/>
      <c r="J6" s="32"/>
    </row>
    <row r="7" spans="1:10" ht="41.4" x14ac:dyDescent="0.3">
      <c r="A7" s="33" t="s">
        <v>17</v>
      </c>
      <c r="B7" s="34" t="s">
        <v>18</v>
      </c>
      <c r="C7" s="34" t="s">
        <v>19</v>
      </c>
      <c r="D7" s="35" t="s">
        <v>20</v>
      </c>
      <c r="E7" s="36" t="s">
        <v>21</v>
      </c>
      <c r="F7" s="37" t="s">
        <v>22</v>
      </c>
      <c r="G7" s="37" t="s">
        <v>23</v>
      </c>
      <c r="H7" s="36" t="s">
        <v>24</v>
      </c>
      <c r="I7" s="37" t="s">
        <v>25</v>
      </c>
      <c r="J7" s="38"/>
    </row>
    <row r="8" spans="1:10" x14ac:dyDescent="0.3">
      <c r="A8" s="15" t="s">
        <v>26</v>
      </c>
      <c r="B8" s="39">
        <v>46041</v>
      </c>
      <c r="C8" s="39">
        <v>46053</v>
      </c>
      <c r="D8" s="40">
        <v>12</v>
      </c>
      <c r="E8" s="41">
        <f>+F3*D8</f>
        <v>2344400</v>
      </c>
      <c r="F8" s="42">
        <f>+E8/B5</f>
        <v>0.08</v>
      </c>
      <c r="G8" s="42">
        <f>+F8</f>
        <v>0.08</v>
      </c>
      <c r="H8" s="41">
        <f t="shared" ref="H8:H13" si="0">+E8*40%</f>
        <v>937760</v>
      </c>
      <c r="I8" s="40" t="s">
        <v>27</v>
      </c>
      <c r="J8" s="43" t="b">
        <v>0</v>
      </c>
    </row>
    <row r="9" spans="1:10" x14ac:dyDescent="0.3">
      <c r="A9" s="15" t="s">
        <v>28</v>
      </c>
      <c r="B9" s="39">
        <v>46054</v>
      </c>
      <c r="C9" s="39">
        <v>46081</v>
      </c>
      <c r="D9" s="40">
        <v>30</v>
      </c>
      <c r="E9" s="41">
        <f t="shared" ref="E9:E13" si="1">+D9*$F$3</f>
        <v>5861000</v>
      </c>
      <c r="F9" s="42">
        <f t="shared" ref="F9:F13" si="2">+E9/$B$5</f>
        <v>0.2</v>
      </c>
      <c r="G9" s="42">
        <f>+G8+F9</f>
        <v>0.28000000000000003</v>
      </c>
      <c r="H9" s="41">
        <f t="shared" si="0"/>
        <v>2344400</v>
      </c>
      <c r="I9" s="40" t="s">
        <v>29</v>
      </c>
      <c r="J9" s="44" t="b">
        <v>0</v>
      </c>
    </row>
    <row r="10" spans="1:10" x14ac:dyDescent="0.3">
      <c r="A10" s="15" t="s">
        <v>30</v>
      </c>
      <c r="B10" s="39">
        <v>46082</v>
      </c>
      <c r="C10" s="39">
        <v>46112</v>
      </c>
      <c r="D10" s="40">
        <v>30</v>
      </c>
      <c r="E10" s="41">
        <f t="shared" si="1"/>
        <v>5861000</v>
      </c>
      <c r="F10" s="42">
        <f t="shared" si="2"/>
        <v>0.2</v>
      </c>
      <c r="G10" s="42">
        <f>+G9+F10</f>
        <v>0.48000000000000004</v>
      </c>
      <c r="H10" s="41">
        <f t="shared" si="0"/>
        <v>2344400</v>
      </c>
      <c r="I10" s="40" t="s">
        <v>31</v>
      </c>
      <c r="J10" s="44" t="b">
        <v>0</v>
      </c>
    </row>
    <row r="11" spans="1:10" x14ac:dyDescent="0.3">
      <c r="A11" s="15" t="s">
        <v>32</v>
      </c>
      <c r="B11" s="39">
        <v>46113</v>
      </c>
      <c r="C11" s="39">
        <v>46142</v>
      </c>
      <c r="D11" s="40">
        <v>30</v>
      </c>
      <c r="E11" s="41">
        <f t="shared" si="1"/>
        <v>5861000</v>
      </c>
      <c r="F11" s="42">
        <f t="shared" si="2"/>
        <v>0.2</v>
      </c>
      <c r="G11" s="42">
        <f>+G10+F11</f>
        <v>0.68</v>
      </c>
      <c r="H11" s="41">
        <f t="shared" si="0"/>
        <v>2344400</v>
      </c>
      <c r="I11" s="40" t="s">
        <v>33</v>
      </c>
      <c r="J11" s="44" t="b">
        <v>0</v>
      </c>
    </row>
    <row r="12" spans="1:10" x14ac:dyDescent="0.3">
      <c r="A12" s="15" t="s">
        <v>34</v>
      </c>
      <c r="B12" s="39"/>
      <c r="C12" s="39"/>
      <c r="D12" s="40">
        <v>30</v>
      </c>
      <c r="E12" s="41">
        <f t="shared" si="1"/>
        <v>5861000</v>
      </c>
      <c r="F12" s="42">
        <f t="shared" si="2"/>
        <v>0.2</v>
      </c>
      <c r="G12" s="42">
        <f t="shared" ref="G12" si="3">+G11+F12</f>
        <v>0.88000000000000012</v>
      </c>
      <c r="H12" s="41">
        <f t="shared" si="0"/>
        <v>2344400</v>
      </c>
      <c r="I12" s="40" t="s">
        <v>35</v>
      </c>
      <c r="J12" s="44" t="b">
        <v>0</v>
      </c>
    </row>
    <row r="13" spans="1:10" ht="15" customHeight="1" x14ac:dyDescent="0.3">
      <c r="A13" s="15"/>
      <c r="B13" s="39"/>
      <c r="C13" s="39"/>
      <c r="D13" s="40">
        <v>18</v>
      </c>
      <c r="E13" s="41">
        <f t="shared" si="1"/>
        <v>3516600</v>
      </c>
      <c r="F13" s="42">
        <f t="shared" si="2"/>
        <v>0.12</v>
      </c>
      <c r="G13" s="42">
        <f>+G12+F13</f>
        <v>1</v>
      </c>
      <c r="H13" s="41">
        <f t="shared" si="0"/>
        <v>1406640</v>
      </c>
      <c r="I13" s="40" t="s">
        <v>36</v>
      </c>
      <c r="J13" s="44" t="b">
        <v>0</v>
      </c>
    </row>
    <row r="14" spans="1:10" x14ac:dyDescent="0.3">
      <c r="A14" s="15"/>
      <c r="B14" s="39"/>
      <c r="C14" s="39"/>
      <c r="D14" s="40"/>
      <c r="E14" s="41"/>
      <c r="F14" s="42"/>
      <c r="G14" s="42"/>
      <c r="H14" s="41"/>
      <c r="I14" s="40"/>
      <c r="J14" s="44"/>
    </row>
    <row r="15" spans="1:10" x14ac:dyDescent="0.3">
      <c r="A15" s="15"/>
      <c r="B15" s="39"/>
      <c r="C15" s="39"/>
      <c r="D15" s="40"/>
      <c r="E15" s="41"/>
      <c r="F15" s="42"/>
      <c r="G15" s="42"/>
      <c r="H15" s="41"/>
      <c r="I15" s="40"/>
      <c r="J15" s="44"/>
    </row>
    <row r="16" spans="1:10" x14ac:dyDescent="0.3">
      <c r="A16" s="15"/>
      <c r="B16" s="39"/>
      <c r="C16" s="45"/>
      <c r="D16" s="40"/>
      <c r="E16" s="41"/>
      <c r="F16" s="42"/>
      <c r="G16" s="42"/>
      <c r="H16" s="41"/>
      <c r="I16" s="40"/>
      <c r="J16" s="44"/>
    </row>
    <row r="17" spans="1:10" x14ac:dyDescent="0.3">
      <c r="A17" s="15"/>
      <c r="B17" s="39"/>
      <c r="C17" s="39"/>
      <c r="D17" s="40"/>
      <c r="E17" s="41"/>
      <c r="F17" s="42"/>
      <c r="G17" s="42"/>
      <c r="H17" s="41"/>
      <c r="I17" s="40"/>
      <c r="J17" s="44"/>
    </row>
    <row r="18" spans="1:10" x14ac:dyDescent="0.3">
      <c r="A18" s="46"/>
      <c r="B18" s="39"/>
      <c r="C18" s="39"/>
      <c r="D18" s="18"/>
      <c r="E18" s="17"/>
      <c r="F18" s="47"/>
      <c r="G18" s="47"/>
      <c r="H18" s="17"/>
      <c r="I18" s="46"/>
      <c r="J18" s="44"/>
    </row>
    <row r="19" spans="1:10" ht="15" thickBot="1" x14ac:dyDescent="0.35">
      <c r="A19" s="23"/>
      <c r="B19" s="48"/>
      <c r="C19" s="48"/>
      <c r="D19" s="49"/>
      <c r="E19" s="24"/>
      <c r="F19" s="50"/>
      <c r="G19" s="50"/>
      <c r="H19" s="24"/>
      <c r="J19" s="51"/>
    </row>
    <row r="20" spans="1:10" ht="15" thickBot="1" x14ac:dyDescent="0.35">
      <c r="A20" s="52"/>
      <c r="B20" s="53"/>
      <c r="C20" s="53"/>
      <c r="D20" s="54"/>
      <c r="E20" s="55">
        <f>SUM(E8:E19)</f>
        <v>29305000</v>
      </c>
      <c r="F20" s="56"/>
      <c r="G20" s="56"/>
      <c r="H20" s="56"/>
      <c r="I20" s="56"/>
      <c r="J20" s="57"/>
    </row>
  </sheetData>
  <mergeCells count="1">
    <mergeCell ref="C2:D2"/>
  </mergeCells>
  <dataValidations count="1">
    <dataValidation type="list" allowBlank="1" showInputMessage="1" showErrorMessage="1" sqref="I8:I19" xr:uid="{3A926C95-E2C1-4C5C-8A6D-8C65CD267DE6}">
      <formula1>"ENE,FEB,MAR,ABR,MAY,JUN,JUL,AGO,SEP,OCT,NOV,DIC"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9330-4E62-483A-9705-F2BBCAAA62BB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5942026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Eduardo Montenegro Sabogal</dc:creator>
  <cp:lastModifiedBy>ALIX JOHANA GUZMAN</cp:lastModifiedBy>
  <dcterms:created xsi:type="dcterms:W3CDTF">2026-02-13T21:05:50Z</dcterms:created>
  <dcterms:modified xsi:type="dcterms:W3CDTF">2026-05-01T18:31:16Z</dcterms:modified>
</cp:coreProperties>
</file>