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ENA\Documents\ADRIANA\MINIMA CUANTIA FERIA MIX\EVALUACIÓN\"/>
    </mc:Choice>
  </mc:AlternateContent>
  <xr:revisionPtr revIDLastSave="0" documentId="13_ncr:1_{86BB27D1-2537-462B-8C71-A67506DC66DF}" xr6:coauthVersionLast="47" xr6:coauthVersionMax="47" xr10:uidLastSave="{00000000-0000-0000-0000-000000000000}"/>
  <bookViews>
    <workbookView xWindow="-120" yWindow="-120" windowWidth="20730" windowHeight="11160" activeTab="1" xr2:uid="{00000000-000D-0000-FFFF-FFFF00000000}"/>
  </bookViews>
  <sheets>
    <sheet name="Verificación económica" sheetId="6" r:id="rId1"/>
    <sheet name="Análisis precios" sheetId="7" r:id="rId2"/>
  </sheets>
  <definedNames>
    <definedName name="_xlnm._FilterDatabase" localSheetId="1" hidden="1">'Análisis precios'!$A$1:$P$42</definedName>
    <definedName name="_xlnm._FilterDatabase" localSheetId="0" hidden="1">'Verificación económica'!$K$2:$M$41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 i="7" l="1"/>
  <c r="M3" i="7"/>
  <c r="O3" i="7" s="1"/>
  <c r="P3" i="7" s="1"/>
  <c r="N4" i="7"/>
  <c r="N5" i="7"/>
  <c r="N6" i="7"/>
  <c r="N7" i="7"/>
  <c r="N8" i="7"/>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M4" i="7"/>
  <c r="M5" i="7"/>
  <c r="M6" i="7"/>
  <c r="M7" i="7"/>
  <c r="M8" i="7"/>
  <c r="M9" i="7"/>
  <c r="M10" i="7"/>
  <c r="M11" i="7"/>
  <c r="M12" i="7"/>
  <c r="M13" i="7"/>
  <c r="M14" i="7"/>
  <c r="O14" i="7" s="1"/>
  <c r="P14" i="7" s="1"/>
  <c r="M15" i="7"/>
  <c r="M16" i="7"/>
  <c r="M17" i="7"/>
  <c r="M18" i="7"/>
  <c r="M19" i="7"/>
  <c r="M20" i="7"/>
  <c r="M21" i="7"/>
  <c r="M22" i="7"/>
  <c r="M23" i="7"/>
  <c r="M24" i="7"/>
  <c r="M25" i="7"/>
  <c r="M26" i="7"/>
  <c r="M27" i="7"/>
  <c r="M28" i="7"/>
  <c r="M29" i="7"/>
  <c r="M30" i="7"/>
  <c r="O30" i="7" s="1"/>
  <c r="P30" i="7" s="1"/>
  <c r="M31" i="7"/>
  <c r="M32" i="7"/>
  <c r="M33" i="7"/>
  <c r="M34" i="7"/>
  <c r="M35" i="7"/>
  <c r="M36" i="7"/>
  <c r="M37" i="7"/>
  <c r="M38" i="7"/>
  <c r="M39" i="7"/>
  <c r="M40" i="7"/>
  <c r="M41" i="7"/>
  <c r="O29" i="7" l="1"/>
  <c r="P29" i="7" s="1"/>
  <c r="O28" i="7"/>
  <c r="P28" i="7" s="1"/>
  <c r="O25" i="7"/>
  <c r="P25" i="7" s="1"/>
  <c r="O40" i="7"/>
  <c r="P40" i="7" s="1"/>
  <c r="O24" i="7"/>
  <c r="P24" i="7" s="1"/>
  <c r="O8" i="7"/>
  <c r="P8" i="7" s="1"/>
  <c r="O39" i="7"/>
  <c r="P39" i="7" s="1"/>
  <c r="O23" i="7"/>
  <c r="P23" i="7" s="1"/>
  <c r="O7" i="7"/>
  <c r="P7" i="7" s="1"/>
  <c r="O22" i="7"/>
  <c r="P22" i="7" s="1"/>
  <c r="O38" i="7"/>
  <c r="P38" i="7" s="1"/>
  <c r="O4" i="7"/>
  <c r="P4" i="7" s="1"/>
  <c r="O20" i="7"/>
  <c r="P20" i="7" s="1"/>
  <c r="O9" i="7"/>
  <c r="P9" i="7" s="1"/>
  <c r="O41" i="7"/>
  <c r="P41" i="7" s="1"/>
  <c r="O37" i="7"/>
  <c r="P37" i="7" s="1"/>
  <c r="O21" i="7"/>
  <c r="P21" i="7" s="1"/>
  <c r="O18" i="7"/>
  <c r="P18" i="7" s="1"/>
  <c r="O19" i="7"/>
  <c r="P19" i="7" s="1"/>
  <c r="O35" i="7"/>
  <c r="P35" i="7" s="1"/>
  <c r="O34" i="7"/>
  <c r="P34" i="7" s="1"/>
  <c r="O5" i="7"/>
  <c r="P5" i="7" s="1"/>
  <c r="O36" i="7"/>
  <c r="P36" i="7" s="1"/>
  <c r="O33" i="7"/>
  <c r="P33" i="7" s="1"/>
  <c r="O17" i="7"/>
  <c r="P17" i="7" s="1"/>
  <c r="O6" i="7"/>
  <c r="P6" i="7" s="1"/>
  <c r="O32" i="7"/>
  <c r="P32" i="7" s="1"/>
  <c r="O16" i="7"/>
  <c r="P16" i="7" s="1"/>
  <c r="O31" i="7"/>
  <c r="P31" i="7" s="1"/>
  <c r="O15" i="7"/>
  <c r="P15" i="7" s="1"/>
  <c r="O13" i="7"/>
  <c r="P13" i="7" s="1"/>
  <c r="O12" i="7"/>
  <c r="P12" i="7" s="1"/>
  <c r="O27" i="7"/>
  <c r="P27" i="7" s="1"/>
  <c r="O11" i="7"/>
  <c r="P11" i="7" s="1"/>
  <c r="O26" i="7"/>
  <c r="P26" i="7" s="1"/>
  <c r="O10" i="7"/>
  <c r="P10" i="7" s="1"/>
  <c r="L42" i="7"/>
  <c r="I42" i="7"/>
  <c r="H42" i="7"/>
  <c r="G42" i="7" l="1"/>
  <c r="F42" i="7"/>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3" i="6"/>
  <c r="I20" i="6" l="1"/>
  <c r="I21" i="6"/>
  <c r="I25" i="6"/>
  <c r="I32" i="6"/>
  <c r="I34" i="6"/>
  <c r="I36" i="6"/>
  <c r="I37" i="6"/>
  <c r="I41" i="6"/>
  <c r="H4" i="6"/>
  <c r="I4" i="6" s="1"/>
  <c r="H5" i="6"/>
  <c r="I5" i="6" s="1"/>
  <c r="H6" i="6"/>
  <c r="I6" i="6" s="1"/>
  <c r="H7" i="6"/>
  <c r="I7" i="6" s="1"/>
  <c r="H8" i="6"/>
  <c r="I8" i="6" s="1"/>
  <c r="H9" i="6"/>
  <c r="I9" i="6" s="1"/>
  <c r="H10" i="6"/>
  <c r="I10" i="6" s="1"/>
  <c r="H11" i="6"/>
  <c r="I11" i="6" s="1"/>
  <c r="H12" i="6"/>
  <c r="I12" i="6" s="1"/>
  <c r="H13" i="6"/>
  <c r="I13" i="6" s="1"/>
  <c r="H14" i="6"/>
  <c r="I14" i="6" s="1"/>
  <c r="H15" i="6"/>
  <c r="I15" i="6" s="1"/>
  <c r="H16" i="6"/>
  <c r="I16" i="6" s="1"/>
  <c r="H17" i="6"/>
  <c r="I17" i="6" s="1"/>
  <c r="H18" i="6"/>
  <c r="I18" i="6" s="1"/>
  <c r="H19" i="6"/>
  <c r="I19" i="6" s="1"/>
  <c r="H20" i="6"/>
  <c r="H21" i="6"/>
  <c r="H22" i="6"/>
  <c r="I22" i="6" s="1"/>
  <c r="H23" i="6"/>
  <c r="I23" i="6" s="1"/>
  <c r="H24" i="6"/>
  <c r="I24" i="6" s="1"/>
  <c r="H25" i="6"/>
  <c r="H26" i="6"/>
  <c r="I26" i="6" s="1"/>
  <c r="H27" i="6"/>
  <c r="I27" i="6" s="1"/>
  <c r="H28" i="6"/>
  <c r="I28" i="6" s="1"/>
  <c r="H29" i="6"/>
  <c r="I29" i="6" s="1"/>
  <c r="H30" i="6"/>
  <c r="I30" i="6" s="1"/>
  <c r="H31" i="6"/>
  <c r="I31" i="6" s="1"/>
  <c r="H32" i="6"/>
  <c r="H33" i="6"/>
  <c r="I33" i="6" s="1"/>
  <c r="H34" i="6"/>
  <c r="H35" i="6"/>
  <c r="I35" i="6" s="1"/>
  <c r="H36" i="6"/>
  <c r="H37" i="6"/>
  <c r="H38" i="6"/>
  <c r="I38" i="6" s="1"/>
  <c r="H39" i="6"/>
  <c r="I39" i="6" s="1"/>
  <c r="H40" i="6"/>
  <c r="I40" i="6" s="1"/>
  <c r="H41" i="6"/>
  <c r="I3" i="6"/>
  <c r="H3" i="6"/>
  <c r="I42" i="6" l="1"/>
</calcChain>
</file>

<file path=xl/sharedStrings.xml><?xml version="1.0" encoding="utf-8"?>
<sst xmlns="http://schemas.openxmlformats.org/spreadsheetml/2006/main" count="274" uniqueCount="99">
  <si>
    <t>VALOR TOTAL</t>
  </si>
  <si>
    <t>ITEM</t>
  </si>
  <si>
    <t>Unidad</t>
  </si>
  <si>
    <t>NOMBRE</t>
  </si>
  <si>
    <t>DESCRIPCIÓN</t>
  </si>
  <si>
    <t>UNIDAD</t>
  </si>
  <si>
    <t>VALOR UNITARIO</t>
  </si>
  <si>
    <t>PORCENTAJE IMPUESTO %</t>
  </si>
  <si>
    <t>VALOR IMPUESTO $</t>
  </si>
  <si>
    <t>VALOR TOTAL UNITARIO</t>
  </si>
  <si>
    <t>Bebidas frias tipo 1</t>
  </si>
  <si>
    <t>Botella de agua presentación personal de 300 ml.</t>
  </si>
  <si>
    <t>Bebidas frias tipo 2</t>
  </si>
  <si>
    <t>Botella de agua presentación personal de 600 ml.</t>
  </si>
  <si>
    <t>Carpas</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</si>
  <si>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</si>
  <si>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Estacion de agua y café</t>
  </si>
  <si>
    <t>Estacion de agua y café para minimo 40 personas. Deberá contemplarse el costo del transporte al lugar que indique la entidad.</t>
  </si>
  <si>
    <t xml:space="preserve">Pendon </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</si>
  <si>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</si>
  <si>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</si>
  <si>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</si>
  <si>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Servicio de transporte de carga</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</si>
  <si>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</si>
  <si>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</si>
  <si>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</si>
  <si>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</si>
  <si>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Sillas para adulto</t>
  </si>
  <si>
    <t>Alquiler de sillas de plástico 52 x 47 x 88 cm por día</t>
  </si>
  <si>
    <t>Día</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</si>
  <si>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</si>
  <si>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 xml:space="preserve">Tarima </t>
  </si>
  <si>
    <t>Alquiler de tarima por día con dimensiones de 12m x 6m con hangar incluido. El valor debe incluir el transporte, instalacion y desinstalacion en los lugares donde la entidad solicite.</t>
  </si>
  <si>
    <t>CANTIDAD</t>
  </si>
  <si>
    <t xml:space="preserve">Espacio en área de Centro comercial </t>
  </si>
  <si>
    <t>Alquiler de espacio para ubicar 15 stands de emprendedores (Mueble tipo stand con estructura en madera sólida de cedro pintada en color negro y entrepaños en triplex color natural con una altura de 170cm, ancho 80cm y fondo de 40cm.)</t>
  </si>
  <si>
    <t xml:space="preserve">Mueble de Stand </t>
  </si>
  <si>
    <t xml:space="preserve">Adquisición de Mueble tipo stand con estructura en madera sólida de cedro pintada en color negro y entrepaños en triplex color natural con una altura de 170cm, ancho 80cm y fondo de 40cm.con ruedas  y logo del sena </t>
  </si>
  <si>
    <t>Impresión de pendón  Tipo: Roll up. Medida: 2 metros x 1 metro. Los colores, la presentacion y contenido sera proporcioando por la entidad. Deberan ser a full color. Incluido araña o porta pendon y estuche.</t>
  </si>
  <si>
    <t xml:space="preserve">El servicio logistico empleado debera contemplar el  transporte de materiales y elementos necesarios para las actividades en municipios del atlántico incluye ida y vuelta 
Este servicio se usara en la medida que la entidad  lo requiera, en las actividades que considere necesaria </t>
  </si>
  <si>
    <t>Salón con aire acondicionado y capacidad para 25 personas de manera simultanea por 1 hora</t>
  </si>
  <si>
    <t>1. 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1 hora como referencia.</t>
  </si>
  <si>
    <t>Salón con aire acondicionado y capacidad para 25 personas de manera simultanea por media jornada</t>
  </si>
  <si>
    <t>1. 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4 horas o media jornada como referencia.</t>
  </si>
  <si>
    <t>Salón con aire acondicionado y capacidad para 50 personas de manera simultanea por 1 hora</t>
  </si>
  <si>
    <t>1. 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1 hora como referencia.</t>
  </si>
  <si>
    <t>Salón con aire acondicionado y capacidad para 50 personas de manera simultanea por media jornada</t>
  </si>
  <si>
    <t>Salón con aire acondicionado y capacidad para 80 personas de manera simultanea  por 1 hora</t>
  </si>
  <si>
    <t>Salón con aire acondicionado y capacidad para 80 personas de manera simultanea por media jornada</t>
  </si>
  <si>
    <t>Salón con aire acondicionado y capacidad para 100 personas de manera simultanea por 1 hora</t>
  </si>
  <si>
    <t>Salón con aire acondicionado y capacidad para 100 personas de manera simultanea por media jornada</t>
  </si>
  <si>
    <t>Salón con aire acondicionado y capacidad para 200 personas de manera simultanea por 1 hora</t>
  </si>
  <si>
    <t>Salón con aire acondicionado y capacidad para 200 personas de manera simultanea por media jornada</t>
  </si>
  <si>
    <t>Salón con aire acondicionado y capacidad para 500 personas de manera simultanea</t>
  </si>
  <si>
    <t>Auditorio con aire acondicionado, con capacidad para 500 personas</t>
  </si>
  <si>
    <t>Lugar con capacidad para realizar evento con mínimo 500 personas de manera simultánea y diversidad de espacios para realizar actividades por media jornada.</t>
  </si>
  <si>
    <t>1. Lugar en el perímetro urbano con capacidad para recepcionar 500 personas de manera simultánea. 2. El espacio debe disponer de variedad de espacios o ambientes para realización de actividades con un grupo de mínimo 500 personas. 3. El lugar debe tener disponibilidad de baños y parqueaderos. 4. El valor cotizado incluye servicio de mesero para el numero mínimo de personas, sillas, mesas y soportes logístico para la organización del espacio. El tiempo estimado es de media jornada (4 horas)</t>
  </si>
  <si>
    <t>Lugar con capacidad para realizar evento con mínimo 500 personas de manera simultánea y diversidad de espacios para realizar actividades - jornada completa.</t>
  </si>
  <si>
    <t>1. Lugar en el perímetro urbano con capacidad para recepcionar 500 personas de manera simultánea. 2. El espacio debe disponer de variedad de espacios o ambientes para realización de actividades con un grupo de mínimo 500 personas. 3. El lugar debe tener disponibilidad de baños y parqueaderos. 4. El valor cotizado incluye servicio de mesero para el numero mínimo de personas, sillas, mesas y soportes logístico para la organización del espacio. El tiempo estimado es de una jornada completa (8 horas)</t>
  </si>
  <si>
    <t>Decoración con globos, según tematica</t>
  </si>
  <si>
    <t>1. El valor a cotizar debe inlcuir decoración con 200 globos,  según la tematica de la jornada. 2. El diseño de la decoración será seleccionado previamente por la entidad. 3. La decoración se debe realizar en el lugar definido para la actividad, sin incurrir en gastos adicionales.</t>
  </si>
  <si>
    <t>Banner</t>
  </si>
  <si>
    <t>Banner con estructura metalica de 3X3 m según diseño entregado por la entidad.</t>
  </si>
  <si>
    <t xml:space="preserve">Sonido y amplificación media Jornada </t>
  </si>
  <si>
    <t>1. El valor cotizado debe incluir sonido y amplificación musical en caso de desarrollarse eventos en lugares campestres o abiertos. 
2. El valor cotizado deber ser por media jornada como punto de referencia. 
3. Se debe incluir gastos de trasporte de los equipos y el técnico o personal de apoyo para su funcionamiento.</t>
  </si>
  <si>
    <t xml:space="preserve">Unidad </t>
  </si>
  <si>
    <t xml:space="preserve">Sonido y amplificación por hora </t>
  </si>
  <si>
    <t>Refrigerio adulto tipo 1, nutritivo y saludable que incluya por ejemplo: Bebida natural, Fruta o snack (galleta integral, galleta de arroz saborizada), acompañante bajo en grasa (crepes de pollo, sándwich integral), yogurt con granola.</t>
  </si>
  <si>
    <t>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 o servido en sitio</t>
  </si>
  <si>
    <t>Refrigerio Sencillo que incluya por ejemplo: Bebida de 12 onzas y pastel/dedito horneado. Debe entregarse en empaque individual.</t>
  </si>
  <si>
    <t>Almuerzo o cena adulto tipo 1 que incluya por ejemplo: Bebida de 12 onzas, Plato fuerte que contenga minimo una proteina de 200gr, sopa o crema, ensalada, carbohodidrato que puede arroz y/o pure de papa, postre, porción de Fruta.</t>
  </si>
  <si>
    <t xml:space="preserve">Se deben presentar como mínimo dos (2) opciones de menú, para realizar elección previa por parte de la entidad.  La entrega del almuerzo se realizará en el sitio definido para el desarrollo de la actividad, ya sea presencial o virtual.  La fecha será definida por la entidad durante la ejecución del contrato. </t>
  </si>
  <si>
    <t>Desayuno tipo 1 saludable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</si>
  <si>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porción de frutas, dos acompañamientos como por ejemplo: Ensalada de frutas, croissant de queso, pan de mantequilla, porción de huevos revueltos, queso, café o chocolate, jugo natural.</t>
  </si>
  <si>
    <t>Desayuno tipo 2 tipico caribe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</si>
  <si>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dos acompañamientos, como por ejemplo: Arepa de huevo, chicharrón, yuca, suero, queso costeño, bollo limpio, butifarra, jugo natural (corozo, maracuya, naranja), café con leche.</t>
  </si>
  <si>
    <t>Desayuno tipo 3 sencillo</t>
  </si>
  <si>
    <t xml:space="preserve">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un acompañamiento sencillo, como por ejemplo: Croissant de queso, pan de maíz, café o chocolate, jugo natural. </t>
  </si>
  <si>
    <t xml:space="preserve">Ecológicas. Termosellada con doble agarradera. Material: Kambrel 80 Gr. Medidas: 43,5cm x 38cm con estampado, Diseño lo entrega la entidad </t>
  </si>
  <si>
    <t xml:space="preserve">Servicio de transporte ida y vuelta en bus  a Barranquilla con aire acondicionado con capacidad para 40 personas saliendo de cualquier municipio del Atlántico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</si>
  <si>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 Bolsa </t>
  </si>
  <si>
    <t>FORMATO OFERTA ECONOMICA</t>
  </si>
  <si>
    <r>
      <rPr>
        <b/>
        <sz val="11"/>
        <rFont val="Calibri"/>
        <family val="2"/>
        <scheme val="minor"/>
      </rPr>
      <t xml:space="preserve">
Ludwing Landazabal Molina
</t>
    </r>
    <r>
      <rPr>
        <sz val="11"/>
        <rFont val="Calibri"/>
        <family val="2"/>
        <scheme val="minor"/>
      </rPr>
      <t>C.C. nro. 8.675.453 de Barranquilla
COUNTRY INTERNATIONAL HOTEL LTDA
NIT. 800.216.575-3
Dirección: Carrera 52 # 75-30
Teléfonos: 605-3695900 Fax
Correo electrónico: gerenteadministrativa@countryinthotel.com</t>
    </r>
  </si>
  <si>
    <t>DIFERENCIA</t>
  </si>
  <si>
    <t>RESULTADO</t>
  </si>
  <si>
    <t>Oferta Country International</t>
  </si>
  <si>
    <t>Valor unitario antes de impuestos</t>
  </si>
  <si>
    <t>Oferta QM Company S.A.S.</t>
  </si>
  <si>
    <t>Oferta 	LILLY HAIDY BALAGUERA RODRIGUEZ</t>
  </si>
  <si>
    <t>Oferta LOGISTICA EMPRESARIAL JCL SAS</t>
  </si>
  <si>
    <t>Oferta RAYNIER CAMARGO LORA</t>
  </si>
  <si>
    <t>Oferta Bsante</t>
  </si>
  <si>
    <t>Oferta FUHS</t>
  </si>
  <si>
    <t>VALOR TOTAL ANTES DE IMPUESTOS</t>
  </si>
  <si>
    <t>Mediana</t>
  </si>
  <si>
    <t>Desviación estándar</t>
  </si>
  <si>
    <t xml:space="preserve">Precio mínima estable </t>
  </si>
  <si>
    <t>Resultado</t>
  </si>
  <si>
    <r>
      <t xml:space="preserve">Requerimiento por presunto precio artificialmente bajo para: </t>
    </r>
    <r>
      <rPr>
        <b/>
        <sz val="11"/>
        <color theme="1"/>
        <rFont val="Calibri"/>
        <family val="2"/>
        <scheme val="minor"/>
      </rPr>
      <t>COUNTRY INTERNATIONAL HOTEL</t>
    </r>
    <r>
      <rPr>
        <sz val="11"/>
        <color theme="1"/>
        <rFont val="Calibri"/>
        <family val="2"/>
        <scheme val="minor"/>
      </rPr>
      <t xml:space="preserve">
En observancia de la Guía para el manejo de ofertas artificialmente bajas en Procesos de Contratación CC-EICP-GI-27 de Colombia Compra Eficiente, la cual sugiere que para procesos de selección con cinco (5) o más ofertas se implemente la metodología de comparación relativa: 
(..)Con el fin de identificar ofertas que puedan ser consideradas cómo artificialmente bajas, la Entidad utilizará la siguiente metodología para establecer un valor mínimo aceptable: 
a.	Primero deberá tomar el conjunto de ofertas a evaluar. 
b.	Posteriormente calculará la mediana, dependiendo de la dispersión de los datos el promedio del valor de cada oferta o, de cada ítem dentro de la oferta.
c.	Luego, calculará la desviación estándar del conjunto. 
d.	Y finalmente determinará el valor mínimo aceptable para la Entidad Estatal.
(..)Conforme a lo anterior, la Entidad Estatal puede identificar como posibles ofertas artificialmente bajas, a todas las ofertas que cuenten con valores por debajo del valor mínimo aceptable. (..)
Conforme al cuadro anterior se identifica que los valores unitarios ofertados de la mayoria de ítems se encuentran por debajo de los valores mínimos aceptables, motivo por el cual se requiere a los proponentes  para que soporten sus precios (DE LOS ITEMS RESALTADOS EN AMARILLO) a través de justificación por escrito y a detalle la cual deberá estar soportada a través de matriz de desagregación de precios de los valores ofertados para cada uno de los items de reslatados en amarillo (es decir, aquellos en los que el resultado fue REQUERIR). Respecto a cada uno de los ítems de su oferta en que el resultado es REQUERIR deberá realizar la siguiente desagregación antes de impuestos: 
Precio ofertado = Costo del bien, servicio u obra (insumos, equipos,
personal) + gastos generales + imprevistos + utilidad"
Nota: La matriz solicitada por la entidad debe estar completa, sin omitir ítems.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</si>
</sst>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0.00_-;\-&quot;$&quot;* #,##0.00_-;_-&quot;$&quot;* &quot;-&quot;??_-;_-@_-"/>
    <numFmt numFmtId="164" formatCode="_-&quot;$&quot;\ * #,##0.00_-;\-&quot;$&quot;\ * #,##0.00_-;_-&quot;$&quot;\ * &quot;-&quot;??_-;_-@_-"/>
    <numFmt numFmtId="165" formatCode="&quot;$&quot;\ #,##0.00"/>
  </numFmts>
  <fonts count="6" x14ac:knownFonts="1">
    <font>
      <sz val="11"/>
      <color theme="1"/>
      <name val="Calibri"/>
      <family val="2"/>
      <scheme val="minor"/>
    </font>
    <font>
      <sz val="8"/>
      <name val="Calibri"/>
      <family val="2"/>
      <scheme val="minor"/>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92D050"/>
        <bgColor indexed="64"/>
      </patternFill>
    </fill>
    <fill>
      <patternFill patternType="solid">
        <fgColor rgb="FFFFC000"/>
        <bgColor indexed="64"/>
      </patternFill>
    </fill>
    <fill>
      <patternFill patternType="solid">
        <fgColor rgb="FF0070C0"/>
        <bgColor indexed="64"/>
      </patternFill>
    </fill>
    <fill>
      <patternFill patternType="solid">
        <fgColor theme="2" tint="-0.249977111117893"/>
        <bgColor indexed="64"/>
      </patternFill>
    </fill>
    <fill>
      <patternFill patternType="solid">
        <fgColor theme="5"/>
        <bgColor indexed="64"/>
      </patternFill>
    </fill>
    <fill>
      <patternFill patternType="solid">
        <fgColor rgb="FF7030A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6">
    <xf numFmtId="0" fontId="0" fillId="0" borderId="0"/>
    <xf numFmtId="9" fontId="3" fillId="0" borderId="0" applyFont="0" applyFill="0" applyBorder="0" applyAlignment="0" applyProtection="0"/>
    <xf numFmtId="41" fontId="3" fillId="0" borderId="0" applyFont="0" applyFill="0" applyBorder="0" applyAlignment="0" applyProtection="0"/>
    <xf numFmtId="164"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cellStyleXfs>
  <cellXfs count="52">
    <xf numFmtId="0" fontId="0" fillId="0" borderId="0" xfId="0"/>
    <xf numFmtId="0" fontId="4" fillId="2" borderId="1" xfId="0" applyFont="1" applyFill="1" applyBorder="1" applyAlignment="1">
      <alignment horizontal="center" vertical="center" wrapText="1"/>
    </xf>
    <xf numFmtId="9" fontId="4" fillId="2" borderId="1" xfId="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0" fillId="3" borderId="1" xfId="2" applyNumberFormat="1" applyFont="1" applyFill="1" applyBorder="1" applyAlignment="1">
      <alignment horizontal="center" vertical="center" wrapText="1"/>
    </xf>
    <xf numFmtId="9" fontId="0" fillId="3" borderId="1" xfId="1" applyFont="1" applyFill="1" applyBorder="1" applyAlignment="1">
      <alignment horizontal="center" vertical="center" wrapText="1"/>
    </xf>
    <xf numFmtId="0" fontId="5" fillId="3" borderId="0" xfId="0" applyFont="1" applyFill="1" applyAlignment="1">
      <alignment horizontal="center" vertical="center" wrapText="1"/>
    </xf>
    <xf numFmtId="49" fontId="5" fillId="3" borderId="0" xfId="0" applyNumberFormat="1" applyFont="1" applyFill="1" applyAlignment="1">
      <alignment horizontal="center" vertical="center" wrapText="1"/>
    </xf>
    <xf numFmtId="0" fontId="0" fillId="0" borderId="0" xfId="0" applyAlignment="1">
      <alignment horizontal="center" vertical="center" wrapText="1"/>
    </xf>
    <xf numFmtId="9" fontId="0" fillId="0" borderId="0" xfId="1" applyFont="1" applyAlignment="1">
      <alignment horizontal="center" vertical="center" wrapText="1"/>
    </xf>
    <xf numFmtId="0" fontId="0" fillId="3" borderId="1" xfId="2" applyNumberFormat="1" applyFont="1" applyFill="1" applyBorder="1" applyAlignment="1">
      <alignment horizontal="center" vertical="center" wrapText="1"/>
    </xf>
    <xf numFmtId="0" fontId="2" fillId="0" borderId="0" xfId="0" applyFont="1"/>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49" fontId="5" fillId="3" borderId="1"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165" fontId="0" fillId="3" borderId="5" xfId="2" applyNumberFormat="1" applyFont="1" applyFill="1" applyBorder="1" applyAlignment="1">
      <alignment horizontal="center" vertical="center" wrapText="1"/>
    </xf>
    <xf numFmtId="0" fontId="0" fillId="3" borderId="5" xfId="2"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2" fillId="0" borderId="1" xfId="0" applyFont="1" applyBorder="1" applyAlignment="1">
      <alignment horizontal="center" vertical="center"/>
    </xf>
    <xf numFmtId="164" fontId="4" fillId="2" borderId="1" xfId="3" applyFont="1" applyFill="1" applyBorder="1" applyAlignment="1">
      <alignment horizontal="center" vertical="center" wrapText="1"/>
    </xf>
    <xf numFmtId="164" fontId="0" fillId="3" borderId="1" xfId="3" applyFont="1" applyFill="1" applyBorder="1" applyAlignment="1">
      <alignment horizontal="right" vertical="center" wrapText="1"/>
    </xf>
    <xf numFmtId="164" fontId="0" fillId="3" borderId="3" xfId="3" applyFont="1" applyFill="1" applyBorder="1" applyAlignment="1">
      <alignment horizontal="right" vertical="center" wrapText="1"/>
    </xf>
    <xf numFmtId="164" fontId="0" fillId="0" borderId="0" xfId="3" applyFont="1" applyAlignment="1">
      <alignment horizontal="right" vertical="center" wrapText="1"/>
    </xf>
    <xf numFmtId="164" fontId="2" fillId="2" borderId="1" xfId="3" applyFont="1" applyFill="1" applyBorder="1" applyAlignment="1">
      <alignment horizontal="right" vertical="center"/>
    </xf>
    <xf numFmtId="164" fontId="0" fillId="0" borderId="1" xfId="3" applyFont="1" applyBorder="1"/>
    <xf numFmtId="0" fontId="0" fillId="0" borderId="1" xfId="0" applyBorder="1"/>
    <xf numFmtId="164" fontId="0" fillId="0" borderId="1" xfId="0" applyNumberFormat="1" applyBorder="1"/>
    <xf numFmtId="164" fontId="0" fillId="0" borderId="1" xfId="3" applyFont="1" applyBorder="1" applyAlignment="1">
      <alignment horizontal="center" vertical="center"/>
    </xf>
    <xf numFmtId="164" fontId="2" fillId="0" borderId="1" xfId="3" applyFont="1" applyBorder="1" applyAlignment="1">
      <alignment horizontal="center" vertical="center"/>
    </xf>
    <xf numFmtId="0" fontId="2" fillId="0" borderId="1" xfId="0" applyFont="1" applyBorder="1" applyAlignment="1">
      <alignment horizontal="center" vertical="center" wrapText="1"/>
    </xf>
    <xf numFmtId="0" fontId="0" fillId="4" borderId="1" xfId="0" applyFill="1" applyBorder="1"/>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2" fillId="0" borderId="2"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0" fillId="10" borderId="2" xfId="0" applyFill="1" applyBorder="1" applyAlignment="1">
      <alignment horizontal="center"/>
    </xf>
    <xf numFmtId="0" fontId="0" fillId="10" borderId="6" xfId="0" applyFill="1" applyBorder="1" applyAlignment="1">
      <alignment horizontal="center"/>
    </xf>
    <xf numFmtId="0" fontId="0" fillId="10" borderId="3" xfId="0" applyFill="1" applyBorder="1" applyAlignment="1">
      <alignment horizontal="center"/>
    </xf>
    <xf numFmtId="0" fontId="2" fillId="0" borderId="1" xfId="0" applyFont="1" applyBorder="1" applyAlignment="1">
      <alignment horizontal="center" vertical="center"/>
    </xf>
    <xf numFmtId="9" fontId="2" fillId="2" borderId="1" xfId="1" applyFont="1" applyFill="1" applyBorder="1" applyAlignment="1">
      <alignment horizontal="center" vertical="center"/>
    </xf>
    <xf numFmtId="49" fontId="5" fillId="3" borderId="0" xfId="0" applyNumberFormat="1" applyFont="1" applyFill="1" applyAlignment="1">
      <alignment horizontal="center" vertical="center" wrapText="1"/>
    </xf>
    <xf numFmtId="0" fontId="0" fillId="8" borderId="0" xfId="0" applyFill="1" applyAlignment="1">
      <alignment horizontal="center" wrapText="1"/>
    </xf>
    <xf numFmtId="0" fontId="0" fillId="8" borderId="0" xfId="0" applyFill="1" applyAlignment="1">
      <alignment horizontal="center"/>
    </xf>
  </cellXfs>
  <cellStyles count="6">
    <cellStyle name="Millares [0]" xfId="2" builtinId="6"/>
    <cellStyle name="Millares [0] 2" xfId="4" xr:uid="{9C06AD3B-DEBC-4B18-8DF0-0491F77BB2A9}"/>
    <cellStyle name="Moneda" xfId="3" builtinId="4"/>
    <cellStyle name="Moneda 2" xfId="5" xr:uid="{79108129-2499-4A5A-A906-67CBAB595966}"/>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2994660</xdr:colOff>
      <xdr:row>0</xdr:row>
      <xdr:rowOff>91440</xdr:rowOff>
    </xdr:from>
    <xdr:to>
      <xdr:col>2</xdr:col>
      <xdr:colOff>3531154</xdr:colOff>
      <xdr:row>0</xdr:row>
      <xdr:rowOff>542583</xdr:rowOff>
    </xdr:to>
    <xdr:pic>
      <xdr:nvPicPr>
        <xdr:cNvPr id="3" name="Imagen 2">
          <a:extLst>
            <a:ext uri="{FF2B5EF4-FFF2-40B4-BE49-F238E27FC236}">
              <a16:creationId xmlns:a16="http://schemas.microsoft.com/office/drawing/2014/main" id="{BE76E5E6-07FF-F85C-3AA8-79C21189CCF9}"/>
            </a:ext>
          </a:extLst>
        </xdr:cNvPr>
        <xdr:cNvPicPr>
          <a:picLocks noChangeAspect="1"/>
        </xdr:cNvPicPr>
      </xdr:nvPicPr>
      <xdr:blipFill>
        <a:blip xmlns:r="http://schemas.openxmlformats.org/officeDocument/2006/relationships" r:embed="rId1"/>
        <a:stretch>
          <a:fillRect/>
        </a:stretch>
      </xdr:blipFill>
      <xdr:spPr>
        <a:xfrm>
          <a:off x="4922520" y="91440"/>
          <a:ext cx="536494" cy="45114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7"/>
  <sheetViews>
    <sheetView showGridLines="0" zoomScale="125" zoomScaleNormal="80" workbookViewId="0">
      <selection activeCell="F3" sqref="F3:F41"/>
    </sheetView>
  </sheetViews>
  <sheetFormatPr baseColWidth="10" defaultRowHeight="15" x14ac:dyDescent="0.25"/>
  <cols>
    <col min="1" max="1" width="5.42578125" style="6" bestFit="1" customWidth="1"/>
    <col min="2" max="2" width="23.42578125" style="7" bestFit="1" customWidth="1"/>
    <col min="3" max="3" width="74.7109375" style="6" customWidth="1"/>
    <col min="4" max="4" width="12.140625" style="8" bestFit="1" customWidth="1"/>
    <col min="5" max="5" width="12.140625" style="8" customWidth="1"/>
    <col min="6" max="6" width="15.85546875" style="24" customWidth="1"/>
    <col min="7" max="7" width="15.42578125" style="9" customWidth="1"/>
    <col min="8" max="8" width="14.42578125" style="24" customWidth="1"/>
    <col min="9" max="9" width="20.42578125" style="24" customWidth="1"/>
    <col min="10" max="10" width="15.85546875" customWidth="1"/>
    <col min="11" max="11" width="15.85546875" bestFit="1" customWidth="1"/>
    <col min="12" max="12" width="18" customWidth="1"/>
    <col min="14" max="14" width="16.42578125" customWidth="1"/>
  </cols>
  <sheetData>
    <row r="1" spans="1:14" s="11" customFormat="1" ht="45.75" customHeight="1" x14ac:dyDescent="0.25">
      <c r="A1" s="47" t="s">
        <v>81</v>
      </c>
      <c r="B1" s="47"/>
      <c r="C1" s="47"/>
      <c r="D1" s="47"/>
      <c r="E1" s="47"/>
      <c r="F1" s="47"/>
      <c r="G1" s="47"/>
      <c r="H1" s="47"/>
      <c r="I1" s="47"/>
      <c r="J1"/>
      <c r="K1"/>
      <c r="L1"/>
      <c r="M1"/>
      <c r="N1"/>
    </row>
    <row r="2" spans="1:14" ht="30" x14ac:dyDescent="0.25">
      <c r="A2" s="1" t="s">
        <v>1</v>
      </c>
      <c r="B2" s="1" t="s">
        <v>3</v>
      </c>
      <c r="C2" s="1" t="s">
        <v>4</v>
      </c>
      <c r="D2" s="1" t="s">
        <v>5</v>
      </c>
      <c r="E2" s="1" t="s">
        <v>33</v>
      </c>
      <c r="F2" s="21" t="s">
        <v>6</v>
      </c>
      <c r="G2" s="2" t="s">
        <v>7</v>
      </c>
      <c r="H2" s="21" t="s">
        <v>8</v>
      </c>
      <c r="I2" s="21" t="s">
        <v>9</v>
      </c>
      <c r="K2" s="30" t="s">
        <v>6</v>
      </c>
      <c r="L2" s="20" t="s">
        <v>83</v>
      </c>
      <c r="M2" s="20" t="s">
        <v>84</v>
      </c>
    </row>
    <row r="3" spans="1:14" x14ac:dyDescent="0.25">
      <c r="A3" s="3">
        <v>1</v>
      </c>
      <c r="B3" s="3" t="s">
        <v>10</v>
      </c>
      <c r="C3" s="3" t="s">
        <v>11</v>
      </c>
      <c r="D3" s="4" t="s">
        <v>2</v>
      </c>
      <c r="E3" s="10">
        <v>1</v>
      </c>
      <c r="F3" s="22">
        <v>700</v>
      </c>
      <c r="G3" s="5">
        <v>0.08</v>
      </c>
      <c r="H3" s="22">
        <f>+F3*G3</f>
        <v>56</v>
      </c>
      <c r="I3" s="22">
        <f>+F3+H3</f>
        <v>756</v>
      </c>
      <c r="K3" s="26">
        <v>1478</v>
      </c>
      <c r="L3" s="28">
        <f>K3-F3</f>
        <v>778</v>
      </c>
      <c r="M3" s="27" t="str">
        <f>IF(F3&gt;K3,"NO CUMPLE","CUMPLE")</f>
        <v>CUMPLE</v>
      </c>
    </row>
    <row r="4" spans="1:14" x14ac:dyDescent="0.25">
      <c r="A4" s="3">
        <v>2</v>
      </c>
      <c r="B4" s="3" t="s">
        <v>12</v>
      </c>
      <c r="C4" s="3" t="s">
        <v>13</v>
      </c>
      <c r="D4" s="4" t="s">
        <v>2</v>
      </c>
      <c r="E4" s="10">
        <v>1</v>
      </c>
      <c r="F4" s="22">
        <v>1800</v>
      </c>
      <c r="G4" s="5">
        <v>0.08</v>
      </c>
      <c r="H4" s="22">
        <f t="shared" ref="H4:H41" si="0">+F4*G4</f>
        <v>144</v>
      </c>
      <c r="I4" s="22">
        <f t="shared" ref="I4:I41" si="1">+F4+H4</f>
        <v>1944</v>
      </c>
      <c r="K4" s="26">
        <v>2957</v>
      </c>
      <c r="L4" s="28">
        <f t="shared" ref="L4:L41" si="2">K4-F4</f>
        <v>1157</v>
      </c>
      <c r="M4" s="27" t="str">
        <f t="shared" ref="M4:M41" si="3">IF(F4&gt;K4,"NO CUMPLE","CUMPLE")</f>
        <v>CUMPLE</v>
      </c>
    </row>
    <row r="5" spans="1:14" ht="90" x14ac:dyDescent="0.25">
      <c r="A5" s="3">
        <v>3</v>
      </c>
      <c r="B5" s="3" t="s">
        <v>14</v>
      </c>
      <c r="C5" s="3" t="s">
        <v>15</v>
      </c>
      <c r="D5" s="4" t="s">
        <v>2</v>
      </c>
      <c r="E5" s="10">
        <v>1</v>
      </c>
      <c r="F5" s="22">
        <v>180000</v>
      </c>
      <c r="G5" s="5">
        <v>0.19</v>
      </c>
      <c r="H5" s="22">
        <f t="shared" si="0"/>
        <v>34200</v>
      </c>
      <c r="I5" s="22">
        <f t="shared" si="1"/>
        <v>214200</v>
      </c>
      <c r="K5" s="26">
        <v>344903</v>
      </c>
      <c r="L5" s="28">
        <f t="shared" si="2"/>
        <v>164903</v>
      </c>
      <c r="M5" s="27" t="str">
        <f t="shared" si="3"/>
        <v>CUMPLE</v>
      </c>
    </row>
    <row r="6" spans="1:14" ht="30" x14ac:dyDescent="0.25">
      <c r="A6" s="3">
        <v>4</v>
      </c>
      <c r="B6" s="14" t="s">
        <v>16</v>
      </c>
      <c r="C6" s="14" t="s">
        <v>17</v>
      </c>
      <c r="D6" s="4" t="s">
        <v>2</v>
      </c>
      <c r="E6" s="10">
        <v>1</v>
      </c>
      <c r="F6" s="22">
        <v>60000</v>
      </c>
      <c r="G6" s="5">
        <v>0.08</v>
      </c>
      <c r="H6" s="22">
        <f t="shared" si="0"/>
        <v>4800</v>
      </c>
      <c r="I6" s="22">
        <f t="shared" si="1"/>
        <v>64800</v>
      </c>
      <c r="K6" s="26">
        <v>167525</v>
      </c>
      <c r="L6" s="28">
        <f t="shared" si="2"/>
        <v>107525</v>
      </c>
      <c r="M6" s="27" t="str">
        <f t="shared" si="3"/>
        <v>CUMPLE</v>
      </c>
    </row>
    <row r="7" spans="1:14" ht="56.1" customHeight="1" x14ac:dyDescent="0.25">
      <c r="A7" s="3">
        <v>5</v>
      </c>
      <c r="B7" s="14" t="s">
        <v>36</v>
      </c>
      <c r="C7" s="15" t="s">
        <v>37</v>
      </c>
      <c r="D7" s="4" t="s">
        <v>2</v>
      </c>
      <c r="E7" s="10">
        <v>1</v>
      </c>
      <c r="F7" s="22">
        <v>250000</v>
      </c>
      <c r="G7" s="5">
        <v>0.19</v>
      </c>
      <c r="H7" s="22">
        <f t="shared" si="0"/>
        <v>47500</v>
      </c>
      <c r="I7" s="22">
        <f t="shared" si="1"/>
        <v>297500</v>
      </c>
      <c r="K7" s="26">
        <v>344903</v>
      </c>
      <c r="L7" s="28">
        <f t="shared" si="2"/>
        <v>94903</v>
      </c>
      <c r="M7" s="27" t="str">
        <f t="shared" si="3"/>
        <v>CUMPLE</v>
      </c>
    </row>
    <row r="8" spans="1:14" ht="45" x14ac:dyDescent="0.25">
      <c r="A8" s="3">
        <v>6</v>
      </c>
      <c r="B8" s="3" t="s">
        <v>18</v>
      </c>
      <c r="C8" s="16" t="s">
        <v>38</v>
      </c>
      <c r="D8" s="4" t="s">
        <v>2</v>
      </c>
      <c r="E8" s="10">
        <v>1</v>
      </c>
      <c r="F8" s="22">
        <v>180000</v>
      </c>
      <c r="G8" s="5">
        <v>0.19</v>
      </c>
      <c r="H8" s="22">
        <f t="shared" si="0"/>
        <v>34200</v>
      </c>
      <c r="I8" s="22">
        <f t="shared" si="1"/>
        <v>214200</v>
      </c>
      <c r="K8" s="26">
        <v>256214</v>
      </c>
      <c r="L8" s="28">
        <f t="shared" si="2"/>
        <v>76214</v>
      </c>
      <c r="M8" s="27" t="str">
        <f t="shared" si="3"/>
        <v>CUMPLE</v>
      </c>
    </row>
    <row r="9" spans="1:14" ht="105" x14ac:dyDescent="0.25">
      <c r="A9" s="3">
        <v>7</v>
      </c>
      <c r="B9" s="3" t="s">
        <v>19</v>
      </c>
      <c r="C9" s="16" t="s">
        <v>20</v>
      </c>
      <c r="D9" s="4" t="s">
        <v>21</v>
      </c>
      <c r="E9" s="10">
        <v>1</v>
      </c>
      <c r="F9" s="22">
        <v>110000</v>
      </c>
      <c r="G9" s="5">
        <v>0.19</v>
      </c>
      <c r="H9" s="22">
        <f t="shared" si="0"/>
        <v>20900</v>
      </c>
      <c r="I9" s="22">
        <f t="shared" si="1"/>
        <v>130900</v>
      </c>
      <c r="K9" s="26">
        <v>344903</v>
      </c>
      <c r="L9" s="28">
        <f t="shared" si="2"/>
        <v>234903</v>
      </c>
      <c r="M9" s="27" t="str">
        <f t="shared" si="3"/>
        <v>CUMPLE</v>
      </c>
    </row>
    <row r="10" spans="1:14" x14ac:dyDescent="0.25">
      <c r="A10" s="3">
        <v>8</v>
      </c>
      <c r="B10" s="13" t="s">
        <v>61</v>
      </c>
      <c r="C10" s="13" t="s">
        <v>62</v>
      </c>
      <c r="D10" s="4" t="s">
        <v>2</v>
      </c>
      <c r="E10" s="10">
        <v>1</v>
      </c>
      <c r="F10" s="22">
        <v>900000</v>
      </c>
      <c r="G10" s="5">
        <v>0.19</v>
      </c>
      <c r="H10" s="22">
        <f t="shared" si="0"/>
        <v>171000</v>
      </c>
      <c r="I10" s="22">
        <f t="shared" si="1"/>
        <v>1071000</v>
      </c>
      <c r="K10" s="26">
        <v>2898344</v>
      </c>
      <c r="L10" s="28">
        <f t="shared" si="2"/>
        <v>1998344</v>
      </c>
      <c r="M10" s="27" t="str">
        <f t="shared" si="3"/>
        <v>CUMPLE</v>
      </c>
    </row>
    <row r="11" spans="1:14" ht="165" x14ac:dyDescent="0.25">
      <c r="A11" s="3">
        <v>9</v>
      </c>
      <c r="B11" s="13" t="s">
        <v>67</v>
      </c>
      <c r="C11" s="13" t="s">
        <v>68</v>
      </c>
      <c r="D11" s="4" t="s">
        <v>2</v>
      </c>
      <c r="E11" s="10">
        <v>1</v>
      </c>
      <c r="F11" s="22">
        <v>12000</v>
      </c>
      <c r="G11" s="5">
        <v>0.08</v>
      </c>
      <c r="H11" s="22">
        <f t="shared" si="0"/>
        <v>960</v>
      </c>
      <c r="I11" s="22">
        <f t="shared" si="1"/>
        <v>12960</v>
      </c>
      <c r="K11" s="26">
        <v>19709</v>
      </c>
      <c r="L11" s="28">
        <f t="shared" si="2"/>
        <v>7709</v>
      </c>
      <c r="M11" s="27" t="str">
        <f t="shared" si="3"/>
        <v>CUMPLE</v>
      </c>
    </row>
    <row r="12" spans="1:14" ht="90" x14ac:dyDescent="0.25">
      <c r="A12" s="3">
        <v>10</v>
      </c>
      <c r="B12" s="13" t="s">
        <v>69</v>
      </c>
      <c r="C12" s="13" t="s">
        <v>68</v>
      </c>
      <c r="D12" s="4" t="s">
        <v>2</v>
      </c>
      <c r="E12" s="10">
        <v>1</v>
      </c>
      <c r="F12" s="22">
        <v>8000</v>
      </c>
      <c r="G12" s="5">
        <v>0.08</v>
      </c>
      <c r="H12" s="22">
        <f t="shared" si="0"/>
        <v>640</v>
      </c>
      <c r="I12" s="22">
        <f t="shared" si="1"/>
        <v>8640</v>
      </c>
      <c r="K12" s="26">
        <v>19709</v>
      </c>
      <c r="L12" s="28">
        <f t="shared" si="2"/>
        <v>11709</v>
      </c>
      <c r="M12" s="27" t="str">
        <f t="shared" si="3"/>
        <v>CUMPLE</v>
      </c>
    </row>
    <row r="13" spans="1:14" ht="165" x14ac:dyDescent="0.25">
      <c r="A13" s="3">
        <v>11</v>
      </c>
      <c r="B13" s="13" t="s">
        <v>70</v>
      </c>
      <c r="C13" s="13" t="s">
        <v>71</v>
      </c>
      <c r="D13" s="4" t="s">
        <v>2</v>
      </c>
      <c r="E13" s="10">
        <v>1</v>
      </c>
      <c r="F13" s="22">
        <v>45000</v>
      </c>
      <c r="G13" s="5">
        <v>0.08</v>
      </c>
      <c r="H13" s="22">
        <f t="shared" si="0"/>
        <v>3600</v>
      </c>
      <c r="I13" s="22">
        <f t="shared" si="1"/>
        <v>48600</v>
      </c>
      <c r="K13" s="26">
        <v>72996</v>
      </c>
      <c r="L13" s="28">
        <f t="shared" si="2"/>
        <v>27996</v>
      </c>
      <c r="M13" s="27" t="str">
        <f t="shared" si="3"/>
        <v>CUMPLE</v>
      </c>
    </row>
    <row r="14" spans="1:14" ht="120" x14ac:dyDescent="0.25">
      <c r="A14" s="3">
        <v>12</v>
      </c>
      <c r="B14" s="13" t="s">
        <v>72</v>
      </c>
      <c r="C14" s="13" t="s">
        <v>73</v>
      </c>
      <c r="D14" s="4" t="s">
        <v>2</v>
      </c>
      <c r="E14" s="10">
        <v>1</v>
      </c>
      <c r="F14" s="22">
        <v>28000</v>
      </c>
      <c r="G14" s="5">
        <v>0.08</v>
      </c>
      <c r="H14" s="22">
        <f t="shared" si="0"/>
        <v>2240</v>
      </c>
      <c r="I14" s="22">
        <f t="shared" si="1"/>
        <v>30240</v>
      </c>
      <c r="K14" s="26">
        <v>41060</v>
      </c>
      <c r="L14" s="28">
        <f t="shared" si="2"/>
        <v>13060</v>
      </c>
      <c r="M14" s="27" t="str">
        <f t="shared" si="3"/>
        <v>CUMPLE</v>
      </c>
    </row>
    <row r="15" spans="1:14" ht="120" x14ac:dyDescent="0.25">
      <c r="A15" s="3">
        <v>13</v>
      </c>
      <c r="B15" s="13" t="s">
        <v>74</v>
      </c>
      <c r="C15" s="13" t="s">
        <v>75</v>
      </c>
      <c r="D15" s="4" t="s">
        <v>2</v>
      </c>
      <c r="E15" s="10">
        <v>1</v>
      </c>
      <c r="F15" s="22">
        <v>20000</v>
      </c>
      <c r="G15" s="5">
        <v>0.08</v>
      </c>
      <c r="H15" s="22">
        <f t="shared" si="0"/>
        <v>1600</v>
      </c>
      <c r="I15" s="22">
        <f t="shared" si="1"/>
        <v>21600</v>
      </c>
      <c r="K15" s="26">
        <v>36498</v>
      </c>
      <c r="L15" s="28">
        <f t="shared" si="2"/>
        <v>16498</v>
      </c>
      <c r="M15" s="27" t="str">
        <f t="shared" si="3"/>
        <v>CUMPLE</v>
      </c>
    </row>
    <row r="16" spans="1:14" ht="105" x14ac:dyDescent="0.25">
      <c r="A16" s="3">
        <v>14</v>
      </c>
      <c r="B16" s="13" t="s">
        <v>76</v>
      </c>
      <c r="C16" s="13" t="s">
        <v>77</v>
      </c>
      <c r="D16" s="4" t="s">
        <v>2</v>
      </c>
      <c r="E16" s="10">
        <v>1</v>
      </c>
      <c r="F16" s="22">
        <v>12000</v>
      </c>
      <c r="G16" s="5">
        <v>0.08</v>
      </c>
      <c r="H16" s="22">
        <f t="shared" si="0"/>
        <v>960</v>
      </c>
      <c r="I16" s="22">
        <f t="shared" si="1"/>
        <v>12960</v>
      </c>
      <c r="K16" s="26">
        <v>27373</v>
      </c>
      <c r="L16" s="28">
        <f t="shared" si="2"/>
        <v>15373</v>
      </c>
      <c r="M16" s="27" t="str">
        <f t="shared" si="3"/>
        <v>CUMPLE</v>
      </c>
    </row>
    <row r="17" spans="1:13" ht="75" x14ac:dyDescent="0.25">
      <c r="A17" s="3">
        <v>15</v>
      </c>
      <c r="B17" s="3" t="s">
        <v>22</v>
      </c>
      <c r="C17" s="16" t="s">
        <v>39</v>
      </c>
      <c r="D17" s="4" t="s">
        <v>2</v>
      </c>
      <c r="E17" s="10">
        <v>1</v>
      </c>
      <c r="F17" s="22">
        <v>500000</v>
      </c>
      <c r="G17" s="5">
        <v>0.19</v>
      </c>
      <c r="H17" s="22">
        <f t="shared" si="0"/>
        <v>95000</v>
      </c>
      <c r="I17" s="22">
        <f t="shared" si="1"/>
        <v>595000</v>
      </c>
      <c r="K17" s="26">
        <v>1182525</v>
      </c>
      <c r="L17" s="28">
        <f t="shared" si="2"/>
        <v>682525</v>
      </c>
      <c r="M17" s="27" t="str">
        <f t="shared" si="3"/>
        <v>CUMPLE</v>
      </c>
    </row>
    <row r="18" spans="1:13" ht="120" x14ac:dyDescent="0.25">
      <c r="A18" s="3">
        <v>16</v>
      </c>
      <c r="B18" s="3" t="s">
        <v>23</v>
      </c>
      <c r="C18" s="16" t="s">
        <v>24</v>
      </c>
      <c r="D18" s="4" t="s">
        <v>2</v>
      </c>
      <c r="E18" s="10">
        <v>1</v>
      </c>
      <c r="F18" s="22">
        <v>700000</v>
      </c>
      <c r="G18" s="5">
        <v>0.19</v>
      </c>
      <c r="H18" s="22">
        <f t="shared" si="0"/>
        <v>133000</v>
      </c>
      <c r="I18" s="22">
        <f t="shared" si="1"/>
        <v>833000</v>
      </c>
      <c r="K18" s="26">
        <v>1182525</v>
      </c>
      <c r="L18" s="28">
        <f t="shared" si="2"/>
        <v>482525</v>
      </c>
      <c r="M18" s="27" t="str">
        <f t="shared" si="3"/>
        <v>CUMPLE</v>
      </c>
    </row>
    <row r="19" spans="1:13" ht="105" x14ac:dyDescent="0.25">
      <c r="A19" s="3">
        <v>17</v>
      </c>
      <c r="B19" s="3" t="s">
        <v>23</v>
      </c>
      <c r="C19" s="16" t="s">
        <v>79</v>
      </c>
      <c r="D19" s="4" t="s">
        <v>2</v>
      </c>
      <c r="E19" s="10">
        <v>1</v>
      </c>
      <c r="F19" s="22">
        <v>700000</v>
      </c>
      <c r="G19" s="5">
        <v>0.19</v>
      </c>
      <c r="H19" s="22">
        <f t="shared" si="0"/>
        <v>133000</v>
      </c>
      <c r="I19" s="22">
        <f t="shared" si="1"/>
        <v>833000</v>
      </c>
      <c r="K19" s="26">
        <v>1182525</v>
      </c>
      <c r="L19" s="28">
        <f t="shared" si="2"/>
        <v>482525</v>
      </c>
      <c r="M19" s="27" t="str">
        <f t="shared" si="3"/>
        <v>CUMPLE</v>
      </c>
    </row>
    <row r="20" spans="1:13" ht="105" x14ac:dyDescent="0.25">
      <c r="A20" s="3">
        <v>18</v>
      </c>
      <c r="B20" s="3" t="s">
        <v>25</v>
      </c>
      <c r="C20" s="16" t="s">
        <v>26</v>
      </c>
      <c r="D20" s="4" t="s">
        <v>2</v>
      </c>
      <c r="E20" s="10">
        <v>1</v>
      </c>
      <c r="F20" s="22">
        <v>400000</v>
      </c>
      <c r="G20" s="5">
        <v>0.19</v>
      </c>
      <c r="H20" s="22">
        <f t="shared" si="0"/>
        <v>76000</v>
      </c>
      <c r="I20" s="22">
        <f t="shared" si="1"/>
        <v>476000</v>
      </c>
      <c r="K20" s="26">
        <v>886893</v>
      </c>
      <c r="L20" s="28">
        <f t="shared" si="2"/>
        <v>486893</v>
      </c>
      <c r="M20" s="27" t="str">
        <f t="shared" si="3"/>
        <v>CUMPLE</v>
      </c>
    </row>
    <row r="21" spans="1:13" x14ac:dyDescent="0.25">
      <c r="A21" s="3">
        <v>19</v>
      </c>
      <c r="B21" s="3" t="s">
        <v>27</v>
      </c>
      <c r="C21" s="16" t="s">
        <v>28</v>
      </c>
      <c r="D21" s="4" t="s">
        <v>29</v>
      </c>
      <c r="E21" s="10">
        <v>1</v>
      </c>
      <c r="F21" s="22">
        <v>1200</v>
      </c>
      <c r="G21" s="5">
        <v>0.19</v>
      </c>
      <c r="H21" s="22">
        <f t="shared" si="0"/>
        <v>228</v>
      </c>
      <c r="I21" s="22">
        <f t="shared" si="1"/>
        <v>1428</v>
      </c>
      <c r="K21" s="26">
        <v>4435</v>
      </c>
      <c r="L21" s="28">
        <f t="shared" si="2"/>
        <v>3235</v>
      </c>
      <c r="M21" s="27" t="str">
        <f t="shared" si="3"/>
        <v>CUMPLE</v>
      </c>
    </row>
    <row r="22" spans="1:13" ht="75" x14ac:dyDescent="0.25">
      <c r="A22" s="3">
        <v>20</v>
      </c>
      <c r="B22" s="3" t="s">
        <v>63</v>
      </c>
      <c r="C22" s="16" t="s">
        <v>64</v>
      </c>
      <c r="D22" s="4" t="s">
        <v>65</v>
      </c>
      <c r="E22" s="10">
        <v>1</v>
      </c>
      <c r="F22" s="22">
        <v>500000</v>
      </c>
      <c r="G22" s="5">
        <v>0.19</v>
      </c>
      <c r="H22" s="22">
        <f t="shared" si="0"/>
        <v>95000</v>
      </c>
      <c r="I22" s="22">
        <f t="shared" si="1"/>
        <v>595000</v>
      </c>
      <c r="K22" s="26">
        <v>1182525</v>
      </c>
      <c r="L22" s="28">
        <f t="shared" si="2"/>
        <v>682525</v>
      </c>
      <c r="M22" s="27" t="str">
        <f t="shared" si="3"/>
        <v>CUMPLE</v>
      </c>
    </row>
    <row r="23" spans="1:13" ht="75" x14ac:dyDescent="0.25">
      <c r="A23" s="3">
        <v>21</v>
      </c>
      <c r="B23" s="3" t="s">
        <v>66</v>
      </c>
      <c r="C23" s="16" t="s">
        <v>30</v>
      </c>
      <c r="D23" s="4" t="s">
        <v>65</v>
      </c>
      <c r="E23" s="10">
        <v>1</v>
      </c>
      <c r="F23" s="22">
        <v>240000</v>
      </c>
      <c r="G23" s="5">
        <v>0.19</v>
      </c>
      <c r="H23" s="22">
        <f t="shared" si="0"/>
        <v>45600</v>
      </c>
      <c r="I23" s="22">
        <f t="shared" si="1"/>
        <v>285600</v>
      </c>
      <c r="K23" s="26">
        <v>1656197</v>
      </c>
      <c r="L23" s="28">
        <f t="shared" si="2"/>
        <v>1416197</v>
      </c>
      <c r="M23" s="27" t="str">
        <f t="shared" si="3"/>
        <v>CUMPLE</v>
      </c>
    </row>
    <row r="24" spans="1:13" ht="45" x14ac:dyDescent="0.25">
      <c r="A24" s="3">
        <v>22</v>
      </c>
      <c r="B24" s="3" t="s">
        <v>31</v>
      </c>
      <c r="C24" s="16" t="s">
        <v>32</v>
      </c>
      <c r="D24" s="4" t="s">
        <v>29</v>
      </c>
      <c r="E24" s="10">
        <v>1</v>
      </c>
      <c r="F24" s="22">
        <v>500000</v>
      </c>
      <c r="G24" s="5">
        <v>0.19</v>
      </c>
      <c r="H24" s="22">
        <f t="shared" si="0"/>
        <v>95000</v>
      </c>
      <c r="I24" s="22">
        <f t="shared" si="1"/>
        <v>595000</v>
      </c>
      <c r="K24" s="26">
        <v>1970874</v>
      </c>
      <c r="L24" s="28">
        <f t="shared" si="2"/>
        <v>1470874</v>
      </c>
      <c r="M24" s="27" t="str">
        <f t="shared" si="3"/>
        <v>CUMPLE</v>
      </c>
    </row>
    <row r="25" spans="1:13" ht="45" x14ac:dyDescent="0.25">
      <c r="A25" s="3">
        <v>23</v>
      </c>
      <c r="B25" s="3" t="s">
        <v>34</v>
      </c>
      <c r="C25" s="16" t="s">
        <v>35</v>
      </c>
      <c r="D25" s="4" t="s">
        <v>29</v>
      </c>
      <c r="E25" s="10">
        <v>1</v>
      </c>
      <c r="F25" s="22">
        <v>2800000</v>
      </c>
      <c r="G25" s="5"/>
      <c r="H25" s="22">
        <f t="shared" si="0"/>
        <v>0</v>
      </c>
      <c r="I25" s="22">
        <f t="shared" si="1"/>
        <v>2800000</v>
      </c>
      <c r="K25" s="26">
        <v>7390777</v>
      </c>
      <c r="L25" s="28">
        <f t="shared" si="2"/>
        <v>4590777</v>
      </c>
      <c r="M25" s="27" t="str">
        <f t="shared" si="3"/>
        <v>CUMPLE</v>
      </c>
    </row>
    <row r="26" spans="1:13" ht="75" x14ac:dyDescent="0.25">
      <c r="A26" s="3">
        <v>24</v>
      </c>
      <c r="B26" s="12" t="s">
        <v>40</v>
      </c>
      <c r="C26" s="13" t="s">
        <v>41</v>
      </c>
      <c r="D26" s="4" t="s">
        <v>2</v>
      </c>
      <c r="E26" s="10">
        <v>1</v>
      </c>
      <c r="F26" s="22">
        <v>100000</v>
      </c>
      <c r="G26" s="5">
        <v>0.19</v>
      </c>
      <c r="H26" s="22">
        <f t="shared" si="0"/>
        <v>19000</v>
      </c>
      <c r="I26" s="22">
        <f t="shared" si="1"/>
        <v>119000</v>
      </c>
      <c r="K26" s="26">
        <v>993718</v>
      </c>
      <c r="L26" s="28">
        <f t="shared" si="2"/>
        <v>893718</v>
      </c>
      <c r="M26" s="27" t="str">
        <f t="shared" si="3"/>
        <v>CUMPLE</v>
      </c>
    </row>
    <row r="27" spans="1:13" ht="90" x14ac:dyDescent="0.25">
      <c r="A27" s="3">
        <v>25</v>
      </c>
      <c r="B27" s="12" t="s">
        <v>42</v>
      </c>
      <c r="C27" s="13" t="s">
        <v>43</v>
      </c>
      <c r="D27" s="4" t="s">
        <v>2</v>
      </c>
      <c r="E27" s="10">
        <v>1</v>
      </c>
      <c r="F27" s="22">
        <v>400000</v>
      </c>
      <c r="G27" s="5">
        <v>0.19</v>
      </c>
      <c r="H27" s="22">
        <f t="shared" si="0"/>
        <v>76000</v>
      </c>
      <c r="I27" s="22">
        <f t="shared" si="1"/>
        <v>476000</v>
      </c>
      <c r="K27" s="26">
        <v>1656197</v>
      </c>
      <c r="L27" s="28">
        <f t="shared" si="2"/>
        <v>1256197</v>
      </c>
      <c r="M27" s="27" t="str">
        <f t="shared" si="3"/>
        <v>CUMPLE</v>
      </c>
    </row>
    <row r="28" spans="1:13" ht="75" x14ac:dyDescent="0.25">
      <c r="A28" s="3">
        <v>26</v>
      </c>
      <c r="B28" s="12" t="s">
        <v>44</v>
      </c>
      <c r="C28" s="13" t="s">
        <v>45</v>
      </c>
      <c r="D28" s="4" t="s">
        <v>2</v>
      </c>
      <c r="E28" s="10">
        <v>1</v>
      </c>
      <c r="F28" s="22">
        <v>150000</v>
      </c>
      <c r="G28" s="5">
        <v>0.19</v>
      </c>
      <c r="H28" s="22">
        <f t="shared" si="0"/>
        <v>28500</v>
      </c>
      <c r="I28" s="22">
        <f t="shared" si="1"/>
        <v>178500</v>
      </c>
      <c r="K28" s="26">
        <v>993718</v>
      </c>
      <c r="L28" s="28">
        <f t="shared" si="2"/>
        <v>843718</v>
      </c>
      <c r="M28" s="27" t="str">
        <f t="shared" si="3"/>
        <v>CUMPLE</v>
      </c>
    </row>
    <row r="29" spans="1:13" ht="90" x14ac:dyDescent="0.25">
      <c r="A29" s="3">
        <v>27</v>
      </c>
      <c r="B29" s="12" t="s">
        <v>46</v>
      </c>
      <c r="C29" s="13" t="s">
        <v>43</v>
      </c>
      <c r="D29" s="4" t="s">
        <v>2</v>
      </c>
      <c r="E29" s="10">
        <v>1</v>
      </c>
      <c r="F29" s="22">
        <v>600000</v>
      </c>
      <c r="G29" s="5">
        <v>0.19</v>
      </c>
      <c r="H29" s="22">
        <f t="shared" si="0"/>
        <v>114000</v>
      </c>
      <c r="I29" s="22">
        <f t="shared" si="1"/>
        <v>714000</v>
      </c>
      <c r="K29" s="26">
        <v>1656197</v>
      </c>
      <c r="L29" s="28">
        <f t="shared" si="2"/>
        <v>1056197</v>
      </c>
      <c r="M29" s="27" t="str">
        <f t="shared" si="3"/>
        <v>CUMPLE</v>
      </c>
    </row>
    <row r="30" spans="1:13" ht="75" x14ac:dyDescent="0.25">
      <c r="A30" s="3">
        <v>28</v>
      </c>
      <c r="B30" s="12" t="s">
        <v>47</v>
      </c>
      <c r="C30" s="13" t="s">
        <v>45</v>
      </c>
      <c r="D30" s="4" t="s">
        <v>2</v>
      </c>
      <c r="E30" s="10">
        <v>1</v>
      </c>
      <c r="F30" s="22">
        <v>200000</v>
      </c>
      <c r="G30" s="5">
        <v>0.19</v>
      </c>
      <c r="H30" s="22">
        <f t="shared" si="0"/>
        <v>38000</v>
      </c>
      <c r="I30" s="22">
        <f t="shared" si="1"/>
        <v>238000</v>
      </c>
      <c r="K30" s="26">
        <v>1904626</v>
      </c>
      <c r="L30" s="28">
        <f t="shared" si="2"/>
        <v>1704626</v>
      </c>
      <c r="M30" s="27" t="str">
        <f t="shared" si="3"/>
        <v>CUMPLE</v>
      </c>
    </row>
    <row r="31" spans="1:13" ht="90" x14ac:dyDescent="0.25">
      <c r="A31" s="3">
        <v>29</v>
      </c>
      <c r="B31" s="12" t="s">
        <v>48</v>
      </c>
      <c r="C31" s="13" t="s">
        <v>43</v>
      </c>
      <c r="D31" s="4" t="s">
        <v>2</v>
      </c>
      <c r="E31" s="10">
        <v>1</v>
      </c>
      <c r="F31" s="22">
        <v>800000</v>
      </c>
      <c r="G31" s="5">
        <v>0.19</v>
      </c>
      <c r="H31" s="22">
        <f t="shared" si="0"/>
        <v>152000</v>
      </c>
      <c r="I31" s="22">
        <f t="shared" si="1"/>
        <v>952000</v>
      </c>
      <c r="K31" s="26">
        <v>2484295</v>
      </c>
      <c r="L31" s="28">
        <f t="shared" si="2"/>
        <v>1684295</v>
      </c>
      <c r="M31" s="27" t="str">
        <f t="shared" si="3"/>
        <v>CUMPLE</v>
      </c>
    </row>
    <row r="32" spans="1:13" ht="75" x14ac:dyDescent="0.25">
      <c r="A32" s="3">
        <v>30</v>
      </c>
      <c r="B32" s="12" t="s">
        <v>49</v>
      </c>
      <c r="C32" s="13" t="s">
        <v>45</v>
      </c>
      <c r="D32" s="4" t="s">
        <v>2</v>
      </c>
      <c r="E32" s="10">
        <v>1</v>
      </c>
      <c r="F32" s="22">
        <v>260000</v>
      </c>
      <c r="G32" s="5">
        <v>0.19</v>
      </c>
      <c r="H32" s="22">
        <f t="shared" si="0"/>
        <v>49400</v>
      </c>
      <c r="I32" s="22">
        <f t="shared" si="1"/>
        <v>309400</v>
      </c>
      <c r="K32" s="26">
        <v>1904626</v>
      </c>
      <c r="L32" s="28">
        <f t="shared" si="2"/>
        <v>1644626</v>
      </c>
      <c r="M32" s="27" t="str">
        <f t="shared" si="3"/>
        <v>CUMPLE</v>
      </c>
    </row>
    <row r="33" spans="1:13" ht="90" x14ac:dyDescent="0.25">
      <c r="A33" s="3">
        <v>31</v>
      </c>
      <c r="B33" s="12" t="s">
        <v>50</v>
      </c>
      <c r="C33" s="13" t="s">
        <v>43</v>
      </c>
      <c r="D33" s="4" t="s">
        <v>2</v>
      </c>
      <c r="E33" s="10">
        <v>1</v>
      </c>
      <c r="F33" s="22">
        <v>1000000</v>
      </c>
      <c r="G33" s="5">
        <v>0.19</v>
      </c>
      <c r="H33" s="22">
        <f t="shared" si="0"/>
        <v>190000</v>
      </c>
      <c r="I33" s="22">
        <f t="shared" si="1"/>
        <v>1190000</v>
      </c>
      <c r="K33" s="26">
        <v>3146773</v>
      </c>
      <c r="L33" s="28">
        <f t="shared" si="2"/>
        <v>2146773</v>
      </c>
      <c r="M33" s="27" t="str">
        <f t="shared" si="3"/>
        <v>CUMPLE</v>
      </c>
    </row>
    <row r="34" spans="1:13" ht="75" x14ac:dyDescent="0.25">
      <c r="A34" s="3">
        <v>32</v>
      </c>
      <c r="B34" s="12" t="s">
        <v>51</v>
      </c>
      <c r="C34" s="13" t="s">
        <v>45</v>
      </c>
      <c r="D34" s="4" t="s">
        <v>2</v>
      </c>
      <c r="E34" s="10">
        <v>1</v>
      </c>
      <c r="F34" s="22">
        <v>350000</v>
      </c>
      <c r="G34" s="5">
        <v>0.19</v>
      </c>
      <c r="H34" s="22">
        <f t="shared" si="0"/>
        <v>66500</v>
      </c>
      <c r="I34" s="22">
        <f t="shared" si="1"/>
        <v>416500</v>
      </c>
      <c r="K34" s="26">
        <v>4140491</v>
      </c>
      <c r="L34" s="28">
        <f t="shared" si="2"/>
        <v>3790491</v>
      </c>
      <c r="M34" s="27" t="str">
        <f t="shared" si="3"/>
        <v>CUMPLE</v>
      </c>
    </row>
    <row r="35" spans="1:13" ht="90" x14ac:dyDescent="0.25">
      <c r="A35" s="3">
        <v>33</v>
      </c>
      <c r="B35" s="12" t="s">
        <v>52</v>
      </c>
      <c r="C35" s="13" t="s">
        <v>43</v>
      </c>
      <c r="D35" s="4" t="s">
        <v>2</v>
      </c>
      <c r="E35" s="10">
        <v>1</v>
      </c>
      <c r="F35" s="22">
        <v>1400000</v>
      </c>
      <c r="G35" s="5">
        <v>0.19</v>
      </c>
      <c r="H35" s="22">
        <f t="shared" si="0"/>
        <v>266000</v>
      </c>
      <c r="I35" s="22">
        <f t="shared" si="1"/>
        <v>1666000</v>
      </c>
      <c r="K35" s="26">
        <v>5796687</v>
      </c>
      <c r="L35" s="28">
        <f t="shared" si="2"/>
        <v>4396687</v>
      </c>
      <c r="M35" s="27" t="str">
        <f t="shared" si="3"/>
        <v>CUMPLE</v>
      </c>
    </row>
    <row r="36" spans="1:13" ht="75" x14ac:dyDescent="0.25">
      <c r="A36" s="3">
        <v>34</v>
      </c>
      <c r="B36" s="12" t="s">
        <v>53</v>
      </c>
      <c r="C36" s="13" t="s">
        <v>43</v>
      </c>
      <c r="D36" s="4" t="s">
        <v>2</v>
      </c>
      <c r="E36" s="10">
        <v>1</v>
      </c>
      <c r="F36" s="22">
        <v>2200000</v>
      </c>
      <c r="G36" s="5">
        <v>0.19</v>
      </c>
      <c r="H36" s="22">
        <f t="shared" si="0"/>
        <v>418000</v>
      </c>
      <c r="I36" s="22">
        <f t="shared" si="1"/>
        <v>2618000</v>
      </c>
      <c r="K36" s="26">
        <v>10915277</v>
      </c>
      <c r="L36" s="28">
        <f t="shared" si="2"/>
        <v>8715277</v>
      </c>
      <c r="M36" s="27" t="str">
        <f t="shared" si="3"/>
        <v>CUMPLE</v>
      </c>
    </row>
    <row r="37" spans="1:13" ht="75" x14ac:dyDescent="0.25">
      <c r="A37" s="3">
        <v>35</v>
      </c>
      <c r="B37" s="12" t="s">
        <v>54</v>
      </c>
      <c r="C37" s="13" t="s">
        <v>43</v>
      </c>
      <c r="D37" s="4" t="s">
        <v>2</v>
      </c>
      <c r="E37" s="10">
        <v>1</v>
      </c>
      <c r="F37" s="22">
        <v>2600000</v>
      </c>
      <c r="G37" s="5">
        <v>0.19</v>
      </c>
      <c r="H37" s="22">
        <f t="shared" si="0"/>
        <v>494000</v>
      </c>
      <c r="I37" s="22">
        <f t="shared" si="1"/>
        <v>3094000</v>
      </c>
      <c r="K37" s="26">
        <v>10915277</v>
      </c>
      <c r="L37" s="28">
        <f t="shared" si="2"/>
        <v>8315277</v>
      </c>
      <c r="M37" s="27" t="str">
        <f t="shared" si="3"/>
        <v>CUMPLE</v>
      </c>
    </row>
    <row r="38" spans="1:13" ht="105" x14ac:dyDescent="0.25">
      <c r="A38" s="3">
        <v>36</v>
      </c>
      <c r="B38" s="13" t="s">
        <v>55</v>
      </c>
      <c r="C38" s="13" t="s">
        <v>56</v>
      </c>
      <c r="D38" s="4" t="s">
        <v>2</v>
      </c>
      <c r="E38" s="10">
        <v>1</v>
      </c>
      <c r="F38" s="22">
        <v>2600000</v>
      </c>
      <c r="G38" s="5">
        <v>0.19</v>
      </c>
      <c r="H38" s="22">
        <f t="shared" si="0"/>
        <v>494000</v>
      </c>
      <c r="I38" s="22">
        <f t="shared" si="1"/>
        <v>3094000</v>
      </c>
      <c r="K38" s="26">
        <v>16561964</v>
      </c>
      <c r="L38" s="28">
        <f t="shared" si="2"/>
        <v>13961964</v>
      </c>
      <c r="M38" s="27" t="str">
        <f t="shared" si="3"/>
        <v>CUMPLE</v>
      </c>
    </row>
    <row r="39" spans="1:13" ht="105" x14ac:dyDescent="0.25">
      <c r="A39" s="3">
        <v>37</v>
      </c>
      <c r="B39" s="13" t="s">
        <v>57</v>
      </c>
      <c r="C39" s="13" t="s">
        <v>58</v>
      </c>
      <c r="D39" s="17" t="s">
        <v>2</v>
      </c>
      <c r="E39" s="18">
        <v>1</v>
      </c>
      <c r="F39" s="22">
        <v>5000000</v>
      </c>
      <c r="G39" s="5">
        <v>0.19</v>
      </c>
      <c r="H39" s="22">
        <f t="shared" si="0"/>
        <v>950000</v>
      </c>
      <c r="I39" s="22">
        <f t="shared" si="1"/>
        <v>5950000</v>
      </c>
      <c r="K39" s="26">
        <v>23686750</v>
      </c>
      <c r="L39" s="28">
        <f t="shared" si="2"/>
        <v>18686750</v>
      </c>
      <c r="M39" s="27" t="str">
        <f t="shared" si="3"/>
        <v>CUMPLE</v>
      </c>
    </row>
    <row r="40" spans="1:13" ht="30" x14ac:dyDescent="0.25">
      <c r="A40" s="3">
        <v>38</v>
      </c>
      <c r="B40" s="3" t="s">
        <v>80</v>
      </c>
      <c r="C40" s="19" t="s">
        <v>78</v>
      </c>
      <c r="D40" s="4" t="s">
        <v>2</v>
      </c>
      <c r="E40" s="10">
        <v>1</v>
      </c>
      <c r="F40" s="23">
        <v>4800</v>
      </c>
      <c r="G40" s="5">
        <v>0.19</v>
      </c>
      <c r="H40" s="22">
        <f t="shared" si="0"/>
        <v>912</v>
      </c>
      <c r="I40" s="22">
        <f t="shared" si="1"/>
        <v>5712</v>
      </c>
      <c r="K40" s="26">
        <v>5797</v>
      </c>
      <c r="L40" s="28">
        <f t="shared" si="2"/>
        <v>997</v>
      </c>
      <c r="M40" s="27" t="str">
        <f t="shared" si="3"/>
        <v>CUMPLE</v>
      </c>
    </row>
    <row r="41" spans="1:13" ht="60" x14ac:dyDescent="0.25">
      <c r="A41" s="3">
        <v>39</v>
      </c>
      <c r="B41" s="3" t="s">
        <v>59</v>
      </c>
      <c r="C41" s="3" t="s">
        <v>60</v>
      </c>
      <c r="D41" s="4" t="s">
        <v>2</v>
      </c>
      <c r="E41" s="10">
        <v>1</v>
      </c>
      <c r="F41" s="22">
        <v>500000</v>
      </c>
      <c r="G41" s="5">
        <v>0.19</v>
      </c>
      <c r="H41" s="22">
        <f t="shared" si="0"/>
        <v>95000</v>
      </c>
      <c r="I41" s="22">
        <f t="shared" si="1"/>
        <v>595000</v>
      </c>
      <c r="K41" s="26">
        <v>910908</v>
      </c>
      <c r="L41" s="28">
        <f t="shared" si="2"/>
        <v>410908</v>
      </c>
      <c r="M41" s="27" t="str">
        <f t="shared" si="3"/>
        <v>CUMPLE</v>
      </c>
    </row>
    <row r="42" spans="1:13" x14ac:dyDescent="0.25">
      <c r="G42" s="48" t="s">
        <v>0</v>
      </c>
      <c r="H42" s="48"/>
      <c r="I42" s="25">
        <f>SUM(I3:I41)</f>
        <v>30760440</v>
      </c>
    </row>
    <row r="44" spans="1:13" x14ac:dyDescent="0.25">
      <c r="B44" s="49" t="s">
        <v>82</v>
      </c>
      <c r="C44" s="49"/>
    </row>
    <row r="45" spans="1:13" x14ac:dyDescent="0.25">
      <c r="B45" s="49"/>
      <c r="C45" s="49"/>
    </row>
    <row r="46" spans="1:13" ht="91.5" customHeight="1" x14ac:dyDescent="0.25">
      <c r="B46" s="49"/>
      <c r="C46" s="49"/>
    </row>
    <row r="47" spans="1:13" x14ac:dyDescent="0.25">
      <c r="B47" s="49"/>
      <c r="C47" s="49"/>
    </row>
  </sheetData>
  <autoFilter ref="K2:M41" xr:uid="{00000000-0001-0000-0000-000000000000}"/>
  <mergeCells count="3">
    <mergeCell ref="A1:I1"/>
    <mergeCell ref="G42:H42"/>
    <mergeCell ref="B44:C47"/>
  </mergeCells>
  <phoneticPr fontId="1" type="noConversion"/>
  <pageMargins left="0.7" right="0.7" top="0.75" bottom="0.75" header="0.3" footer="0.3"/>
  <pageSetup scale="55" orientation="landscape" r:id="rId1"/>
  <headerFooter>
    <oddFooter>&amp;R_x000D_&amp;1#&amp;"Aptos"&amp;10&amp;K000000 Información Pública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09234-F0F1-4F9F-B712-BE438D788EFB}">
  <dimension ref="A1:Q72"/>
  <sheetViews>
    <sheetView tabSelected="1" topLeftCell="H1" workbookViewId="0">
      <selection activeCell="L46" sqref="L46:Q72"/>
    </sheetView>
  </sheetViews>
  <sheetFormatPr baseColWidth="10" defaultRowHeight="15" x14ac:dyDescent="0.25"/>
  <cols>
    <col min="1" max="1" width="11.7109375" customWidth="1"/>
    <col min="2" max="2" width="15.140625" customWidth="1"/>
    <col min="3" max="3" width="16.140625" customWidth="1"/>
    <col min="4" max="4" width="13.7109375" customWidth="1"/>
    <col min="5" max="5" width="13.42578125" customWidth="1"/>
    <col min="6" max="6" width="21.28515625" customWidth="1"/>
    <col min="7" max="7" width="19.28515625" customWidth="1"/>
    <col min="8" max="8" width="20.28515625" customWidth="1"/>
    <col min="9" max="9" width="21.5703125" customWidth="1"/>
    <col min="10" max="10" width="19.85546875" customWidth="1"/>
    <col min="11" max="11" width="20" customWidth="1"/>
    <col min="12" max="12" width="25.7109375" customWidth="1"/>
    <col min="13" max="13" width="17.85546875" customWidth="1"/>
    <col min="14" max="14" width="11.5703125" customWidth="1"/>
    <col min="15" max="15" width="15.7109375" customWidth="1"/>
    <col min="16" max="16" width="16.42578125" customWidth="1"/>
  </cols>
  <sheetData>
    <row r="1" spans="1:16" ht="45" x14ac:dyDescent="0.25">
      <c r="A1" s="44"/>
      <c r="B1" s="45"/>
      <c r="C1" s="45"/>
      <c r="D1" s="45"/>
      <c r="E1" s="46"/>
      <c r="F1" s="40" t="s">
        <v>85</v>
      </c>
      <c r="G1" s="33" t="s">
        <v>87</v>
      </c>
      <c r="H1" s="39" t="s">
        <v>88</v>
      </c>
      <c r="I1" s="34" t="s">
        <v>89</v>
      </c>
      <c r="J1" s="35" t="s">
        <v>91</v>
      </c>
      <c r="K1" s="36" t="s">
        <v>92</v>
      </c>
      <c r="L1" s="37" t="s">
        <v>90</v>
      </c>
      <c r="M1" s="38" t="s">
        <v>94</v>
      </c>
      <c r="N1" s="38" t="s">
        <v>95</v>
      </c>
      <c r="O1" s="38" t="s">
        <v>96</v>
      </c>
      <c r="P1" s="38" t="s">
        <v>97</v>
      </c>
    </row>
    <row r="2" spans="1:16" ht="30" x14ac:dyDescent="0.25">
      <c r="A2" s="31" t="s">
        <v>1</v>
      </c>
      <c r="B2" s="31" t="s">
        <v>3</v>
      </c>
      <c r="C2" s="31" t="s">
        <v>4</v>
      </c>
      <c r="D2" s="31" t="s">
        <v>5</v>
      </c>
      <c r="E2" s="31" t="s">
        <v>33</v>
      </c>
      <c r="F2" s="31" t="s">
        <v>86</v>
      </c>
      <c r="G2" s="31" t="s">
        <v>86</v>
      </c>
      <c r="H2" s="31" t="s">
        <v>86</v>
      </c>
      <c r="I2" s="31" t="s">
        <v>86</v>
      </c>
      <c r="J2" s="31" t="s">
        <v>86</v>
      </c>
      <c r="K2" s="31" t="s">
        <v>86</v>
      </c>
      <c r="L2" s="31" t="s">
        <v>86</v>
      </c>
      <c r="M2" s="27"/>
      <c r="N2" s="27"/>
      <c r="O2" s="27"/>
      <c r="P2" s="27"/>
    </row>
    <row r="3" spans="1:16" x14ac:dyDescent="0.25">
      <c r="A3" s="27">
        <v>1</v>
      </c>
      <c r="B3" s="27" t="s">
        <v>10</v>
      </c>
      <c r="C3" s="27" t="s">
        <v>11</v>
      </c>
      <c r="D3" s="27" t="s">
        <v>2</v>
      </c>
      <c r="E3" s="27">
        <v>1</v>
      </c>
      <c r="F3" s="26">
        <v>700</v>
      </c>
      <c r="G3" s="26">
        <v>1100</v>
      </c>
      <c r="H3" s="26">
        <v>1478</v>
      </c>
      <c r="I3" s="29">
        <v>1182</v>
      </c>
      <c r="J3" s="29">
        <v>1008.4033613445379</v>
      </c>
      <c r="K3" s="29">
        <v>1478</v>
      </c>
      <c r="L3" s="26">
        <v>1204</v>
      </c>
      <c r="M3" s="28">
        <f>MEDIAN(F3:L3)</f>
        <v>1182</v>
      </c>
      <c r="N3" s="27">
        <f>_xlfn.STDEV.P(F3:L3)</f>
        <v>251.48629295143886</v>
      </c>
      <c r="O3" s="28">
        <f>M3-N3</f>
        <v>930.51370704856117</v>
      </c>
      <c r="P3" s="32" t="str">
        <f>IF(O3&lt;F3,"NO REQUERIR","REQUERIR")</f>
        <v>REQUERIR</v>
      </c>
    </row>
    <row r="4" spans="1:16" x14ac:dyDescent="0.25">
      <c r="A4" s="27">
        <v>2</v>
      </c>
      <c r="B4" s="27" t="s">
        <v>12</v>
      </c>
      <c r="C4" s="27" t="s">
        <v>13</v>
      </c>
      <c r="D4" s="27" t="s">
        <v>2</v>
      </c>
      <c r="E4" s="27">
        <v>1</v>
      </c>
      <c r="F4" s="26">
        <v>1800</v>
      </c>
      <c r="G4" s="26">
        <v>2100</v>
      </c>
      <c r="H4" s="26">
        <v>2957</v>
      </c>
      <c r="I4" s="29">
        <v>2366</v>
      </c>
      <c r="J4" s="29">
        <v>1932.7731092436975</v>
      </c>
      <c r="K4" s="29">
        <v>2957</v>
      </c>
      <c r="L4" s="26">
        <v>2685</v>
      </c>
      <c r="M4" s="28">
        <f t="shared" ref="M4:M41" si="0">MEDIAN(F4:L4)</f>
        <v>2366</v>
      </c>
      <c r="N4" s="27">
        <f t="shared" ref="N4:N41" si="1">_xlfn.STDEV.P(F4:L4)</f>
        <v>442.5864336909932</v>
      </c>
      <c r="O4" s="28">
        <f t="shared" ref="O4:O41" si="2">M4-N4</f>
        <v>1923.4135663090069</v>
      </c>
      <c r="P4" s="32" t="str">
        <f t="shared" ref="P4:P41" si="3">IF(O4&lt;F4,"NO REQUERIR","REQUERIR")</f>
        <v>REQUERIR</v>
      </c>
    </row>
    <row r="5" spans="1:16" x14ac:dyDescent="0.25">
      <c r="A5" s="27">
        <v>3</v>
      </c>
      <c r="B5" s="27" t="s">
        <v>14</v>
      </c>
      <c r="C5" s="27" t="s">
        <v>15</v>
      </c>
      <c r="D5" s="27" t="s">
        <v>2</v>
      </c>
      <c r="E5" s="27">
        <v>1</v>
      </c>
      <c r="F5" s="26">
        <v>180000</v>
      </c>
      <c r="G5" s="26">
        <v>250000</v>
      </c>
      <c r="H5" s="26">
        <v>344903</v>
      </c>
      <c r="I5" s="29">
        <v>275922</v>
      </c>
      <c r="J5" s="29">
        <v>180672.26890756303</v>
      </c>
      <c r="K5" s="29">
        <v>344903</v>
      </c>
      <c r="L5" s="26">
        <v>300000</v>
      </c>
      <c r="M5" s="28">
        <f t="shared" si="0"/>
        <v>275922</v>
      </c>
      <c r="N5" s="27">
        <f t="shared" si="1"/>
        <v>63929.660712678662</v>
      </c>
      <c r="O5" s="28">
        <f t="shared" si="2"/>
        <v>211992.33928732135</v>
      </c>
      <c r="P5" s="32" t="str">
        <f t="shared" si="3"/>
        <v>REQUERIR</v>
      </c>
    </row>
    <row r="6" spans="1:16" x14ac:dyDescent="0.25">
      <c r="A6" s="27">
        <v>4</v>
      </c>
      <c r="B6" s="27" t="s">
        <v>16</v>
      </c>
      <c r="C6" s="27" t="s">
        <v>17</v>
      </c>
      <c r="D6" s="27" t="s">
        <v>2</v>
      </c>
      <c r="E6" s="27">
        <v>1</v>
      </c>
      <c r="F6" s="26">
        <v>60000</v>
      </c>
      <c r="G6" s="26">
        <v>100000</v>
      </c>
      <c r="H6" s="26">
        <v>167525</v>
      </c>
      <c r="I6" s="29">
        <v>134020</v>
      </c>
      <c r="J6" s="29">
        <v>151260.50420168068</v>
      </c>
      <c r="K6" s="29">
        <v>167525</v>
      </c>
      <c r="L6" s="26">
        <v>148148</v>
      </c>
      <c r="M6" s="28">
        <f t="shared" si="0"/>
        <v>148148</v>
      </c>
      <c r="N6" s="27">
        <f t="shared" si="1"/>
        <v>36576.712518066903</v>
      </c>
      <c r="O6" s="28">
        <f t="shared" si="2"/>
        <v>111571.2874819331</v>
      </c>
      <c r="P6" s="32" t="str">
        <f t="shared" si="3"/>
        <v>REQUERIR</v>
      </c>
    </row>
    <row r="7" spans="1:16" x14ac:dyDescent="0.25">
      <c r="A7" s="27">
        <v>5</v>
      </c>
      <c r="B7" s="27" t="s">
        <v>36</v>
      </c>
      <c r="C7" s="27" t="s">
        <v>37</v>
      </c>
      <c r="D7" s="27" t="s">
        <v>2</v>
      </c>
      <c r="E7" s="27">
        <v>1</v>
      </c>
      <c r="F7" s="26">
        <v>250000</v>
      </c>
      <c r="G7" s="26">
        <v>250000</v>
      </c>
      <c r="H7" s="26">
        <v>344903</v>
      </c>
      <c r="I7" s="29">
        <v>275922</v>
      </c>
      <c r="J7" s="29">
        <v>344537.81512605044</v>
      </c>
      <c r="K7" s="29">
        <v>344903</v>
      </c>
      <c r="L7" s="26">
        <v>380000</v>
      </c>
      <c r="M7" s="28">
        <f t="shared" si="0"/>
        <v>344537.81512605044</v>
      </c>
      <c r="N7" s="27">
        <f t="shared" si="1"/>
        <v>49036.33883007682</v>
      </c>
      <c r="O7" s="28">
        <f t="shared" si="2"/>
        <v>295501.47629597364</v>
      </c>
      <c r="P7" s="32" t="str">
        <f t="shared" si="3"/>
        <v>REQUERIR</v>
      </c>
    </row>
    <row r="8" spans="1:16" x14ac:dyDescent="0.25">
      <c r="A8" s="27">
        <v>6</v>
      </c>
      <c r="B8" s="27" t="s">
        <v>18</v>
      </c>
      <c r="C8" s="27" t="s">
        <v>38</v>
      </c>
      <c r="D8" s="27" t="s">
        <v>2</v>
      </c>
      <c r="E8" s="27">
        <v>1</v>
      </c>
      <c r="F8" s="26">
        <v>180000</v>
      </c>
      <c r="G8" s="26">
        <v>150000</v>
      </c>
      <c r="H8" s="26">
        <v>256214</v>
      </c>
      <c r="I8" s="29">
        <v>204971</v>
      </c>
      <c r="J8" s="29">
        <v>252100.84033613445</v>
      </c>
      <c r="K8" s="29">
        <v>256214</v>
      </c>
      <c r="L8" s="26">
        <v>250000</v>
      </c>
      <c r="M8" s="28">
        <f t="shared" si="0"/>
        <v>250000</v>
      </c>
      <c r="N8" s="27">
        <f t="shared" si="1"/>
        <v>40118.307113395262</v>
      </c>
      <c r="O8" s="28">
        <f t="shared" si="2"/>
        <v>209881.69288660475</v>
      </c>
      <c r="P8" s="32" t="str">
        <f t="shared" si="3"/>
        <v>REQUERIR</v>
      </c>
    </row>
    <row r="9" spans="1:16" x14ac:dyDescent="0.25">
      <c r="A9" s="27">
        <v>7</v>
      </c>
      <c r="B9" s="27" t="s">
        <v>19</v>
      </c>
      <c r="C9" s="27" t="s">
        <v>20</v>
      </c>
      <c r="D9" s="27" t="s">
        <v>21</v>
      </c>
      <c r="E9" s="27">
        <v>1</v>
      </c>
      <c r="F9" s="26">
        <v>110000</v>
      </c>
      <c r="G9" s="26">
        <v>250000</v>
      </c>
      <c r="H9" s="26">
        <v>344903</v>
      </c>
      <c r="I9" s="29">
        <v>275922</v>
      </c>
      <c r="J9" s="29">
        <v>294117.64705882355</v>
      </c>
      <c r="K9" s="29">
        <v>344903</v>
      </c>
      <c r="L9" s="26">
        <v>370000</v>
      </c>
      <c r="M9" s="28">
        <f t="shared" si="0"/>
        <v>294117.64705882355</v>
      </c>
      <c r="N9" s="27">
        <f t="shared" si="1"/>
        <v>81427.869091580433</v>
      </c>
      <c r="O9" s="28">
        <f t="shared" si="2"/>
        <v>212689.77796724311</v>
      </c>
      <c r="P9" s="32" t="str">
        <f t="shared" si="3"/>
        <v>REQUERIR</v>
      </c>
    </row>
    <row r="10" spans="1:16" x14ac:dyDescent="0.25">
      <c r="A10" s="27">
        <v>8</v>
      </c>
      <c r="B10" s="27" t="s">
        <v>61</v>
      </c>
      <c r="C10" s="27" t="s">
        <v>62</v>
      </c>
      <c r="D10" s="27" t="s">
        <v>2</v>
      </c>
      <c r="E10" s="27">
        <v>1</v>
      </c>
      <c r="F10" s="26">
        <v>900000</v>
      </c>
      <c r="G10" s="26">
        <v>1800000</v>
      </c>
      <c r="H10" s="26">
        <v>1898344</v>
      </c>
      <c r="I10" s="29">
        <v>2318675</v>
      </c>
      <c r="J10" s="29">
        <v>1613445.3781512605</v>
      </c>
      <c r="K10" s="29">
        <v>2318775.2000000002</v>
      </c>
      <c r="L10" s="26">
        <v>2600000</v>
      </c>
      <c r="M10" s="28">
        <f t="shared" si="0"/>
        <v>1898344</v>
      </c>
      <c r="N10" s="27">
        <f t="shared" si="1"/>
        <v>525030.05881112895</v>
      </c>
      <c r="O10" s="28">
        <f t="shared" si="2"/>
        <v>1373313.9411888709</v>
      </c>
      <c r="P10" s="32" t="str">
        <f t="shared" si="3"/>
        <v>REQUERIR</v>
      </c>
    </row>
    <row r="11" spans="1:16" x14ac:dyDescent="0.25">
      <c r="A11" s="27">
        <v>9</v>
      </c>
      <c r="B11" s="27" t="s">
        <v>67</v>
      </c>
      <c r="C11" s="27" t="s">
        <v>68</v>
      </c>
      <c r="D11" s="27" t="s">
        <v>2</v>
      </c>
      <c r="E11" s="27">
        <v>1</v>
      </c>
      <c r="F11" s="26">
        <v>12000</v>
      </c>
      <c r="G11" s="26">
        <v>14000</v>
      </c>
      <c r="H11" s="26">
        <v>19709</v>
      </c>
      <c r="I11" s="29">
        <v>15767</v>
      </c>
      <c r="J11" s="29">
        <v>17226.89075630252</v>
      </c>
      <c r="K11" s="29">
        <v>19709</v>
      </c>
      <c r="L11" s="26">
        <v>17593</v>
      </c>
      <c r="M11" s="28">
        <f t="shared" si="0"/>
        <v>17226.89075630252</v>
      </c>
      <c r="N11" s="27">
        <f t="shared" si="1"/>
        <v>2654.3563596833806</v>
      </c>
      <c r="O11" s="28">
        <f t="shared" si="2"/>
        <v>14572.534396619139</v>
      </c>
      <c r="P11" s="32" t="str">
        <f t="shared" si="3"/>
        <v>REQUERIR</v>
      </c>
    </row>
    <row r="12" spans="1:16" x14ac:dyDescent="0.25">
      <c r="A12" s="27">
        <v>10</v>
      </c>
      <c r="B12" s="27" t="s">
        <v>69</v>
      </c>
      <c r="C12" s="27" t="s">
        <v>68</v>
      </c>
      <c r="D12" s="27" t="s">
        <v>2</v>
      </c>
      <c r="E12" s="27">
        <v>1</v>
      </c>
      <c r="F12" s="26">
        <v>8000</v>
      </c>
      <c r="G12" s="26">
        <v>14000</v>
      </c>
      <c r="H12" s="26">
        <v>19709</v>
      </c>
      <c r="I12" s="29">
        <v>15767</v>
      </c>
      <c r="J12" s="29">
        <v>10504.20168067227</v>
      </c>
      <c r="K12" s="29">
        <v>19709</v>
      </c>
      <c r="L12" s="26">
        <v>17593</v>
      </c>
      <c r="M12" s="28">
        <f t="shared" si="0"/>
        <v>15767</v>
      </c>
      <c r="N12" s="27">
        <f t="shared" si="1"/>
        <v>4172.3944085095272</v>
      </c>
      <c r="O12" s="28">
        <f t="shared" si="2"/>
        <v>11594.605591490472</v>
      </c>
      <c r="P12" s="32" t="str">
        <f t="shared" si="3"/>
        <v>REQUERIR</v>
      </c>
    </row>
    <row r="13" spans="1:16" x14ac:dyDescent="0.25">
      <c r="A13" s="27">
        <v>11</v>
      </c>
      <c r="B13" s="27" t="s">
        <v>70</v>
      </c>
      <c r="C13" s="27" t="s">
        <v>71</v>
      </c>
      <c r="D13" s="27" t="s">
        <v>2</v>
      </c>
      <c r="E13" s="27">
        <v>1</v>
      </c>
      <c r="F13" s="26">
        <v>45000</v>
      </c>
      <c r="G13" s="26">
        <v>55000</v>
      </c>
      <c r="H13" s="26">
        <v>72996</v>
      </c>
      <c r="I13" s="29">
        <v>58397</v>
      </c>
      <c r="J13" s="29">
        <v>39663.865546218491</v>
      </c>
      <c r="K13" s="29">
        <v>72996</v>
      </c>
      <c r="L13" s="26">
        <v>62963</v>
      </c>
      <c r="M13" s="28">
        <f t="shared" si="0"/>
        <v>58397</v>
      </c>
      <c r="N13" s="27">
        <f t="shared" si="1"/>
        <v>11884.055408053066</v>
      </c>
      <c r="O13" s="28">
        <f t="shared" si="2"/>
        <v>46512.944591946936</v>
      </c>
      <c r="P13" s="32" t="str">
        <f t="shared" si="3"/>
        <v>REQUERIR</v>
      </c>
    </row>
    <row r="14" spans="1:16" x14ac:dyDescent="0.25">
      <c r="A14" s="27">
        <v>12</v>
      </c>
      <c r="B14" s="27" t="s">
        <v>72</v>
      </c>
      <c r="C14" s="27" t="s">
        <v>73</v>
      </c>
      <c r="D14" s="27" t="s">
        <v>2</v>
      </c>
      <c r="E14" s="27">
        <v>1</v>
      </c>
      <c r="F14" s="26">
        <v>28000</v>
      </c>
      <c r="G14" s="26">
        <v>35000</v>
      </c>
      <c r="H14" s="26">
        <v>41060</v>
      </c>
      <c r="I14" s="29">
        <v>32848</v>
      </c>
      <c r="J14" s="29">
        <v>26470.588235294119</v>
      </c>
      <c r="K14" s="29">
        <v>41060</v>
      </c>
      <c r="L14" s="26">
        <v>32407</v>
      </c>
      <c r="M14" s="28">
        <f t="shared" si="0"/>
        <v>32848</v>
      </c>
      <c r="N14" s="27">
        <f t="shared" si="1"/>
        <v>5305.7060064843108</v>
      </c>
      <c r="O14" s="28">
        <f t="shared" si="2"/>
        <v>27542.29399351569</v>
      </c>
      <c r="P14" s="27" t="str">
        <f t="shared" si="3"/>
        <v>NO REQUERIR</v>
      </c>
    </row>
    <row r="15" spans="1:16" x14ac:dyDescent="0.25">
      <c r="A15" s="27">
        <v>13</v>
      </c>
      <c r="B15" s="27" t="s">
        <v>74</v>
      </c>
      <c r="C15" s="27" t="s">
        <v>75</v>
      </c>
      <c r="D15" s="27" t="s">
        <v>2</v>
      </c>
      <c r="E15" s="27">
        <v>1</v>
      </c>
      <c r="F15" s="26">
        <v>20000</v>
      </c>
      <c r="G15" s="26">
        <v>30000</v>
      </c>
      <c r="H15" s="26">
        <v>36498</v>
      </c>
      <c r="I15" s="29">
        <v>29198</v>
      </c>
      <c r="J15" s="29">
        <v>30000</v>
      </c>
      <c r="K15" s="29">
        <v>36498</v>
      </c>
      <c r="L15" s="26">
        <v>28704</v>
      </c>
      <c r="M15" s="28">
        <f t="shared" si="0"/>
        <v>30000</v>
      </c>
      <c r="N15" s="27">
        <f t="shared" si="1"/>
        <v>5163.8250970238196</v>
      </c>
      <c r="O15" s="28">
        <f t="shared" si="2"/>
        <v>24836.174902976181</v>
      </c>
      <c r="P15" s="32" t="str">
        <f t="shared" si="3"/>
        <v>REQUERIR</v>
      </c>
    </row>
    <row r="16" spans="1:16" x14ac:dyDescent="0.25">
      <c r="A16" s="27">
        <v>14</v>
      </c>
      <c r="B16" s="27" t="s">
        <v>76</v>
      </c>
      <c r="C16" s="27" t="s">
        <v>77</v>
      </c>
      <c r="D16" s="27" t="s">
        <v>2</v>
      </c>
      <c r="E16" s="27">
        <v>1</v>
      </c>
      <c r="F16" s="26">
        <v>12000</v>
      </c>
      <c r="G16" s="26">
        <v>21000</v>
      </c>
      <c r="H16" s="26">
        <v>27373</v>
      </c>
      <c r="I16" s="29">
        <v>21898</v>
      </c>
      <c r="J16" s="29">
        <v>11764.705882352942</v>
      </c>
      <c r="K16" s="29">
        <v>27373</v>
      </c>
      <c r="L16" s="26">
        <v>23148</v>
      </c>
      <c r="M16" s="28">
        <f t="shared" si="0"/>
        <v>21898</v>
      </c>
      <c r="N16" s="27">
        <f t="shared" si="1"/>
        <v>6001.0524211885549</v>
      </c>
      <c r="O16" s="28">
        <f t="shared" si="2"/>
        <v>15896.947578811445</v>
      </c>
      <c r="P16" s="32" t="str">
        <f t="shared" si="3"/>
        <v>REQUERIR</v>
      </c>
    </row>
    <row r="17" spans="1:16" x14ac:dyDescent="0.25">
      <c r="A17" s="27">
        <v>15</v>
      </c>
      <c r="B17" s="27" t="s">
        <v>22</v>
      </c>
      <c r="C17" s="27" t="s">
        <v>39</v>
      </c>
      <c r="D17" s="27" t="s">
        <v>2</v>
      </c>
      <c r="E17" s="27">
        <v>1</v>
      </c>
      <c r="F17" s="26">
        <v>500000</v>
      </c>
      <c r="G17" s="26">
        <v>800000</v>
      </c>
      <c r="H17" s="26">
        <v>1182525</v>
      </c>
      <c r="I17" s="29">
        <v>946020</v>
      </c>
      <c r="J17" s="29">
        <v>1176470.5882352942</v>
      </c>
      <c r="K17" s="29">
        <v>1182525</v>
      </c>
      <c r="L17" s="26">
        <v>1200000</v>
      </c>
      <c r="M17" s="28">
        <f t="shared" si="0"/>
        <v>1176470.5882352942</v>
      </c>
      <c r="N17" s="27">
        <f t="shared" si="1"/>
        <v>248039.24904169544</v>
      </c>
      <c r="O17" s="28">
        <f t="shared" si="2"/>
        <v>928431.33919359883</v>
      </c>
      <c r="P17" s="32" t="str">
        <f t="shared" si="3"/>
        <v>REQUERIR</v>
      </c>
    </row>
    <row r="18" spans="1:16" x14ac:dyDescent="0.25">
      <c r="A18" s="27">
        <v>16</v>
      </c>
      <c r="B18" s="27" t="s">
        <v>23</v>
      </c>
      <c r="C18" s="27" t="s">
        <v>24</v>
      </c>
      <c r="D18" s="27" t="s">
        <v>2</v>
      </c>
      <c r="E18" s="27">
        <v>1</v>
      </c>
      <c r="F18" s="26">
        <v>700000</v>
      </c>
      <c r="G18" s="26">
        <v>800000</v>
      </c>
      <c r="H18" s="26">
        <v>1182525</v>
      </c>
      <c r="I18" s="29">
        <v>946020</v>
      </c>
      <c r="J18" s="29">
        <v>1176470.5882352942</v>
      </c>
      <c r="K18" s="29">
        <v>1182525</v>
      </c>
      <c r="L18" s="26">
        <v>1100000</v>
      </c>
      <c r="M18" s="28">
        <f t="shared" si="0"/>
        <v>1100000</v>
      </c>
      <c r="N18" s="27">
        <f t="shared" si="1"/>
        <v>185006.44591893238</v>
      </c>
      <c r="O18" s="28">
        <f t="shared" si="2"/>
        <v>914993.55408106768</v>
      </c>
      <c r="P18" s="32" t="str">
        <f t="shared" si="3"/>
        <v>REQUERIR</v>
      </c>
    </row>
    <row r="19" spans="1:16" x14ac:dyDescent="0.25">
      <c r="A19" s="27">
        <v>17</v>
      </c>
      <c r="B19" s="27" t="s">
        <v>23</v>
      </c>
      <c r="C19" s="27" t="s">
        <v>79</v>
      </c>
      <c r="D19" s="27" t="s">
        <v>2</v>
      </c>
      <c r="E19" s="27">
        <v>1</v>
      </c>
      <c r="F19" s="26">
        <v>700000</v>
      </c>
      <c r="G19" s="26">
        <v>800000</v>
      </c>
      <c r="H19" s="26">
        <v>1182525</v>
      </c>
      <c r="I19" s="29">
        <v>946020</v>
      </c>
      <c r="J19" s="29">
        <v>1176470.5882352942</v>
      </c>
      <c r="K19" s="29">
        <v>1182525</v>
      </c>
      <c r="L19" s="26">
        <v>1150000</v>
      </c>
      <c r="M19" s="28">
        <f t="shared" si="0"/>
        <v>1150000</v>
      </c>
      <c r="N19" s="27">
        <f t="shared" si="1"/>
        <v>189165.07248274228</v>
      </c>
      <c r="O19" s="28">
        <f t="shared" si="2"/>
        <v>960834.92751725775</v>
      </c>
      <c r="P19" s="32" t="str">
        <f t="shared" si="3"/>
        <v>REQUERIR</v>
      </c>
    </row>
    <row r="20" spans="1:16" x14ac:dyDescent="0.25">
      <c r="A20" s="27">
        <v>18</v>
      </c>
      <c r="B20" s="27" t="s">
        <v>25</v>
      </c>
      <c r="C20" s="27" t="s">
        <v>26</v>
      </c>
      <c r="D20" s="27" t="s">
        <v>2</v>
      </c>
      <c r="E20" s="27">
        <v>1</v>
      </c>
      <c r="F20" s="26">
        <v>400000</v>
      </c>
      <c r="G20" s="26">
        <v>500000</v>
      </c>
      <c r="H20" s="26">
        <v>886893</v>
      </c>
      <c r="I20" s="29">
        <v>709514</v>
      </c>
      <c r="J20" s="29">
        <v>882352.9411764706</v>
      </c>
      <c r="K20" s="29">
        <v>886893</v>
      </c>
      <c r="L20" s="26">
        <v>900000</v>
      </c>
      <c r="M20" s="28">
        <f t="shared" si="0"/>
        <v>882352.9411764706</v>
      </c>
      <c r="N20" s="27">
        <f t="shared" si="1"/>
        <v>193877.52301505773</v>
      </c>
      <c r="O20" s="28">
        <f t="shared" si="2"/>
        <v>688475.41816141293</v>
      </c>
      <c r="P20" s="32" t="str">
        <f t="shared" si="3"/>
        <v>REQUERIR</v>
      </c>
    </row>
    <row r="21" spans="1:16" x14ac:dyDescent="0.25">
      <c r="A21" s="27">
        <v>19</v>
      </c>
      <c r="B21" s="27" t="s">
        <v>27</v>
      </c>
      <c r="C21" s="27" t="s">
        <v>28</v>
      </c>
      <c r="D21" s="27" t="s">
        <v>29</v>
      </c>
      <c r="E21" s="27">
        <v>1</v>
      </c>
      <c r="F21" s="26">
        <v>1200</v>
      </c>
      <c r="G21" s="26">
        <v>3500</v>
      </c>
      <c r="H21" s="26">
        <v>4435</v>
      </c>
      <c r="I21" s="29">
        <v>3548</v>
      </c>
      <c r="J21" s="29">
        <v>2941.1764705882356</v>
      </c>
      <c r="K21" s="29">
        <v>4435</v>
      </c>
      <c r="L21" s="26">
        <v>3000</v>
      </c>
      <c r="M21" s="28">
        <f t="shared" si="0"/>
        <v>3500</v>
      </c>
      <c r="N21" s="27">
        <f t="shared" si="1"/>
        <v>1021.6562355299374</v>
      </c>
      <c r="O21" s="28">
        <f t="shared" si="2"/>
        <v>2478.3437644700625</v>
      </c>
      <c r="P21" s="32" t="str">
        <f t="shared" si="3"/>
        <v>REQUERIR</v>
      </c>
    </row>
    <row r="22" spans="1:16" x14ac:dyDescent="0.25">
      <c r="A22" s="27">
        <v>20</v>
      </c>
      <c r="B22" s="27" t="s">
        <v>63</v>
      </c>
      <c r="C22" s="27" t="s">
        <v>64</v>
      </c>
      <c r="D22" s="27" t="s">
        <v>65</v>
      </c>
      <c r="E22" s="27">
        <v>1</v>
      </c>
      <c r="F22" s="26">
        <v>500000</v>
      </c>
      <c r="G22" s="26">
        <v>700000</v>
      </c>
      <c r="H22" s="26">
        <v>1182525</v>
      </c>
      <c r="I22" s="29">
        <v>946020</v>
      </c>
      <c r="J22" s="29">
        <v>1176470.5882352942</v>
      </c>
      <c r="K22" s="29">
        <v>1182525</v>
      </c>
      <c r="L22" s="26">
        <v>1200000</v>
      </c>
      <c r="M22" s="28">
        <f t="shared" si="0"/>
        <v>1176470.5882352942</v>
      </c>
      <c r="N22" s="27">
        <f t="shared" si="1"/>
        <v>261555.71076440983</v>
      </c>
      <c r="O22" s="28">
        <f t="shared" si="2"/>
        <v>914914.87747088436</v>
      </c>
      <c r="P22" s="32" t="str">
        <f t="shared" si="3"/>
        <v>REQUERIR</v>
      </c>
    </row>
    <row r="23" spans="1:16" x14ac:dyDescent="0.25">
      <c r="A23" s="27">
        <v>21</v>
      </c>
      <c r="B23" s="27" t="s">
        <v>66</v>
      </c>
      <c r="C23" s="27" t="s">
        <v>30</v>
      </c>
      <c r="D23" s="27" t="s">
        <v>65</v>
      </c>
      <c r="E23" s="27">
        <v>1</v>
      </c>
      <c r="F23" s="26">
        <v>240000</v>
      </c>
      <c r="G23" s="26">
        <v>900000</v>
      </c>
      <c r="H23" s="26">
        <v>1656197</v>
      </c>
      <c r="I23" s="29">
        <v>1324958</v>
      </c>
      <c r="J23" s="29">
        <v>1607142.8571428573</v>
      </c>
      <c r="K23" s="29">
        <v>1656197</v>
      </c>
      <c r="L23" s="26">
        <v>1350000</v>
      </c>
      <c r="M23" s="28">
        <f t="shared" si="0"/>
        <v>1350000</v>
      </c>
      <c r="N23" s="27">
        <f t="shared" si="1"/>
        <v>480435.42506211431</v>
      </c>
      <c r="O23" s="28">
        <f t="shared" si="2"/>
        <v>869564.57493788563</v>
      </c>
      <c r="P23" s="32" t="str">
        <f t="shared" si="3"/>
        <v>REQUERIR</v>
      </c>
    </row>
    <row r="24" spans="1:16" x14ac:dyDescent="0.25">
      <c r="A24" s="27">
        <v>22</v>
      </c>
      <c r="B24" s="27" t="s">
        <v>31</v>
      </c>
      <c r="C24" s="27" t="s">
        <v>32</v>
      </c>
      <c r="D24" s="27" t="s">
        <v>29</v>
      </c>
      <c r="E24" s="27">
        <v>1</v>
      </c>
      <c r="F24" s="26">
        <v>500000</v>
      </c>
      <c r="G24" s="26">
        <v>1100000</v>
      </c>
      <c r="H24" s="26">
        <v>1970874</v>
      </c>
      <c r="I24" s="29">
        <v>1576699</v>
      </c>
      <c r="J24" s="29">
        <v>1596638.6554621849</v>
      </c>
      <c r="K24" s="29">
        <v>1970874</v>
      </c>
      <c r="L24" s="26">
        <v>1850000</v>
      </c>
      <c r="M24" s="28">
        <f t="shared" si="0"/>
        <v>1596638.6554621849</v>
      </c>
      <c r="N24" s="27">
        <f t="shared" si="1"/>
        <v>498649.78418318328</v>
      </c>
      <c r="O24" s="28">
        <f t="shared" si="2"/>
        <v>1097988.8712790017</v>
      </c>
      <c r="P24" s="32" t="str">
        <f t="shared" si="3"/>
        <v>REQUERIR</v>
      </c>
    </row>
    <row r="25" spans="1:16" x14ac:dyDescent="0.25">
      <c r="A25" s="27">
        <v>23</v>
      </c>
      <c r="B25" s="27" t="s">
        <v>34</v>
      </c>
      <c r="C25" s="27" t="s">
        <v>35</v>
      </c>
      <c r="D25" s="27" t="s">
        <v>29</v>
      </c>
      <c r="E25" s="27">
        <v>1</v>
      </c>
      <c r="F25" s="26">
        <v>2800000</v>
      </c>
      <c r="G25" s="26">
        <v>4000000</v>
      </c>
      <c r="H25" s="26">
        <v>5000000</v>
      </c>
      <c r="I25" s="29">
        <v>5912622</v>
      </c>
      <c r="J25" s="29">
        <v>6210084.0336134452</v>
      </c>
      <c r="K25" s="29">
        <v>7390777</v>
      </c>
      <c r="L25" s="26">
        <v>6500000</v>
      </c>
      <c r="M25" s="28">
        <f t="shared" si="0"/>
        <v>5912622</v>
      </c>
      <c r="N25" s="27">
        <f t="shared" si="1"/>
        <v>1462492.2246345116</v>
      </c>
      <c r="O25" s="28">
        <f t="shared" si="2"/>
        <v>4450129.7753654886</v>
      </c>
      <c r="P25" s="32" t="str">
        <f t="shared" si="3"/>
        <v>REQUERIR</v>
      </c>
    </row>
    <row r="26" spans="1:16" x14ac:dyDescent="0.25">
      <c r="A26" s="27">
        <v>24</v>
      </c>
      <c r="B26" s="27" t="s">
        <v>40</v>
      </c>
      <c r="C26" s="27" t="s">
        <v>41</v>
      </c>
      <c r="D26" s="27" t="s">
        <v>2</v>
      </c>
      <c r="E26" s="27">
        <v>1</v>
      </c>
      <c r="F26" s="26">
        <v>100000</v>
      </c>
      <c r="G26" s="26">
        <v>500000</v>
      </c>
      <c r="H26" s="26">
        <v>700000</v>
      </c>
      <c r="I26" s="29">
        <v>794974</v>
      </c>
      <c r="J26" s="29">
        <v>924369.74789915967</v>
      </c>
      <c r="K26" s="29">
        <v>993718</v>
      </c>
      <c r="L26" s="26">
        <v>980000</v>
      </c>
      <c r="M26" s="28">
        <f t="shared" si="0"/>
        <v>794974</v>
      </c>
      <c r="N26" s="27">
        <f t="shared" si="1"/>
        <v>298279.56571674335</v>
      </c>
      <c r="O26" s="28">
        <f t="shared" si="2"/>
        <v>496694.43428325665</v>
      </c>
      <c r="P26" s="32" t="str">
        <f t="shared" si="3"/>
        <v>REQUERIR</v>
      </c>
    </row>
    <row r="27" spans="1:16" x14ac:dyDescent="0.25">
      <c r="A27" s="27">
        <v>25</v>
      </c>
      <c r="B27" s="27" t="s">
        <v>42</v>
      </c>
      <c r="C27" s="27" t="s">
        <v>43</v>
      </c>
      <c r="D27" s="27" t="s">
        <v>2</v>
      </c>
      <c r="E27" s="27">
        <v>1</v>
      </c>
      <c r="F27" s="26">
        <v>400000</v>
      </c>
      <c r="G27" s="26">
        <v>1000000</v>
      </c>
      <c r="H27" s="26">
        <v>1100000</v>
      </c>
      <c r="I27" s="29">
        <v>1324958</v>
      </c>
      <c r="J27" s="29">
        <v>1260504.2016806724</v>
      </c>
      <c r="K27" s="29">
        <v>1656197</v>
      </c>
      <c r="L27" s="26">
        <v>1500000</v>
      </c>
      <c r="M27" s="28">
        <f t="shared" si="0"/>
        <v>1260504.2016806724</v>
      </c>
      <c r="N27" s="27">
        <f t="shared" si="1"/>
        <v>378683.67426388228</v>
      </c>
      <c r="O27" s="28">
        <f t="shared" si="2"/>
        <v>881820.52741679014</v>
      </c>
      <c r="P27" s="32" t="str">
        <f t="shared" si="3"/>
        <v>REQUERIR</v>
      </c>
    </row>
    <row r="28" spans="1:16" x14ac:dyDescent="0.25">
      <c r="A28" s="27">
        <v>26</v>
      </c>
      <c r="B28" s="27" t="s">
        <v>44</v>
      </c>
      <c r="C28" s="27" t="s">
        <v>45</v>
      </c>
      <c r="D28" s="27" t="s">
        <v>2</v>
      </c>
      <c r="E28" s="27">
        <v>1</v>
      </c>
      <c r="F28" s="26">
        <v>150000</v>
      </c>
      <c r="G28" s="26">
        <v>500000</v>
      </c>
      <c r="H28" s="26">
        <v>700000</v>
      </c>
      <c r="I28" s="29">
        <v>794974</v>
      </c>
      <c r="J28" s="29">
        <v>966386.55462184874</v>
      </c>
      <c r="K28" s="29">
        <v>993718</v>
      </c>
      <c r="L28" s="26">
        <v>980000</v>
      </c>
      <c r="M28" s="28">
        <f t="shared" si="0"/>
        <v>794974</v>
      </c>
      <c r="N28" s="27">
        <f t="shared" si="1"/>
        <v>288409.10474894044</v>
      </c>
      <c r="O28" s="28">
        <f t="shared" si="2"/>
        <v>506564.89525105956</v>
      </c>
      <c r="P28" s="32" t="str">
        <f t="shared" si="3"/>
        <v>REQUERIR</v>
      </c>
    </row>
    <row r="29" spans="1:16" x14ac:dyDescent="0.25">
      <c r="A29" s="27">
        <v>27</v>
      </c>
      <c r="B29" s="27" t="s">
        <v>46</v>
      </c>
      <c r="C29" s="27" t="s">
        <v>43</v>
      </c>
      <c r="D29" s="27" t="s">
        <v>2</v>
      </c>
      <c r="E29" s="27">
        <v>1</v>
      </c>
      <c r="F29" s="26">
        <v>600000</v>
      </c>
      <c r="G29" s="26">
        <v>1000000</v>
      </c>
      <c r="H29" s="26">
        <v>1100000</v>
      </c>
      <c r="I29" s="29">
        <v>1324958</v>
      </c>
      <c r="J29" s="29">
        <v>1614285.7142857143</v>
      </c>
      <c r="K29" s="29">
        <v>1656197</v>
      </c>
      <c r="L29" s="26">
        <v>1500000</v>
      </c>
      <c r="M29" s="28">
        <f t="shared" si="0"/>
        <v>1324958</v>
      </c>
      <c r="N29" s="27">
        <f t="shared" si="1"/>
        <v>353153.91351522354</v>
      </c>
      <c r="O29" s="28">
        <f t="shared" si="2"/>
        <v>971804.08648477646</v>
      </c>
      <c r="P29" s="32" t="str">
        <f t="shared" si="3"/>
        <v>REQUERIR</v>
      </c>
    </row>
    <row r="30" spans="1:16" x14ac:dyDescent="0.25">
      <c r="A30" s="27">
        <v>28</v>
      </c>
      <c r="B30" s="27" t="s">
        <v>47</v>
      </c>
      <c r="C30" s="27" t="s">
        <v>45</v>
      </c>
      <c r="D30" s="27" t="s">
        <v>2</v>
      </c>
      <c r="E30" s="27">
        <v>1</v>
      </c>
      <c r="F30" s="26">
        <v>200000</v>
      </c>
      <c r="G30" s="26">
        <v>1200000</v>
      </c>
      <c r="H30" s="26">
        <v>1500000</v>
      </c>
      <c r="I30" s="29">
        <v>1523701</v>
      </c>
      <c r="J30" s="29">
        <v>1899159.6638655462</v>
      </c>
      <c r="K30" s="29">
        <v>1904626</v>
      </c>
      <c r="L30" s="26">
        <v>1900000</v>
      </c>
      <c r="M30" s="28">
        <f t="shared" si="0"/>
        <v>1523701</v>
      </c>
      <c r="N30" s="27">
        <f t="shared" si="1"/>
        <v>566163.61009044782</v>
      </c>
      <c r="O30" s="28">
        <f t="shared" si="2"/>
        <v>957537.38990955218</v>
      </c>
      <c r="P30" s="32" t="str">
        <f t="shared" si="3"/>
        <v>REQUERIR</v>
      </c>
    </row>
    <row r="31" spans="1:16" x14ac:dyDescent="0.25">
      <c r="A31" s="27">
        <v>29</v>
      </c>
      <c r="B31" s="27" t="s">
        <v>48</v>
      </c>
      <c r="C31" s="27" t="s">
        <v>43</v>
      </c>
      <c r="D31" s="27" t="s">
        <v>2</v>
      </c>
      <c r="E31" s="27">
        <v>1</v>
      </c>
      <c r="F31" s="26">
        <v>800000</v>
      </c>
      <c r="G31" s="26">
        <v>1500000</v>
      </c>
      <c r="H31" s="26">
        <v>2500000</v>
      </c>
      <c r="I31" s="29">
        <v>1987436</v>
      </c>
      <c r="J31" s="29">
        <v>2400960.3841536618</v>
      </c>
      <c r="K31" s="29">
        <v>2484295</v>
      </c>
      <c r="L31" s="26">
        <v>1980000</v>
      </c>
      <c r="M31" s="28">
        <f t="shared" si="0"/>
        <v>1987436</v>
      </c>
      <c r="N31" s="27">
        <f t="shared" si="1"/>
        <v>575529.17692010617</v>
      </c>
      <c r="O31" s="28">
        <f t="shared" si="2"/>
        <v>1411906.8230798938</v>
      </c>
      <c r="P31" s="32" t="str">
        <f t="shared" si="3"/>
        <v>REQUERIR</v>
      </c>
    </row>
    <row r="32" spans="1:16" x14ac:dyDescent="0.25">
      <c r="A32" s="27">
        <v>30</v>
      </c>
      <c r="B32" s="27" t="s">
        <v>49</v>
      </c>
      <c r="C32" s="27" t="s">
        <v>45</v>
      </c>
      <c r="D32" s="27" t="s">
        <v>2</v>
      </c>
      <c r="E32" s="27">
        <v>1</v>
      </c>
      <c r="F32" s="26">
        <v>260000</v>
      </c>
      <c r="G32" s="26">
        <v>1200000</v>
      </c>
      <c r="H32" s="26">
        <v>1500000</v>
      </c>
      <c r="I32" s="29">
        <v>1523701</v>
      </c>
      <c r="J32" s="29">
        <v>1899159.6638655462</v>
      </c>
      <c r="K32" s="29">
        <v>1904626</v>
      </c>
      <c r="L32" s="26">
        <v>1950000</v>
      </c>
      <c r="M32" s="28">
        <f t="shared" si="0"/>
        <v>1523701</v>
      </c>
      <c r="N32" s="27">
        <f t="shared" si="1"/>
        <v>553413.77239029051</v>
      </c>
      <c r="O32" s="28">
        <f t="shared" si="2"/>
        <v>970287.22760970949</v>
      </c>
      <c r="P32" s="32" t="str">
        <f t="shared" si="3"/>
        <v>REQUERIR</v>
      </c>
    </row>
    <row r="33" spans="1:17" x14ac:dyDescent="0.25">
      <c r="A33" s="27">
        <v>31</v>
      </c>
      <c r="B33" s="27" t="s">
        <v>50</v>
      </c>
      <c r="C33" s="27" t="s">
        <v>43</v>
      </c>
      <c r="D33" s="27" t="s">
        <v>2</v>
      </c>
      <c r="E33" s="27">
        <v>1</v>
      </c>
      <c r="F33" s="26">
        <v>1000000</v>
      </c>
      <c r="G33" s="26">
        <v>2100000</v>
      </c>
      <c r="H33" s="26">
        <v>2500000</v>
      </c>
      <c r="I33" s="29">
        <v>2517418</v>
      </c>
      <c r="J33" s="29">
        <v>2941176.4705882357</v>
      </c>
      <c r="K33" s="29">
        <v>3146773</v>
      </c>
      <c r="L33" s="26">
        <v>3000000</v>
      </c>
      <c r="M33" s="28">
        <f t="shared" si="0"/>
        <v>2517418</v>
      </c>
      <c r="N33" s="27">
        <f t="shared" si="1"/>
        <v>682522.02359305311</v>
      </c>
      <c r="O33" s="28">
        <f t="shared" si="2"/>
        <v>1834895.9764069468</v>
      </c>
      <c r="P33" s="32" t="str">
        <f t="shared" si="3"/>
        <v>REQUERIR</v>
      </c>
    </row>
    <row r="34" spans="1:17" x14ac:dyDescent="0.25">
      <c r="A34" s="27">
        <v>32</v>
      </c>
      <c r="B34" s="27" t="s">
        <v>51</v>
      </c>
      <c r="C34" s="27" t="s">
        <v>45</v>
      </c>
      <c r="D34" s="27" t="s">
        <v>2</v>
      </c>
      <c r="E34" s="27">
        <v>1</v>
      </c>
      <c r="F34" s="26">
        <v>350000</v>
      </c>
      <c r="G34" s="26">
        <v>2700000</v>
      </c>
      <c r="H34" s="26">
        <v>2000000</v>
      </c>
      <c r="I34" s="29">
        <v>3312393</v>
      </c>
      <c r="J34" s="29">
        <v>4021608.6434573838</v>
      </c>
      <c r="K34" s="29">
        <v>3312492.8000000003</v>
      </c>
      <c r="L34" s="26">
        <v>4100000</v>
      </c>
      <c r="M34" s="28">
        <f t="shared" si="0"/>
        <v>3312393</v>
      </c>
      <c r="N34" s="27">
        <f t="shared" si="1"/>
        <v>1216229.9718223005</v>
      </c>
      <c r="O34" s="28">
        <f t="shared" si="2"/>
        <v>2096163.0281776995</v>
      </c>
      <c r="P34" s="32" t="str">
        <f t="shared" si="3"/>
        <v>REQUERIR</v>
      </c>
    </row>
    <row r="35" spans="1:17" x14ac:dyDescent="0.25">
      <c r="A35" s="27">
        <v>33</v>
      </c>
      <c r="B35" s="27" t="s">
        <v>52</v>
      </c>
      <c r="C35" s="27" t="s">
        <v>43</v>
      </c>
      <c r="D35" s="27" t="s">
        <v>2</v>
      </c>
      <c r="E35" s="27">
        <v>1</v>
      </c>
      <c r="F35" s="26">
        <v>1400000</v>
      </c>
      <c r="G35" s="26">
        <v>3400000</v>
      </c>
      <c r="H35" s="26">
        <v>3500000</v>
      </c>
      <c r="I35" s="29">
        <v>4637350</v>
      </c>
      <c r="J35" s="29">
        <v>4021608.6434573838</v>
      </c>
      <c r="K35" s="29">
        <v>4637449.6000000006</v>
      </c>
      <c r="L35" s="26">
        <v>5850000</v>
      </c>
      <c r="M35" s="28">
        <f t="shared" si="0"/>
        <v>4021608.6434573838</v>
      </c>
      <c r="N35" s="27">
        <f t="shared" si="1"/>
        <v>1285176.1080519771</v>
      </c>
      <c r="O35" s="28">
        <f t="shared" si="2"/>
        <v>2736432.5354054067</v>
      </c>
      <c r="P35" s="32" t="str">
        <f t="shared" si="3"/>
        <v>REQUERIR</v>
      </c>
    </row>
    <row r="36" spans="1:17" x14ac:dyDescent="0.25">
      <c r="A36" s="27">
        <v>34</v>
      </c>
      <c r="B36" s="27" t="s">
        <v>53</v>
      </c>
      <c r="C36" s="27" t="s">
        <v>43</v>
      </c>
      <c r="D36" s="27" t="s">
        <v>2</v>
      </c>
      <c r="E36" s="27">
        <v>1</v>
      </c>
      <c r="F36" s="26">
        <v>2200000</v>
      </c>
      <c r="G36" s="26">
        <v>6000000</v>
      </c>
      <c r="H36" s="26">
        <v>5500000</v>
      </c>
      <c r="I36" s="29">
        <v>8732222</v>
      </c>
      <c r="J36" s="29">
        <v>9549579.8319327738</v>
      </c>
      <c r="K36" s="29">
        <v>8732321.5999999996</v>
      </c>
      <c r="L36" s="26">
        <v>9800000</v>
      </c>
      <c r="M36" s="28">
        <f t="shared" si="0"/>
        <v>8732222</v>
      </c>
      <c r="N36" s="27">
        <f t="shared" si="1"/>
        <v>2571946.9705646369</v>
      </c>
      <c r="O36" s="28">
        <f t="shared" si="2"/>
        <v>6160275.0294353627</v>
      </c>
      <c r="P36" s="32" t="str">
        <f t="shared" si="3"/>
        <v>REQUERIR</v>
      </c>
    </row>
    <row r="37" spans="1:17" x14ac:dyDescent="0.25">
      <c r="A37" s="27">
        <v>35</v>
      </c>
      <c r="B37" s="27" t="s">
        <v>54</v>
      </c>
      <c r="C37" s="27" t="s">
        <v>43</v>
      </c>
      <c r="D37" s="27" t="s">
        <v>2</v>
      </c>
      <c r="E37" s="27">
        <v>1</v>
      </c>
      <c r="F37" s="26">
        <v>2600000</v>
      </c>
      <c r="G37" s="26">
        <v>6000000</v>
      </c>
      <c r="H37" s="26">
        <v>7000000</v>
      </c>
      <c r="I37" s="29">
        <v>8732222</v>
      </c>
      <c r="J37" s="29">
        <v>9549579.8319327738</v>
      </c>
      <c r="K37" s="29">
        <v>8732321.5999999996</v>
      </c>
      <c r="L37" s="26">
        <v>9800000</v>
      </c>
      <c r="M37" s="28">
        <f t="shared" si="0"/>
        <v>8732222</v>
      </c>
      <c r="N37" s="27">
        <f t="shared" si="1"/>
        <v>2361498.0575252869</v>
      </c>
      <c r="O37" s="28">
        <f t="shared" si="2"/>
        <v>6370723.9424747135</v>
      </c>
      <c r="P37" s="32" t="str">
        <f t="shared" si="3"/>
        <v>REQUERIR</v>
      </c>
    </row>
    <row r="38" spans="1:17" x14ac:dyDescent="0.25">
      <c r="A38" s="27">
        <v>36</v>
      </c>
      <c r="B38" s="27" t="s">
        <v>55</v>
      </c>
      <c r="C38" s="27" t="s">
        <v>56</v>
      </c>
      <c r="D38" s="27" t="s">
        <v>2</v>
      </c>
      <c r="E38" s="27">
        <v>1</v>
      </c>
      <c r="F38" s="26">
        <v>2600000</v>
      </c>
      <c r="G38" s="26">
        <v>10000000</v>
      </c>
      <c r="H38" s="26">
        <v>9000000</v>
      </c>
      <c r="I38" s="29">
        <v>13249571</v>
      </c>
      <c r="J38" s="29">
        <v>13889315.726290517</v>
      </c>
      <c r="K38" s="29">
        <v>13249671.200000001</v>
      </c>
      <c r="L38" s="26">
        <v>15000000</v>
      </c>
      <c r="M38" s="28">
        <f t="shared" si="0"/>
        <v>13249571</v>
      </c>
      <c r="N38" s="27">
        <f t="shared" si="1"/>
        <v>3964660.2602661005</v>
      </c>
      <c r="O38" s="28">
        <f t="shared" si="2"/>
        <v>9284910.739733899</v>
      </c>
      <c r="P38" s="32" t="str">
        <f t="shared" si="3"/>
        <v>REQUERIR</v>
      </c>
    </row>
    <row r="39" spans="1:17" x14ac:dyDescent="0.25">
      <c r="A39" s="27">
        <v>37</v>
      </c>
      <c r="B39" s="27" t="s">
        <v>57</v>
      </c>
      <c r="C39" s="27" t="s">
        <v>58</v>
      </c>
      <c r="D39" s="27" t="s">
        <v>2</v>
      </c>
      <c r="E39" s="27">
        <v>1</v>
      </c>
      <c r="F39" s="26">
        <v>5000000</v>
      </c>
      <c r="G39" s="26">
        <v>13000000</v>
      </c>
      <c r="H39" s="26">
        <v>18000000</v>
      </c>
      <c r="I39" s="29">
        <v>18949400</v>
      </c>
      <c r="J39" s="29">
        <v>13889315.726290517</v>
      </c>
      <c r="K39" s="29">
        <v>18949500</v>
      </c>
      <c r="L39" s="26">
        <v>24000000</v>
      </c>
      <c r="M39" s="28">
        <f t="shared" si="0"/>
        <v>18000000</v>
      </c>
      <c r="N39" s="27">
        <f t="shared" si="1"/>
        <v>5604170.5286848284</v>
      </c>
      <c r="O39" s="28">
        <f t="shared" si="2"/>
        <v>12395829.471315172</v>
      </c>
      <c r="P39" s="32" t="str">
        <f t="shared" si="3"/>
        <v>REQUERIR</v>
      </c>
    </row>
    <row r="40" spans="1:17" x14ac:dyDescent="0.25">
      <c r="A40" s="27">
        <v>38</v>
      </c>
      <c r="B40" s="27" t="s">
        <v>80</v>
      </c>
      <c r="C40" s="27" t="s">
        <v>78</v>
      </c>
      <c r="D40" s="27" t="s">
        <v>2</v>
      </c>
      <c r="E40" s="27">
        <v>1</v>
      </c>
      <c r="F40" s="26">
        <v>4800</v>
      </c>
      <c r="G40" s="26">
        <v>5000</v>
      </c>
      <c r="H40" s="26">
        <v>5797</v>
      </c>
      <c r="I40" s="29">
        <v>4638</v>
      </c>
      <c r="J40" s="29">
        <v>5294.1176470588234</v>
      </c>
      <c r="K40" s="29">
        <v>5797</v>
      </c>
      <c r="L40" s="26">
        <v>5000</v>
      </c>
      <c r="M40" s="28">
        <f t="shared" si="0"/>
        <v>5000</v>
      </c>
      <c r="N40" s="27">
        <f t="shared" si="1"/>
        <v>427.07315050758154</v>
      </c>
      <c r="O40" s="28">
        <f t="shared" si="2"/>
        <v>4572.9268494924181</v>
      </c>
      <c r="P40" s="27" t="str">
        <f t="shared" si="3"/>
        <v>NO REQUERIR</v>
      </c>
    </row>
    <row r="41" spans="1:17" x14ac:dyDescent="0.25">
      <c r="A41" s="27">
        <v>39</v>
      </c>
      <c r="B41" s="27" t="s">
        <v>59</v>
      </c>
      <c r="C41" s="27" t="s">
        <v>60</v>
      </c>
      <c r="D41" s="27" t="s">
        <v>2</v>
      </c>
      <c r="E41" s="27">
        <v>1</v>
      </c>
      <c r="F41" s="26">
        <v>500000</v>
      </c>
      <c r="G41" s="26">
        <v>500000</v>
      </c>
      <c r="H41" s="26">
        <v>910908</v>
      </c>
      <c r="I41" s="29">
        <v>728726</v>
      </c>
      <c r="J41" s="29">
        <v>840336.13445378153</v>
      </c>
      <c r="K41" s="29">
        <v>910908</v>
      </c>
      <c r="L41" s="26">
        <v>900000</v>
      </c>
      <c r="M41" s="28">
        <f t="shared" si="0"/>
        <v>840336.13445378153</v>
      </c>
      <c r="N41" s="27">
        <f t="shared" si="1"/>
        <v>172236.23800762536</v>
      </c>
      <c r="O41" s="28">
        <f t="shared" si="2"/>
        <v>668099.8964461562</v>
      </c>
      <c r="P41" s="32" t="str">
        <f t="shared" si="3"/>
        <v>REQUERIR</v>
      </c>
    </row>
    <row r="42" spans="1:17" x14ac:dyDescent="0.25">
      <c r="A42" s="41" t="s">
        <v>93</v>
      </c>
      <c r="B42" s="42"/>
      <c r="C42" s="42"/>
      <c r="D42" s="42"/>
      <c r="E42" s="43"/>
      <c r="F42" s="28">
        <f>SUM(F3:F41)</f>
        <v>26313500</v>
      </c>
      <c r="G42" s="28">
        <f>SUM(G3:G41)</f>
        <v>63180700</v>
      </c>
      <c r="H42" s="28">
        <f>SUM(H3:H41)</f>
        <v>75343776</v>
      </c>
      <c r="I42" s="28">
        <f>SUM(I3:I41)</f>
        <v>87112918</v>
      </c>
      <c r="J42" s="28">
        <v>87652388.955582246</v>
      </c>
      <c r="K42" s="28">
        <v>93908891</v>
      </c>
      <c r="L42" s="28">
        <f>SUM(L3:L41)</f>
        <v>102732445</v>
      </c>
      <c r="M42" s="27"/>
      <c r="N42" s="27"/>
      <c r="O42" s="27"/>
    </row>
    <row r="46" spans="1:17" x14ac:dyDescent="0.25">
      <c r="L46" s="50" t="s">
        <v>98</v>
      </c>
      <c r="M46" s="51"/>
      <c r="N46" s="51"/>
      <c r="O46" s="51"/>
      <c r="P46" s="51"/>
      <c r="Q46" s="51"/>
    </row>
    <row r="47" spans="1:17" x14ac:dyDescent="0.25">
      <c r="L47" s="51"/>
      <c r="M47" s="51"/>
      <c r="N47" s="51"/>
      <c r="O47" s="51"/>
      <c r="P47" s="51"/>
      <c r="Q47" s="51"/>
    </row>
    <row r="48" spans="1:17" x14ac:dyDescent="0.25">
      <c r="L48" s="51"/>
      <c r="M48" s="51"/>
      <c r="N48" s="51"/>
      <c r="O48" s="51"/>
      <c r="P48" s="51"/>
      <c r="Q48" s="51"/>
    </row>
    <row r="49" spans="12:17" x14ac:dyDescent="0.25">
      <c r="L49" s="51"/>
      <c r="M49" s="51"/>
      <c r="N49" s="51"/>
      <c r="O49" s="51"/>
      <c r="P49" s="51"/>
      <c r="Q49" s="51"/>
    </row>
    <row r="50" spans="12:17" x14ac:dyDescent="0.25">
      <c r="L50" s="51"/>
      <c r="M50" s="51"/>
      <c r="N50" s="51"/>
      <c r="O50" s="51"/>
      <c r="P50" s="51"/>
      <c r="Q50" s="51"/>
    </row>
    <row r="51" spans="12:17" x14ac:dyDescent="0.25">
      <c r="L51" s="51"/>
      <c r="M51" s="51"/>
      <c r="N51" s="51"/>
      <c r="O51" s="51"/>
      <c r="P51" s="51"/>
      <c r="Q51" s="51"/>
    </row>
    <row r="52" spans="12:17" x14ac:dyDescent="0.25">
      <c r="L52" s="51"/>
      <c r="M52" s="51"/>
      <c r="N52" s="51"/>
      <c r="O52" s="51"/>
      <c r="P52" s="51"/>
      <c r="Q52" s="51"/>
    </row>
    <row r="53" spans="12:17" x14ac:dyDescent="0.25">
      <c r="L53" s="51"/>
      <c r="M53" s="51"/>
      <c r="N53" s="51"/>
      <c r="O53" s="51"/>
      <c r="P53" s="51"/>
      <c r="Q53" s="51"/>
    </row>
    <row r="54" spans="12:17" x14ac:dyDescent="0.25">
      <c r="L54" s="51"/>
      <c r="M54" s="51"/>
      <c r="N54" s="51"/>
      <c r="O54" s="51"/>
      <c r="P54" s="51"/>
      <c r="Q54" s="51"/>
    </row>
    <row r="55" spans="12:17" x14ac:dyDescent="0.25">
      <c r="L55" s="51"/>
      <c r="M55" s="51"/>
      <c r="N55" s="51"/>
      <c r="O55" s="51"/>
      <c r="P55" s="51"/>
      <c r="Q55" s="51"/>
    </row>
    <row r="56" spans="12:17" x14ac:dyDescent="0.25">
      <c r="L56" s="51"/>
      <c r="M56" s="51"/>
      <c r="N56" s="51"/>
      <c r="O56" s="51"/>
      <c r="P56" s="51"/>
      <c r="Q56" s="51"/>
    </row>
    <row r="57" spans="12:17" x14ac:dyDescent="0.25">
      <c r="L57" s="51"/>
      <c r="M57" s="51"/>
      <c r="N57" s="51"/>
      <c r="O57" s="51"/>
      <c r="P57" s="51"/>
      <c r="Q57" s="51"/>
    </row>
    <row r="58" spans="12:17" x14ac:dyDescent="0.25">
      <c r="L58" s="51"/>
      <c r="M58" s="51"/>
      <c r="N58" s="51"/>
      <c r="O58" s="51"/>
      <c r="P58" s="51"/>
      <c r="Q58" s="51"/>
    </row>
    <row r="59" spans="12:17" x14ac:dyDescent="0.25">
      <c r="L59" s="51"/>
      <c r="M59" s="51"/>
      <c r="N59" s="51"/>
      <c r="O59" s="51"/>
      <c r="P59" s="51"/>
      <c r="Q59" s="51"/>
    </row>
    <row r="60" spans="12:17" x14ac:dyDescent="0.25">
      <c r="L60" s="51"/>
      <c r="M60" s="51"/>
      <c r="N60" s="51"/>
      <c r="O60" s="51"/>
      <c r="P60" s="51"/>
      <c r="Q60" s="51"/>
    </row>
    <row r="61" spans="12:17" x14ac:dyDescent="0.25">
      <c r="L61" s="51"/>
      <c r="M61" s="51"/>
      <c r="N61" s="51"/>
      <c r="O61" s="51"/>
      <c r="P61" s="51"/>
      <c r="Q61" s="51"/>
    </row>
    <row r="62" spans="12:17" x14ac:dyDescent="0.25">
      <c r="L62" s="51"/>
      <c r="M62" s="51"/>
      <c r="N62" s="51"/>
      <c r="O62" s="51"/>
      <c r="P62" s="51"/>
      <c r="Q62" s="51"/>
    </row>
    <row r="63" spans="12:17" x14ac:dyDescent="0.25">
      <c r="L63" s="51"/>
      <c r="M63" s="51"/>
      <c r="N63" s="51"/>
      <c r="O63" s="51"/>
      <c r="P63" s="51"/>
      <c r="Q63" s="51"/>
    </row>
    <row r="64" spans="12:17" x14ac:dyDescent="0.25">
      <c r="L64" s="51"/>
      <c r="M64" s="51"/>
      <c r="N64" s="51"/>
      <c r="O64" s="51"/>
      <c r="P64" s="51"/>
      <c r="Q64" s="51"/>
    </row>
    <row r="65" spans="12:17" x14ac:dyDescent="0.25">
      <c r="L65" s="51"/>
      <c r="M65" s="51"/>
      <c r="N65" s="51"/>
      <c r="O65" s="51"/>
      <c r="P65" s="51"/>
      <c r="Q65" s="51"/>
    </row>
    <row r="66" spans="12:17" x14ac:dyDescent="0.25">
      <c r="L66" s="51"/>
      <c r="M66" s="51"/>
      <c r="N66" s="51"/>
      <c r="O66" s="51"/>
      <c r="P66" s="51"/>
      <c r="Q66" s="51"/>
    </row>
    <row r="67" spans="12:17" x14ac:dyDescent="0.25">
      <c r="L67" s="51"/>
      <c r="M67" s="51"/>
      <c r="N67" s="51"/>
      <c r="O67" s="51"/>
      <c r="P67" s="51"/>
      <c r="Q67" s="51"/>
    </row>
    <row r="68" spans="12:17" x14ac:dyDescent="0.25">
      <c r="L68" s="51"/>
      <c r="M68" s="51"/>
      <c r="N68" s="51"/>
      <c r="O68" s="51"/>
      <c r="P68" s="51"/>
      <c r="Q68" s="51"/>
    </row>
    <row r="69" spans="12:17" x14ac:dyDescent="0.25">
      <c r="L69" s="51"/>
      <c r="M69" s="51"/>
      <c r="N69" s="51"/>
      <c r="O69" s="51"/>
      <c r="P69" s="51"/>
      <c r="Q69" s="51"/>
    </row>
    <row r="70" spans="12:17" x14ac:dyDescent="0.25">
      <c r="L70" s="51"/>
      <c r="M70" s="51"/>
      <c r="N70" s="51"/>
      <c r="O70" s="51"/>
      <c r="P70" s="51"/>
      <c r="Q70" s="51"/>
    </row>
    <row r="71" spans="12:17" x14ac:dyDescent="0.25">
      <c r="L71" s="51"/>
      <c r="M71" s="51"/>
      <c r="N71" s="51"/>
      <c r="O71" s="51"/>
      <c r="P71" s="51"/>
      <c r="Q71" s="51"/>
    </row>
    <row r="72" spans="12:17" x14ac:dyDescent="0.25">
      <c r="L72" s="51"/>
      <c r="M72" s="51"/>
      <c r="N72" s="51"/>
      <c r="O72" s="51"/>
      <c r="P72" s="51"/>
      <c r="Q72" s="51"/>
    </row>
  </sheetData>
  <autoFilter ref="A1:P42" xr:uid="{66E09234-F0F1-4F9F-B712-BE438D788EFB}">
    <filterColumn colId="0" showButton="0"/>
    <filterColumn colId="1" showButton="0"/>
    <filterColumn colId="2" showButton="0"/>
    <filterColumn colId="3" showButton="0"/>
  </autoFilter>
  <mergeCells count="3">
    <mergeCell ref="A42:E42"/>
    <mergeCell ref="A1:E1"/>
    <mergeCell ref="L46:Q7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5DCD469AD57B645B7D40998A11DFEE6" ma:contentTypeVersion="13" ma:contentTypeDescription="Create a new document." ma:contentTypeScope="" ma:versionID="094a59d23ad51a2ba5a3b3b141040064">
  <xsd:schema xmlns:xsd="http://www.w3.org/2001/XMLSchema" xmlns:xs="http://www.w3.org/2001/XMLSchema" xmlns:p="http://schemas.microsoft.com/office/2006/metadata/properties" xmlns:ns3="2c7712f0-1d60-4ced-a37e-8cf0be550e64" xmlns:ns4="03ed8a69-319e-47f4-bf8a-185bcc68cbc1" targetNamespace="http://schemas.microsoft.com/office/2006/metadata/properties" ma:root="true" ma:fieldsID="525af2023284fe7ac1d023ecec2905df" ns3:_="" ns4:_="">
    <xsd:import namespace="2c7712f0-1d60-4ced-a37e-8cf0be550e64"/>
    <xsd:import namespace="03ed8a69-319e-47f4-bf8a-185bcc68cb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7712f0-1d60-4ced-a37e-8cf0be550e6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ed8a69-319e-47f4-bf8a-185bcc68cb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454137-F12A-4DAC-9957-9B53A5AC5663}">
  <ds:schemaRefs>
    <ds:schemaRef ds:uri="http://purl.org/dc/elements/1.1/"/>
    <ds:schemaRef ds:uri="2c7712f0-1d60-4ced-a37e-8cf0be550e64"/>
    <ds:schemaRef ds:uri="http://schemas.microsoft.com/office/2006/metadata/properties"/>
    <ds:schemaRef ds:uri="http://schemas.openxmlformats.org/package/2006/metadata/core-properties"/>
    <ds:schemaRef ds:uri="http://purl.org/dc/dcmitype/"/>
    <ds:schemaRef ds:uri="http://schemas.microsoft.com/office/2006/documentManagement/types"/>
    <ds:schemaRef ds:uri="03ed8a69-319e-47f4-bf8a-185bcc68cbc1"/>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84B9A667-99CC-41F1-AEEE-75DB56F2C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7712f0-1d60-4ced-a37e-8cf0be550e64"/>
    <ds:schemaRef ds:uri="03ed8a69-319e-47f4-bf8a-185bcc68cb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7CAE88-5D64-4938-B711-D2F0D81EA4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Verificación económica</vt:lpstr>
      <vt:lpstr>Análisis precios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Lubo Sobrino</dc:creator>
  <cp:lastModifiedBy>SENA</cp:lastModifiedBy>
  <cp:lastPrinted>2026-05-08T03:47:52Z</cp:lastPrinted>
  <dcterms:created xsi:type="dcterms:W3CDTF">2021-02-16T19:45:57Z</dcterms:created>
  <dcterms:modified xsi:type="dcterms:W3CDTF">2026-05-12T18:19:15Z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0x01010045DCD469AD57B645B7D40998A11DFEE6</vt:lpwstr>
  </property>
  <property fmtid="{D5CDD505-2E9C-101B-9397-08002B2CF9AE}" pid="3" name="MSIP_Label_fc111285-cafa-4fc9-8a9a-bd902089b24f_Enabled">
    <vt:lpwstr>true</vt:lpwstr>
  </property>
  <property fmtid="{D5CDD505-2E9C-101B-9397-08002B2CF9AE}" pid="4" name="MSIP_Label_fc111285-cafa-4fc9-8a9a-bd902089b24f_SetDate">
    <vt:lpwstr>2025-05-08T19:29:29Z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c87309a4-f9f4-451d-bc85-f04d1b1a547c</vt:lpwstr>
  </property>
  <property fmtid="{D5CDD505-2E9C-101B-9397-08002B2CF9AE}" pid="9" name="MSIP_Label_fc111285-cafa-4fc9-8a9a-bd902089b24f_ContentBits">
    <vt:lpwstr>0</vt:lpwstr>
  </property>
  <property fmtid="{D5CDD505-2E9C-101B-9397-08002B2CF9AE}" pid="10" name="MSIP_Label_9238af61-cfb1-43e3-a724-fe68a71eee05_Enabled">
    <vt:lpwstr>true</vt:lpwstr>
  </property>
  <property fmtid="{D5CDD505-2E9C-101B-9397-08002B2CF9AE}" pid="11" name="MSIP_Label_9238af61-cfb1-43e3-a724-fe68a71eee05_SetDate">
    <vt:lpwstr>2026-05-08T03:35:14Z</vt:lpwstr>
  </property>
  <property fmtid="{D5CDD505-2E9C-101B-9397-08002B2CF9AE}" pid="12" name="MSIP_Label_9238af61-cfb1-43e3-a724-fe68a71eee05_Method">
    <vt:lpwstr>Privileged</vt:lpwstr>
  </property>
  <property fmtid="{D5CDD505-2E9C-101B-9397-08002B2CF9AE}" pid="13" name="MSIP_Label_9238af61-cfb1-43e3-a724-fe68a71eee05_Name">
    <vt:lpwstr>Pública</vt:lpwstr>
  </property>
  <property fmtid="{D5CDD505-2E9C-101B-9397-08002B2CF9AE}" pid="14" name="MSIP_Label_9238af61-cfb1-43e3-a724-fe68a71eee05_SiteId">
    <vt:lpwstr>fab26e5a-737a-4438-8ccd-8e465ecf21d8</vt:lpwstr>
  </property>
  <property fmtid="{D5CDD505-2E9C-101B-9397-08002B2CF9AE}" pid="15" name="MSIP_Label_9238af61-cfb1-43e3-a724-fe68a71eee05_ActionId">
    <vt:lpwstr>82c43e9d-552c-4a3e-afde-cac596f55334</vt:lpwstr>
  </property>
  <property fmtid="{D5CDD505-2E9C-101B-9397-08002B2CF9AE}" pid="16" name="MSIP_Label_9238af61-cfb1-43e3-a724-fe68a71eee05_ContentBits">
    <vt:lpwstr>2</vt:lpwstr>
  </property>
  <property fmtid="{D5CDD505-2E9C-101B-9397-08002B2CF9AE}" pid="17" name="MSIP_Label_9238af61-cfb1-43e3-a724-fe68a71eee05_Tag">
    <vt:lpwstr>10, 0, 1, 1</vt:lpwstr>
  </property>
</Properties>
</file>