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iego Peñaranda\Downloads\"/>
    </mc:Choice>
  </mc:AlternateContent>
  <xr:revisionPtr revIDLastSave="0" documentId="13_ncr:1_{2657AAF2-BC54-47AC-A513-FDC48E6EB74F}" xr6:coauthVersionLast="47" xr6:coauthVersionMax="47" xr10:uidLastSave="{00000000-0000-0000-0000-000000000000}"/>
  <bookViews>
    <workbookView xWindow="-120" yWindow="-120" windowWidth="20730" windowHeight="11040" tabRatio="904" activeTab="1" xr2:uid="{00000000-000D-0000-FFFF-FFFF00000000}"/>
  </bookViews>
  <sheets>
    <sheet name="INSTRUCTIVO" sheetId="59" r:id="rId1"/>
    <sheet name="0. CONSOLIDADA RURAL" sheetId="113" r:id="rId2"/>
    <sheet name="1. ELEMENTOS HIGIENE PORDEMRU" sheetId="100" r:id="rId3"/>
    <sheet name="2. VESTUARIORU" sheetId="101" r:id="rId4"/>
    <sheet name="3. ORIENTACIÓN EN SALUD_RU" sheetId="102" r:id="rId5"/>
    <sheet name="3. ORIENTACIÓN EN SALUD (UR)_RU" sheetId="103" r:id="rId6"/>
    <sheet name="4. ELEMENTOS PAPELERÍA_RU" sheetId="104" r:id="rId7"/>
    <sheet name="4. ELEMENTOS PAPELERÍA (UR)_RU" sheetId="105" r:id="rId8"/>
    <sheet name="5. ASEO INSTITUCIONAL_RU" sheetId="106" r:id="rId9"/>
    <sheet name="5. ASEO INSTITUCIONAL (UR)_RU" sheetId="107" r:id="rId10"/>
    <sheet name="6. DOTACIÓN_RU" sheetId="8" r:id="rId11"/>
    <sheet name="7. HUERTA AGRO_RU" sheetId="43" r:id="rId12"/>
  </sheets>
  <definedNames>
    <definedName name="_xlnm._FilterDatabase" localSheetId="10" hidden="1">'6. DOTACIÓN_RU'!$B$8:$B$137</definedName>
    <definedName name="_ftn1" localSheetId="7">'4. ELEMENTOS PAPELERÍA (UR)_RU'!#REF!</definedName>
    <definedName name="_ftn1" localSheetId="6">'4. ELEMENTOS PAPELERÍA_RU'!#REF!</definedName>
    <definedName name="_ftnref1" localSheetId="7">'4. ELEMENTOS PAPELERÍA (UR)_RU'!#REF!</definedName>
    <definedName name="_ftnref1" localSheetId="6">'4. ELEMENTOS PAPELERÍA_RU'!#REF!</definedName>
    <definedName name="a" localSheetId="11">#REF!</definedName>
    <definedName name="a">#REF!</definedName>
    <definedName name="ABRIL" localSheetId="11">#REF!</definedName>
    <definedName name="ABRIL">#REF!</definedName>
    <definedName name="add" localSheetId="11">#REF!</definedName>
    <definedName name="add">#REF!</definedName>
    <definedName name="ADR" localSheetId="11">#REF!</definedName>
    <definedName name="ADR">#REF!</definedName>
    <definedName name="ADRIANA" localSheetId="11">#REF!</definedName>
    <definedName name="ADRIANA">#REF!</definedName>
    <definedName name="AGOSTO" localSheetId="11">#REF!</definedName>
    <definedName name="AGOSTO">#REF!</definedName>
    <definedName name="ALEJA" localSheetId="11">#REF!</definedName>
    <definedName name="ALEJA">#REF!</definedName>
    <definedName name="_xlnm.Print_Area" localSheetId="1">'0. CONSOLIDADA RURAL'!$A$1:$O$94</definedName>
    <definedName name="Construccion_en_Sitio_Propio___CSP" localSheetId="11">#REF!</definedName>
    <definedName name="Construccion_en_Sitio_Propio___CSP">#REF!</definedName>
    <definedName name="d" localSheetId="11">#REF!</definedName>
    <definedName name="d">#REF!</definedName>
    <definedName name="DICIEMBRE" localSheetId="11">#REF!</definedName>
    <definedName name="DICIEMBRE">#REF!</definedName>
    <definedName name="e" localSheetId="11">#REF!</definedName>
    <definedName name="e">#REF!</definedName>
    <definedName name="EFECTIVO" localSheetId="11">#REF!</definedName>
    <definedName name="EFECTIVO">#REF!</definedName>
    <definedName name="ENERO" localSheetId="11">#REF!</definedName>
    <definedName name="ENERO">#REF!</definedName>
    <definedName name="FEBRERO" localSheetId="11">#REF!</definedName>
    <definedName name="FEBRERO">#REF!</definedName>
    <definedName name="H" localSheetId="11">#REF!</definedName>
    <definedName name="H">#REF!</definedName>
    <definedName name="jsjsjsjsjsj" localSheetId="11">#REF!</definedName>
    <definedName name="jsjsjsjsjsj">#REF!</definedName>
    <definedName name="JULIO" localSheetId="11">#REF!</definedName>
    <definedName name="JULIO">#REF!</definedName>
    <definedName name="JUNIO" localSheetId="11">#REF!</definedName>
    <definedName name="JUNIO">#REF!</definedName>
    <definedName name="juun" localSheetId="11">#REF!</definedName>
    <definedName name="juun">#REF!</definedName>
    <definedName name="lulu" localSheetId="11">#REF!</definedName>
    <definedName name="lulu">#REF!</definedName>
    <definedName name="MARZO" localSheetId="11">#REF!</definedName>
    <definedName name="MARZO">#REF!</definedName>
    <definedName name="MAYO" localSheetId="11">#REF!</definedName>
    <definedName name="MAYO">#REF!</definedName>
    <definedName name="migue" localSheetId="11">#REF!</definedName>
    <definedName name="migue">#REF!</definedName>
    <definedName name="MIGUEL" localSheetId="11">#REF!</definedName>
    <definedName name="MIGUEL">#REF!</definedName>
    <definedName name="NOVIEMBRE" localSheetId="11">#REF!</definedName>
    <definedName name="NOVIEMBRE">#REF!</definedName>
    <definedName name="OCTUBRE" localSheetId="11">#REF!</definedName>
    <definedName name="OCTUBRE">#REF!</definedName>
    <definedName name="OTROS_ACT_CORRIENTES" localSheetId="11">#REF!</definedName>
    <definedName name="OTROS_ACT_CORRIENTES">#REF!</definedName>
    <definedName name="PABLO" localSheetId="11">#REF!</definedName>
    <definedName name="PABLO">#REF!</definedName>
    <definedName name="Q" localSheetId="11">#REF!</definedName>
    <definedName name="Q">#REF!</definedName>
    <definedName name="QQQQ" localSheetId="11">#REF!</definedName>
    <definedName name="QQQQ">#REF!</definedName>
    <definedName name="RACImayO" localSheetId="11">#REF!</definedName>
    <definedName name="RACImayO">#REF!</definedName>
    <definedName name="RACIONESMayo" localSheetId="11">#REF!</definedName>
    <definedName name="RACIONESMayo">#REF!</definedName>
    <definedName name="racmayo2013" localSheetId="11">#REF!</definedName>
    <definedName name="racmayo2013">#REF!</definedName>
    <definedName name="ROBERTO" localSheetId="11">#REF!</definedName>
    <definedName name="ROBERTO">#REF!</definedName>
    <definedName name="S" localSheetId="11">#REF!</definedName>
    <definedName name="S">#REF!</definedName>
    <definedName name="SANDRA" localSheetId="11">#REF!</definedName>
    <definedName name="SANDRA">#REF!</definedName>
    <definedName name="SEPTIEMBRE" localSheetId="11">#REF!</definedName>
    <definedName name="SEPTIEMBRE">#REF!</definedName>
    <definedName name="ss" localSheetId="11">#REF!</definedName>
    <definedName name="ss">#REF!</definedName>
    <definedName name="SSSSSSSSSSS" localSheetId="11">#REF!</definedName>
    <definedName name="SSSSSSSSSSS">#REF!</definedName>
    <definedName name="_xlnm.Print_Titles" localSheetId="1">'0. CONSOLIDADA RURAL'!$1:$5</definedName>
    <definedName name="UNO" localSheetId="11">#REF!</definedName>
    <definedName name="UNO">#REF!</definedName>
    <definedName name="Usuarios_" localSheetId="11">#REF!</definedName>
    <definedName name="Usuarios_">#REF!</definedName>
    <definedName name="USUARIOS_ACUEDUCTO" localSheetId="11">#REF!</definedName>
    <definedName name="USUARIOS_ACUEDUCTO">#REF!</definedName>
    <definedName name="VEINTE" localSheetId="11">#REF!</definedName>
    <definedName name="VEINTE">#REF!</definedName>
    <definedName name="wrn.INFORME1." localSheetId="11">#REF!</definedName>
    <definedName name="wrn.INFORME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 i="43" l="1"/>
  <c r="I9" i="43" s="1"/>
  <c r="H10" i="43"/>
  <c r="I10" i="43" s="1"/>
  <c r="H11" i="43"/>
  <c r="I11" i="43"/>
  <c r="H12" i="43"/>
  <c r="I12" i="43" s="1"/>
  <c r="H13" i="43"/>
  <c r="I13" i="43" s="1"/>
  <c r="H14" i="43"/>
  <c r="I14" i="43" s="1"/>
  <c r="H15" i="43"/>
  <c r="I15" i="43" s="1"/>
  <c r="H16" i="43"/>
  <c r="I16" i="43"/>
  <c r="H17" i="43"/>
  <c r="I17" i="43" s="1"/>
  <c r="H18" i="43"/>
  <c r="I18" i="43"/>
  <c r="H19" i="43"/>
  <c r="I19" i="43"/>
  <c r="H20" i="43"/>
  <c r="I20" i="43"/>
  <c r="H21" i="43"/>
  <c r="I21" i="43" s="1"/>
  <c r="H22" i="43"/>
  <c r="I22" i="43"/>
  <c r="H23" i="43"/>
  <c r="I23" i="43"/>
  <c r="H24" i="43"/>
  <c r="I24" i="43"/>
  <c r="H25" i="43"/>
  <c r="I25" i="43" s="1"/>
  <c r="H26" i="43"/>
  <c r="I26" i="43"/>
  <c r="H27" i="43"/>
  <c r="I27" i="43"/>
  <c r="H28" i="43"/>
  <c r="I28" i="43"/>
  <c r="H29" i="43"/>
  <c r="I29" i="43" s="1"/>
  <c r="H30" i="43"/>
  <c r="I30" i="43"/>
  <c r="H31" i="43"/>
  <c r="I31" i="43"/>
  <c r="H32" i="43"/>
  <c r="I32" i="43"/>
  <c r="H33" i="43"/>
  <c r="I33" i="43" s="1"/>
  <c r="H34" i="43"/>
  <c r="I34" i="43"/>
  <c r="H35" i="43"/>
  <c r="I35" i="43"/>
  <c r="H36" i="43"/>
  <c r="I36" i="43"/>
  <c r="H37" i="43"/>
  <c r="I37" i="43" s="1"/>
  <c r="H38" i="43"/>
  <c r="I38" i="43"/>
  <c r="H39" i="43"/>
  <c r="I39" i="43"/>
  <c r="H40" i="43"/>
  <c r="I40" i="43"/>
  <c r="H8" i="43"/>
  <c r="I8" i="43" s="1"/>
  <c r="L30" i="113"/>
  <c r="H10" i="8"/>
  <c r="I10" i="8" s="1"/>
  <c r="I136" i="8"/>
  <c r="H12" i="8"/>
  <c r="I12" i="8"/>
  <c r="H13" i="8"/>
  <c r="I13" i="8"/>
  <c r="H14" i="8"/>
  <c r="I14" i="8" s="1"/>
  <c r="H15" i="8"/>
  <c r="I15" i="8"/>
  <c r="H16" i="8"/>
  <c r="I16" i="8"/>
  <c r="H17" i="8"/>
  <c r="I17" i="8"/>
  <c r="H18" i="8"/>
  <c r="I18" i="8" s="1"/>
  <c r="H19" i="8"/>
  <c r="I19" i="8"/>
  <c r="H21" i="8"/>
  <c r="I21" i="8"/>
  <c r="H22" i="8"/>
  <c r="I22" i="8" s="1"/>
  <c r="H23" i="8"/>
  <c r="I23" i="8"/>
  <c r="H24" i="8"/>
  <c r="I24" i="8"/>
  <c r="H25" i="8"/>
  <c r="I25" i="8"/>
  <c r="H26" i="8"/>
  <c r="I26" i="8" s="1"/>
  <c r="H27" i="8"/>
  <c r="I27" i="8"/>
  <c r="H28" i="8"/>
  <c r="I28" i="8"/>
  <c r="H29" i="8"/>
  <c r="I29" i="8"/>
  <c r="H30" i="8"/>
  <c r="I30" i="8" s="1"/>
  <c r="H31" i="8"/>
  <c r="I31" i="8"/>
  <c r="H32" i="8"/>
  <c r="I32" i="8"/>
  <c r="H33" i="8"/>
  <c r="I33" i="8"/>
  <c r="H34" i="8"/>
  <c r="I34" i="8" s="1"/>
  <c r="H35" i="8"/>
  <c r="I35" i="8"/>
  <c r="H36" i="8"/>
  <c r="I36" i="8"/>
  <c r="H37" i="8"/>
  <c r="I37" i="8"/>
  <c r="H38" i="8"/>
  <c r="I38" i="8" s="1"/>
  <c r="H39" i="8"/>
  <c r="I39" i="8"/>
  <c r="H40" i="8"/>
  <c r="I40" i="8"/>
  <c r="H42" i="8"/>
  <c r="I42" i="8" s="1"/>
  <c r="H43" i="8"/>
  <c r="I43" i="8"/>
  <c r="H44" i="8"/>
  <c r="I44" i="8"/>
  <c r="H46" i="8"/>
  <c r="I46" i="8" s="1"/>
  <c r="H48" i="8"/>
  <c r="I48" i="8"/>
  <c r="H49" i="8"/>
  <c r="I49" i="8"/>
  <c r="H50" i="8"/>
  <c r="I50" i="8" s="1"/>
  <c r="H52" i="8"/>
  <c r="I52" i="8"/>
  <c r="H54" i="8"/>
  <c r="I54" i="8" s="1"/>
  <c r="H56" i="8"/>
  <c r="I56" i="8"/>
  <c r="H57" i="8"/>
  <c r="I57" i="8"/>
  <c r="H58" i="8"/>
  <c r="I58" i="8" s="1"/>
  <c r="H59" i="8"/>
  <c r="I59" i="8"/>
  <c r="H60" i="8"/>
  <c r="I60" i="8"/>
  <c r="H61" i="8"/>
  <c r="I61" i="8"/>
  <c r="H62" i="8"/>
  <c r="I62" i="8" s="1"/>
  <c r="H64" i="8"/>
  <c r="I64" i="8"/>
  <c r="H65" i="8"/>
  <c r="I65" i="8"/>
  <c r="H66" i="8"/>
  <c r="I66" i="8" s="1"/>
  <c r="H67" i="8"/>
  <c r="I67" i="8"/>
  <c r="H68" i="8"/>
  <c r="I68" i="8"/>
  <c r="H69" i="8"/>
  <c r="I69" i="8"/>
  <c r="H70" i="8"/>
  <c r="I70" i="8" s="1"/>
  <c r="H72" i="8"/>
  <c r="I72" i="8"/>
  <c r="H73" i="8"/>
  <c r="I73" i="8"/>
  <c r="H74" i="8"/>
  <c r="I74" i="8" s="1"/>
  <c r="H75" i="8"/>
  <c r="I75" i="8"/>
  <c r="H76" i="8"/>
  <c r="I76" i="8"/>
  <c r="H77" i="8"/>
  <c r="I77" i="8"/>
  <c r="H78" i="8"/>
  <c r="I78" i="8" s="1"/>
  <c r="H79" i="8"/>
  <c r="I79" i="8"/>
  <c r="H80" i="8"/>
  <c r="I80" i="8"/>
  <c r="H81" i="8"/>
  <c r="I81" i="8"/>
  <c r="H82" i="8"/>
  <c r="I82" i="8" s="1"/>
  <c r="H83" i="8"/>
  <c r="I83" i="8"/>
  <c r="H84" i="8"/>
  <c r="I84" i="8"/>
  <c r="H85" i="8"/>
  <c r="I85" i="8"/>
  <c r="H86" i="8"/>
  <c r="I86" i="8" s="1"/>
  <c r="H87" i="8"/>
  <c r="I87" i="8"/>
  <c r="H88" i="8"/>
  <c r="I88" i="8"/>
  <c r="H89" i="8"/>
  <c r="I89" i="8"/>
  <c r="H90" i="8"/>
  <c r="I90" i="8" s="1"/>
  <c r="H91" i="8"/>
  <c r="I91" i="8"/>
  <c r="H92" i="8"/>
  <c r="I92" i="8"/>
  <c r="H93" i="8"/>
  <c r="I93" i="8"/>
  <c r="H94" i="8"/>
  <c r="I94" i="8" s="1"/>
  <c r="H96" i="8"/>
  <c r="I96" i="8"/>
  <c r="H97" i="8"/>
  <c r="I97" i="8"/>
  <c r="H98" i="8"/>
  <c r="I98" i="8" s="1"/>
  <c r="H99" i="8"/>
  <c r="I99" i="8"/>
  <c r="H100" i="8"/>
  <c r="I100" i="8"/>
  <c r="H101" i="8"/>
  <c r="I101" i="8"/>
  <c r="H102" i="8"/>
  <c r="I102" i="8" s="1"/>
  <c r="H103" i="8"/>
  <c r="I103" i="8"/>
  <c r="H104" i="8"/>
  <c r="I104" i="8"/>
  <c r="H106" i="8"/>
  <c r="I106" i="8" s="1"/>
  <c r="H107" i="8"/>
  <c r="I107" i="8"/>
  <c r="H109" i="8"/>
  <c r="I109" i="8"/>
  <c r="H110" i="8"/>
  <c r="I110" i="8" s="1"/>
  <c r="H111" i="8"/>
  <c r="I111" i="8"/>
  <c r="H112" i="8"/>
  <c r="I112" i="8"/>
  <c r="H113" i="8"/>
  <c r="I113" i="8"/>
  <c r="H114" i="8"/>
  <c r="I114" i="8" s="1"/>
  <c r="H115" i="8"/>
  <c r="I115" i="8"/>
  <c r="H116" i="8"/>
  <c r="I116" i="8"/>
  <c r="H117" i="8"/>
  <c r="I117" i="8"/>
  <c r="H118" i="8"/>
  <c r="I118" i="8" s="1"/>
  <c r="H119" i="8"/>
  <c r="I119" i="8"/>
  <c r="H120" i="8"/>
  <c r="I120" i="8"/>
  <c r="H121" i="8"/>
  <c r="I121" i="8"/>
  <c r="H123" i="8"/>
  <c r="I123" i="8"/>
  <c r="H124" i="8"/>
  <c r="I124" i="8"/>
  <c r="H125" i="8"/>
  <c r="I125" i="8"/>
  <c r="H126" i="8"/>
  <c r="I126" i="8" s="1"/>
  <c r="H127" i="8"/>
  <c r="I127" i="8"/>
  <c r="H128" i="8"/>
  <c r="I128" i="8"/>
  <c r="H129" i="8"/>
  <c r="I129" i="8"/>
  <c r="H130" i="8"/>
  <c r="I130" i="8" s="1"/>
  <c r="H131" i="8"/>
  <c r="I131" i="8"/>
  <c r="H132" i="8"/>
  <c r="I132" i="8"/>
  <c r="H133" i="8"/>
  <c r="I133" i="8"/>
  <c r="H134" i="8"/>
  <c r="I134" i="8" s="1"/>
  <c r="H135" i="8"/>
  <c r="I135" i="8"/>
  <c r="H9" i="8"/>
  <c r="I9" i="8" s="1"/>
  <c r="N49" i="113"/>
  <c r="O49" i="113" s="1"/>
  <c r="I13" i="107"/>
  <c r="H12" i="107"/>
  <c r="I12" i="107" s="1"/>
  <c r="H11" i="107"/>
  <c r="I11" i="107" s="1"/>
  <c r="H10" i="107"/>
  <c r="I10" i="107" s="1"/>
  <c r="L28" i="113"/>
  <c r="I45" i="106"/>
  <c r="H44" i="106"/>
  <c r="I44" i="106" s="1"/>
  <c r="H43" i="106"/>
  <c r="I43" i="106" s="1"/>
  <c r="H42" i="106"/>
  <c r="I42" i="106" s="1"/>
  <c r="H41" i="106"/>
  <c r="I41" i="106" s="1"/>
  <c r="H40" i="106"/>
  <c r="I40" i="106" s="1"/>
  <c r="H39" i="106"/>
  <c r="I39" i="106" s="1"/>
  <c r="H38" i="106"/>
  <c r="I38" i="106" s="1"/>
  <c r="H37" i="106"/>
  <c r="I37" i="106" s="1"/>
  <c r="H36" i="106"/>
  <c r="I36" i="106" s="1"/>
  <c r="H35" i="106"/>
  <c r="I35" i="106" s="1"/>
  <c r="H34" i="106"/>
  <c r="I34" i="106" s="1"/>
  <c r="H33" i="106"/>
  <c r="I33" i="106" s="1"/>
  <c r="H32" i="106"/>
  <c r="I32" i="106" s="1"/>
  <c r="H31" i="106"/>
  <c r="I31" i="106" s="1"/>
  <c r="H30" i="106"/>
  <c r="I30" i="106" s="1"/>
  <c r="H29" i="106"/>
  <c r="I29" i="106" s="1"/>
  <c r="H28" i="106"/>
  <c r="I28" i="106" s="1"/>
  <c r="H27" i="106"/>
  <c r="I27" i="106" s="1"/>
  <c r="H26" i="106"/>
  <c r="I26" i="106" s="1"/>
  <c r="H25" i="106"/>
  <c r="I25" i="106" s="1"/>
  <c r="H24" i="106"/>
  <c r="I24" i="106" s="1"/>
  <c r="H23" i="106"/>
  <c r="I23" i="106" s="1"/>
  <c r="H22" i="106"/>
  <c r="I22" i="106" s="1"/>
  <c r="H21" i="106"/>
  <c r="I21" i="106" s="1"/>
  <c r="H20" i="106"/>
  <c r="I20" i="106" s="1"/>
  <c r="H19" i="106"/>
  <c r="I19" i="106" s="1"/>
  <c r="H18" i="106"/>
  <c r="I18" i="106" s="1"/>
  <c r="H17" i="106"/>
  <c r="I17" i="106" s="1"/>
  <c r="H16" i="106"/>
  <c r="I16" i="106" s="1"/>
  <c r="H15" i="106"/>
  <c r="I15" i="106" s="1"/>
  <c r="H14" i="106"/>
  <c r="I14" i="106" s="1"/>
  <c r="H13" i="106"/>
  <c r="I13" i="106" s="1"/>
  <c r="H12" i="106"/>
  <c r="I12" i="106" s="1"/>
  <c r="H11" i="106"/>
  <c r="I11" i="106" s="1"/>
  <c r="H10" i="106"/>
  <c r="I10" i="106" s="1"/>
  <c r="H9" i="106"/>
  <c r="I9" i="106" s="1"/>
  <c r="H8" i="106"/>
  <c r="I8" i="106" s="1"/>
  <c r="I22" i="105"/>
  <c r="H21" i="105"/>
  <c r="I21" i="105" s="1"/>
  <c r="H20" i="105"/>
  <c r="I20" i="105" s="1"/>
  <c r="H19" i="105"/>
  <c r="I19" i="105" s="1"/>
  <c r="H18" i="105"/>
  <c r="I18" i="105" s="1"/>
  <c r="H17" i="105"/>
  <c r="I17" i="105" s="1"/>
  <c r="H16" i="105"/>
  <c r="I16" i="105" s="1"/>
  <c r="H14" i="105"/>
  <c r="I14" i="105" s="1"/>
  <c r="H13" i="105"/>
  <c r="I13" i="105" s="1"/>
  <c r="I12" i="105"/>
  <c r="H12" i="105"/>
  <c r="H11" i="105"/>
  <c r="I11" i="105" s="1"/>
  <c r="H10" i="105"/>
  <c r="I10" i="105" s="1"/>
  <c r="N47" i="113"/>
  <c r="O47" i="113" s="1"/>
  <c r="I71" i="104"/>
  <c r="H70" i="104"/>
  <c r="I70" i="104" s="1"/>
  <c r="H69" i="104"/>
  <c r="I69" i="104" s="1"/>
  <c r="H68" i="104"/>
  <c r="I68" i="104" s="1"/>
  <c r="H67" i="104"/>
  <c r="I67" i="104" s="1"/>
  <c r="H66" i="104"/>
  <c r="I66" i="104" s="1"/>
  <c r="H65" i="104"/>
  <c r="I65" i="104" s="1"/>
  <c r="H64" i="104"/>
  <c r="I64" i="104" s="1"/>
  <c r="H63" i="104"/>
  <c r="I63" i="104" s="1"/>
  <c r="H62" i="104"/>
  <c r="I62" i="104" s="1"/>
  <c r="H61" i="104"/>
  <c r="I61" i="104" s="1"/>
  <c r="H60" i="104"/>
  <c r="I60" i="104" s="1"/>
  <c r="H59" i="104"/>
  <c r="I59" i="104" s="1"/>
  <c r="H58" i="104"/>
  <c r="I58" i="104" s="1"/>
  <c r="H57" i="104"/>
  <c r="I57" i="104" s="1"/>
  <c r="H56" i="104"/>
  <c r="I56" i="104" s="1"/>
  <c r="H55" i="104"/>
  <c r="I55" i="104" s="1"/>
  <c r="H54" i="104"/>
  <c r="I54" i="104" s="1"/>
  <c r="H53" i="104"/>
  <c r="I53" i="104" s="1"/>
  <c r="H52" i="104"/>
  <c r="I52" i="104" s="1"/>
  <c r="H51" i="104"/>
  <c r="I51" i="104" s="1"/>
  <c r="H50" i="104"/>
  <c r="I50" i="104" s="1"/>
  <c r="H49" i="104"/>
  <c r="I49" i="104" s="1"/>
  <c r="H48" i="104"/>
  <c r="I48" i="104" s="1"/>
  <c r="H47" i="104"/>
  <c r="I47" i="104" s="1"/>
  <c r="H46" i="104"/>
  <c r="I46" i="104" s="1"/>
  <c r="H45" i="104"/>
  <c r="I45" i="104" s="1"/>
  <c r="H44" i="104"/>
  <c r="I44" i="104" s="1"/>
  <c r="H43" i="104"/>
  <c r="I43" i="104" s="1"/>
  <c r="H42" i="104"/>
  <c r="I42" i="104" s="1"/>
  <c r="H41" i="104"/>
  <c r="I41" i="104" s="1"/>
  <c r="H40" i="104"/>
  <c r="I40" i="104" s="1"/>
  <c r="H39" i="104"/>
  <c r="I39" i="104" s="1"/>
  <c r="H38" i="104"/>
  <c r="I38" i="104" s="1"/>
  <c r="H37" i="104"/>
  <c r="I37" i="104" s="1"/>
  <c r="H36" i="104"/>
  <c r="I36" i="104" s="1"/>
  <c r="H35" i="104"/>
  <c r="I35" i="104" s="1"/>
  <c r="H34" i="104"/>
  <c r="I34" i="104" s="1"/>
  <c r="H33" i="104"/>
  <c r="I33" i="104" s="1"/>
  <c r="H32" i="104"/>
  <c r="I32" i="104" s="1"/>
  <c r="H31" i="104"/>
  <c r="I31" i="104" s="1"/>
  <c r="H30" i="104"/>
  <c r="I30" i="104" s="1"/>
  <c r="H29" i="104"/>
  <c r="I29" i="104" s="1"/>
  <c r="H28" i="104"/>
  <c r="I28" i="104" s="1"/>
  <c r="H27" i="104"/>
  <c r="I27" i="104" s="1"/>
  <c r="H26" i="104"/>
  <c r="I26" i="104" s="1"/>
  <c r="H25" i="104"/>
  <c r="I25" i="104" s="1"/>
  <c r="H24" i="104"/>
  <c r="I24" i="104" s="1"/>
  <c r="H23" i="104"/>
  <c r="I23" i="104" s="1"/>
  <c r="H22" i="104"/>
  <c r="I22" i="104" s="1"/>
  <c r="H21" i="104"/>
  <c r="I21" i="104" s="1"/>
  <c r="H20" i="104"/>
  <c r="I20" i="104" s="1"/>
  <c r="H19" i="104"/>
  <c r="I19" i="104" s="1"/>
  <c r="H18" i="104"/>
  <c r="I18" i="104" s="1"/>
  <c r="H17" i="104"/>
  <c r="I17" i="104" s="1"/>
  <c r="H16" i="104"/>
  <c r="I16" i="104" s="1"/>
  <c r="H15" i="104"/>
  <c r="I15" i="104" s="1"/>
  <c r="H14" i="104"/>
  <c r="I14" i="104" s="1"/>
  <c r="H13" i="104"/>
  <c r="I13" i="104" s="1"/>
  <c r="H12" i="104"/>
  <c r="I12" i="104" s="1"/>
  <c r="H11" i="104"/>
  <c r="I11" i="104" s="1"/>
  <c r="H10" i="104"/>
  <c r="I10" i="104" s="1"/>
  <c r="H9" i="104"/>
  <c r="I9" i="104" s="1"/>
  <c r="H8" i="104"/>
  <c r="I8" i="104" s="1"/>
  <c r="I13" i="103"/>
  <c r="H12" i="103"/>
  <c r="I12" i="103" s="1"/>
  <c r="H11" i="103"/>
  <c r="I11" i="103" s="1"/>
  <c r="H10" i="103"/>
  <c r="I10" i="103" s="1"/>
  <c r="O48" i="113"/>
  <c r="N48" i="113"/>
  <c r="O46" i="113"/>
  <c r="N46" i="113"/>
  <c r="O43" i="113"/>
  <c r="N43" i="113"/>
  <c r="O40" i="113"/>
  <c r="N40" i="113"/>
  <c r="N45" i="113"/>
  <c r="O45" i="113" s="1"/>
  <c r="H9" i="102"/>
  <c r="I9" i="102"/>
  <c r="H10" i="102"/>
  <c r="I10" i="102"/>
  <c r="H11" i="102"/>
  <c r="I11" i="102"/>
  <c r="H12" i="102"/>
  <c r="I12" i="102"/>
  <c r="H13" i="102"/>
  <c r="I13" i="102"/>
  <c r="H14" i="102"/>
  <c r="I14" i="102"/>
  <c r="H15" i="102"/>
  <c r="I15" i="102"/>
  <c r="H16" i="102"/>
  <c r="I16" i="102"/>
  <c r="H17" i="102"/>
  <c r="I17" i="102"/>
  <c r="H18" i="102"/>
  <c r="I18" i="102"/>
  <c r="H19" i="102"/>
  <c r="I19" i="102"/>
  <c r="H20" i="102"/>
  <c r="I20" i="102"/>
  <c r="H21" i="102"/>
  <c r="I21" i="102"/>
  <c r="H22" i="102"/>
  <c r="I22" i="102"/>
  <c r="H23" i="102"/>
  <c r="I23" i="102"/>
  <c r="I52" i="102"/>
  <c r="H25" i="102"/>
  <c r="I25" i="102"/>
  <c r="H26" i="102"/>
  <c r="I26" i="102"/>
  <c r="H27" i="102"/>
  <c r="I27" i="102"/>
  <c r="H28" i="102"/>
  <c r="I28" i="102"/>
  <c r="H29" i="102"/>
  <c r="I29" i="102"/>
  <c r="H30" i="102"/>
  <c r="I30" i="102"/>
  <c r="H31" i="102"/>
  <c r="I31" i="102"/>
  <c r="H32" i="102"/>
  <c r="I32" i="102"/>
  <c r="H33" i="102"/>
  <c r="I33" i="102"/>
  <c r="H34" i="102"/>
  <c r="I34" i="102"/>
  <c r="H35" i="102"/>
  <c r="I35" i="102"/>
  <c r="H36" i="102"/>
  <c r="I36" i="102"/>
  <c r="H37" i="102"/>
  <c r="I37" i="102"/>
  <c r="H38" i="102"/>
  <c r="I38" i="102"/>
  <c r="H39" i="102"/>
  <c r="I39" i="102"/>
  <c r="H40" i="102"/>
  <c r="I40" i="102"/>
  <c r="H41" i="102"/>
  <c r="I41" i="102"/>
  <c r="H42" i="102"/>
  <c r="I42" i="102"/>
  <c r="H43" i="102"/>
  <c r="I43" i="102"/>
  <c r="H44" i="102"/>
  <c r="I44" i="102"/>
  <c r="H45" i="102"/>
  <c r="I45" i="102"/>
  <c r="H46" i="102"/>
  <c r="I46" i="102"/>
  <c r="H47" i="102"/>
  <c r="I47" i="102"/>
  <c r="H48" i="102"/>
  <c r="I48" i="102"/>
  <c r="H49" i="102"/>
  <c r="I49" i="102"/>
  <c r="H50" i="102"/>
  <c r="I50" i="102"/>
  <c r="H51" i="102"/>
  <c r="I51" i="102"/>
  <c r="H8" i="102"/>
  <c r="I8" i="102" s="1"/>
  <c r="N42" i="113"/>
  <c r="O42" i="113" s="1"/>
  <c r="I63" i="101"/>
  <c r="H9" i="101"/>
  <c r="I9" i="101"/>
  <c r="H10" i="101"/>
  <c r="I10" i="101"/>
  <c r="H11" i="101"/>
  <c r="I11" i="101"/>
  <c r="H12" i="101"/>
  <c r="I12" i="101"/>
  <c r="H13" i="101"/>
  <c r="I13" i="101"/>
  <c r="H14" i="101"/>
  <c r="I14" i="101"/>
  <c r="H15" i="101"/>
  <c r="I15" i="101"/>
  <c r="H16" i="101"/>
  <c r="I16" i="101"/>
  <c r="H17" i="101"/>
  <c r="I17" i="101"/>
  <c r="H18" i="101"/>
  <c r="I18" i="101"/>
  <c r="H19" i="101"/>
  <c r="I19" i="101"/>
  <c r="H20" i="101"/>
  <c r="I20" i="101"/>
  <c r="H21" i="101"/>
  <c r="I21" i="101"/>
  <c r="H22" i="101"/>
  <c r="I22" i="101"/>
  <c r="H23" i="101"/>
  <c r="I23" i="101"/>
  <c r="H24" i="101"/>
  <c r="I24" i="101"/>
  <c r="H25" i="101"/>
  <c r="I25" i="101"/>
  <c r="H26" i="101"/>
  <c r="I26" i="101"/>
  <c r="H27" i="101"/>
  <c r="I27" i="101"/>
  <c r="H28" i="101"/>
  <c r="I28" i="101"/>
  <c r="H29" i="101"/>
  <c r="I29" i="101"/>
  <c r="H30" i="101"/>
  <c r="I30" i="101"/>
  <c r="H31" i="101"/>
  <c r="I31" i="101"/>
  <c r="H32" i="101"/>
  <c r="I32" i="101"/>
  <c r="H33" i="101"/>
  <c r="I33" i="101"/>
  <c r="H34" i="101"/>
  <c r="I34" i="101"/>
  <c r="H35" i="101"/>
  <c r="I35" i="101"/>
  <c r="H36" i="101"/>
  <c r="I36" i="101"/>
  <c r="H37" i="101"/>
  <c r="I37" i="101"/>
  <c r="H38" i="101"/>
  <c r="I38" i="101"/>
  <c r="H39" i="101"/>
  <c r="I39" i="101"/>
  <c r="H40" i="101"/>
  <c r="I40" i="101"/>
  <c r="H41" i="101"/>
  <c r="I41" i="101"/>
  <c r="H42" i="101"/>
  <c r="I42" i="101"/>
  <c r="H43" i="101"/>
  <c r="I43" i="101"/>
  <c r="H44" i="101"/>
  <c r="I44" i="101"/>
  <c r="H45" i="101"/>
  <c r="I45" i="101"/>
  <c r="H46" i="101"/>
  <c r="I46" i="101"/>
  <c r="H47" i="101"/>
  <c r="I47" i="101"/>
  <c r="H48" i="101"/>
  <c r="I48" i="101"/>
  <c r="H49" i="101"/>
  <c r="I49" i="101"/>
  <c r="H50" i="101"/>
  <c r="I50" i="101"/>
  <c r="H51" i="101"/>
  <c r="I51" i="101"/>
  <c r="H52" i="101"/>
  <c r="I52" i="101"/>
  <c r="H53" i="101"/>
  <c r="I53" i="101"/>
  <c r="H54" i="101"/>
  <c r="I54" i="101"/>
  <c r="H55" i="101"/>
  <c r="I55" i="101"/>
  <c r="H56" i="101"/>
  <c r="I56" i="101"/>
  <c r="H57" i="101"/>
  <c r="I57" i="101"/>
  <c r="H58" i="101"/>
  <c r="I58" i="101"/>
  <c r="H59" i="101"/>
  <c r="I59" i="101"/>
  <c r="H60" i="101"/>
  <c r="I60" i="101"/>
  <c r="H61" i="101"/>
  <c r="I61" i="101"/>
  <c r="H62" i="101"/>
  <c r="I62" i="101"/>
  <c r="H8" i="101"/>
  <c r="I8" i="101" s="1"/>
  <c r="N37" i="113"/>
  <c r="I52" i="100"/>
  <c r="H51" i="100"/>
  <c r="I51" i="100" s="1"/>
  <c r="H50" i="100"/>
  <c r="I50" i="100" s="1"/>
  <c r="H49" i="100"/>
  <c r="I49" i="100" s="1"/>
  <c r="H48" i="100"/>
  <c r="I48" i="100" s="1"/>
  <c r="H47" i="100"/>
  <c r="I47" i="100" s="1"/>
  <c r="H46" i="100"/>
  <c r="I46" i="100" s="1"/>
  <c r="H45" i="100"/>
  <c r="I45" i="100" s="1"/>
  <c r="H44" i="100"/>
  <c r="I44" i="100" s="1"/>
  <c r="H43" i="100"/>
  <c r="I43" i="100" s="1"/>
  <c r="H9" i="100"/>
  <c r="I9" i="100"/>
  <c r="H10" i="100"/>
  <c r="I10" i="100"/>
  <c r="H11" i="100"/>
  <c r="I11" i="100"/>
  <c r="H12" i="100"/>
  <c r="I12" i="100"/>
  <c r="H13" i="100"/>
  <c r="I13" i="100"/>
  <c r="H14" i="100"/>
  <c r="I14" i="100"/>
  <c r="H15" i="100"/>
  <c r="I15" i="100"/>
  <c r="H16" i="100"/>
  <c r="I16" i="100"/>
  <c r="H17" i="100"/>
  <c r="I17" i="100"/>
  <c r="H18" i="100"/>
  <c r="I18" i="100"/>
  <c r="H19" i="100"/>
  <c r="I19" i="100"/>
  <c r="H20" i="100"/>
  <c r="I20" i="100"/>
  <c r="H21" i="100"/>
  <c r="I21" i="100"/>
  <c r="H22" i="100"/>
  <c r="I22" i="100"/>
  <c r="H23" i="100"/>
  <c r="I23" i="100"/>
  <c r="H24" i="100"/>
  <c r="I24" i="100"/>
  <c r="H25" i="100"/>
  <c r="I25" i="100"/>
  <c r="H26" i="100"/>
  <c r="I26" i="100"/>
  <c r="H27" i="100"/>
  <c r="I27" i="100"/>
  <c r="H28" i="100"/>
  <c r="I28" i="100"/>
  <c r="H29" i="100"/>
  <c r="I29" i="100"/>
  <c r="H30" i="100"/>
  <c r="I30" i="100"/>
  <c r="H31" i="100"/>
  <c r="I31" i="100"/>
  <c r="H32" i="100"/>
  <c r="I32" i="100"/>
  <c r="H33" i="100"/>
  <c r="I33" i="100"/>
  <c r="H34" i="100"/>
  <c r="I34" i="100"/>
  <c r="H35" i="100"/>
  <c r="I35" i="100"/>
  <c r="H36" i="100"/>
  <c r="I36" i="100"/>
  <c r="H37" i="100"/>
  <c r="I37" i="100"/>
  <c r="H38" i="100"/>
  <c r="I38" i="100"/>
  <c r="H39" i="100"/>
  <c r="I39" i="100"/>
  <c r="H40" i="100"/>
  <c r="I40" i="100"/>
  <c r="H8" i="100"/>
  <c r="I8" i="100" s="1"/>
  <c r="I69" i="113"/>
  <c r="I68" i="113"/>
  <c r="I61" i="113"/>
  <c r="I62" i="113"/>
  <c r="I63" i="113"/>
  <c r="I64" i="113"/>
  <c r="I65" i="113"/>
  <c r="I66" i="113"/>
  <c r="I67" i="113"/>
  <c r="I60" i="113"/>
  <c r="I59" i="113"/>
  <c r="I58" i="113"/>
  <c r="I41" i="43" l="1"/>
  <c r="L31" i="113" s="1"/>
  <c r="I70" i="113"/>
  <c r="F34" i="113" l="1"/>
  <c r="G34" i="113" s="1"/>
  <c r="M28" i="113"/>
  <c r="M29" i="113"/>
  <c r="M30" i="113"/>
  <c r="M31" i="113"/>
  <c r="M27" i="113"/>
  <c r="M25" i="113"/>
  <c r="M21" i="113"/>
  <c r="M20" i="113"/>
  <c r="M19" i="113"/>
  <c r="M18" i="113"/>
  <c r="F30" i="113"/>
  <c r="G30" i="113" s="1"/>
  <c r="F29" i="113"/>
  <c r="G29" i="113" s="1"/>
  <c r="F28" i="113"/>
  <c r="G28" i="113" s="1"/>
  <c r="F27" i="113"/>
  <c r="G27" i="113" s="1"/>
  <c r="F26" i="113"/>
  <c r="G26" i="113" s="1"/>
  <c r="F25" i="113"/>
  <c r="G25" i="113" s="1"/>
  <c r="F24" i="113"/>
  <c r="G24" i="113" s="1"/>
  <c r="F23" i="113"/>
  <c r="G23" i="113" s="1"/>
  <c r="F22" i="113"/>
  <c r="G22" i="113" s="1"/>
  <c r="F21" i="113"/>
  <c r="G21" i="113" s="1"/>
  <c r="F20" i="113"/>
  <c r="G20" i="113" s="1"/>
  <c r="F19" i="113"/>
  <c r="G19" i="113" s="1"/>
  <c r="F18" i="113"/>
  <c r="G18" i="113" s="1"/>
  <c r="F17" i="113"/>
  <c r="G17" i="113" s="1"/>
  <c r="F134" i="8" l="1"/>
  <c r="F116" i="8"/>
  <c r="F112" i="8"/>
  <c r="F107" i="8"/>
  <c r="F106" i="8"/>
  <c r="F110" i="8" l="1"/>
  <c r="F126" i="8"/>
  <c r="F114" i="8"/>
  <c r="F119" i="8"/>
  <c r="F121" i="8"/>
  <c r="F123" i="8"/>
  <c r="F115" i="8"/>
  <c r="F124" i="8"/>
  <c r="F135" i="8"/>
  <c r="F117" i="8"/>
  <c r="F125" i="8"/>
  <c r="F127" i="8"/>
  <c r="F111" i="8" l="1"/>
  <c r="F133" i="8"/>
  <c r="F131" i="8"/>
  <c r="F113" i="8"/>
  <c r="F132" i="8"/>
  <c r="F109" i="8"/>
  <c r="F130" i="8"/>
  <c r="F118" i="8"/>
  <c r="F129" i="8"/>
  <c r="F120" i="8"/>
  <c r="F128" i="8" l="1"/>
  <c r="F103" i="8" l="1"/>
  <c r="F104" i="8"/>
  <c r="F102" i="8" l="1"/>
  <c r="N25" i="113" l="1"/>
  <c r="N19" i="113"/>
  <c r="N18" i="113"/>
  <c r="C49" i="113"/>
  <c r="J46" i="113" s="1"/>
  <c r="C31" i="113"/>
  <c r="J48" i="113" l="1"/>
  <c r="J40" i="113"/>
  <c r="J47" i="113"/>
  <c r="J44" i="113"/>
  <c r="J41" i="113"/>
  <c r="J43" i="113"/>
  <c r="J45" i="113"/>
  <c r="J42" i="113"/>
  <c r="F10" i="107"/>
  <c r="F43" i="106"/>
  <c r="F40" i="106"/>
  <c r="F39" i="106"/>
  <c r="F35" i="106"/>
  <c r="F34" i="106"/>
  <c r="F33" i="106"/>
  <c r="F31" i="106"/>
  <c r="F28" i="106"/>
  <c r="F27" i="106"/>
  <c r="F20" i="105"/>
  <c r="F18" i="105"/>
  <c r="F17" i="105"/>
  <c r="F14" i="105"/>
  <c r="F13" i="105"/>
  <c r="F10" i="105"/>
  <c r="F70" i="104"/>
  <c r="F67" i="104"/>
  <c r="F66" i="104"/>
  <c r="F62" i="104"/>
  <c r="F58" i="104"/>
  <c r="F54" i="104"/>
  <c r="F50" i="104"/>
  <c r="F49" i="104"/>
  <c r="F46" i="104"/>
  <c r="F45" i="104"/>
  <c r="F42" i="104"/>
  <c r="F37" i="104"/>
  <c r="F36" i="104"/>
  <c r="F34" i="104"/>
  <c r="F33" i="104"/>
  <c r="F32" i="104"/>
  <c r="F30" i="104"/>
  <c r="F29" i="104"/>
  <c r="F28" i="104"/>
  <c r="F26" i="104"/>
  <c r="F25" i="104"/>
  <c r="F24" i="104"/>
  <c r="F22" i="104"/>
  <c r="F21" i="104"/>
  <c r="F20" i="104"/>
  <c r="F18" i="104"/>
  <c r="F17" i="104"/>
  <c r="F16" i="104"/>
  <c r="F14" i="104"/>
  <c r="F13" i="104"/>
  <c r="F12" i="104"/>
  <c r="F10" i="104"/>
  <c r="F9" i="104"/>
  <c r="F49" i="102"/>
  <c r="F37" i="102"/>
  <c r="F34" i="102"/>
  <c r="F27" i="102"/>
  <c r="F23" i="102"/>
  <c r="F21" i="102"/>
  <c r="F20" i="102"/>
  <c r="F19" i="102"/>
  <c r="F10" i="102"/>
  <c r="F9" i="102"/>
  <c r="F55" i="101"/>
  <c r="F52" i="101"/>
  <c r="F48" i="101"/>
  <c r="F47" i="101"/>
  <c r="F46" i="101"/>
  <c r="F45" i="101"/>
  <c r="F43" i="101"/>
  <c r="F42" i="101"/>
  <c r="F41" i="101"/>
  <c r="F39" i="101"/>
  <c r="F38" i="101"/>
  <c r="F36" i="101"/>
  <c r="F34" i="101"/>
  <c r="F30" i="101"/>
  <c r="F29" i="101"/>
  <c r="F28" i="101"/>
  <c r="F11" i="101"/>
  <c r="F10" i="101"/>
  <c r="F9" i="101"/>
  <c r="F23" i="100"/>
  <c r="N21" i="113" l="1"/>
  <c r="F38" i="104"/>
  <c r="F43" i="100"/>
  <c r="F47" i="100"/>
  <c r="F30" i="100"/>
  <c r="F35" i="100"/>
  <c r="F17" i="100"/>
  <c r="F49" i="100"/>
  <c r="F50" i="100"/>
  <c r="F51" i="100"/>
  <c r="F27" i="100"/>
  <c r="J38" i="113"/>
  <c r="J37" i="113"/>
  <c r="F37" i="101"/>
  <c r="F17" i="101"/>
  <c r="F19" i="105"/>
  <c r="F15" i="104"/>
  <c r="F35" i="104"/>
  <c r="F23" i="104"/>
  <c r="F31" i="104"/>
  <c r="F21" i="106"/>
  <c r="F52" i="104"/>
  <c r="F16" i="105"/>
  <c r="F19" i="104"/>
  <c r="F39" i="104"/>
  <c r="F11" i="104"/>
  <c r="F63" i="104"/>
  <c r="F40" i="104"/>
  <c r="F8" i="104"/>
  <c r="F68" i="104"/>
  <c r="F16" i="106"/>
  <c r="F27" i="104"/>
  <c r="F48" i="104"/>
  <c r="F51" i="104"/>
  <c r="F24" i="106"/>
  <c r="F55" i="104"/>
  <c r="F15" i="106"/>
  <c r="F38" i="106"/>
  <c r="F43" i="104"/>
  <c r="F59" i="104"/>
  <c r="F23" i="106"/>
  <c r="F9" i="106"/>
  <c r="F11" i="106"/>
  <c r="F12" i="106"/>
  <c r="F17" i="106"/>
  <c r="F19" i="106"/>
  <c r="F20" i="106"/>
  <c r="F25" i="106"/>
  <c r="F8" i="106"/>
  <c r="F13" i="106"/>
  <c r="F30" i="106"/>
  <c r="F18" i="101"/>
  <c r="F25" i="102"/>
  <c r="F54" i="101"/>
  <c r="F35" i="101"/>
  <c r="F59" i="101"/>
  <c r="F13" i="101"/>
  <c r="F14" i="101"/>
  <c r="F8" i="101"/>
  <c r="F15" i="101"/>
  <c r="F23" i="101"/>
  <c r="F44" i="101"/>
  <c r="F20" i="101"/>
  <c r="F50" i="101"/>
  <c r="F40" i="101"/>
  <c r="F58" i="101"/>
  <c r="F31" i="101"/>
  <c r="F22" i="101"/>
  <c r="F27" i="101"/>
  <c r="F8" i="102"/>
  <c r="F53" i="101"/>
  <c r="F26" i="101"/>
  <c r="F17" i="102"/>
  <c r="F32" i="102"/>
  <c r="F49" i="101"/>
  <c r="F57" i="101"/>
  <c r="F11" i="102"/>
  <c r="F11" i="103"/>
  <c r="F14" i="102"/>
  <c r="F31" i="102"/>
  <c r="F18" i="102"/>
  <c r="F12" i="103"/>
  <c r="F28" i="102"/>
  <c r="F48" i="102"/>
  <c r="F36" i="102"/>
  <c r="F41" i="102"/>
  <c r="F35" i="102"/>
  <c r="F39" i="102"/>
  <c r="F44" i="102"/>
  <c r="F40" i="102"/>
  <c r="F43" i="102"/>
  <c r="F47" i="102"/>
  <c r="F10" i="103"/>
  <c r="F9" i="100"/>
  <c r="F32" i="100"/>
  <c r="F36" i="100"/>
  <c r="F45" i="100"/>
  <c r="F21" i="100"/>
  <c r="F28" i="100"/>
  <c r="F34" i="100"/>
  <c r="F19" i="100"/>
  <c r="F29" i="100"/>
  <c r="F31" i="100"/>
  <c r="N29" i="113" l="1"/>
  <c r="J39" i="113"/>
  <c r="G31" i="113"/>
  <c r="F21" i="105"/>
  <c r="F22" i="106"/>
  <c r="F10" i="106"/>
  <c r="F29" i="106"/>
  <c r="F41" i="106"/>
  <c r="F64" i="104"/>
  <c r="F56" i="104"/>
  <c r="F53" i="104"/>
  <c r="F42" i="106"/>
  <c r="F44" i="104"/>
  <c r="F44" i="106"/>
  <c r="F36" i="106"/>
  <c r="F65" i="104"/>
  <c r="F57" i="104"/>
  <c r="F14" i="106"/>
  <c r="F41" i="104"/>
  <c r="F47" i="104"/>
  <c r="F11" i="107"/>
  <c r="F26" i="106"/>
  <c r="F61" i="104"/>
  <c r="F60" i="104"/>
  <c r="F18" i="106"/>
  <c r="F11" i="105"/>
  <c r="F12" i="105"/>
  <c r="F12" i="107"/>
  <c r="F32" i="106"/>
  <c r="F37" i="106"/>
  <c r="F69" i="104"/>
  <c r="F33" i="102"/>
  <c r="F21" i="101"/>
  <c r="F15" i="102"/>
  <c r="F45" i="102"/>
  <c r="F61" i="101"/>
  <c r="F33" i="101"/>
  <c r="F63" i="101" s="1"/>
  <c r="M42" i="113" s="1"/>
  <c r="F16" i="102"/>
  <c r="F51" i="101"/>
  <c r="F12" i="101"/>
  <c r="F19" i="101"/>
  <c r="F32" i="101"/>
  <c r="F56" i="101"/>
  <c r="F62" i="101"/>
  <c r="F22" i="102"/>
  <c r="F46" i="102"/>
  <c r="F25" i="101"/>
  <c r="F29" i="102"/>
  <c r="F42" i="102"/>
  <c r="F60" i="101"/>
  <c r="F26" i="102"/>
  <c r="F12" i="102"/>
  <c r="F24" i="101"/>
  <c r="F50" i="102"/>
  <c r="F13" i="103"/>
  <c r="F51" i="102"/>
  <c r="F13" i="102"/>
  <c r="F30" i="102"/>
  <c r="F38" i="102"/>
  <c r="F16" i="101"/>
  <c r="F37" i="100"/>
  <c r="F39" i="100"/>
  <c r="F14" i="100"/>
  <c r="F24" i="100"/>
  <c r="F26" i="100"/>
  <c r="F11" i="100"/>
  <c r="F20" i="100"/>
  <c r="F13" i="100"/>
  <c r="F44" i="100"/>
  <c r="F38" i="100"/>
  <c r="F22" i="100"/>
  <c r="F46" i="100"/>
  <c r="F48" i="100"/>
  <c r="F22" i="105" l="1"/>
  <c r="F13" i="107"/>
  <c r="M49" i="113" s="1"/>
  <c r="F45" i="106"/>
  <c r="K28" i="113" s="1"/>
  <c r="F71" i="104"/>
  <c r="F52" i="102"/>
  <c r="F18" i="100"/>
  <c r="F8" i="100"/>
  <c r="F12" i="100"/>
  <c r="F10" i="100"/>
  <c r="F25" i="100"/>
  <c r="F15" i="100"/>
  <c r="F33" i="100"/>
  <c r="F16" i="100"/>
  <c r="F40" i="100"/>
  <c r="J49" i="113" l="1"/>
  <c r="F52" i="100"/>
  <c r="M37" i="113" s="1"/>
  <c r="O37" i="113" l="1"/>
  <c r="M45" i="113"/>
  <c r="M47" i="113"/>
  <c r="N28" i="113" l="1"/>
  <c r="N20" i="113" l="1"/>
  <c r="N22" i="113" s="1"/>
  <c r="N27" i="113" l="1"/>
  <c r="F39" i="43" l="1"/>
  <c r="F34" i="43"/>
  <c r="F22" i="43"/>
  <c r="F17" i="43"/>
  <c r="F32" i="43"/>
  <c r="F31" i="43"/>
  <c r="F26" i="43"/>
  <c r="F24" i="43"/>
  <c r="F23" i="43"/>
  <c r="F16" i="43"/>
  <c r="F85" i="8" l="1"/>
  <c r="F40" i="8"/>
  <c r="F93" i="8"/>
  <c r="F57" i="8"/>
  <c r="F97" i="8"/>
  <c r="F69" i="8"/>
  <c r="F19" i="8"/>
  <c r="F46" i="8"/>
  <c r="F80" i="8"/>
  <c r="F18" i="8"/>
  <c r="F38" i="8"/>
  <c r="F10" i="8"/>
  <c r="F36" i="43"/>
  <c r="F28" i="43"/>
  <c r="F100" i="8"/>
  <c r="F33" i="8"/>
  <c r="F12" i="8"/>
  <c r="F27" i="43"/>
  <c r="F20" i="43"/>
  <c r="F10" i="43"/>
  <c r="F9" i="43"/>
  <c r="F37" i="43"/>
  <c r="F38" i="43"/>
  <c r="F8" i="43"/>
  <c r="F14" i="43"/>
  <c r="F18" i="43"/>
  <c r="F29" i="43"/>
  <c r="F35" i="43"/>
  <c r="F12" i="43"/>
  <c r="F21" i="43"/>
  <c r="F19" i="43"/>
  <c r="F13" i="43"/>
  <c r="F15" i="43"/>
  <c r="F25" i="43"/>
  <c r="F11" i="43"/>
  <c r="F33" i="43"/>
  <c r="F40" i="43"/>
  <c r="F30" i="43"/>
  <c r="F25" i="8"/>
  <c r="F22" i="8"/>
  <c r="F88" i="8"/>
  <c r="F96" i="8" l="1"/>
  <c r="F77" i="8"/>
  <c r="F54" i="8"/>
  <c r="F58" i="8"/>
  <c r="F70" i="8"/>
  <c r="F48" i="8"/>
  <c r="F36" i="8"/>
  <c r="F64" i="8"/>
  <c r="F60" i="8"/>
  <c r="F59" i="8"/>
  <c r="F35" i="8"/>
  <c r="F91" i="8"/>
  <c r="F34" i="8"/>
  <c r="F50" i="8"/>
  <c r="F74" i="8"/>
  <c r="F24" i="8"/>
  <c r="F16" i="8"/>
  <c r="F32" i="8"/>
  <c r="F72" i="8"/>
  <c r="F39" i="8"/>
  <c r="F15" i="8"/>
  <c r="F90" i="8"/>
  <c r="F43" i="8"/>
  <c r="F27" i="8"/>
  <c r="F83" i="8"/>
  <c r="F89" i="8"/>
  <c r="F86" i="8"/>
  <c r="F73" i="8"/>
  <c r="F78" i="8"/>
  <c r="F87" i="8"/>
  <c r="F79" i="8"/>
  <c r="F17" i="8"/>
  <c r="F23" i="8"/>
  <c r="F61" i="8"/>
  <c r="F14" i="8"/>
  <c r="F82" i="8"/>
  <c r="F44" i="8"/>
  <c r="F66" i="8"/>
  <c r="F9" i="8"/>
  <c r="F37" i="8"/>
  <c r="F92" i="8"/>
  <c r="F31" i="8"/>
  <c r="F13" i="8"/>
  <c r="F76" i="8"/>
  <c r="F56" i="8"/>
  <c r="F28" i="8"/>
  <c r="F52" i="8"/>
  <c r="F29" i="8"/>
  <c r="F30" i="8"/>
  <c r="F75" i="8"/>
  <c r="F99" i="8"/>
  <c r="F49" i="8"/>
  <c r="F42" i="8"/>
  <c r="F81" i="8"/>
  <c r="F84" i="8"/>
  <c r="F26" i="8"/>
  <c r="F94" i="8"/>
  <c r="F67" i="8"/>
  <c r="F65" i="8"/>
  <c r="F21" i="8"/>
  <c r="F41" i="43"/>
  <c r="K31" i="113" s="1"/>
  <c r="F68" i="8"/>
  <c r="F98" i="8" l="1"/>
  <c r="F62" i="8" l="1"/>
  <c r="F136" i="8" l="1"/>
  <c r="K30" i="113" s="1"/>
  <c r="N31" i="113"/>
  <c r="N30" i="113"/>
  <c r="N32" i="113" l="1"/>
  <c r="O52" i="113" s="1"/>
  <c r="O53" i="1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Peñaranda</author>
  </authors>
  <commentList>
    <comment ref="B88" authorId="0" shapeId="0" xr:uid="{31C5E194-BCEC-4E6C-A62A-BA8515E560B6}">
      <text>
        <r>
          <rPr>
            <sz val="9"/>
            <color indexed="81"/>
            <rFont val="Tahoma"/>
            <family val="2"/>
          </rPr>
          <t xml:space="preserve">Se debe actualizar el numeeral del anexo técnico
</t>
        </r>
      </text>
    </comment>
  </commentList>
</comments>
</file>

<file path=xl/sharedStrings.xml><?xml version="1.0" encoding="utf-8"?>
<sst xmlns="http://schemas.openxmlformats.org/spreadsheetml/2006/main" count="1134" uniqueCount="849">
  <si>
    <t xml:space="preserve">SECRETARIA DISTRITAL DE LA MUJER 
</t>
  </si>
  <si>
    <t>NOMBRE PERSONA JURÍDICA Ó NATURAL:</t>
  </si>
  <si>
    <t xml:space="preserve"> </t>
  </si>
  <si>
    <t>No. IDENTIFICACIÓN:</t>
  </si>
  <si>
    <t>DIRECCIÓN:</t>
  </si>
  <si>
    <t>TELÉFONO:</t>
  </si>
  <si>
    <t>E-MAIL:</t>
  </si>
  <si>
    <t>PAGINA WEB:</t>
  </si>
  <si>
    <t>VIGENCIA DE LA PROPUESTA:</t>
  </si>
  <si>
    <t>ESPECIFICACIONES DE SERVICIO</t>
  </si>
  <si>
    <t>A. SERVICIOS PERMANENTES</t>
  </si>
  <si>
    <t>TALENTO HUMANO (VER ANEXO TÉCNICO, NUMERAL 5.3.1)</t>
  </si>
  <si>
    <t>CANTIDAD</t>
  </si>
  <si>
    <t>COSTO UNITARIO MÁXIMO</t>
  </si>
  <si>
    <t>TOTAL</t>
  </si>
  <si>
    <t>VIGILANCIA</t>
  </si>
  <si>
    <t>COSTO UNITARIO REDONDEADO (Incluido Iva)</t>
  </si>
  <si>
    <t>COSTO TOTAL (Incluido Iva)</t>
  </si>
  <si>
    <t>COORDINADORA ADMINISTRATIVA</t>
  </si>
  <si>
    <t>(VER ANEXO TÉCNICO, NUMERAL 5.3.3)</t>
  </si>
  <si>
    <t>COORDINADORA TÉCNICA</t>
  </si>
  <si>
    <t>RECURSO HUMANO SIN ARMA (24 HORAS)</t>
  </si>
  <si>
    <t>APOYO ADMINISTRATIVO</t>
  </si>
  <si>
    <t xml:space="preserve">SISTEMA DE 8 CÁMARAS (1 EXTERNA Y 7 INTERNAS) </t>
  </si>
  <si>
    <t>APOYO DE GESTIÓN DOCUMENTAL</t>
  </si>
  <si>
    <t>EQUIPO CON CAPACIDAD DE GRABACIÓN Y COPIAS DE SEGURIDAD MÍNIMO 30 DÍAS</t>
  </si>
  <si>
    <t>PSICÓLOGA</t>
  </si>
  <si>
    <t>BOTÓN DE PANICO CON SIRENA</t>
  </si>
  <si>
    <t>TRABAJADORA SOCIAL</t>
  </si>
  <si>
    <t xml:space="preserve">TOTAL ESTIMADO VIGILANCIA MES </t>
  </si>
  <si>
    <t>ABOGADA</t>
  </si>
  <si>
    <r>
      <t>TRANSPORTE</t>
    </r>
    <r>
      <rPr>
        <sz val="14"/>
        <color rgb="FFFF0000"/>
        <rFont val="Calibri"/>
        <family val="2"/>
      </rPr>
      <t xml:space="preserve"> </t>
    </r>
    <r>
      <rPr>
        <b/>
        <sz val="14"/>
        <rFont val="Calibri"/>
        <family val="2"/>
      </rPr>
      <t>(VER ANEXO TÉCNICO, NUMERAL 6.1)</t>
    </r>
  </si>
  <si>
    <t>ENFERMERA</t>
  </si>
  <si>
    <t xml:space="preserve">TRANSPORTE PÚBLICO A DEMANDA MES </t>
  </si>
  <si>
    <r>
      <t>SERVICIO DE ALOJAMIENTO</t>
    </r>
    <r>
      <rPr>
        <sz val="14"/>
        <color rgb="FFFF0000"/>
        <rFont val="Calibri"/>
        <family val="2"/>
      </rPr>
      <t xml:space="preserve"> </t>
    </r>
    <r>
      <rPr>
        <b/>
        <sz val="14"/>
        <rFont val="Calibri"/>
        <family val="2"/>
      </rPr>
      <t xml:space="preserve"> (VER ANEXO TÉCNICO, NUMERAL 5.3.2)</t>
    </r>
  </si>
  <si>
    <t>NUTRICIONISTA</t>
  </si>
  <si>
    <r>
      <t>INMUEBLE</t>
    </r>
    <r>
      <rPr>
        <b/>
        <sz val="14"/>
        <rFont val="Calibri"/>
        <family val="2"/>
      </rPr>
      <t xml:space="preserve"> (VER NOTA 7)</t>
    </r>
  </si>
  <si>
    <r>
      <t>ASEO INSTITUCIONAL</t>
    </r>
    <r>
      <rPr>
        <b/>
        <sz val="14"/>
        <rFont val="Calibri"/>
        <family val="2"/>
      </rPr>
      <t xml:space="preserve"> (Detalle Hoja de Cálculo: 5. Aseo Institucional)</t>
    </r>
  </si>
  <si>
    <t>SERVICIOS PÚBLICOS</t>
  </si>
  <si>
    <t>OPERARIAS DE COCINA</t>
  </si>
  <si>
    <t>TOTAL ESTIMADO TALENTO HUMANO MES</t>
  </si>
  <si>
    <t>GASTOS DE ADMINISTRACIÓN DEL OPERADOR (VER ANEXO TÉCNICO, NUMERAL 8)</t>
  </si>
  <si>
    <t xml:space="preserve">MES </t>
  </si>
  <si>
    <t>B. SERVICIOS RECONOCIDOS POR DEMANDA</t>
  </si>
  <si>
    <t xml:space="preserve">FORMULA DE INICIO </t>
  </si>
  <si>
    <t>Desayuno
COSTO UNITARIO MÁXIMO</t>
  </si>
  <si>
    <t>Almuerzo
COSTO UNITARIO MÁXIMO</t>
  </si>
  <si>
    <t>Cena
COSTO UNITARIO MÁXIMO</t>
  </si>
  <si>
    <t>Refrigerio
COSTO UNITARIO MÁXIMO</t>
  </si>
  <si>
    <t>VALOR UNITARIO A COTIZAR (No corresponde IVA Art. 476 E.T)</t>
  </si>
  <si>
    <t>ELEMENTOS DE HIGIENE Y ASEO PERSONAL ENTREGADOS POR DEMANDA Y OTROS  ELEMENTOS DE HIGIENE Y ASEO PERSONAL RECONOCIDOS A DEMANDA  (VER ANEXO TÉCNICO NUMERAL 6.3.2 y 6.3.3) 
(Detalle Hoja de Cálculo: 1. Elementos HigienePorDemanda)</t>
  </si>
  <si>
    <t>COSTO TOTAL MÁXIMO (incluido Iva)</t>
  </si>
  <si>
    <t>0 a 5 meses
Formula de iniciación</t>
  </si>
  <si>
    <t>NA</t>
  </si>
  <si>
    <t>Elementos de higiene y aseo personal entregados por demanda y otros  elementos de higiene y aseo personal reconocidos a demanda.</t>
  </si>
  <si>
    <t>6 a 8 meses
Desayuno, almuerzo, cena y 2 refrigerios</t>
  </si>
  <si>
    <t xml:space="preserve"> 9 a 11 meses
Desayuno, almuerzo, cena y 2 refrigerios</t>
  </si>
  <si>
    <t>1 a 3 años y 11 meses
Desayuno, almuerzo, cena y 2 refrigerios</t>
  </si>
  <si>
    <t>VESTUARIO  (VER ANEXO TÉCNICO NUMERAL 6.4) 
(Detalle Hoja de Cálculo: 2. Vestuario)</t>
  </si>
  <si>
    <t>4 a 6 años y 11 meses
Desayuno, almuerzo, cena y 2 refrigerios</t>
  </si>
  <si>
    <t xml:space="preserve">Vestuario </t>
  </si>
  <si>
    <t>7 a 12 años y 11 meses
Desayuno, almuerzo, cena y 2 refrigerios</t>
  </si>
  <si>
    <t>ORIENTACIÓN, GESTIÓN Y SEGUIMIENTO DE SERVICIOS EN SALUD  (VER ANEXO TÉCNICO NUMERAL 6.5) 
(Detalle Hoja de Cálculo: 3. Orientación Salud)</t>
  </si>
  <si>
    <t>13 a 17 años, y 11 meses
Desayuno, almuerzo, cena y 2 refrigerios</t>
  </si>
  <si>
    <t>18 a 59 años y 11 meses
Desayuno, almuerzo, cena y 2 refrigerios</t>
  </si>
  <si>
    <t xml:space="preserve">Orientación, gestión y seguimiento de servicios en salud </t>
  </si>
  <si>
    <t>60 años y más
Desayuno, almuerzo, cena y 2 refrigerios</t>
  </si>
  <si>
    <t>Gestantes Adultas 
Desayuno, almuerzo, cena y 3 refrigerios</t>
  </si>
  <si>
    <t>ELEMENTOS DE PAPELERÍA PARA EL ÁREA DE ACOMPAÑAMIENTO PEDAGÓGICO RECONOCIDOS A DEMANDA Y ELEMENTOS DE DOTACIÓN PARA ESPACIOS SOCIALES, INTEGRACIÓN O RECREACIÓN (VER ANEXO TÉCNICO NUMERAL 6.6) 
(Detalle Hoja de Cálculo: 4. Elementos Papelería )</t>
  </si>
  <si>
    <t>Lactantes Adultas 
Desayuno, almuerzo, cena y 3 refrigerios</t>
  </si>
  <si>
    <t>CANTIDAD TOTAL ASISTENCIA</t>
  </si>
  <si>
    <t>TOTAL ESTIMADO ASISTENCIA ALIMENTARIA</t>
  </si>
  <si>
    <t>Elementos Papelería</t>
  </si>
  <si>
    <t>NOTAS:</t>
  </si>
  <si>
    <t>* En cumplimiento a lo dispuesto en el artículo 33 de la Ley 2069 de 2020, se solicita a los proveedores indicar su clasificación empresarial.</t>
  </si>
  <si>
    <r>
      <t xml:space="preserve">1. Todos y cada uno de los ítems cotizados deben cumplir los requerimientos del Anexo Técnico del presente proceso, </t>
    </r>
    <r>
      <rPr>
        <sz val="14"/>
        <rFont val="Calibri"/>
        <family val="2"/>
      </rPr>
      <t>dadas sus particularidades de acuerdo con los requerimientos presentados en el documento, la normatividad vigente sobre el tema y materia tributaria.</t>
    </r>
  </si>
  <si>
    <t>2. Las cifras deben estar diligenciadas sin decimales y redondeadas.</t>
  </si>
  <si>
    <t>3. Con el objeto de proporcionar todas las condiciones de seguridad para las mujeres, es importante para la Secretaría de la Mujer, que las instalaciones en las cuales se preste el servicio, se encuentren ubicadas en las localidades establecidas en el anexo técnico númeral 5.3.2.1</t>
  </si>
  <si>
    <t>5. Los elementos de aseo e higiene, incluyen todos los items descritos en el numeral 6.3 del Anexo Técnico, Composición de los elementos de Aseo e Higiene Personal, por rangos de edad, por lo cual el proponente deberá diligenciar el Valor unitario a cotizar incluido IVa,  en la hoja de cálculo "1. ELEMENTOS HIGIENE POR DEMANDA".</t>
  </si>
  <si>
    <t>6. Los elementos exentos de IVA, son los establecidos en los artículos 424, 477 y 481 del Estatuto Tributario.</t>
  </si>
  <si>
    <t>7. Los requisitos de las áreas y/o espacios de atención del inmueble, deben cumplir con lo dispuesto en el numeral 5.3.2 del Anexo Técnico</t>
  </si>
  <si>
    <t>COSTO UNITARIO OFERTADO</t>
  </si>
  <si>
    <t xml:space="preserve">SECRETARIA DISTRITAL DE LA MUJER </t>
  </si>
  <si>
    <t>Elementos Entregables por Demanda</t>
  </si>
  <si>
    <t>ELEMENTO</t>
  </si>
  <si>
    <t>PEINILLA PARA BEBE</t>
  </si>
  <si>
    <t>Unidad</t>
  </si>
  <si>
    <t>CEPILLO DE DIENTES PARA BEBÉS</t>
  </si>
  <si>
    <t>ACONDICIONADOR</t>
  </si>
  <si>
    <t>CORTA-UÑAS BEBE</t>
  </si>
  <si>
    <t>Corta uñas para bebés (para jornadas de prevención y promoción de salud).</t>
  </si>
  <si>
    <t>CORTA-UÑAS PERSONA ADULTA</t>
  </si>
  <si>
    <t>Corta uñas grandes (para jornadas de prevención y promoción de salud).</t>
  </si>
  <si>
    <t>Tubo de 100ml, con flúor y calcio, protección anti-caries y sarro.</t>
  </si>
  <si>
    <t xml:space="preserve">JABÓN DE TOCADOR - BARRA </t>
  </si>
  <si>
    <t>Presentación en barra de entre 110 grs y 130 gr
Para limpieza y desinfección de la piel
Base 100% vegetal con glicerina</t>
  </si>
  <si>
    <t>DESODORANTE ROLL ON 50 ML MUJER</t>
  </si>
  <si>
    <t>Barra antitranspirante de 50 ML</t>
  </si>
  <si>
    <t>DESODORANTE ROLL ON 50 ML HOMBRE</t>
  </si>
  <si>
    <t>SHAMPOO ADOLESCENTES-MUJERES-HOMBRES</t>
  </si>
  <si>
    <t>SHAMPOO PIOJOS</t>
  </si>
  <si>
    <t xml:space="preserve">Shampoo anti-piojos x 12ml </t>
  </si>
  <si>
    <t>TOALLAS HIGIÉNICAS PAQUETE X 10 UNDS</t>
  </si>
  <si>
    <t>Paquete x 10 para ser entregado a la mujer acogida cuando se requiera</t>
  </si>
  <si>
    <t>TOALLAS HIGIÉNICAS - MATERNIDAD- PAQUETE X 10 UNDS</t>
  </si>
  <si>
    <t>En plástico con cerdas suaves para limpiar dientes.</t>
  </si>
  <si>
    <t>CEPILLOS DENTALES PARA NIÑAS Y NIÑOS</t>
  </si>
  <si>
    <t xml:space="preserve">PEINE DE PLÁSTICO DOBLE CARA PÚAS FINAS PARA  ELIMINACIÓN DE LIENDRES Y PIOJOS, PEINE ESPECIAL DE PÚAS MUY FINAS </t>
  </si>
  <si>
    <t>Para eliminar piojos (para ser entregado por sistema familiar)</t>
  </si>
  <si>
    <t>PEINILLA PARA CABELLO</t>
  </si>
  <si>
    <t>Cerdas gruesas (para ser entregado única vez por sistema familiar)</t>
  </si>
  <si>
    <t>PAÑITOS HUMEDOS PAQUETE X 100</t>
  </si>
  <si>
    <t>Paquete 100 unidades (para ser entregado por sistema familiar cuando se requiera) para higiene de bebes.</t>
  </si>
  <si>
    <t>TALCO PARA LOS PIES</t>
  </si>
  <si>
    <t>CREMA HUMECTANTE 100 MILILITROS</t>
  </si>
  <si>
    <t>Crema para nutrir y humectar la piel seca.</t>
  </si>
  <si>
    <t xml:space="preserve">CREMA DEPILATORIA	</t>
  </si>
  <si>
    <t>Presentación de 100 gr
Hipoalergénica
Con espátula</t>
  </si>
  <si>
    <t xml:space="preserve">JABÓN PARA BEBE	</t>
  </si>
  <si>
    <t>Jabón barra entre 110 grs y 130 grs
Uso para piel sensible
PH Neutro
Sin colorantes artificiales
Libre de parabenos</t>
  </si>
  <si>
    <t xml:space="preserve">CREMA HUMECTANTE PARA BEBE	</t>
  </si>
  <si>
    <t>Presentación de 100 ml
Crema para nutrir y humectar piel sensible
Hipoalergénica, libre de colorantes, parabenos, sulfatos.</t>
  </si>
  <si>
    <t>BLOQUEADOR SOLAR</t>
  </si>
  <si>
    <t>OTROS ELEMENTOS DE HIGIENE Y ASEO PERSONAL RECONOCIDOS A DEMANDA</t>
  </si>
  <si>
    <t>PAQUETE DE PAÑALES BEBÉ PREMATURO</t>
  </si>
  <si>
    <t>PAQUETE DE PAÑALES ETAPA 1</t>
  </si>
  <si>
    <t>PAQUETE DE PAÑALES ETAPA 2</t>
  </si>
  <si>
    <t>PAQUETE DE PAÑALES ETAPA 3</t>
  </si>
  <si>
    <t>PAQUETE DE PAÑALES ETAPA 4</t>
  </si>
  <si>
    <t>PAQUETE DE PAÑALES ETAPA 5</t>
  </si>
  <si>
    <t>PAQUETE DE PAÑAL PARA ADULTO TALLA S</t>
  </si>
  <si>
    <t>PAQUETE DE PAÑAL PARA ADULTO TALLA M</t>
  </si>
  <si>
    <t>PAQUETE DE PAÑAL PARA ADULTO TALLA L</t>
  </si>
  <si>
    <t>TOTAL  ELEMENTOS DE HIGIENE Y ASEO PERSONAL ENTREGADOS POR DEMANDA</t>
  </si>
  <si>
    <t>NECESIDAD</t>
  </si>
  <si>
    <t>ESPECIFICACIONES</t>
  </si>
  <si>
    <t>PANTYS</t>
  </si>
  <si>
    <t>Mujer Adulta: Tallas S, M, L, XL, XXL.</t>
  </si>
  <si>
    <t>BRASSIER</t>
  </si>
  <si>
    <t>PAR DE MEDIAS</t>
  </si>
  <si>
    <t xml:space="preserve">CAMISA </t>
  </si>
  <si>
    <t>CAMISETA</t>
  </si>
  <si>
    <t xml:space="preserve">PANTALÓN LEGGINS </t>
  </si>
  <si>
    <t>SACO</t>
  </si>
  <si>
    <t>TENIS</t>
  </si>
  <si>
    <t>Mujer Adulta: Tallas Entre 34 y 42</t>
  </si>
  <si>
    <t>CHANCLAS</t>
  </si>
  <si>
    <t>PANTYS MATERNOS</t>
  </si>
  <si>
    <t>Mujer Embarazada: S, M, L, XL, XXL.</t>
  </si>
  <si>
    <t>BRASSIER MATERNO</t>
  </si>
  <si>
    <t xml:space="preserve">CAMISA MATERNA  </t>
  </si>
  <si>
    <t>CAMISETA MATERNA</t>
  </si>
  <si>
    <t>SACO MATERNO</t>
  </si>
  <si>
    <t>Niña: Tallas 2, 4, 6, 8, 12, 14, 16.</t>
  </si>
  <si>
    <t>TOP O TOP ACOSTUMBRADOR</t>
  </si>
  <si>
    <t>Niña: Tallas 8, 12, 14, 16.</t>
  </si>
  <si>
    <t xml:space="preserve">PANTALÓN   </t>
  </si>
  <si>
    <t>LEGGINS</t>
  </si>
  <si>
    <t xml:space="preserve">SACO </t>
  </si>
  <si>
    <t>BÓXER O PANTALONCILLOS</t>
  </si>
  <si>
    <t>Niño: Tallas 2, 4, 6, 8, 12, 14, 16.</t>
  </si>
  <si>
    <t>PIJAMA</t>
  </si>
  <si>
    <t>PRIMERA MUDA (APLICA SOLO PARA BEBES NACIDOS EN EL TIEMPO DE ACOGIDA)</t>
  </si>
  <si>
    <t>Bebes: 0</t>
  </si>
  <si>
    <t>BABERO</t>
  </si>
  <si>
    <t>Bebes: 0-3, 3-6, 6-12, 12-18 Meses</t>
  </si>
  <si>
    <t>SET 2 PARES DE MEDIAS</t>
  </si>
  <si>
    <t>ESQUELETO</t>
  </si>
  <si>
    <t>PANTALÓN</t>
  </si>
  <si>
    <t>VESTIDO</t>
  </si>
  <si>
    <t>MAMELUCO O ENTERIZO O BODY</t>
  </si>
  <si>
    <t>COBIJA O COBERTOR</t>
  </si>
  <si>
    <t>PAÑALERAS (APLICA SOLO PARA BEBES NACIDOS EN EL TIEMPO DE ACOGIDA)</t>
  </si>
  <si>
    <t>CABESTRILLO SENCILLO ADULTO - ADULTO</t>
  </si>
  <si>
    <t>CABESTRILLO SENCILLO INFANTIL - INFANTIL</t>
  </si>
  <si>
    <t>Cabestrillo sencillo infantil – Infantil</t>
  </si>
  <si>
    <t>GUARDIANES 1,3 LT</t>
  </si>
  <si>
    <t>Guardianes 1,3 LT</t>
  </si>
  <si>
    <t>BATA DESECHABLE MÉDICA MANGA LARGA CON PUÑO</t>
  </si>
  <si>
    <t>Bata desechable médica manga larga con puño</t>
  </si>
  <si>
    <t>GEL ANTIBACTERIAL DE USO DIARIO TEXTURA SUAVE, DISEÑADO PARA CUIDAR, LIMPIAR Y DESINFECTAR LAS MANOS DE MANERA PROFUNDA</t>
  </si>
  <si>
    <t xml:space="preserve">BAJALENGUAS </t>
  </si>
  <si>
    <t>Bajalenguas paquete por 20 unidades</t>
  </si>
  <si>
    <t>GUANTES DE LÁTEX PARA EXAMEN Caja por 100</t>
  </si>
  <si>
    <t>Guantes de látex para examen caja por 100 unidades</t>
  </si>
  <si>
    <t>VENDA ELÁSTICA 2 X 5 YARDAS</t>
  </si>
  <si>
    <t>Venda elástica 2 x 5 yardas</t>
  </si>
  <si>
    <t>VENDA ELÁSTICA 3 X 5 YARDAS</t>
  </si>
  <si>
    <t>Venda elástica 3 x 5 yardas</t>
  </si>
  <si>
    <t>VENDA ELÁSTICA 5 X 5 YARDAS</t>
  </si>
  <si>
    <t>Venda elástica 5 x 5 yardas</t>
  </si>
  <si>
    <t>VENDA DE ALGODÓN 3 X 5 YARDAS</t>
  </si>
  <si>
    <t>Venda de algodón 3 x 5 yardas</t>
  </si>
  <si>
    <t>VENDA DE ALGODÓN 5 X 5 YARDAS</t>
  </si>
  <si>
    <t>Venda de algodón 5 x 5 yardas</t>
  </si>
  <si>
    <t>JABÓN QUIRÚRGICO CLORHEXIDINA GLUCONATO 4%</t>
  </si>
  <si>
    <t>TERMÓMETRO DIGITAL</t>
  </si>
  <si>
    <t xml:space="preserve"> Termómetro digital </t>
  </si>
  <si>
    <t>Absorbente y químicamente puro 
Bolsa por 500 gramos</t>
  </si>
  <si>
    <t xml:space="preserve">TOTAL ELEMENTOS PARA EL ÁREA DE ORIENTACIÓN, GESTIÓN Y SEGUIMIENTO 
DE SERVICIOS EN SALUD </t>
  </si>
  <si>
    <t>BARRAS DE SILICONA GRANDE</t>
  </si>
  <si>
    <t xml:space="preserve">  -Grande X 10 unidades</t>
  </si>
  <si>
    <t xml:space="preserve"> -Apta para uso de barras de silicona gruesas
-Conexión eléctrica
-60W
-Entre 110V-240V</t>
  </si>
  <si>
    <t>BLOCK CARTA RAYADO DE 50 HOJAS</t>
  </si>
  <si>
    <t xml:space="preserve"> -Tipo Carta rayado de 50 hojas</t>
  </si>
  <si>
    <t>BOLÍGRAFO NEGRO CAJA POR 12</t>
  </si>
  <si>
    <t xml:space="preserve"> - Bolígrafos nuevos, larga duración, cuerpo ergonómico,
color de tinta negra</t>
  </si>
  <si>
    <t>BORRADOR TIPO NATA CAJA X 12 UNDS</t>
  </si>
  <si>
    <t xml:space="preserve"> -Color blanco, ideal para borrar lápiz de grafito.</t>
  </si>
  <si>
    <t>CAJA X12 DE COLORES JUMBO TRIANGULAR</t>
  </si>
  <si>
    <t xml:space="preserve"> -Presentación caja por 12 unidades
-Tipo Jumbo Triangular x12 
-5,5 milímetros de mina</t>
  </si>
  <si>
    <t>CARTÓN PAJA OCTAVOS</t>
  </si>
  <si>
    <t>Por octavos, color crema, paquete por 10 unid</t>
  </si>
  <si>
    <t>CARTULINA POR OCTAVOS</t>
  </si>
  <si>
    <t>Paquete x 100 unidades</t>
  </si>
  <si>
    <t>CINTA DE ENMASCARAR 48mm</t>
  </si>
  <si>
    <t>Rollo de cinta de enmascarar de 48mm * 40 mts.</t>
  </si>
  <si>
    <t>CINTA TRANSPARENTE AUTOADHESIVAS 48mm</t>
  </si>
  <si>
    <t>Cintas transparente de 48mm * 40 mts.</t>
  </si>
  <si>
    <t>CRAYOLAS</t>
  </si>
  <si>
    <t>Tipo Extra Jumbo x12
Colores brillantes.
Hechos bajo estándares internacionales de calidad. Tamaño Jumbo en cuerpos redondo y triangular. No tóxicos.</t>
  </si>
  <si>
    <t xml:space="preserve">TIZAS </t>
  </si>
  <si>
    <t>Tiza Pastel x12 unidades
Medidas: 1.9 cm x 7.3 cm x 18.9 cm en empaque</t>
  </si>
  <si>
    <t xml:space="preserve">CUADERNOS CUADRICULADOS x 100 HOJAS </t>
  </si>
  <si>
    <t>Grapado x 100 hojas</t>
  </si>
  <si>
    <t>CUADERNOS CUADRICULADOS x 50 HOJAS</t>
  </si>
  <si>
    <t>Grapado x 50 hojas</t>
  </si>
  <si>
    <t>Cocido x 100 hojas</t>
  </si>
  <si>
    <t>FOAMY PAQUETE X 10 UNIDADES</t>
  </si>
  <si>
    <t>En octavos de diferentes colores</t>
  </si>
  <si>
    <t>BLOCK DE HOJAS CUADRICULADAS</t>
  </si>
  <si>
    <t>Tamaño carta de 50 hojas</t>
  </si>
  <si>
    <t xml:space="preserve">LANA POR MADEJA PARA TRABAJO MANUAL </t>
  </si>
  <si>
    <t xml:space="preserve">Dos hebras, en colores surtidos acrílica.
500 gramos </t>
  </si>
  <si>
    <t>LAPIZ NEGRO CAJA X 12</t>
  </si>
  <si>
    <t>No. 2 HB</t>
  </si>
  <si>
    <t>LAPIZ ROJO CAJA X 12</t>
  </si>
  <si>
    <t>MALETA ESCOLAR PEQUEÑA (POR NECESIDAD)</t>
  </si>
  <si>
    <t>CARTUCHERAS ESCOLARES (POR NECESIDAD)</t>
  </si>
  <si>
    <t>CARPETA  PLASTICA EN TAMAÑO OFICIO (POR NECESIDAD</t>
  </si>
  <si>
    <t>Carpeta legajadora de seguridad con caucho en tamaño oficio
Plástica
Solo para escolarización o primera infancia (Aplica solo para personas que inicien escolarización durante el proceso de acogida/o).</t>
  </si>
  <si>
    <t>MARCADORES PERMANENTES CAJA X 12</t>
  </si>
  <si>
    <t>Marcador de tinta permanente desechable, contenido de tinta mayor a 5 y menor o igual a 8,5g. Marca sobre cualquier superficie. Tinta indeleble. Punta resistente. (no se hunde ni se abre). Tinta resistente al agua y la luz. -Tapa que se acopla al barril durante el uso sin ensuciarlo de tinta, evitando que se manche los dedos y que se pierda la tapa</t>
  </si>
  <si>
    <t>MARCADORES SECOS PARA TABLERO CAJA X 12</t>
  </si>
  <si>
    <t>Marcador para tablero, tintas pigmentadas a base de alcohol, colores intensos varios, fáciles de borrar con tela, papel suave o mota, con punta de cincel, para uso en tableros blancos, de vidrio y en la mayoría de superficies no porosas. Tapa anti asfixiante. Punta mediana y resistente, ancho de trazo aprox. 2,3 mm</t>
  </si>
  <si>
    <t>PALITOS DE PALETA</t>
  </si>
  <si>
    <t>Paquete por 500 unidades</t>
  </si>
  <si>
    <t>PALITOS DE PINCHO</t>
  </si>
  <si>
    <t>Paquete por 100 unidades</t>
  </si>
  <si>
    <t>PAPEL CELOFÁN X 10 PLIEGOS</t>
  </si>
  <si>
    <t>Por 10 pliegos</t>
  </si>
  <si>
    <t>PAPEL CONTACT</t>
  </si>
  <si>
    <t>Transparente x 5 metros</t>
  </si>
  <si>
    <t>PAPEL CREPE COLORES SURTIDOS 10 PLIEGOS</t>
  </si>
  <si>
    <t>Presentación paquete por 100 unidades</t>
  </si>
  <si>
    <t>PAPEL IRIS BLOCK OFICIO POR 35 HOJAS</t>
  </si>
  <si>
    <t>Papel Iris Block: diferentes colores, block por 35 hojas</t>
  </si>
  <si>
    <t>PAPEL KRAFT PAQUETE X 12 UNIDADES</t>
  </si>
  <si>
    <t>Paquete x 12 Unidades 
Tamaño Pliego</t>
  </si>
  <si>
    <t>PAPEL PERIÓDICO X 10 PLIEGOS</t>
  </si>
  <si>
    <t xml:space="preserve">
Papel periódico pliego x 10 pliegos</t>
  </si>
  <si>
    <t>CARTULINA EN PLIEGOS X10 PLIEGOS</t>
  </si>
  <si>
    <t>Blancas o en colores surtidos 
Pliego en tamaño 70×100 centímetros</t>
  </si>
  <si>
    <t>PAPEL SEDA PAQUETES PLIEGOS DIFERENTES COLORES</t>
  </si>
  <si>
    <t>Papel seda x 25 pliegos</t>
  </si>
  <si>
    <t>PEGANTE ESCOLAR LIQUIDO BLANCO</t>
  </si>
  <si>
    <t>225 ml
De fácil uso- lavable.
Ideal para la mayoría de materiales porosos y semiporosos (papel, tela, madera, cerámica)</t>
  </si>
  <si>
    <t>SILICONA LÍQUIDA</t>
  </si>
  <si>
    <t>Silicona Líquida x 100 ml
De aplicación en frío. 
De uso universal para trabajos decorativos, manuales y/o de marquetería. 
 Tapa dosificadora que gradúa la salida  y envase ergonómico para un mejor agarre. Por ser a base de agua, es lavable, no tóxico y no contamina el medio ambiente.</t>
  </si>
  <si>
    <t>SET DE PINCELES X 6 PIEZAS</t>
  </si>
  <si>
    <t>Cada set debe incluir un (1) pincel por cada tamaño o referencia No 2, 4, 6, 8, 10 y 12, brocha suave, resistente, que permita la aplicación de vinilo y/o acuarela.</t>
  </si>
  <si>
    <t>PINTUCARITAS</t>
  </si>
  <si>
    <t>Pintucaritas estuche pequeño y colores surtidos x 6</t>
  </si>
  <si>
    <t>CAJA DE PLASTILINA EN BARRA</t>
  </si>
  <si>
    <t>Presentación en caja de 12 unidades x 55 gramos
Colores surtidos 
Uso escolar</t>
  </si>
  <si>
    <t>REGLA PLÁSTICA</t>
  </si>
  <si>
    <t>TRANSPORTADOR 360 º</t>
  </si>
  <si>
    <t>Transportador de 360° fabricado en plástico.</t>
  </si>
  <si>
    <t>Con mina de repuesto.</t>
  </si>
  <si>
    <t>RESALTADOR ALTO RENDIMIENTO CAJA X 12</t>
  </si>
  <si>
    <t>Alto rendimiento caja por 12 unidades</t>
  </si>
  <si>
    <t>RESMA PAPEL CARTA BLANCO</t>
  </si>
  <si>
    <t>RESMA PAPEL OFICIO BLANCO</t>
  </si>
  <si>
    <t>CARPETA PARA HOJA DE VIDA</t>
  </si>
  <si>
    <t>TAJALÁPIZ CAJA X 12 UNDS</t>
  </si>
  <si>
    <t>Doble uso para lápices pequeños y grandes
Plástico o metálico con o sin depósito. Navaja de acero inoxidable.</t>
  </si>
  <si>
    <t>TIJERAS PUNTA ROMA</t>
  </si>
  <si>
    <t>De tamaño entre 10 y 13 cm, con capacidad para cortar papel, tela, cartulina etc, y diseño adecuado para derechos y zurdos. De hoja (cuchilla) de acero inoxidable y punta roma. El mango forrado en colores variados, resistente a quebrarse.</t>
  </si>
  <si>
    <t>Hoja de acero.</t>
  </si>
  <si>
    <t xml:space="preserve">VINILOS COLORES VARIADOS </t>
  </si>
  <si>
    <t>Vinilo Acrílico 
Colores primarios y secundarios en envase plástico y tapa de rosca, base de agua, no toxica, lavable.
  Kit de 12 colores por 125 grs cada vinilo</t>
  </si>
  <si>
    <t>CONSUMIBLES MULTIFUNCIONAL</t>
  </si>
  <si>
    <t>Compra y/o recarga de cartucho, de acuerdo a las especificaciones de la Multifuncional (1 mensual).</t>
  </si>
  <si>
    <t>TELAR PARA TEJIDO A MANO</t>
  </si>
  <si>
    <t>LANA PARA TEJIDO A MANO</t>
  </si>
  <si>
    <t>Rollos de lana por 1000 gramos cada uno, de diferentes colores (azul, blanco, verde, rojo, amarillo, negro).</t>
  </si>
  <si>
    <t>HILO COREANO</t>
  </si>
  <si>
    <t>ARCILLA (GREDA)</t>
  </si>
  <si>
    <t>Presentación x 500 gramos
Arcilla para realizar actividades escolares, artísticas
Sin químicos, No tóxica
No horneable</t>
  </si>
  <si>
    <t xml:space="preserve">ELEMENTOS DE DOTACIÓN PARA ESPACIOS SOCIALES, INTEGRACIÓN O RECREACIÓN </t>
  </si>
  <si>
    <t>ELEMENTOS QUE PROMUEVAN ESPACIOS DE RECREACIÓN E INTEGRACIÓN</t>
  </si>
  <si>
    <t>Juegos que fomenten la creatividad y la imaginación, juegos que permiten a los más pequeños estimular su pensamiento abstracto y aprender a resolver problemas imaginando posibles soluciones, ver sus fortalezas y debilidades y contribuir en la construcción de su autoestima y a la integración familiar y de las personas acogidas.
Se recomienda el acceso a elementos deportivos como balones, lazos para saltar, pelotas, entre otros.</t>
  </si>
  <si>
    <t>ARMATODO DE 100 PIEZAS</t>
  </si>
  <si>
    <t>JUEGOS DE MESA</t>
  </si>
  <si>
    <t>Material plástico (polipropileno), rígido y resistente, no toxico ni nocivo, figuras de formas y tamaños variados, para 4 a 8 jugadores.</t>
  </si>
  <si>
    <t>CUENTOS INFANTILES NO SEXISTAS PARA NIÑAS Y NIÑOS</t>
  </si>
  <si>
    <t>Colección de cuentos para niñas y niños de diferentes edades</t>
  </si>
  <si>
    <t>INSTRUMENTOS MUSICALES NO PROFESIONALES</t>
  </si>
  <si>
    <t>Instrumentos musicales no profesionales, que fomenten la recreación y diversión de las personas acogidas de acuerdo con los grupos de edad. Opciones recomendadas: tambor, pandereta, maracas, xilófono, claves en madera, triángulo.
Preferiblemente que se puedan tocar con las manos y no con la boca, para evitar el riesgo de infecciones.</t>
  </si>
  <si>
    <t>TOTAL  ELEMENTOS DE PAPELERÍA PARA EL ÁREA DE ACOMPAÑAMIENTO PEDAGÓGICO RECONOCIDOS A DEMANDA</t>
  </si>
  <si>
    <t>Elementos de Aseo Institucional</t>
  </si>
  <si>
    <t xml:space="preserve"> -	Elaborado en plástico
-	Con banda de goma y dientas barre escobas 
-	Mango con longitud mínima de 70 cm</t>
  </si>
  <si>
    <t>BALDE</t>
  </si>
  <si>
    <t>BALDE DE LIMPIEZA CON ESCURRIDOR</t>
  </si>
  <si>
    <t xml:space="preserve"> -	Material Plástico
-	Incluye Cubeta, ruedas, escurridor y mango 
-	Color amarillo 
-	Capacidad 20 litros </t>
  </si>
  <si>
    <t>CEPILLO PARA SANITARIO</t>
  </si>
  <si>
    <t>CEPILLO DE MANO LAVA-ROPA</t>
  </si>
  <si>
    <t xml:space="preserve"> -	Tipo plancha, con mango de plástico 
-	Cuerpo elaborado en plástico 
-	Cerdas duras en fibra plástica
-	Tamaño mínimo de 15 cm de largo por 5 cm de ancho por 6 cm de alto.</t>
  </si>
  <si>
    <t>BOMBILLAS AHORRADORAS DE LUZ</t>
  </si>
  <si>
    <t xml:space="preserve"> -	Bombillos tipo Led 40w Luz Fría</t>
  </si>
  <si>
    <t>COGE OLLAS</t>
  </si>
  <si>
    <t>SERVILLETAS PAQUETE DE 100</t>
  </si>
  <si>
    <t xml:space="preserve"> -	Hoja sencilla absorbente, dimensión aproximada mínima de 27 x 16.5 cm.
-	Paquete por 100 unidades</t>
  </si>
  <si>
    <t>CAJA DE FOSFOROS</t>
  </si>
  <si>
    <t xml:space="preserve"> -	Caja x 200 unidades, para uso doméstico, de encendido al contacto por raspado.</t>
  </si>
  <si>
    <t>BOLSAS NEGRAS INDUSTRIALES PAQUETE X 6</t>
  </si>
  <si>
    <t>BOLSAS ROJAS PAQUETE X 6</t>
  </si>
  <si>
    <t>BOLSAS VERDES PAQUETE X 6</t>
  </si>
  <si>
    <t>BOLSAS NEGRAS PAPELERA PAQUETE X 6</t>
  </si>
  <si>
    <t xml:space="preserve"> -	Bolsa tipo papelera
-	Elaborada en polietileno de baja densidad 
-	tamaño de 50 cm de ancho por 55 cm de largo</t>
  </si>
  <si>
    <t>BOLSA BLANCA PAQUETE X 6</t>
  </si>
  <si>
    <t>BOLSA CON CIERRE HERMÉTICO PAQUETE X 100</t>
  </si>
  <si>
    <t xml:space="preserve"> -	Bolsa tipo Ziploc o con Zipper 
-	Transparente y apta para almacenamiento de alimentos
-	Elaboradas en Polietileno de baja densidad
-	Tamaño 30 x 40 cm</t>
  </si>
  <si>
    <t>GUANTES DE MANIPULACION CAJA X 100 UND</t>
  </si>
  <si>
    <t>GUANTES AMARILLOS PARA COCINA</t>
  </si>
  <si>
    <t xml:space="preserve"> -	Tipo doméstico
-	Calibre mínimo de 18 
-	Tallas entre 7 y 9 según necesidad de las operarias
-	Color amarillo</t>
  </si>
  <si>
    <t>GUANTES NEGROS</t>
  </si>
  <si>
    <t xml:space="preserve"> -	Tipo doméstico
-	Calibre mínimo de 18 
-	Tallas entre 7 y 9 según necesidad de las operarias
-	Color negro</t>
  </si>
  <si>
    <t xml:space="preserve"> -	Tamaño mínimo de 10 x 7 cm
-	Ideal para lavar superficies en el hogar como cocinas y paredes.
-	No raya superficies ni retiene olores.</t>
  </si>
  <si>
    <t xml:space="preserve"> -	Tamaño mínimo de 10 x 7 cm
-	Para trabajo pesado, limpieza de ollas, parrillas y sartenes de aluminio y acero.</t>
  </si>
  <si>
    <t>JABON PARA LOZA NEUTRO</t>
  </si>
  <si>
    <t xml:space="preserve"> -Tamaño entre 750 y 1000 cc,
-El jabón no debe tener ningún aroma u olor que contamine el menaje y/o los alimentos. 
-El envase del producto deberá estar correctamente etiquetado bajo los parámetros establecidos en el sistema globalmente armonizado, indicando: nombre comercial del producto, pictogramas de los compuestos peligrosos e instrucciones de uso.</t>
  </si>
  <si>
    <t>DESENGRASANTE</t>
  </si>
  <si>
    <t xml:space="preserve"> -	Tamaño entre 3500 y 4000 cc 
-	El envase debe estar correctamente etiquetados bajo los parámetros establecidos en el sistema globalmente armonizado indicando: nombre comercial del producto, pictogramas de los compuestos peligrosos e instrucciones de uso</t>
  </si>
  <si>
    <t>HIPOCLORITO O BLANQUEDOR</t>
  </si>
  <si>
    <t xml:space="preserve"> -	Tamaño entre 3500 y 4000 cc 
-	Solución con una concentración mínima del 5%
-	El envase del producto deberá estar correctamente etiquetado bajo los parámetros establecidos en el sistema globalmente armonizado, indicando: nombre comercial del producto, pictogramas de los compuestos peligrosos e instrucciones de uso</t>
  </si>
  <si>
    <t>DESINFECTANTE AMONIO CUATERNARIO</t>
  </si>
  <si>
    <t>JABÓN ANTIBACTERIAL PARA LAVADO DE MANOS</t>
  </si>
  <si>
    <t xml:space="preserve"> -	Tamaño entre 3500 y 4000 cc 
-	Uso doméstico</t>
  </si>
  <si>
    <t>GEL ANTIBACTERIAL</t>
  </si>
  <si>
    <t xml:space="preserve"> -	Tamaño entre 3500 y 4000 cc 
-	Con agente antibacteriano en una concentración mínima del 0,2%
-	Con agente humectante pH entre 5, 5 a 7
-	Con fragancia</t>
  </si>
  <si>
    <t>JABÓN EN POLVO</t>
  </si>
  <si>
    <t xml:space="preserve"> -	Bolsa por 1000 gramos 
-	Con agente tensoactivo de mínimo 60% de biodegradabilidad
-	Con efecto limpiador de mínimo 9%.
-	El envase del producto deberá estar correctamente etiquetado bajo los parámetros establecidos en el sistema globalmente armonizado, indicando: nombre comercial del producto, pictogramas de los compuestos peligrosos e instrucciones de uso</t>
  </si>
  <si>
    <t>JABON LIQUIDO PARA LAVADORA- GALÓN/CANECA POR 20 LITROS</t>
  </si>
  <si>
    <t xml:space="preserve"> -	Apto para lavado de todo tipo de ropa.
-	Fórmula liquida no afecta la funcionalidad de las lavadoras</t>
  </si>
  <si>
    <t>ROLLO PAPEL VINIPEL 0,5 MT X 400 MT</t>
  </si>
  <si>
    <t xml:space="preserve"> -	Papel para envoltura auto sellante no toxica 
-	Uso para conservación de alimentos Transparente.</t>
  </si>
  <si>
    <t xml:space="preserve"> -Toallas de papel dobladas en Z x 150 unidades.
Doble hoja.</t>
  </si>
  <si>
    <t>ROLLO DE PAÑOS DE COCINA DESECHABLES</t>
  </si>
  <si>
    <t xml:space="preserve"> -Rollo de paños multiusos de tela no tejida x 40 o 50 unidades. 
-Antibacterial.
-Desechable a las 24 horas de uso. 
 Nota: uso exclusivo para el servicio de alimentos, con el fin de evitar el uso de trapos de tela. </t>
  </si>
  <si>
    <t xml:space="preserve"> -	Gorro cofia desechable, Elaborado en tela no tejida
-	Borde elástico
-	Talla única
-	Paquete x 100</t>
  </si>
  <si>
    <t>POLAINAS ANTIDEZLIZANTES PAQUETE X 50 PARES</t>
  </si>
  <si>
    <t>TOTAL ELEMENTOS ASEO INSTITUCIONAL</t>
  </si>
  <si>
    <t>Elementos entregables por Demanda</t>
  </si>
  <si>
    <t>ESCRITORIO</t>
  </si>
  <si>
    <t>SILLAS</t>
  </si>
  <si>
    <t>MESA COMEDOR</t>
  </si>
  <si>
    <t>MESA COMEDOR INFANTIL</t>
  </si>
  <si>
    <t>SILLA COMEDOR INFANTIL</t>
  </si>
  <si>
    <t xml:space="preserve">RELOJ DE PARED  </t>
  </si>
  <si>
    <t xml:space="preserve">  -Reloj de pared con visualización adecuada de la númeración
-Material Plástico,  
-Diámetro o ancho mínimo entre 20 y 30 cm. </t>
  </si>
  <si>
    <t>BUZON DE SUGERENCIAS</t>
  </si>
  <si>
    <t xml:space="preserve"> -Buzón elaborado en lámina de acrílico, chapa guantera y juego de llaves. 
-Traslúcido o transparente. 
-Calibre mínimo de 3 mm. 
-Logo y texto de la Secretaría Distrital de la Mujer. 
-Medidas mínimas: entre alto 20 a 30cm, largo 20 a 30 cm y fondo 15 cm a 25 cm.</t>
  </si>
  <si>
    <t>CAJA DE LLAVES CON CÓDIGO DE DÍGITOS</t>
  </si>
  <si>
    <t>Caja de llaves con código de dígitos (clave de combinación de números)</t>
  </si>
  <si>
    <t xml:space="preserve">3. DOTACIÓN ÁREA DE COCINA Y PREPARACIÓN DE ALIMENTOS </t>
  </si>
  <si>
    <t>HORNO MICROONDAS</t>
  </si>
  <si>
    <t xml:space="preserve"> -	Capacidad 0,7 pies cúbicos - 20 Lt Uso Doméstico
-	Potencia 700W
-	Debe contar con hasta 10 niveles de potencia y funciones predeterminadas de preparación de alimentos, menú programable
-	Pantalla LED</t>
  </si>
  <si>
    <t>LICUADORA CAPACIDAD PARA DOS LITROS</t>
  </si>
  <si>
    <t xml:space="preserve"> -	Motor potente y eficiente de 38.000 RPM.
-	Potencia: 1500 W
-	Peso aproximado: mínimo 6 Kg
-	Capacidad de vaso: 2 litros. 
-	Cuchilla de acero inoxidable.
-	Vaso de policarbonato de alta resistencia. 
-	Tapa hermética con copa medidora.</t>
  </si>
  <si>
    <t>ESTUFA LINEAL DE TRES (3) QUEMADORES</t>
  </si>
  <si>
    <t>Es una (1) estufa lineal de tres (3) quemadores, cada quemador conformado por dos (2) unidades concéntricas.</t>
  </si>
  <si>
    <t xml:space="preserve">CAMPANA EXTRACTORA </t>
  </si>
  <si>
    <t>Son los termómetros usados para las mediciones rutinarias en el servicio de alimentos:
-	Tipo: Bimetálico de punzón, con cubierta de acero inoxidable.
-	Capacidad: Para realizar mediciones de temperatura entre -20ºC a 120ºC. 
-	Resolución o división de escala: 0,1 ºC.
-	Unidad de medida: Grados Celsius (ºC).</t>
  </si>
  <si>
    <t>GRAMERA DE ALIMENTOS O COCINA</t>
  </si>
  <si>
    <t xml:space="preserve"> -	Tipo: clase III (se refiere a la capacidad o exactitud media de un instrumento, de acercarse al valor de la magnitud real).
-	Unidad de medida: gramos (g).
-	División de escala: 1 g.
-	Capacidad mínima: 10 g a 20 g.
-	Capacidad máxima: 1000 g – 3000  g
-	Debe contar con función de TARA/TARE.
-	Digital y uso de baterías recargables.
-	Material: superficie de pesaje en acero inoxidable. 
-	Limpieza: Se debe poder limpiar y desinfectar con todos los agentes de limpieza de uso comercial. 
-	Garantía de mínimo tres años.
-	Debe tener un empaque que facilite su almacenamiento y transporte, que garanticen las condiciones necesarias para mantener la calibración.</t>
  </si>
  <si>
    <t xml:space="preserve">BÁSCULA DE RECEPCIÓN DE MATERIAS PRIMAS
</t>
  </si>
  <si>
    <r>
      <t xml:space="preserve"> -	</t>
    </r>
    <r>
      <rPr>
        <sz val="14"/>
        <rFont val="Calibri"/>
        <family val="2"/>
        <scheme val="minor"/>
      </rPr>
      <t xml:space="preserve">Electrónica
-	Pantalla LED
-	Función de TARA/TARE
-	Capacidad mínima: 5 g 
-	Capacidad máxima: 40 Kg
-	Dimensiones mínimas bandeja o plato: largo: 33 cm a 35 cm y ancho: 23 cm a 25 cm. 
-	Dimensiones mínimas báscula: ancho: 32 cm a 35 cm, largo: 30 cm a 33 cm y alto: 10 cm a 12 cm. 
</t>
    </r>
    <r>
      <rPr>
        <sz val="14"/>
        <color theme="1"/>
        <rFont val="Calibri"/>
        <family val="2"/>
        <scheme val="minor"/>
      </rPr>
      <t>-	Material: superficie de pesaje en acero inoxidable.</t>
    </r>
  </si>
  <si>
    <t>MENAJE DE ACERO INOXIDABLE</t>
  </si>
  <si>
    <t xml:space="preserve">MENAJE DE PLÁSTICO </t>
  </si>
  <si>
    <t>CUCHARAS / TAZAS MEDIDORAS PARA SÓLIDOS</t>
  </si>
  <si>
    <t>Set de cuatro (4) cucharas o tazas medidoras:
- 1 taza 1/4 capacidad 60 ml
- 1 taza 1/3 capacidad 80 ml
- 1 taza 1/2 capacidad 125 ml
- 1 taza capacidad 250 ml
Material: acero inoxidable en buen estado</t>
  </si>
  <si>
    <t>VASOS MEDIDORES PARA LÍQUIDOS</t>
  </si>
  <si>
    <t>VASO ENTRENADOR PARA LÍQUIDOS ANTIDERRAME- BEBÉ</t>
  </si>
  <si>
    <t>PORTACOMIDAS PLÁSTICOS RE-UTILIZABLES</t>
  </si>
  <si>
    <t>BOTILITOS O BOTELLAS PLÁSTICAS RE-UTILIZABLES</t>
  </si>
  <si>
    <t>BOLSO LONCHERA PARA ALIMENTOS</t>
  </si>
  <si>
    <t xml:space="preserve"> -Material exterior: poliéster y material interior: aislante térmico.
-Sistema de cierre en su bolsillo principal y correa ajustable.
-Repelente a líquidos. 
-Capacidad de: 4 a 6 litros. 
-Dimensiones aproximadas: alto: 16 cm a 19 cm, ancho: 19 cm a 22 cm y profundidad: 13 cm a 16 cm.</t>
  </si>
  <si>
    <t>TABLAS PARA COCINA</t>
  </si>
  <si>
    <t>BANDEJAS RECTANGULARES PARA SERVIDO</t>
  </si>
  <si>
    <t xml:space="preserve">CANECAS PARA RESIDUOS SOLIDOS </t>
  </si>
  <si>
    <t>TABLERO LISO DE ACRÍLICO</t>
  </si>
  <si>
    <t>4. DOTACIÓN  ÁREA DE ALMACENAMIENTO DE ALIMENTOS</t>
  </si>
  <si>
    <t xml:space="preserve">ESTANTERÍA METÁLICA </t>
  </si>
  <si>
    <t>CANASTILLAS DE PLÁSTICO</t>
  </si>
  <si>
    <t xml:space="preserve"> -Dimensiones aproximadas: ancho: 30 cm a 40 cm, largo: 50 cm a 60 cm y alto: 18 cm a 25 cm 
-Material: plástico de polietileno.  </t>
  </si>
  <si>
    <t>ESTIBAS DE PLÁSTICO PARA PISO</t>
  </si>
  <si>
    <t xml:space="preserve"> -Dimensiones aproximadas: ancho: 100 cm a 120 cm, largo: 90 cm a 100 cm y alto: 10 cm a 15 cm.  
-Material: polietileno de alta densidad. </t>
  </si>
  <si>
    <t xml:space="preserve">5. DOTACIÓN ÁREA ALMACENAMIENTO TEMPORAL DE RESIDUOS </t>
  </si>
  <si>
    <t xml:space="preserve">CONJUNTO DE CANECAS DE BASURA INSTITUCIONAL CON TAPA Y RUEDAS </t>
  </si>
  <si>
    <t>6. DOTACIÓN ÁREA DE LAVANDERÍA</t>
  </si>
  <si>
    <t>MESA PARA PLANCHADO</t>
  </si>
  <si>
    <t xml:space="preserve"> -	Base de planchado en madera, cubierta en tela resistente al calor 
-	Soporte en tubo metálico y sistema plegable 
-	Con porta plancha</t>
  </si>
  <si>
    <t>PLANCHA DE ROPA A VAPOR</t>
  </si>
  <si>
    <t xml:space="preserve"> -	Suela antiadherente en cerámica 
-	Punta de precisión para llegar a áreas difíciles 
-	Guía indicadora para seleccionar telas con facilidad.</t>
  </si>
  <si>
    <t>LAVADORA – SECADORA</t>
  </si>
  <si>
    <t xml:space="preserve"> -	Capacidad de lavado: mínimo 20 kilogramos
-	Capacidad de secado: mínimo 10 kilogramos
-	Sistema de Control: Perilla o digital
-	Programas de Lavado: Entre 10 y 12 ciclos
Nota: deberán estar dispuestas para uso directo de las personas acogidas. </t>
  </si>
  <si>
    <t>7. DOTACIÓN ÁREA DE BAÑOS</t>
  </si>
  <si>
    <t xml:space="preserve">CANECAS DE BASURA PARA BAÑO </t>
  </si>
  <si>
    <t>8. DOTACIÓN ÁREA SERVICIOS GENERALES</t>
  </si>
  <si>
    <t>LOCKER METÁLICO</t>
  </si>
  <si>
    <t xml:space="preserve"> -Medidas: mínimo 180 cm alto x 63 cm ancho x 30 cm profundidad
-Con entrepaños – 4 servicios
-Sistema de seguridad</t>
  </si>
  <si>
    <r>
      <t>9. DOTACIÓN ÁREA DE DORMITORIOS</t>
    </r>
    <r>
      <rPr>
        <b/>
        <sz val="14"/>
        <color rgb="FFFF0000"/>
        <rFont val="Calibri"/>
        <family val="2"/>
        <scheme val="minor"/>
      </rPr>
      <t xml:space="preserve"> </t>
    </r>
  </si>
  <si>
    <t>CAMAROTES</t>
  </si>
  <si>
    <t>CAMA-CUNA</t>
  </si>
  <si>
    <t>MUEBLE DE ALMACENAMIENTO
(clóset o guarda ropa o armario)</t>
  </si>
  <si>
    <t xml:space="preserve"> -	Mueble de almacenamiento con mínimo dos (2) entrepaños fijos y tres (3) cajones independientes 
-	Material: madera o polipropileno.
-	En óptimas condiciones de limpieza, funcionamiento, conservación y con sistema de seguridad.
-Mueble con capacidad para ubicar ropa y objetos personales de las personas ubicadas. </t>
  </si>
  <si>
    <t>CORRALES PARA BEBES</t>
  </si>
  <si>
    <t>TOALLA PARA EL CUERPO</t>
  </si>
  <si>
    <t xml:space="preserve"> -	Material: en algodón 
-	Medidas mínimas: ancho entre 60 cm y 70 cm y largo entre 100 cm y 120 cm  
-	Condiciones adecuadas de limpieza y uso (sin manchas, sin rotos, sin deterioros en fibras, etc)
Nota 1: Este elemento deberá adquirirse nuevo, previa suscripción del nuevo contrato, con el fin de garantizar condiciones de higiene. 
Nota 2: El equipo de apoyo a la supervisión podrá solicitar el cambio o reemplazo de este elemento cuando se evidencia desgaste, daño, malos olores u otras situaciones relacionadas con la higiene del elemento. </t>
  </si>
  <si>
    <t xml:space="preserve">COMPUTADOR DE ESCRITORIO TODO EN UNO </t>
  </si>
  <si>
    <t xml:space="preserve"> -Para uso de Coordinadoras Administrativa, Coordinadora Técnica, Apoyo administrativo y Apoyo en gestión documental. 
-Sistema Operativo: Windows 11 Pro o Enterprise 
-Procesador Intel Core i5 o superior de 9 generación o superior 
-Cámara web HD integrada 
-Bluetooth 
-Memoria RAM: 8GB (mínimo) o superior 
-Disco Duro: 500 GB (mínimo) o superior en estado sólido 
-Tipo de Pantalla: Pantalla de 19” HD 
-Puerto Ethernet LAN 
-Conexión inalámbrica Wi-Fi 
-Puertos USB: 2 (mínimo) 
-Licencias Microsoft Office 365 
-Fecha de fabricación 2022 en adelante 
Nota: Las características anteriores son los mínimos requeridos y podrán presentarse características superiores de todos los elementos </t>
  </si>
  <si>
    <t xml:space="preserve">COMPUTADOR PORTATIL  </t>
  </si>
  <si>
    <t xml:space="preserve"> -Para uso de las profesionales de las áreas de atención. 
-Sistema operativo Windows 11 Pro o Enterprise 
-Procesador Intel Core i5 o superior de 9 generación o superior. 
-Cámara web HD integrada 
-Bluetooth  
-Memoria RAM 8GB o superior 
-Disco duro 500 GB o superior en estado sólido 
-Puerto Ethernet LAN 
-Conexión inalámbrica Wi-Fi 
-Conexión HDMI 
-Tamaño pantalla (pulgadas) 14" 
-Puerto USB: 2 (mínimo) 
-Licencia Microsoft Office 365  
-Fecha de fabricación 2022 en adelante 
Nota: Las características anteriores son los mínimos requeridos y podrán presentarse características superiores de todos los elementos </t>
  </si>
  <si>
    <t>IMPRESORA MULTIFUNCIONAL</t>
  </si>
  <si>
    <t xml:space="preserve"> - Servicios: impresión, copiado y escaneado 
-	Impresión en tecnología laser 
-	Conexión USB, Ethernet
-	Capacidad de entrada 250 hojas mínimo
-	Bandeja de hojas multiusos 100 hojas mínimo
-	Alimentación automática
-	Velocidad de impresión negro 22 ppm mínimo
-	Velocidad de impresión color 21 ppm mínimo
-	Escáner cama baja y OCR
-	Velocidad de escaneo 26 ppm mínimo
Nota: las características anteriores son los mínimos requeridos y podrán presentarse características superiores de todos los elementos.  </t>
  </si>
  <si>
    <t>TELÉFONO CELULAR</t>
  </si>
  <si>
    <t xml:space="preserve"> -	Almacenamiento 128 GB o superior
-	Memoria RAM 6 GB o superior
- 	Cámara  13 MP o superior
- 	Sistema Operativo Android Snow Cone o superior
-	Pantalla 6.1”
-	Para su uso, se debe adquirir servicio de identificador de llamada, número oculto o privado.
Nota: las características anteriores son los mínimos requeridos y podrán presentarse características superiores de todos los elementos.  </t>
  </si>
  <si>
    <t>SILLA TIPO OFICINA</t>
  </si>
  <si>
    <t xml:space="preserve"> -Base metálica y patas con ruedas de fácil desplazamiento en buenas condiciones de funcionamiento. 
-Ergonómica, sin brazos y tapizada 
-Grosor de espaldar y asiento: entre 4 cm y 5 cm. 
-Altura total de la silla: medidas mínimas entre 80 cm y 90 cm 
-Altura de piso a base: medidas mínimas entre 40 cm y 50 cm 
-Profundidad: medidas mínimas entre 40 cm y 60 cm. </t>
  </si>
  <si>
    <t>ARCHIVADOR</t>
  </si>
  <si>
    <t>DOTACIÓN DE  ÁREA DE ORIENTACIÓN, GESTIÓN Y SEGUIMIENTO EN SERVICIOS DE SALUD Y NUTRICIÓN</t>
  </si>
  <si>
    <t xml:space="preserve">CAMILLA FIJA </t>
  </si>
  <si>
    <t xml:space="preserve"> -Camilla fija para consultorio </t>
  </si>
  <si>
    <t>BALANZA PESA PERSONAS DE PISO PORTÁTIL</t>
  </si>
  <si>
    <t>BALANZA PESA BEBÉS</t>
  </si>
  <si>
    <t xml:space="preserve"> 
-	Tipo: clase III (se refiere a la capacidad o exactitud media de un instrumento, de acercarse al valor de la magnitud real).
-	Digital con función TARA, Auto-HOLD, conmutación kg/lbs.
-	División de escala: 5 g &lt; 10 Kg &gt; 10 g
-	Capacidad máxima: 20 Kg.
-	Dimensiones aproximadas: largo: 62 cm a 64 cm; alto: 10 cm a 13 cm; y ancho: 29 cm a 33 cm.
-	Alimentación: batería y/o baterías recargables. 
-	Materiales: superficie de pesaje antideslizante en polímero que garantice la resistencia.
-Base en acero inoxidable o en material que garantice la resistencia, estabilidad y durabilidad del instrumento. 
-	Limpieza: se debe poder limpiar y desinfectar con todos los agentes de limpieza de uso comercial. 
-	Sello que indique que su fabricación cumple con los mínimos requisitos legales y técnicos en el país de origen o en Colombia.
-	Garantía mínima de un (1) año de conformidad con lo estipulado en el capítulo 1 del título 1 de la Ley 1480 de 2011 (Estatuto de Protección al Consumidor).</t>
  </si>
  <si>
    <t>TALLIMETRO</t>
  </si>
  <si>
    <t xml:space="preserve"> -Para medir la talla o estatura en personas mayores de 2 años. 
-Rango de medición: 20 cm – 205 cm
-	División de escala: 1 mm
-Dimensiones aproximadas: ancho: 33 cm a 38 cm; alto: 200 cm a 215 cm; profundidad: 55 cm a 59 cm.
-	Con base o plataforma que brinde estabilidad, tope móvil y desmontable. 
-	Material: polímero que garantice la estabilidad dimensional, en las distintas condiciones medio ambientales.
-	Mantenimiento: Se debe poder limpiar y desinfectar con todos los agentes de limpieza de uso comercial.
-	Sello que indique que su fabricación cumple con los mínimos requisitos legales y técnicos en el país de origen o en Colombia.
-	Garantía mínima de un (1) año de conformidad con lo estipulado en el capítulo 1 del título 1 de la Ley 1480 de 2011 (Estatuto de Protección al Consumidor).
</t>
  </si>
  <si>
    <t xml:space="preserve">INFANTÓMETRO </t>
  </si>
  <si>
    <t xml:space="preserve"> -	Para medir la longitud de niños y niñas menores de dos años en posición horizontal (acostado). 
-	Rango de medición: 10 cm a 120 cm aproximadamente.
-	División de escala: 1 mm
-	Dimensiones aproximadas: largo: 107 cm a 112 cm; alto: 10 cm a 12 cm; ancho: 32 cm a 34 cm.
-	Materiales: que garanticen la estabilidad dimensional, en las distintas condiciones medio ambientales, acabado liso. 
-	Con un tope fijo para la cabeza y otro móvil para los pies, firme sobre las guías 
-	Limpieza: Se debe poder limpiar y desinfectar con todos los agentes de limpieza de uso comercial 
-	Sello que indique que su fabricación cumple con los mínimos requisitos legales y técnicos en el país de origen o en Colombia.
-	Garantía mínima de un (1) año de conformidad con lo estipulado en el capítulo 1 del título 1 de la Ley 1480 de 2011 (Estatuto de Protección al Consumidor).
</t>
  </si>
  <si>
    <t>CINTA MÉTRICA ERGONÓMICA</t>
  </si>
  <si>
    <t xml:space="preserve"> -	Rango de medición: 0 cm a 205 cm.
-	División de escala: 1 mm. 
-	Dimensiones: largo: 7,0 cm; alto: 2,2 cm; y ancho: 6,5 cm.
-	Funciones: medición móvil. 
-	Sello que indique que su fabricación cumple con los mínimos requisitos legales y técnicos en el país de origen o en Colombia.
-	Garantía mínima de un (1) año de conformidad con lo estipulado en el capítulo 1 del título 1 de la Ley 1480 de 2011 (Estatuto de Protección al Consumidor).</t>
  </si>
  <si>
    <t>TENSIÓMETRO</t>
  </si>
  <si>
    <t>FONENDOSCOPIO</t>
  </si>
  <si>
    <t xml:space="preserve"> -Fonendoscopio</t>
  </si>
  <si>
    <t>GLUCÓMETRO</t>
  </si>
  <si>
    <t xml:space="preserve"> -	Sistema digital
-	Debe tener tirillas reactivas de acuerdo a la marca del glucómetro y lancetas en frasco 
Nota: Se deberán garantizar tirillas reactivas compatibles con el glucómetro durante la ejecución contractual.</t>
  </si>
  <si>
    <t xml:space="preserve">TERMOHIGROMETRO DIGITAL </t>
  </si>
  <si>
    <t>BAÑERA / 
TINA DE BAÑO</t>
  </si>
  <si>
    <t xml:space="preserve"> -	Material Plástico PP (polipropileno) 
-	Con antideslizante en su parte inferior 
-	Con soporte en la parte interna para postura ergonómica del bebé  
-	Acabado Antideslizante 
-	Medidas: Ancho entre: 45 y 50 cm; Alto: entre 20 y 25 cm; Largo: entre 70 y 80 cm y Profundidad entre 20 y 25 cm 
-	Edad máxima recomendada de uso: 18 meses.</t>
  </si>
  <si>
    <t>REDUCTOR/ ENTRENADOR DE BAÑO</t>
  </si>
  <si>
    <t xml:space="preserve"> -	Material plástico PP (polipropileno) con relleno en espuma.
-	Asiento con asas o soportes de agarre en PVC.
-	Hipoalergénico
-	Sistema fácil de limpiar y desmontar
-	Peso máximo recomendado para el uso: 18 kg
-	Recomendaciones de uso: Revisar que quede bien puesto el entrenador sobre el inodoro.
-	Medidas aproximadas del producto: Ancho: 35 cm y 40 cm, Largo: entre 30 cm y 65 cm.
-	Edad mínima recomendada: 18 meses.
-	Se debe mantener en adecuadas condiciones de higiene, limpieza y desinfección cada vez que se use.</t>
  </si>
  <si>
    <t>LAVAMANOS</t>
  </si>
  <si>
    <t xml:space="preserve"> -Lavamanos (instalar en caso de que el espacio de primeros auxilios no lo tenga, pero si el espacio cuenta con baño propio con lavamanos no es necesario adquirir uno adicional).</t>
  </si>
  <si>
    <t xml:space="preserve">NEVERA HIELERA PORTATIL </t>
  </si>
  <si>
    <t xml:space="preserve"> -Nevera hielera plástica portátil transportadora de leche materna o medicamentos.
-Capacidad de 7 litros, con 4 pilas refrigerantes (sustituto hielo).
-Material polietileno y poliuretano, manija grande tipo canasto. 
-Dimensiones aproximadas ancho 20 cm, largo 27 cm, alto 25 cm.  </t>
  </si>
  <si>
    <t>MUEBLE PARA ALMACENAMIENTO DE MEDICAMENTOS</t>
  </si>
  <si>
    <t xml:space="preserve">RECIPIENTES DE PLÁSTICO CON TAPA PARA MEDICAMENTOS </t>
  </si>
  <si>
    <t xml:space="preserve">Recipientes de plástico con tapa de tamaño pequeño o mediano de acuerdo con las dimensiones del mueble para almacenamiento de medicamentos. </t>
  </si>
  <si>
    <t>CORTADOR DE PÍLDORAS TRITURADOR DE MEDICAMENTOS MULTIFUNCIÓN</t>
  </si>
  <si>
    <t xml:space="preserve">BOLSA TÉRMICA CALIENTE O FRÍA  </t>
  </si>
  <si>
    <t xml:space="preserve"> -Bolsa de goma. 
-Capacidad de 2 litros.  
-Tipo de cierre: tapa enroscable.  </t>
  </si>
  <si>
    <t xml:space="preserve">RELOJ DE PARED DIGITAL </t>
  </si>
  <si>
    <t xml:space="preserve"> -Reloj de pared digital con hora, fecha, alarma, termómetro. 
-Material Plástico,  
-Ancho 20 cm a 30 cm, diseño cuadrado. </t>
  </si>
  <si>
    <t>11. DOTACIÓN PARA EL ÁREA PARA EL DESARROLLO DE ACTIVIDADES COLECTIVAS, LÚDICO-PEDAGÓGICAS Y/O DE ESPARCIMIENTO</t>
  </si>
  <si>
    <t xml:space="preserve">TELEVISOR DIAGONAL </t>
  </si>
  <si>
    <t>VIDEOPROYECTOR O VIDEO BEAM</t>
  </si>
  <si>
    <t>ESTACIÓN DE RECICLAJE O PUNTOS ECOLÓGICOS</t>
  </si>
  <si>
    <t xml:space="preserve">RELOJ DE  PARED  </t>
  </si>
  <si>
    <t xml:space="preserve">TOTAL DE ELEMENTOS DE DOTACIÓN </t>
  </si>
  <si>
    <t>TOALLA PARA MANOS</t>
  </si>
  <si>
    <t>CREMA DENTAL CON FLUOR - TUBO 100 ML (MAYORES DE 6 AÑOS)</t>
  </si>
  <si>
    <t>CREMA DENTAL SIN FLUOR, NI COLORANTES, NI CONSERVANTES (MENORES DE 6 AÑOS)</t>
  </si>
  <si>
    <t>JABÓN EN BARRA AZUL</t>
  </si>
  <si>
    <t>Sin cera x 25m</t>
  </si>
  <si>
    <t>SEDA DENTAL</t>
  </si>
  <si>
    <t xml:space="preserve">SHAMPOO BEBÉ, NIÑAS Y NIÑOS </t>
  </si>
  <si>
    <t>CREMA ANTIPAÑALITIS PARA BEBE</t>
  </si>
  <si>
    <t>TOALLAS HIGIÉNICAS - NOCTURNAS- PAQUETE X 8 UNDS</t>
  </si>
  <si>
    <t>Presentación en crema y apto para aplicar sobre la piel de las áreas del cuerpo que requieran protección de los efectos de las radiaciones solares ultravioleta, con nivel de protección fotoprotector mayor a 60 FPS. Presentación en Caja x 12 sachet de 10 ml.</t>
  </si>
  <si>
    <t>En plástico con cerdas suaves para limpiar dientes.
De acuerdo con el grupo de edad (De 0 meses a 23 meses)</t>
  </si>
  <si>
    <t>En plástico con cerdas suaves para limpiar dientes.
De acuerdo con el grupo de edad (De 2 años a 5 años)</t>
  </si>
  <si>
    <t>En plástico con cerdas suaves para limpiar dientes.
De acuerdo con el grupo de edad (Mayores de 6 años)</t>
  </si>
  <si>
    <t>Presentación entre 100 ml y 150 ml</t>
  </si>
  <si>
    <t xml:space="preserve">Presentación entre 50 y 100 gramos </t>
  </si>
  <si>
    <t>Paquete x 8 para ser entregado de acuerdo con las necesidades identificadas.</t>
  </si>
  <si>
    <t>Jabón en barra para todo tipo de uso unidad x 300gr</t>
  </si>
  <si>
    <t>CEPILLO DENTAL PARA ADULTO</t>
  </si>
  <si>
    <t>CONJUNTO DE PANTALÓN Y CHAQUETA TIPO SUDADERA</t>
  </si>
  <si>
    <t>Sabana para camilla desechable con borde en resortado largo entre 170 y 210cm y ancho entre  60 y 80cm - Azul PAQUETE X 10 UNIDADES</t>
  </si>
  <si>
    <t>SABANAS DESECHABLES PARA CAMILLA TAMAÑO LARGO 170 A 210 CM Y ANCHO 60 A 80 CM PAQUETE X 10 UNIDADES</t>
  </si>
  <si>
    <t>TAPABOCAS PAQUETE X 50 - AZUL</t>
  </si>
  <si>
    <t>Elaborado en tela no tejida 
Desechable. 
Con tiras elásticas</t>
  </si>
  <si>
    <t>Elaborado en tela no tejida 
Desechable. 
Con tiras elásticas
Nota: Para uso de las operarias para el área de servicios generales y operarias de cocina.</t>
  </si>
  <si>
    <t xml:space="preserve"> -Material: tela quirúrgica. 
-Elástico resistente.
-Sistema antideslizante
-Desechable.
 Nota: exclusivo para el uso de personas que ingresan al servicio de alimentos con zapatos de calle o que son externas a esta área</t>
  </si>
  <si>
    <t xml:space="preserve"> -Material: tela quirúrgica. 
-Elástico resistente.
-Sistema antideslizante
-Desechable.</t>
  </si>
  <si>
    <t>COFIAS PAQUETE X 100</t>
  </si>
  <si>
    <t>GASAS LIMPIAS PAQUETE X 100</t>
  </si>
  <si>
    <t>Gasas limpias paquete x 100 unidades</t>
  </si>
  <si>
    <t>Gasas estériles x 20 unidades</t>
  </si>
  <si>
    <t>APÓSITOS O COMPRESAS NO ESTÉRILES</t>
  </si>
  <si>
    <t>Apósitos o compresas no estériles UND</t>
  </si>
  <si>
    <t>ESPARADRAPO DE TELA ROLLO DE 4"</t>
  </si>
  <si>
    <t>Esparadrapo de tela rollo de 4"</t>
  </si>
  <si>
    <t>SOLUCIÓN SALINA 0.9% BOLSA DE 250cc</t>
  </si>
  <si>
    <t>Bolsa de 250 cc</t>
  </si>
  <si>
    <t>LINTERNA</t>
  </si>
  <si>
    <t>TIJERA</t>
  </si>
  <si>
    <t>PILAS PARA LA LINTERNA (pares)</t>
  </si>
  <si>
    <t xml:space="preserve">4 pares de pilas </t>
  </si>
  <si>
    <t>TABLA ESPINAL LARGA</t>
  </si>
  <si>
    <t>COLLAR CERVICAL ADULTO</t>
  </si>
  <si>
    <t>Collar cervical adulto</t>
  </si>
  <si>
    <t>Collar cervical pediátrico</t>
  </si>
  <si>
    <t>COLLAR CERVICAL PEDIÁTRICO</t>
  </si>
  <si>
    <t>Inmovilizador o férula miembros superiores (adulto)</t>
  </si>
  <si>
    <t>INMOVILIZADOR O FÉRULA MIEMBROS SUPERIORES (ADULTO)</t>
  </si>
  <si>
    <t>INMOVILIZADOR O FÉRULA MIEMBROS INFERIORES (ADULTO)</t>
  </si>
  <si>
    <t>Inmovilizador o férula miembros inferiores  (adulto)</t>
  </si>
  <si>
    <t>INMOVILIZADOR O FÉRULA MIEMBROS SUPERIORES (PEDIATRICO)</t>
  </si>
  <si>
    <t>INMOVILIZADOR O FÉRULA MIEMBROS INFERIORES (PEDIATRICO)</t>
  </si>
  <si>
    <t>Inmovilizador o férula miembros superiores (pediátrico)</t>
  </si>
  <si>
    <t>Inmovilizador o férula miembros inferiores  (pediátrico)</t>
  </si>
  <si>
    <t>TENSIÓMETRO MANUAL</t>
  </si>
  <si>
    <t>ACETAMINOFÉN EN TABLETAS POR 500MG X 10 UN</t>
  </si>
  <si>
    <t>HIDRÓXIDO DE ALUMINIO EN TABLETAS X 10 UN</t>
  </si>
  <si>
    <t>Acetaminofén en tabletas por 500mg x sobre x 10 un</t>
  </si>
  <si>
    <t>Hidróxido de aluminio en tabletas x sobre x 10 un</t>
  </si>
  <si>
    <t>Asa en tabletas por 100mg x sobre x 10 un</t>
  </si>
  <si>
    <t>ELEMENTOS DE BARRERA O MÁSCARA PARA RCP</t>
  </si>
  <si>
    <t>Elementos de barrera o máscara para RCP</t>
  </si>
  <si>
    <t xml:space="preserve">GASAS ESTÉRILES PAQUETE X 20 </t>
  </si>
  <si>
    <t>VASOS DESECHABLES PAQUETE X 25 UN</t>
  </si>
  <si>
    <t>ASA EN TABLETAS POR 100MG X 10 UN</t>
  </si>
  <si>
    <t>MICROPORE</t>
  </si>
  <si>
    <t>TOALLAS DE PAPEL EN Z</t>
  </si>
  <si>
    <t>DISPENSADOR INSTITUCIONAL DE TOALLAS DE PAPEL EN Z</t>
  </si>
  <si>
    <t>ALGODÓN EN MOTA (TORUNDA) BOLSA X 500 GRAMOS.</t>
  </si>
  <si>
    <t xml:space="preserve"> -	Dispensador para toallas tipo Z o C. 
-	Medidas aproximadas: alto:19 cm; ancho: 26 cm y fondo:10 cm. 
-	Peso: 470 g.
-	Material: polipropileno. 
-	Anclaje en pared al lado o en el área de lavado de manos del servicio de alimentos</t>
  </si>
  <si>
    <t>PISTOLA PARA SILICONA GRANDE
La pistola de silicona se adquiere en una sola compra y se repondrá solamente cuando sea necesario por daño o averío que afecte su funcionamiento.</t>
  </si>
  <si>
    <t>MI PRIMER CUADERNO CUADRITOS B</t>
  </si>
  <si>
    <t>Maleta pequeña tipo morral
Solo para escolarización (Aplica solo para niñas/os que inicien escolarización durante el proceso de acogida/o).
NOTA: En caso de requerirse entregas adicionales, estas serán evaluadas y aprobadas conforme a la necesidad identificada por el equipo técnico.</t>
  </si>
  <si>
    <t>Cartuchera Escolar solo para escolarización (Aplica solo para niñas/os que inicien escolarización durante el proceso de acogida/o).
NOTA: En caso de requerirse entregas adicionales, estas serán evaluadas y aprobadas conforme a la necesidad identificada por el equipo técnico.</t>
  </si>
  <si>
    <t xml:space="preserve"> -	Rollo con longitud mínima entre 30 y 36 metros
-	Triple hoja blanca
-	Sin olor ni fragancia</t>
  </si>
  <si>
    <t>PAPEL HIGIÉNICO BLANCO -
TRIPLE HOJA X 12 ROLLOS ENTRE 30 Y 36 METROS</t>
  </si>
  <si>
    <t>PAPEL SILUETA OCTAVO X 10 UNIDADES</t>
  </si>
  <si>
    <t>Papel Silueta Octavos Paquete X 10 Unidades</t>
  </si>
  <si>
    <t>Plástica, biselada de 30 cms. 
NOTA: En caso de requerirse entregas adicionales, estas serán evaluadas y aprobadas conforme a la necesidad identificada por el equipo técnico.</t>
  </si>
  <si>
    <t>Papel bond tamaño carta de 75 g/m2 por resma de 500 hojas. 
Nota: Este elemento está destinado para el desarrollo de actividades pedagógicas y para apoyar el proceso de atención interdisciplinar dirigido a las mujeres.</t>
  </si>
  <si>
    <t>Gramaje: 75 g/m2. Tipo de papel: bond. Presentación: resma de 500 hojas. Tamaño: oficio. Libre de polvillo, resistente a la impresión por dos caras, ecológico a partir de fibras naturales y materiales reciclados, de alta blancura, libre de ácido alguno en su proceso de elaboración.
Nota: Este elemento está destinado para el desarrollo de actividades pedagógicas y para apoyar el proceso de atención interdisciplinar dirigido a las mujeres.</t>
  </si>
  <si>
    <t xml:space="preserve">FORMATO HOJA DE VIDA MINERVA
Los elementos formato de Hoja de Vida y Carpeta de presentación, podrán ser utilizados solamente para actividades de preparación y presentación de hoja de vida dentro del eje de fortalecimiento de la autonomía económica de las mujeres y/o gestión laboral.
</t>
  </si>
  <si>
    <t>Formato 1003 paquete x 5 unidades.
Nota: El elemento formato de Hoja de Vida, podrá ser utilizado solamente para actividades de preparación y presentación de hoja de vida dentro del eje de fortalecimiento de la autonomía económica de las mujeres y/o gestión laboral.</t>
  </si>
  <si>
    <t>Formato Carpeta Blanca Presentación
Tamaño carta
Nota: El elemento carpeta para Hoja de Vida, podrá ser utilizado solamente para actividades de preparación y presentación de hoja de vida dentro del eje de fortalecimiento de la autonomía económica de las mujeres y/o gestión laboral.</t>
  </si>
  <si>
    <t>Telar plástico de 30 cm.
Nota: Durante la vigencia del contrato se podrá adquirir un máximo de veinte (20) elementos tipo telar, únicamente cuando se evidencie y justifique la necesidad de su compra por parte del equipo técnico.</t>
  </si>
  <si>
    <t>Hilo tipo coreano para tejer manillas x 100 mts
Fabricado en nailon
Grosor de 0.8 mm
Colores surtidos</t>
  </si>
  <si>
    <t>PLUMONES PAQUETE X 24 UNIDADES</t>
  </si>
  <si>
    <t>Set de plumones de colores surtidos presentados en paquete por 24 unidades, diseñados para uso en actividades pedagógicas, artísticas y de manualidades. Fabricados con tintas no tóxicas.</t>
  </si>
  <si>
    <t>PEGANTE EN BARRA DE 40 GR</t>
  </si>
  <si>
    <t>Pegante en barra de 40 gramos, diseñado para uso escolar y manualidades.</t>
  </si>
  <si>
    <t>CARTULINA BRISTOL NEGRA DE 1/8 X 10 UNIDADES</t>
  </si>
  <si>
    <t>Cartulina tipo Bristol color negro, de alto gramaje (entre 101 g/m² y 250 g/m²) y superficie lisa, ideal para trabajos escolares y manualidades.</t>
  </si>
  <si>
    <t>TRAPILLO PARA TEJER</t>
  </si>
  <si>
    <t>Trapillo Algodón Licrado X 1000 Gr o 1 KL</t>
  </si>
  <si>
    <t>CHAQUIRAS COLORES SURTIDOS</t>
  </si>
  <si>
    <t>Chaquira plástica para manualidades y peinados x1libra.
Nota: Estos elementos son de uso exclusivo para mujeres, dado que se consideran de alto riesgo para menores de edad.</t>
  </si>
  <si>
    <t>MOSTACILLAS CHECA</t>
  </si>
  <si>
    <t>Mostacilla checa numero 10 x 20 gramos.
Nota: Estos elementos son de uso exclusivo para mujeres, dado que se consideran de alto riesgo para menores de edad.</t>
  </si>
  <si>
    <t>Hilo Búfalo x 40grs, se utiliza en la bisutería para tejer mostacillas, chaquiras, chaquirones, entre otro tipo de cuentas pequeñas, utilizado también para tejer en telar</t>
  </si>
  <si>
    <t>HILO BUFALO</t>
  </si>
  <si>
    <t>6 a 11 meses
Formula de Continuación o Etapa 2</t>
  </si>
  <si>
    <t xml:space="preserve"> -	Elaborado en plástico
-	Capacidad de mínima de 10 litros 
-	Con manija móvil
-	Con "pico" antiderrames</t>
  </si>
  <si>
    <t xml:space="preserve"> -	Elaborado con hilaza de algodón natural
-	Mecha con peso mínimo 250 gr y extensión mínima de 32 cm de largo
-	Material de base en plástico con acople tipo rosca
-Codificar por colores de acuerdo con las áreas de la Casa Refugio y lo dispuesto en el Plan de Saneamiento Básico.</t>
  </si>
  <si>
    <t xml:space="preserve"> -	Cerdas duras elaboradas con PET calibre entre 0,4 y 0,6 mm.
-	Área de barrido mínima de 25 cm de ancho, 6 cm mínimo de largo y 120 cm de alto
-	Material de base en plástico con acople tipo rosca
-Codificar por colores de acuerdo con las áreas de la Casa Refugio y lo dispuesto en el Plan de Saneamiento Básico.</t>
  </si>
  <si>
    <t xml:space="preserve"> -	Elaborada en polietileno de baja densidad 
-	De color negro calibre de mínimo 2 
-	Tamaño de 90 cm de ancho por 120 cm de largo</t>
  </si>
  <si>
    <t xml:space="preserve"> -	Elaborada en polietileno de baja densidad 
-	De color verde 
-	tamaño de 90 cm de ancho por 120 cm de largo</t>
  </si>
  <si>
    <t xml:space="preserve"> -	Elaborada en polietileno de baja densidad 
-	De color blanco
-	Calibre de mínimo 2
-	Tamaño de 90 cm de ancho por 120 cm de largo</t>
  </si>
  <si>
    <t xml:space="preserve"> -	Material: Látex Nitrilo
-	Nota: El uso de guantes será necesario únicamente en caso de cortaduras. Estos deben mantenerse limpios, sin roturas ni desperfectos, y recibir el mismo cuidado higiénico que las manos sin protección. El material debe ser adecuado para la manipulación de alimentos, evitando la acumulación de humedad y contaminación en su interior. Además, el uso de guantes no exime a la operaria de la obligación de lavarse las manos.</t>
  </si>
  <si>
    <t>ESPONJA/SABRA MULTIUSOS</t>
  </si>
  <si>
    <t>ESPONJILLAS ABRASIVA</t>
  </si>
  <si>
    <t xml:space="preserve"> -	Mesa cuadrada de plástico
-	Buenas condiciones de limpieza y funcionamiento
-	Medidas aproximadas: largo y ancho entre 70 y 85 cm, altura entre 70 y 75 cm</t>
  </si>
  <si>
    <t xml:space="preserve"> -Base y patas metálicas 
-Sin brazos y tapizada 
-Grosor de espaldar y asiento aproximado: entre 4 cm y 5 cm. 
-Altura total aproximada de la silla: entre 80 cm y 90 cm 
-Altura aproximada de piso a base: entre 40 cm y 50 cm 
-Profundidad aproximada: entre 40 cm y 60 cm. </t>
  </si>
  <si>
    <t xml:space="preserve"> -	Material plástico y con brazos  
-	Buenas condiciones de limpieza y funcionamiento, sin grietas ni enmendaduras
-	Medidas aproximadas: largo entre 38 y 42 cm, ancho entre 37 y 40 cm y alto entre 53 y 55 cm.</t>
  </si>
  <si>
    <t xml:space="preserve"> -	Material de plástico y sin brazos
-	Buenas condiciones de limpieza y funcionamiento, sin grietas
-	Medidas aproximadas: ancho entre 45 y 58 cm y alto entre 85 y 90 cm</t>
  </si>
  <si>
    <t xml:space="preserve"> -	Material plástico
-	Buenas condiciones de limpieza y funcionamiento
-	Medidas mínimas: largo entre 60 y 65 cm, ancho entre 56 y 62 cm y alto entre 77 y 80 cm</t>
  </si>
  <si>
    <t xml:space="preserve"> -Campana extractora: medidas aproximadas mínimas 90 cm a 120 cm de ancho.  
-Número de velocidades: tres (3).  
-Filtros de carbón activado (cambio cada seis (6) meses). 
-Material: acero inoxidable.  
-Sistema de fácil acceso al interior de la campana para mantenimiento y limpieza. </t>
  </si>
  <si>
    <t>TERMÓMETRO DIGITAL DE PUNZÓN</t>
  </si>
  <si>
    <t>TABLERO ACRÍLICO LISO</t>
  </si>
  <si>
    <t xml:space="preserve"> -Material: madera 
-Ensamble seguro  
-Medidas: largo entre 130 cm y 150 cm, ancho entre 70 cm y 80 cm y alto entre 70 cm y 80 cm 
-Con barandas, bisagras y pasador de seguridad, puerta horizontal que permita bajar un lado para facilitar el acceso al bebé. 
-Debe contar con un (1) colchón/colchoneta de composición en espuma de grosor de mínimo 12 cm 
Menaje por cada cama o servicio: El menaje debe ser acorde a las  dimensiones del colchón o colchoneta correspondiente, garantizando una adecuada funcionalidad y presentación del espacio.
-Protector de colchón (nuevo) 
-Sábana (nueva) 
-Sobre sábana (nueva) 
-Almohada con relleno poliéster, con protector y funda (nueva) 
-Cobija (nueva) </t>
  </si>
  <si>
    <t xml:space="preserve"> -Material: metálico o madera o madera aglomerada o MDP.
-Cajones o entrepaños: mínimo 2  
-Ancho (profundidad): medidas mínimas entre 40 cm y 50 cm 
-Alto: medidas mínimas entre 70 cm y 75 cm  
-Largo: medidas mínimas entre 100 cm y 120 cm </t>
  </si>
  <si>
    <t xml:space="preserve"> -	Tipo: clase III (se refiere a la capacidad o exactitud media de un instrumento, de acercarse al valor de la magnitud real).
-	Funciones: “Step off”, Auto-HOLD y desconexión automática
-	División de escala: 50 g &lt; 150 Kg &gt; 100 g
-	Capacidad máxima: 200 Kg.
-	Dimensiones aproximadas: largo: 30 cm a 38 cm; alto: 4 cm a 10 cm; y ancho: 25 cm a 35 cm
-	Alimentación: batería y/o baterías recargables. 
-	Materiales: superficie de caucho antideslizante estructurado y marco de acero integrado.
-	Limpieza: Se debe poder limpiar y desinfectar con todos los agentes de limpieza de uso comercial. 
-	Sello que indique que su fabricación cumple con los mínimos requisitos legales y técnicos en el país de origen o en Colombia.
-	Garantía mínima de un (1) año de conformidad con lo estipulado en el capítulo 1 del título 1 de la Ley 1480 de 2011 (Estatuto de Protección al Consumidor).</t>
  </si>
  <si>
    <t xml:space="preserve"> Cuatro cajones o divisiones con sistema de seguridad de llave.
- Material seguro y de fácil limpieza y desinfección. (No vidrio).
- Dimensiones mínimas exigidas: altura ≥ 120 cm; ancho/frente ≥ 45 cm; profundidad ≥ 30 cm.
- Se aceptarán muebles que superen estas dimensiones mínimas sin que ello afecte el cumplimiento del requisito.
- En caso de utilizar más de un mueble, estos podrán ser modulares o separados, siempre que en conjunto sumen como mínimo las dimensiones exigidas y cumplan la función de almacenamiento seguro.
- Ubicación segura en el área de Orientación y Gestión de Servicios en Salud.
Nota aclaratoria: Para efectos de cumplimiento, se entenderá como válido un único mueble que cumpla con las dimensiones mínimas establecidas o un conjunto de muebles modulares/separados cuya suma de dimensiones equivalga o supere las medidas mínimas requeridas, siempre que se garantice la función de almacenamiento seguro de medicamentos.</t>
  </si>
  <si>
    <t>CANECA PLÁSTICA PEDAL 5 LITROS ROJA PARA RESIDUOS PELIGROSOS ECO</t>
  </si>
  <si>
    <t>21 unidades  (Este elemento se entregará de forma diaria y por unidades, de acuerdo con las necesidades de uso)</t>
  </si>
  <si>
    <t xml:space="preserve"> -	Material del utensilio en silicona
-	Diseño para la movilización de ollas calientes
-	Medidas: mínimo de 10 cm
NOTA: El elemento se reconocerá únicamente cuando se evidencie daño o exista la necesidad justificada de su reemplazo, conforme a la verificación y validación técnica realizada por el área responsable. </t>
  </si>
  <si>
    <t xml:space="preserve">	Elaborada en polietileno de baja densidad 
-	De color rojo 
-	Calibre de mínimo 2 tamaño de 31 cm ancho x 35 cm de largo
-	Con impresión de aviso de riesgo biológico</t>
  </si>
  <si>
    <t xml:space="preserve"> -	Mesa cuadrada de plástico no enmendaduras
-	Buenas condiciones de limpieza y funcionamiento
-	Medidas aproximadas: largo y ancho entre 50 y 75 cm, alto entre 50 y 55 cm.</t>
  </si>
  <si>
    <t xml:space="preserve"> -	En material plástico transparente - Libre de BPA
-	En material lavable que permita los procesos de desinfección. 
-	Con escala de medición visible de acuerdo con su capacidad, en mililitros. 
-	Capacidad mínima: 100 ml 
-	Capacidad máxima: 600 ml 
-	De fácil consecución, para asegurar su reposición permanente y rápida.</t>
  </si>
  <si>
    <t xml:space="preserve"> -	Material plástico - Libre de BPA
-	En material lavable que permita los procesos de desinfección.
-	Con escala de medición visible de acuerdo con su capacidad, en mililitros. 
- Con asas para facilitar el sostenimiento y agarre
-	Capacidad mínima: 100 ml 
-	Capacidad máxima: 300 ml
-	Con Sistema antiderrame que funcione adecuadamente
-	De fácil consecución, para asegurar su reposición permanente y rápida.</t>
  </si>
  <si>
    <t xml:space="preserve">El operador deberá contar desde el inicio del contrato con un número mínimo de portacomidas fácil de transportar, tanto para las preparaciones sólidas, como líquidas (frías o calientes); esto para uso de las mujeres y sus personas a cargo que salen de Casa Refugio por diferentes diligencias (estudio, trabajo, audiencias, salud, etc).  
 -Material: polietileno 
-Apto para usar en refrigeración y microondas. 
-En su interior deben tener tres (3) compartimientos o como mínimo dos (2) para evitar la mezcla de los alimentos y/o preparaciones. 
- Libre de BPA
-Sistema antiderrame en buen funcionamiento, resistentes a los golpes y de fácil limpieza y desinfección. 
Nota 1: Este elemento deberá adquirirse nuevo, previa suscripción del nuevo contrato, con el fin de garantizar condiciones de higiene. 
Nota 2: La supervisión podrá solicitar el cambio o reemplazo de este elemento cuando se evidencia desgaste, daño, malos olores u otras situaciones relacionadas con la higiene del elemento, lo cual deberá efectuarse en un término no mayor a ocho (8) días calendario. 
Nota 3: el contratista también podrá empacar los alimentos en desechables de material biodegrable orgánico (no icopor) y no deberá utilizar recipientes reciclados de productos comerciales. </t>
  </si>
  <si>
    <t>El operador deberá contar desde el inicio del contrato con un número mínimo de botilitos fácil de transportar para las preparaciones líquidas.  
 -Material: polietileno.
- Libre de BPA  
-Sin pitillo. 
-Capacidad mínima: 240 ml  
-Capacidad máxima: 600 ml. 
-Sistema antiderrame en buen funcionamiento, resistentes a los golpes y de fácil limpieza y desinfección. 
Nota 1: Este elemento deberá adquirirse nuevo, previa suscripción del nuevo contrato, con el fin de garantizar condiciones de higiene. 
Nota 2: La supervisión podrá solicitar el cambio o reemplazo de este elemento cuando se evidencia desgaste, daño, malos olores u otras situaciones relacionadas con la higiene del elemento, lo cual deberá efectuarse en un término no mayor a ocho (8) días calendario. 
Nota 3: El contratista también podrá empacar los alimentos en desechables de material biodegrable orgánico (no icopor) y no deberá utilizar recipientes reciclados de productos comerciales</t>
  </si>
  <si>
    <t xml:space="preserve"> -Triturador de pastillas en plástico de polipropileno sin BPA.
-Dimensiones mínimas: Alto de 5 cm a 8 cm, Ancho de 4 cm a 8 cm. 
-Con capacidad de almacenar, cortar, aplastar pastillas y tazar.</t>
  </si>
  <si>
    <t>CAJA DE PLÁSTICO CON TAPA</t>
  </si>
  <si>
    <t xml:space="preserve"> -Bandejas o entrepaños graduales. 
-Material: metal.  
-Recubierto con pintura electrostática horneable de alta resistencia. 
-Medidas aproximadas: fondo: 30 cm a 50 cm, ancho: 90 cm a 100 cm y alto: 180 cm a 200 cm. 
Nota: deberá instalarse separado de la pared para evitar el contacto de los alimentos con esta superficie.  </t>
  </si>
  <si>
    <t xml:space="preserve"> -	Material: en algodón 
-	Medidas aproximadas: ancho entre 38 cm y 45 cm y largo entre 63 cm y 76 cm  
-	Condiciones adecuadas de limpieza y uso (sin manchas, sin rotos, sin deterioros en fibras, etc)
Nota 1: Se entregará una (1) toalla para manos por núcleo familiar. Este elemento deberá adquirirse nuevo, previa suscripción del nuevo contrato, con el fin de garantizar condiciones de higiene.
Nota 2: El equipo de apoyo a la supervisión podrá solicitar el cambio o reemplazo de este elemento cuando se evidencia desgaste, daño, malos olores u otras situaciones relacionadas con la higiene del elemento. </t>
  </si>
  <si>
    <t>BOLSA DE ALMACENAMIENTO ROPA SUCIA</t>
  </si>
  <si>
    <t>PULSIOXIMETRO PEDIÁTRICO</t>
  </si>
  <si>
    <t xml:space="preserve"> -	Colores: negro (1) y verde (1). 
-	Capacidad: 50 a 53 Litros. 
-	Material: polipropileno. 
-	Sistema de pedal</t>
  </si>
  <si>
    <t xml:space="preserve"> -Tres (3) barriles plásticos con tapa y ruedas (en buen funcionamiento) para residuos orgánicos (color verde), inorgánicos (color negro) y aprovechables (blanco). 
-Material: polietileno de alta densidad.  
-Capacidad entre 100 a 120 litros.  
-Una (1) caneca de color rojo con tapa y sistema de pedal en buen funcionamiento con capacidad de 12 litros.</t>
  </si>
  <si>
    <t>Tipo : Canecas de pedal
-Capacidad 5 litros.  
•Material del contenedor de basura : Plástico</t>
  </si>
  <si>
    <t xml:space="preserve"> -Tres (3) canecas 1 de color blanco, 1 de color verde y 1 de color negro conforme a la Resolución 2184 de 2019 
-Cada caneca debe tener tapa con sistema vaivén 
-Material polietileno, tubo cuadrado CR de 1pg x cal 1 platina de 1pg x 1/8pg y lamina CR x cal. 18 terminado en pintura electrostática negra  
-Soporte: Largo 40-60 cm, ancho de 85-140 cm 
-Capacidad 44-50 lts </t>
  </si>
  <si>
    <t>PEDAGOGA, PSICOPEDAGOGA O LICENCIADA EN EDUCACIÓN</t>
  </si>
  <si>
    <t>AUXILIAR  TÉCNICA DE ENFERMERÍA</t>
  </si>
  <si>
    <t>OPERARIAS DE SERVICIOS GENERALES</t>
  </si>
  <si>
    <t>EXTINTOR MULTIPROPÓSITO</t>
  </si>
  <si>
    <t>EXTINTOR PARA COCINA</t>
  </si>
  <si>
    <t>RECARGA EXTINTOR MULTIPROPÓSITO</t>
  </si>
  <si>
    <t>RECARGA EXTINTOR PARA COCINA</t>
  </si>
  <si>
    <t>DETECTOR DE HUMO</t>
  </si>
  <si>
    <t>LÁMPARA DE EMERGENCIA</t>
  </si>
  <si>
    <t>SEÑALIZACION EXTINTORES</t>
  </si>
  <si>
    <t>SEÑALIZACION PLAN DE EMERGENCIA</t>
  </si>
  <si>
    <t>SEÑALIZACION CASA REFUGIO</t>
  </si>
  <si>
    <t>CICLOS DE MENÚ</t>
  </si>
  <si>
    <t>SEÑAL PARE-SIGA</t>
  </si>
  <si>
    <t>CINTA ANTIDESLIZANTE FOTOLUMINISCENTE</t>
  </si>
  <si>
    <t>•	Recarga anual de extintor multipropósito con capacidad 10 lbs</t>
  </si>
  <si>
    <t>•	Recarga anual de extintor tipo K con capacidad de 1,5 gl</t>
  </si>
  <si>
    <t>•	Avisos de señalización con información del Extintor elaborados en materiales duraderos, resistentes a la humedad y fáciles de limpiar (ejemplo: polilam- poliestireno impreso laminado, plástico, acrílico, entre otros).
•	Medidas aproximadas: alto entre 25 cm y 30 cm; largo entre 20 cm y 25 cm.
•	Ubicación con cada Extintor dispuesto en el inmueble.</t>
  </si>
  <si>
    <t>•	Avisos de señalización elaborados en materiales duraderos, resistentes a la humedad y fáciles de limpiar (ejemplo: polilam- poliestireno, impreso laminado, plástico, acrílico, entre otros).
•	Medidas aproximadas: alto entre 14 cm y 18 cm; largo entre 25 cm y 30 cm.
•	Con pigmentos fotoluminiscentes o fosforescentes (que permitan su visibilidad en la oscuridad).
•	Tipos de avisos: Ruta de evacuación (cantidad 7), Salida de emergencia (cantidad 2), Escaleras (cantidad 3), Camilla de emergencia (cantidad 1). 
Nota 1: Las medidas de los avisos de señalización podrán ser mayores sin que esto genere gastos adicionales para la Secretaría Distrital de la Mujer.</t>
  </si>
  <si>
    <t>•	Avisos de señalización elaborados en materiales duraderos, resistentes a la humedad y fáciles de limpiar y desinfectar (ejemplo: polilam- poliestireno impreso laminado, plástico, acrílico, entre otros).
•	Medidas aproximadas: alto entre 14 cm y 18 cm; largo entre 25 cm y 30 cm.
•	Tipos de avisos: Espacio libre de humo (cantidad 1), Baño (cantidad 4), Baño discapacidad (cantidad 1), Paso a paso del lavado de manos (cantidad 1), Peligro (cantidad 1), Depósito de Residuos (cantidad 1), Residuos peligrosos (cantidad 1), Residuos orgánicos aprovechables (cantidad 1), Residuos no aprovechables (cantidad 1), Residuos aprovechables (cantidad 1), Área cocina caliente (cantidad 1), Área cocina fría y pre-alistamiento (cantidad 1), Área de servido (cantidad 1), Área de distribución (cantidad 1), Área de higienización de menaje (cantidad 1), Área de lavado de manos (cantidad 1), Refrigerador (cantidad 1), Congelador (cantidad 1), Bodega de alimentos (cantidad 1).
Nota: Las medidas de los avisos de señalización podrán ser mayores sin que esto genere gastos adicionales para la Secretaría Distrital de la Mujer.</t>
  </si>
  <si>
    <t>•	Paleta de señalización PARE-SIGA (dos lados).
•	Tablero octagonal de 30 cm .
•	Material: Poliestireno y con reflectivo.
Nota: Las medidas de la Paleta de señalización PARE-SIGA podrán ser mayores sin que esto genere gastos adicionales para la Secretaría Distrital de la Mujer.</t>
  </si>
  <si>
    <t xml:space="preserve">SILBATO EMERGENCIA </t>
  </si>
  <si>
    <t>•	Silbato de emergencia.
•	Material: plástico</t>
  </si>
  <si>
    <t>•	Cintas o bandas antideslizantes o antiderrapante para piso.
•	Con capa o franja luminiscente (que brilla en la oscuridad para visibilidad nocturna).
•	Tamaño aproximado: ancho 2” o 5 cm, largo 5 mts.
•	Ubicación en escaleras, rampas, desniveles y en lugares que se requiere generar alerta según el Plan de Emergencias.</t>
  </si>
  <si>
    <t xml:space="preserve"> -	Material: metálico o madera o madera aglomerada o MDP.
-	Cajones o entrepaños: mínimo 2 
-	Ancho (profundidad): medidas mínimas entre 40 cm y 50 cm
-	Alto: medidas mínimas entre 70 cm y 75 cm 
-	Largo: medidas mínimas entre 100 cm y 120 cm</t>
  </si>
  <si>
    <t xml:space="preserve">SILLA DE COMEDOR  </t>
  </si>
  <si>
    <t>SILLA COMEDOR PARA BEBÉ</t>
  </si>
  <si>
    <t xml:space="preserve"> -Platos hondos pequeños de 14 cm a 21 cm. 
-Platos planos de 24 cm a 28 cm.
-Pocillos con agarradera para bebidas calientes de 250 ml
-Vasos para bebidas frías de 250 ml
-Cucharas soperas de acero inoxidable con bordes cubiertos en buen estado
Nota 1: menaje apto para personas mayores de 13 años.
Nota 2: el operador podrá adquirir menaje adicional si lo requiere para servir ciertos alimentos específicos o si así lo solicita la Secretaría Distrital de la Mujer. Lo anterior, con el fin de no afectar las características organolépticas de los alimentos servidos. </t>
  </si>
  <si>
    <t xml:space="preserve"> -Platos hondos pequeños de 14 cm a 21 cm. 
-Platos planos de 18 cm a 22 cm. 
-Pocillos con agarradera para bebidas calientes de 200 ml.
-Vasos para bebidas frías de 200 ml.
-Cucharas soperas de acero inoxidable con bordes cubiertos en buen estado
-Apto para uso en horno microondas. 
 Nota 1: menaje apto para niños y niñas menores de 12 años. Solo las cucharas deberán ser de acero inoxidable. 
Nota 2: el operador podrá adquirir menaje adicional si lo requiere para servir ciertos alimentos específicos o si así lo solicita la Secretaría Distrital de la Mujer. Lo anterior, con el fin de no afectar las características organolépticas de los alimentos servidos.</t>
  </si>
  <si>
    <t xml:space="preserve"> -	Seis (6) tablas de diferentes colores de acuerdo al tipo de alimentos a procesar o preparar: amarillo (carnes blancas), azul (pescados), verde (frutas, verduras, plátanos, raíces y tubérculos), rojo (carnes rojas) y blanca (quesos, pan, etc.) y café (alimentos cocidos). 
-	Material: plástico. 
Dimensiones aproximadas: alto: 1 cm, ancho:  23 a 25 cm y largo: 33 a 35 cm.
Nota: las tablas deberán ser reemplazadas cuando presenten un alto nivel de desgaste, porosidad, o cuando así lo solicite la Secretaría Distrital de la Mujer o la Secretaría Distrital de Salud.</t>
  </si>
  <si>
    <t xml:space="preserve"> -	Dimensiones aproximadas: ancho: 31 cm a 33 cm y largo: 48 cm a 50 cm. 
-	Material: acero inoxidable. </t>
  </si>
  <si>
    <t xml:space="preserve"> -	Material: plástico.
-	Medidas aproximadas: largo: 30 cm a 35 cm, ancho: 20 a 25 cm y altura: 10 cm a 13 cm.
-	Capacidad: 5 a 6 litros.
Nota: uso exclusivo para el almacenamiento de las contramuestras de alimentos.</t>
  </si>
  <si>
    <t xml:space="preserve"> -Una (1) caneca de color negro para residuos no aprovechables con tapa y sistema de pedal en buen funcionamiento 
-Capacidad de 5 a 10 litros.  
-Material: plástico.  
NOTA: Que facilite su ubicación en el espacio disponible en los baños del inmueble a ofertar o donde operará la casa refugio.</t>
  </si>
  <si>
    <t xml:space="preserve"> -	Material: madera o metálico con recubrimiento
-	Dos (2) servicios de tamaño sencillo
-	Sistema de ensamble seguro
-	Medidas: largo entre 190 cm y 200 cm, ancho entre 90 cm y 120 cm y alto entre 150 cm y 170 cm
-	Distancia entre el primer y segundo servicio aproximada de 80 centrimetros.
-	Cada camarote debe incluir: tendido de tablas completo,(que garantice la sostenibilidad de la persona al recostarse y sentarse, y que se ajusten de manera adecuada al ancho de la cama),  una (1) escalera de acceso entre el primer y segundo servicio, una (1) baranda en el servicio superior (que evite caídas).
-	Cada cama debe contar con un (1) colchón/ colchoneta de composición en espuma de grosor de minimo 20 CM
Menaje por cada cama o servicio:
-	Protector de colchón (nuevo)
-	Sábana (nueva)
-	Sobresábana (nueva)
-	Almohada con relleno poliéster, con protector y funda (nueva)
-	Cobija (nueva)
Nota 1: Cuando se dispongan camarotes no se podrá ubicar en la parte superior niñas(os) menores de seis (6) años, personas con discapacidad, ni mujeres gestantes o en periodo de lactancia.  
Nota 2: Se deberá garantizar el ajuste periódico de los camarotes para evitar accidentes. 
Nota 3: El menaje por cada cama o servicio deberá adquirirse nuevo, previa suscripción del nuevo contrato, con el fin de garantizar condiciones de higiene. 
Nota 4: La supervisión podrá solicitar el cambio o reemplazo del menaje por cada cama o servicio cuando se evidencia desgaste, daño, malos olores u otras situaciones relacionadas con la higiene del elemento, lo cual deberá efectuarse en un término no mayor a ocho (8) días calendario.</t>
  </si>
  <si>
    <t xml:space="preserve"> -Material: en tubo y tela poliester 
-Con sistema de ruedas con freno en patas traseras que facilite el movimiento. 
-Que incluya cambiador 
-Disponibles en condiciones apropiadas de funcionamiento, higiene y aseo (sin manchas, rotos, malos olores, grietas). 
-Para el uso de niños y niñas hasta los 3 años. 
Nota 1: Este elemento deberá adquirirse nuevo, previa suscripción del nuevo contrato, con el fin de garantizar condiciones de higiene. 
Nota 2:  La supervisión podrá solicitar el cambio o reemplazo de este elemento cuando se evidencia desgaste, daño, malos olores u otras situaciones relacionadas con la higiene del elemento, lo cual deberá efectuarse en un término no mayor a ocho (8) días calendario. </t>
  </si>
  <si>
    <t xml:space="preserve"> -	Bolsa para almacenamiento de ropa sucia tipo bolsa de lavandería.
-	Material: poliéster o algodón
-	Cierre de cuerda
-	Medidas aproximadas: ancho 60 cm y alto 80 cm
Nota 1: Se entregará  una (1) bolsa para almacenamiento ropa sucia por núcleo familiar. Este elemento deberá adquirirse nuevo, previa suscripción del nuevo contrato, con el fin de garantizar condiciones de higiene.
Nota 2: El equipo de apoyo a la supervisión podrá solicitar el cambio o reemplazo de este elemento cuando se evidencia desgaste, daño, malos olores u otras situaciones relacionadas con la higiene del elemento.</t>
  </si>
  <si>
    <t xml:space="preserve"> -Material metálico o de madera para el archivo en área de coordinación y áreas de atención.  
-Mínimo tres (3) gavetas.  
-Con sistema de cierre y chapa de seguridad en buen funcionamiento.</t>
  </si>
  <si>
    <t xml:space="preserve"> -	Tensiómetro digital de brazo
-	Detector de latido irregular.  
-	Guía de ajuste del brazalete. 
-	Hasta 60 memorias con fecha y hora. 
-	Brazalete universal (22 - 42 cms)
-	Indicador del nivel de la presión arterial 
-	Brazalete pediátrico con manguera y conectores universales con rango de circunferencia del brazo: 15 a 22 cm.
-	Diseño ergonómico con cierre de velcro ajustable para los brazaletes.
Nota:   El tensiómetro deberá permitir la medición de la presión arterial tanto en personas adultas como en pacientes pediátricos, garantizando la disponibilidad de los brazaletes o adaptadores necesarios para realizar una lectura adecuada y segura conforme a las características de cada persona.</t>
  </si>
  <si>
    <t>PULSIOXIMETRO ADULTO</t>
  </si>
  <si>
    <t xml:space="preserve"> -	Dispositivo digital para medición de saturación de oxígeno (SpO₂) y frecuencia de pulso (PRbpm).
-	Incluye visualización de índice de perfusión (PI) y curva pletismográfica.
-	Alimentación: batería. Indicador de batería baja.</t>
  </si>
  <si>
    <t xml:space="preserve"> - Termohigrómetro digital, con capacidad para mostrar temperatura, humedad y tiempo simultáneamente.
- Memoria de valor de medición MAX y MIN.
- Sistema de visualización de 12 horas / 24 horas, Seleccionable.
- Unidad de medición C / F.
- Colocación en la mesa o colgar en la pared.
- Rango de temperatura: -10°C a 50°C.
- Alimentación: batería y/o baterías recargables.
- Dimensiones aproximadas: largo: 1 cm a 3 cm, altura: 9 cm a 11 cm y ancho: 8 cm a 10 cm.</t>
  </si>
  <si>
    <t>PARLANTE INALÁMBRICO BLUETOOTH</t>
  </si>
  <si>
    <t xml:space="preserve"> -	3000 a 4000 Lumens Color  
-	Puertos de entrada y salida HDMI y USB 
-	Resolución de imagen FHD 
-	Opciones de conectividad: Conexión con Cable, USB y WiFi
Nota: Las características anteriores son las mínimas requeridos y podrán presentarse características superiores del elemento.</t>
  </si>
  <si>
    <t xml:space="preserve"> -	Sistema Smart TV
-	Tamaño de pantalla de 50 pulgadas
-	Resolución de pantalla 4K-UHD
Nota: Las características anteriores son las mínimas requeridos y podrán presentarse características superiores del elemento.</t>
  </si>
  <si>
    <t xml:space="preserve"> -	Conexión inalámbrica y Conectividad Bluetooth 
-	Potencia RMS mínimo 30  Watts 
-	Con altavoz activo y amplificador incorporado 
-	Portable
Nota: Las características anteriores son las mínimas requeridos y podrán presentarse características superiores del elemento.</t>
  </si>
  <si>
    <r>
      <t>9.</t>
    </r>
    <r>
      <rPr>
        <b/>
        <u/>
        <sz val="14"/>
        <rFont val="Calibri (Cuerpo)"/>
      </rPr>
      <t xml:space="preserve"> Los elementos de dotación, se reconocerán como un valor de alquiler mensual</t>
    </r>
    <r>
      <rPr>
        <sz val="14"/>
        <rFont val="Calibri"/>
        <family val="2"/>
        <scheme val="minor"/>
      </rPr>
      <t>, conforme a la sumatoria de los valores unitarios descritos en la propuesta económica y los soportes definidos en la lista de chequeo y en ningún caso se reconocerá un valor superior. Para dicho reconocimiento mensual, solo se tendrán en cuenta los elementos que se hayan encontrado disponibles, óptimas condiciones, a disposición exclusiva de la operación de la casa refugio y que cumplan con las especificaciones descritas en el numeral 5.3.2 del Anexo Técnico.</t>
    </r>
  </si>
  <si>
    <t xml:space="preserve"> -	Elaborada en polietileno de baja densidad 
-	De color rojo 
-	Calibre de mínimo 2 
-Tamaño de 45 cm de ancho por 60 cm de largo 
-	Con impresión de aviso de riesgo biológico.</t>
  </si>
  <si>
    <t>Tamaño entre 3000 a 4000 cc
Quinta generación al 3,5% de concentración.
El envase debe estar correctamente etiquetado bajo los parámetros establecidos en el sistema globalmente armonizado indicando: nombre comercial del producto, pictogramas de los compuestos peligrosos e instrucciones de uso.
Nota: este producto será exclusivo para la desinfección de equipos, superficies, pisos y utensilios del servicio de alimentos y deberá tenerse en cuenta en la elaboración del Programa de Limpieza y Desinfección del Plan de Saneamiento Básico y el Programa de Buenas Prácticas de Manufactura.</t>
  </si>
  <si>
    <r>
      <t xml:space="preserve">Nota 1: </t>
    </r>
    <r>
      <rPr>
        <sz val="14"/>
        <rFont val="Calibri"/>
        <family val="2"/>
        <scheme val="minor"/>
      </rPr>
      <t>Se reconocerá conforme a la propuesta económica presentada y los soportes requeridos en la lista de chequeo. En ningún caso este valor podrá ser superior al valor de la oferta ni a la cantidad de elementos mensuales ofertados. 
Para su acreditación y pago deberá incluirse los siguientes soportes: Documento interno del operador en el cual relaciona los elementos utilizados durante el periodo reportado y/o mes de ejecución, valor unitario y valor total, firmado por el representante legal, Formato establecido por la Secretaria Distrital de la Mujer, donde se relacione la  entrega de elementos de forma diaria o semanal al personal de servicios generales y cocina, conforme a la necesidad presentada por las áreas, con fecha de entrega,  firma de la coordinadora administrativa, firma de quien recibe y firma de la profesional de la Secretaría Distrital de la Mujer y demás documentos establecidos en la lista de chequeo. 
La Secretaría Distrital de la Mujer NO reconocerá elementos que se encuentren preenvasados o reempacados; toda vez que la propuesta económica y el anexo técnico cuenta con las especificaciones para la entrega de estos elementos de forma unitaria. A su vez, se deben garantizar los protocolos de Bioseguridad.</t>
    </r>
    <r>
      <rPr>
        <b/>
        <sz val="14"/>
        <rFont val="Calibri"/>
        <family val="2"/>
        <scheme val="minor"/>
      </rPr>
      <t xml:space="preserve">
Nota 2: </t>
    </r>
    <r>
      <rPr>
        <sz val="14"/>
        <rFont val="Calibri"/>
        <family val="2"/>
        <scheme val="minor"/>
      </rPr>
      <t xml:space="preserve">Todos los productos y elementos relacionados en el presente anexo técnico deberán contar con registro sanitario vigente ante el INVIMA, conforme a la normatividad sanitaria aplicable. </t>
    </r>
    <r>
      <rPr>
        <b/>
        <sz val="14"/>
        <rFont val="Calibri"/>
        <family val="2"/>
        <scheme val="minor"/>
      </rPr>
      <t xml:space="preserve">
Nota 3:</t>
    </r>
    <r>
      <rPr>
        <sz val="14"/>
        <rFont val="Calibri"/>
        <family val="2"/>
        <scheme val="minor"/>
      </rPr>
      <t xml:space="preserve"> Los elementos como cofias, tapabocas y polainas se podrán entregar para el desarrollo de actividades de supervisión y visitas de entes de control que se realicen en el servicio de alimentos.</t>
    </r>
  </si>
  <si>
    <t xml:space="preserve"> -	Cerdas duras elaboradas en fibras plásticas 
-	Extensión mínima de las cerdas es de 2,5 cm 
-	Base y mango elaborados en plástico 
-	Mango con longitud mínima de 33 cm
Se debe disponer de un cepillo para lavado de sanitario por cada baño y se reemplazará solamente cuando se desgaste o no cuente con buenas condiciones para su utilización.</t>
  </si>
  <si>
    <t>Crema protectora para área de pañal y prevención de pañalitis en bebes presentación entre 100 y 150 grs</t>
  </si>
  <si>
    <t>Nota 1: Para el rubro de Elementos de higiene y aseo personal entregados por demanda se reconoce el costo de acuerdo con el valor unitario conforme a los valores presentados en la oferta económica y los soportes de entrega atendiendo a lo establecido en Anexo Técnico y la lista de chequeo.
Nota 2: Todos los productos y elementos relacionados en el presente anexo técnico deberán contar con registro sanitario vigente ante el INVIMA, conforme a la normatividad sanitaria aplicable. 
NOTA 3:   Los elementos cuya descripción sea la misma en los diferentes rubros deberán conservar el mismo valor unitario de cotización. En caso de que la Secretaría identifique diferencias en los valores cotizados para elementos con idénticas características, especificaciones o presentación, se tomará como válido el valor unitario más bajo registrado en las cotizaciones presentadas.
Nota 4. La entrega del elemento Mascarilla desechable (tapabocas), se hará de acuerdo con las necesidades específicas de las mujeres o sus sistemas familiares, por ejemplo, cuando presenten síntomas respiratorios, se indique aislamiento por personal médico, por riesgo de contagio de enfermedades respiratorias dentro de la Casa Refugio, cuando se dirija a entidades de salud  u otras que exijan el uso de la mascarilla o tapabocas, entre otras circunstancias en las cuales se requiera su uso.</t>
  </si>
  <si>
    <t xml:space="preserve">Nota 1: Para el rubro de otros elementos a entregar por demanda se reconoce el costo de acuerdo con el valor unitario conforme a los valores presentados en la oferta económica y los soportes de entrega atendiendo a lo establecido en Anexo Técnico y la lista de chequeo. 
Nota 2: Todos los productos y elementos relacionados en el presente anexo técnico deberán contar con registro sanitario vigente ante el INVIMA, conforme a la normatividad sanitaria aplicable. </t>
  </si>
  <si>
    <t>Nota 1: Para sustentar esta erogación, deberán presentarse los documentos descritos en la lista de chequeo correspondiente a este rubro, entre las que se encuentra: Soporte del pago de vestuario, copia de las facturas legibles y completas (cantidades, descripción del detalle conforme a lo descrito en la propuesta económica, valor unitario, valor total, discriminación de impuesto), de los comprobantes de egreso y pago (timbre de banco, transferencia electrónica, Boucher, consignación) y del formato de entrega de vestuario a las mujeres y su sistema familiar, debidamente diligenciados y firmados (firma de la profesional de la Casa Refugio que entrega, firma o huella en caso que no sepa escribir) de la mujer que recibe y firma de la profesional de apoyo designado por la Secretaría Distrital de la Mujer y los demás documentos que solicite la Secretaría Distrital de la Mujer. En ningún caso se reconocerán valores unitarios superiores a los establecidos en la oferta económica del oferente.
Nota 2: Cuando se identifique la necesidad de vestuario diferente a lo contemplado previamente, debido a características particulares de la persona y/o pertenencia étnica, el operador podrá adquirir el elemento requerido con un valor equivalente a una de las prendas contempladas en el vestuario básico reconocido a demanda.</t>
  </si>
  <si>
    <t>Niña: Tallas entre 21 a 38</t>
  </si>
  <si>
    <t>Niño: Tallas entre 21 a 40</t>
  </si>
  <si>
    <t>Cabestrillo sencillo adulto – Adulto</t>
  </si>
  <si>
    <t>JERINGA DESECHABLE DE 10 ML , AGUJA 21G X 1 1/2 DE 3 PARTES FABRICADA EN POLIPROPILENO GRADO MÉDICO; SISTEMA DE CIERRE LUER-LOCK (ROSCA) Y ESTÉRILES.</t>
  </si>
  <si>
    <t>Jeringa desechable de 10 ml , aguja 21g x 1 1/2 de 3 partes fabricada en polipropileno grado médico; sistema de cierre luer-lock (rosca) y estériles.</t>
  </si>
  <si>
    <t>Micropore Color piel 1"x 10 yardas, 2.5cm x 9.1 mt</t>
  </si>
  <si>
    <t>ALCOHOL ANTISÉPTICO FRASCO POR 700 ml</t>
  </si>
  <si>
    <t>Alcohol antiséptico frasco por 700 ml</t>
  </si>
  <si>
    <t>COMPÁS DE PRECISIÓN 
Este elemento se debe usar con acompañamiento de las pedagogas o profesional responsable de la actividad en tareas escolares.</t>
  </si>
  <si>
    <t>TIJERAS OFICINA 8,5
Este elemento es de uso exclusivo de las pedagogas o profesional responsable de la actividad y no podrá ser manipulado por las mujeres ni sus personas a cargo. Se adquiere una sola vez y se repondrá según necesidad por daño o no funcionamiento del elemento.</t>
  </si>
  <si>
    <t>Material plástico (polipropileno) rígido y resistente, 
Ficha grande
No toxico ni nocivo, figuras de formas y tamaños grandes que permiten diferentes tipos de ensamble entre ellas. Sin riesgo de ser ingeridas, empaque tipo tula.</t>
  </si>
  <si>
    <r>
      <t xml:space="preserve">DOTACIÓN </t>
    </r>
    <r>
      <rPr>
        <b/>
        <sz val="14"/>
        <rFont val="Calibri"/>
        <family val="2"/>
      </rPr>
      <t>(VER NOTA 9 a 12) (Detalle Hoja de Cálculo: 6. Dotación)</t>
    </r>
  </si>
  <si>
    <t>ASISTENCIA ALIMENTARIA  (VER ANEXO TÉCNICO, NUMERAL 6.2 Y ANEXO A)</t>
  </si>
  <si>
    <r>
      <t>10.</t>
    </r>
    <r>
      <rPr>
        <sz val="14"/>
        <rFont val="Calibri (Cuerpo)"/>
      </rPr>
      <t xml:space="preserve"> Elementos de dotación. Para su acreditación y pago deberá incluirse los siguientes soportes: Documento interno del operador en el cual relaciona el valor a reconocer por la Secretaría Distrital de la Mujer, de los elementos de dotación de muebles y enseres, que dispuso durante el periodo de ejecución reportado, firmado por el Representante Legal, relación de dotación de muebles y enseres que incluya: descripción, cantidad, valor unitario, valor total y valor a reconocer por la Secretaría Distrital de la Mujer, esta relación debe corresponder con los elementos que se encontraron en óptimas condiciones durante el periodo reportado y/o mes de ejecución, firmado por la coordinadora administrativa y profesional del equipo de apoyo a la supervisión, en el formato establecido por la Secretaria Distrital de la Mujer, Certificación con registro fotográfico, donde se describa que todos los elementos de dotación se encuentran completos y en perfecto estado,  firmada por el representante legal, acta de verificación realizada por el equipo de apoyo a la supervisión de la Secretaria Distrital de la Mujer en la cual se verifique el cumplimiento de las especificaciones de los elementos solicitados y los demás establecidos en la lista de chequeo.</t>
    </r>
  </si>
  <si>
    <r>
      <t>11.</t>
    </r>
    <r>
      <rPr>
        <sz val="14"/>
        <rFont val="Calibri (Cuerpo)"/>
      </rPr>
      <t xml:space="preserve"> Elementos de dotación. En el caso de los elementos usados para la toma de medidas antropométricas (balanza pesa bebés y balanza pesa personas ), los equipos biomédicos (tensiómetro, glucómetro y termohigrómetro) y los equipos del servicio de alimentos (gramera de alimentos o cocina, báscula de recepción de materias primas y termómetro digital de punzón), el contratista deberá entregar su respectiva hoja de vida y factura de compra vigente (no mayor a un año) o certificado de calibración emitido por una empresa certificada por el Organismo Nacional de Acreditación de Colombia (ONAC) (no mayor a un año), antes de la firma de acta de inicio. Durante la ejecución del contrato, para los elementos antropométricos deberán renovarse los certificados de calibración, según condiciones descritas, cuando tengan un tiempo de uso igual o superior a dos años, mientras que para los equipos biomédicos y del servicio de alimentos, los certificados de calibración deberán renovarse a partir del primer año de uso, o antes cuando alguno de estos elementos o equipos lo requiera para su adecuado funcionamiento.</t>
    </r>
  </si>
  <si>
    <r>
      <t>12.</t>
    </r>
    <r>
      <rPr>
        <sz val="14"/>
        <rFont val="Calibri (Cuerpo)"/>
      </rPr>
      <t xml:space="preserve"> Elementos de dotación. Se podrá disponer de dotación con características que puedan considerase superiores a lo solicitado en el presente Anexo Técnico, siempre y cuando la funcionalidad del elemento sea la misma y esto no implique costos adicionales para la Entidad.</t>
    </r>
  </si>
  <si>
    <t>RECOGEDOR. Se debe disponer de un recogedor para cada una de las siguientes áreas: servicio de alimentos, áreas comunes, shut y baños, destinados al uso de las operarias. El quinto recogedor será de uso exclusivo para las mujeres que realizan actividades de aseo en la Casa Refugio. Este elemento se reemplazará únicamente cuando se encuentre desgastado o en condiciones no aptas para su utilización.</t>
  </si>
  <si>
    <t>TRAPERO. Se debe disponer de un trapero para cada una de las siguientes áreas: servicio de alimentos, áreas comunes, shut y baños, destinados al uso de las operarias. El quinto trapero será de uso exclusivo para las mujeres que realizan actividades de aseo en la Casa Refugio. Este elemento se reemplazará únicamente cuando se encuentre desgastado o en condiciones no aptas para su utilización</t>
  </si>
  <si>
    <t>ESCOBA. Se debe disponer de una escoba para cada una de las siguientes áreas: servicio de alimentos, áreas comunes, shut y baños, destinados al uso de las operarias. La quinta escoba será de uso exclusivo para las mujeres que realizan actividades de aseo en la Casa Refugio. Este elemento se reemplazará únicamente cuando se encuentre desgastado o en condiciones no aptas para su utilización.</t>
  </si>
  <si>
    <t xml:space="preserve"> -Tablero de MDF de alta densidad con acabado en fórmica brillante de alto impacto, práctico de limpiar y desinfectar. 
-Cubierta de aluminio para los bordes. 
-Dimensiones aproximadas: ancho: 78 cm a 80 cm, alto: 58 cm a 60 cm y espesor: 1 cm.
Nota: este tablero será utilizado al interior del servicio de alimentos, con el fin de registrar los planes de alimentación y/o modificaciones alimentarias de cada persona acogida para el conocimiento de las operarias de cocina. </t>
  </si>
  <si>
    <t xml:space="preserve"> -Tablero de MDF de alta densidad con acabado en fórmica brillante de alto impacto, práctico de limpiar y desinfectar.
-Cubierta de aluminio para los bordes.  
-Dimensiones aproximadas: ancho: 118 cm a 120 cm, alto: 78 cm a 80 cm y espesor: 1 cm. </t>
  </si>
  <si>
    <t>•	Detector de humo.
•	Con alarma o alerta audible.
•	Ubicados en: área de ingreso, área de dormitorios, área de comedor, coordinación u oficinas, área de actividades colectivas de acuerdo con el Plan de Emergencias de la Casa Refugio y los parámetros fijados por la Unidad Administrativa Especial Cuerpo Oficial Bomberos Bogotá y otras entidades que regulen su funcionamiento.  
Nota: Desde la supervisión se revisará la ubicación de los detectores de humo y se podrá solicitar la reubicación de estos según la distribución del inmueble.</t>
  </si>
  <si>
    <t>•	Lámpara de emergencia para montaje en techo o en pared en interiores.
•	Dos focos LED para iluminación de emergencia. 
•	Ubicación: De acuerdo con el Plan de Emergencias de la Casa Refugio y los parámetros fijados por la Unidad Administrativa Especial Cuerpo Oficial Bomberos Bogotá y otras entidades que regulen su funcionamiento. 
Nota: Desde la supervisión se revisará la ubicación de los detectores de humo y se podrá solicitar la reubicación de estos según la distribución del inmueble.</t>
  </si>
  <si>
    <t>•	Avisos con la información de los ciclos de menús.
•	1 hoja tamaño oficio plastificada por cada ciclo de menú (siendo en total 12 ciclos de menú en el servicio de alimentos y en el comedor).</t>
  </si>
  <si>
    <t xml:space="preserve"> -	Dispensador para toallas tipo Z o C. 
-	Medidas aproximadas: alto:19 cm; ancho: 26 cm y fondo:10 cm. 
-	Peso: 470 g.
-	Material: polipropileno. 
-	Anclaje en pared al lado o en el área de lavado de manos.
</t>
  </si>
  <si>
    <t xml:space="preserve">Tijera
</t>
  </si>
  <si>
    <t xml:space="preserve">Linterna
</t>
  </si>
  <si>
    <t xml:space="preserve">Tabla espinal larga
</t>
  </si>
  <si>
    <t xml:space="preserve">Tensiómetro manual
</t>
  </si>
  <si>
    <t>TÉCNICA PROFESIONAL O TECNÓLOGA AGROPECUARIA</t>
  </si>
  <si>
    <t>Frasco 150 gramos (para ser entregado por sistema familiar)</t>
  </si>
  <si>
    <t>BOTAS DE CAUCHO</t>
  </si>
  <si>
    <t>Niñas y adolescentes mujeres: Tallas 24 a la 34</t>
  </si>
  <si>
    <t>Niño y adolescente honbre: Tallas 24 a la 34</t>
  </si>
  <si>
    <t>JUEGOS TRADICIONALES</t>
  </si>
  <si>
    <t>MATERIALES E INSUMOS PARA EL DESARROLLO DE ACTIVIDADES DE SIEMBRA, MANTENIMIENTO Y COSECHA EN LA HUERTA AGROECOLÓGICA RECONOCIDOS A DEMANDA</t>
  </si>
  <si>
    <t>PLÁNTULAS: Se requiere sumistrar plántulas, las cuales deben ser fuertes, adquiridas a raíz desnuda con unas medidas entre 5 y 8 cm.
Se deberá garantizar la disponibilidad de especies nativas promisorias andinas y otras pertinentes para el cultivo en huerta (comestibles, hortalizas, aromáticas y medicinales) teniendo en cuenta las siguientes especies:</t>
  </si>
  <si>
    <t>Acelga - Beta vulgaris var. Vulgaris</t>
  </si>
  <si>
    <t>Ajo - Allium sativum</t>
  </si>
  <si>
    <t>Albahaca – Ocimum basilicum</t>
  </si>
  <si>
    <t>Arveja – Pisum sativum</t>
  </si>
  <si>
    <t>Calabacín – Curubita pepo var.</t>
  </si>
  <si>
    <t>Caléndula – Calendula officinalis</t>
  </si>
  <si>
    <t>Cidrón – Lippia triphylla</t>
  </si>
  <si>
    <t>Cilantro – Coriandrum sativum</t>
  </si>
  <si>
    <t>Espinaca – Spinacia oleracea</t>
  </si>
  <si>
    <t>Lechuga - Lactuca sativa</t>
  </si>
  <si>
    <t>Manzanilla - Matricaria chamomilla</t>
  </si>
  <si>
    <t>Menta - Mentha piperita</t>
  </si>
  <si>
    <t>Orégano - Origanum vulgare</t>
  </si>
  <si>
    <t>Perejil - Petroselinum crispum</t>
  </si>
  <si>
    <t>Ruda - Ruta graveolens</t>
  </si>
  <si>
    <t>Sábila - Aloe vera</t>
  </si>
  <si>
    <t>Tomillo - Tymus vulgaris</t>
  </si>
  <si>
    <t>Toronjil - Melissa officinalis</t>
  </si>
  <si>
    <t>Yerbabuena - Mentha spicata</t>
  </si>
  <si>
    <t>Zanahoria - Daucus carota</t>
  </si>
  <si>
    <t>Bandejas de germinación o plantulación (32 o más alveolos) (unidad)</t>
  </si>
  <si>
    <t>Tierra negra para uso en actividades de agricultura - jardineria y/o cultivos (1 bulto por 40 kilogramos)</t>
  </si>
  <si>
    <t>MINERALES</t>
  </si>
  <si>
    <t>CAL (Bulto de 50 kilogramos)</t>
  </si>
  <si>
    <t>TOTAL MATERIALES E INSUMOS HUERTA AGROECOLÓGICA</t>
  </si>
  <si>
    <t>ANGEO ANTITRIPS</t>
  </si>
  <si>
    <t xml:space="preserve"> -	Angeo antitrips para el control de vectores de los cajones.
-	Dimensiones aproximadas:
Altura: entre 3 y 4 mts
Largo/ rollo por entre 10 y 20 mts.
Material: plástico.
Color: Blanco</t>
  </si>
  <si>
    <t>PLANTADOR DE BOLSILLOS VERTICAL</t>
  </si>
  <si>
    <t xml:space="preserve"> -	Plantador de bolsillos vertical en tela de fieltro con 15 bolsillos.
-	Dimensiones aproximadas:
Alto: entre 100 y 120 cm
Ancho: entre 60 y 80 cm..
Material: tela de fieltro</t>
  </si>
  <si>
    <t>CANASTILLAS PLÁSTICAS PARA SIEMBRA</t>
  </si>
  <si>
    <t xml:space="preserve"> -	Cinco (5) canastillas en material plástico para siembra
-	Dimensiones aproximadas:
Largo entre 40 cm a 45 cm, Ancho entre 25 cm a 30 cm y Altura entre 15 cm y 18 cm.
- Sin tapa
- Con manijas que facilite cargar el elemento
Nota: Este elemento solo aplica cuando de acuerdo con las características del inmueble, no se permite la siembra directamente sobre el suelo.</t>
  </si>
  <si>
    <t>HERRAMIENTAS DE TRABAJO</t>
  </si>
  <si>
    <r>
      <t>-</t>
    </r>
    <r>
      <rPr>
        <sz val="7"/>
        <color rgb="FF000000"/>
        <rFont val="Times New Roman"/>
        <family val="1"/>
      </rPr>
      <t xml:space="preserve">       </t>
    </r>
    <r>
      <rPr>
        <sz val="12"/>
        <color rgb="FF000000"/>
        <rFont val="Arial Narrow"/>
        <family val="2"/>
      </rPr>
      <t>Palín hoyador</t>
    </r>
  </si>
  <si>
    <r>
      <t>-</t>
    </r>
    <r>
      <rPr>
        <sz val="7"/>
        <color rgb="FF000000"/>
        <rFont val="Times New Roman"/>
        <family val="1"/>
      </rPr>
      <t xml:space="preserve">       </t>
    </r>
    <r>
      <rPr>
        <sz val="12"/>
        <color rgb="FF000000"/>
        <rFont val="Arial Narrow"/>
        <family val="2"/>
      </rPr>
      <t>Azadón</t>
    </r>
  </si>
  <si>
    <r>
      <t>-</t>
    </r>
    <r>
      <rPr>
        <sz val="7"/>
        <color rgb="FF000000"/>
        <rFont val="Times New Roman"/>
        <family val="1"/>
      </rPr>
      <t xml:space="preserve">       </t>
    </r>
    <r>
      <rPr>
        <sz val="12"/>
        <color rgb="FF000000"/>
        <rFont val="Arial Narrow"/>
        <family val="2"/>
      </rPr>
      <t>Escobilla de hojas/ Rastrillo</t>
    </r>
  </si>
  <si>
    <r>
      <t>-</t>
    </r>
    <r>
      <rPr>
        <sz val="7"/>
        <color rgb="FF000000"/>
        <rFont val="Times New Roman"/>
        <family val="1"/>
      </rPr>
      <t xml:space="preserve">       </t>
    </r>
    <r>
      <rPr>
        <sz val="12"/>
        <color rgb="FF000000"/>
        <rFont val="Arial Narrow"/>
        <family val="2"/>
      </rPr>
      <t>Tridentes</t>
    </r>
  </si>
  <si>
    <r>
      <t>-</t>
    </r>
    <r>
      <rPr>
        <sz val="7"/>
        <color rgb="FF000000"/>
        <rFont val="Times New Roman"/>
        <family val="1"/>
      </rPr>
      <t xml:space="preserve">       </t>
    </r>
    <r>
      <rPr>
        <sz val="12"/>
        <color rgb="FF000000"/>
        <rFont val="Arial Narrow"/>
        <family val="2"/>
      </rPr>
      <t>Tijeras</t>
    </r>
  </si>
  <si>
    <r>
      <t>-</t>
    </r>
    <r>
      <rPr>
        <sz val="7"/>
        <color rgb="FF000000"/>
        <rFont val="Times New Roman"/>
        <family val="1"/>
      </rPr>
      <t xml:space="preserve">       </t>
    </r>
    <r>
      <rPr>
        <sz val="12"/>
        <color rgb="FF000000"/>
        <rFont val="Arial Narrow"/>
        <family val="2"/>
      </rPr>
      <t>Guantes Poliester Latex (para uso jardinería o agricultura)</t>
    </r>
  </si>
  <si>
    <r>
      <t>-</t>
    </r>
    <r>
      <rPr>
        <sz val="7"/>
        <color rgb="FF000000"/>
        <rFont val="Times New Roman"/>
        <family val="1"/>
      </rPr>
      <t xml:space="preserve">       </t>
    </r>
    <r>
      <rPr>
        <sz val="12"/>
        <color rgb="FF000000"/>
        <rFont val="Arial Narrow"/>
        <family val="2"/>
      </rPr>
      <t>Regadera</t>
    </r>
  </si>
  <si>
    <r>
      <t>-</t>
    </r>
    <r>
      <rPr>
        <sz val="7"/>
        <color rgb="FF000000"/>
        <rFont val="Times New Roman"/>
        <family val="1"/>
      </rPr>
      <t xml:space="preserve">       </t>
    </r>
    <r>
      <rPr>
        <sz val="12"/>
        <color rgb="FF000000"/>
        <rFont val="Arial Narrow"/>
        <family val="2"/>
      </rPr>
      <t>Balde plástico</t>
    </r>
  </si>
  <si>
    <r>
      <t>-</t>
    </r>
    <r>
      <rPr>
        <sz val="7"/>
        <color rgb="FF000000"/>
        <rFont val="Times New Roman"/>
        <family val="1"/>
      </rPr>
      <t xml:space="preserve">       </t>
    </r>
    <r>
      <rPr>
        <sz val="12"/>
        <color rgb="FF000000"/>
        <rFont val="Arial Narrow"/>
        <family val="2"/>
      </rPr>
      <t>Manguera Jardín x 20 Mts</t>
    </r>
  </si>
  <si>
    <t>Yoyo, trompo, coca (2 de cada uno)</t>
  </si>
  <si>
    <t>TOTAL VESTUARIO ENTREGABLE POR DEMANDA RURAL</t>
  </si>
  <si>
    <t>Nota 1: Único Reconocimiento se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Los elementos adquiridos una única vez en el marco de la ejecución contractual no deben ser objeto de prorrateo en su valor de pago. En caso de daño o avería que afecte su funcionamiento, estos elementos deberán repararse y/o remplazarse y deberán cumplir con las especificaciones técnicas descritas en el Anexo Técnico numeral 6.5, sin embargo, no se contemplarán pagos adicionales por mantenimiento, reposición o ajustes posteriores como parte de este concepto.
Nota 2: Los elementos cuya descripción sea la misma en los diferentes rubros deberán conservar el mismo valor unitario de cotización. En caso de que la Secretaría identifique diferencias en los valores cotizados para elementos con idénticas características, especificaciones o presentación, se tomará como válido el valor unitario más bajo registrado en las cotizaciones presentadas.</t>
  </si>
  <si>
    <t>Nota 1: Único Reconocimiento se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Los elementos adquiridos una única vez en el marco de la ejecución contractual no deben ser objeto de prorrateo en su valor de pago. En consecuencia, si se llegaran a requerir entregas adicionales, el equipo técnico realizará la respectiva revisión y validación de la necesidad, conforme a las condiciones establecidas en el proceso de acogida. Estos elementos se repondrán únicamente cuando sea necesario por daño o avería que afecte su funcionamiento, y deberán cumplir con las especificaciones técnicas descritas en el numeral 6.6. del Anexo Técnico.
Nota 2: Estos elementos hacen parte de la dotación para las áreas de acompañamiento pedagógico y área de actividades colectivas, ítems 12 y 15 del numeral 4.3.2.2 requisitos de las áreas y/o espacios de atención.</t>
  </si>
  <si>
    <t>3. DOTACIÓN ÁREA DE COCINA Y PREPARACIÓN DE ALIMENTOS - ÚNICA RECONOCIMIENTO</t>
  </si>
  <si>
    <r>
      <t>BOTIQUÍN:</t>
    </r>
    <r>
      <rPr>
        <sz val="14"/>
        <color theme="1"/>
        <rFont val="Calibri"/>
        <family val="2"/>
        <scheme val="minor"/>
      </rPr>
      <t xml:space="preserve"> Los elementos contenidos en el botiquín deberán mantenerse completos y en óptimas condiciones de uso. Cada vez que se consuman insumos o materiales, estos deberán ser repuestos de forma inmediata, garantizando la disponibilidad permanente de existencias en los consumibles básicos. 
Se deberán realizar verificaciones periódicas del contenido del botiquín para asegurar que se cumpla con el listado establecido en la normatividad vigente (Resolución 0705 de 2007 y Guía Técnica Colombiana GTC-45 del ICONTEC).</t>
    </r>
  </si>
  <si>
    <t>ELEMENTO DE ASEO INSTITUCIONAL -Dotación de elementos de aseo institucional único reconocimiento se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Los elementos adquiridos una única vez en el marco de la ejecución contractual no deben ser objeto de prorrateo en su valor de pago. En consecuencia, si se llegaran a requerir entregas adicionales, el equipo técnico realizará la respectiva revisión y validación de la necesidad, conforme a las condiciones establecidas en el proceso de acogida. Estos elementos se repondrán únicamente cuando sea necesario por daño o avería que afecte su funcionamiento, y deberán cumplir con las especificaciones técnicas descritas en el numeral 5.3.2.3 del Anexo Técnico.</t>
  </si>
  <si>
    <t>Tomate – Solanum Lycopersicum</t>
  </si>
  <si>
    <t>INSUMOS</t>
  </si>
  <si>
    <t>FERTILIZACIÓN Y CONTROL FITOSANITARIO</t>
  </si>
  <si>
    <t>12. DOTACIÓN PARA LA HUERTA AGROECOLÓGICA VERTICAL</t>
  </si>
  <si>
    <t>•	Extintor multipropósito o tipo ABC.
•	Capacidad: mínimo 10 lbs 
•	Soporte de piso o de pared. En caso de utilizar un soporte de piso, el extintor debe estar visible sin obstáculos para su manipulación. En caso de usar soporte de pared, el extintor deberá ubicarse con una altura máxima de 120 cm contados desde el piso hasta la parte superior del extintor, o una altura mínima de 80 cm contados desde el piso hasta la parte inferior del extintor (ubicado entre 80 cm y 120 cm).  
•	Información sobre la fecha límite para la recarga o el reemplazo.
•	Ubicados en: área de ingreso, área de dormitorios, área de comedor, coordinación u oficinas, área de actividades colectivas. 
Nota 1: Desde la supervisión se revisará la ubicación de los extintores y se podrá solicitar la reubicación de estos según la distribución del inmueble.
Nota 2: En caso de que se suministren extintores nuevos, no se reconocerá el costo de recarga, ya que este servicio viene incluido de fábrica al momento de la compra del equipo nuevo.</t>
  </si>
  <si>
    <t>•	Extintor tipo K (para apagar incendios en servicios de alimentos)
•	Capacidad: mínimo 1,5 Gl. 
•	Soporte de piso o de pared. En caso de utilizar un soporte de piso, el extintor debe estar visible sin obstáculos para su manipulación. En caso de usar soporte de pared, el extintor deberá ubicarse con una altura máxima de 120 cm contados desde el piso hasta la parte superior del extintor, o una altura mínima de 80 cm contados desde el piso hasta la parte inferior del extintor (ubicado entre 80 cm y 120 cm).  
•	Información sobre la fecha límite para la recarga o el reemplazo.
•	Ubicado en el área de cocina.
Nota: En caso de que se suministren  un extintor nuevos, no se reconocerá el costo de recarga, ya que este servicio viene incluido de fábrica al momento de la compra del equipo nuevo.</t>
  </si>
  <si>
    <t>Nota 1: Único Reconocimiento se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Los elementos adquiridos una única vez en el marco de la ejecución contractual no deben ser objeto de prorrateo en su valor de pago. En caso de daño o avería que afecte su funcionamiento, estos elementos deberán repararse y/o remplazarse y deberán cumplir con las especificaciones técnicas descritas en el Anexo Técnico numeral 5.3.2.3, sin embargo, no se contemplarán pagos adicionales por mantenimiento, reposición o ajustes posteriores como parte de este concepto.
Nota 2: Se reconocerá conforme a la propuesta económica presentada y los soportes requeridos en la lista de chequeo. En ningún caso este valor podrá ser superior al valor de la oferta ni a la cantidad de elementos mensuales ofertados. 
Para su acreditación y pago deberá incluirse los siguientes soportes: Documento interno del operador en el cual relaciona los elementos utilizados durante el periodo reportado y/o mes de ejecución, valor unitario y valor total, firmado por el representante legal, Formato establecido por la Secretaria Distrital de la Mujer, donde se relacione la  entrega de elementos de forma diaria o semanal al personal de servicios generales y cocina, conforme a la necesidad presentada por las áreas, con fecha de entrega,  firma de la coordinadora administrativa, firma de quien recibe y firma de la profesional de la Secretaría Distrital de la Mujer y demás documentos establecidos en la lista de chequeo. 
La Secretaría Distrital de la Mujer NO reconocerá elementos que se encuentren preenvasados o reempacados; toda vez que la propuesta económica y el anexo técnico cuenta con las especificaciones para la entrega de estos elementos de forma unitaria. A su vez, se deben garantizar los protocolos de Bioseguridad.
Nota 3: Los elementos cuya descripción sea la misma en los diferentes rubros deberán conservar el mismo valor unitario de cotización. En caso de que la Secretaría identifique diferencias en los valores cotizados para elementos con idénticas características, especificaciones o presentación, se tomará como válido el valor unitario más bajo registrado en las cotizaciones presentadas.</t>
  </si>
  <si>
    <t>Gel antibacterial de uso diario textura suave, diseñado para cuidar, limpiar y desinfectar las manos de manera profunda. 1 litro.</t>
  </si>
  <si>
    <t>Termómetro digital</t>
  </si>
  <si>
    <t>Vasos desechables paquete x 25 UN - 16 onzas</t>
  </si>
  <si>
    <t xml:space="preserve">Nota 1: Para el rubro de elementos para el área de atención básica en salud reconocidos a demanda, se reconocerá el costo de acuerdo con el valor unitario presentado en la oferta económica conforme a los soportes de entrega de acuerdo con lo establecido en la lista de chequeo. En ningún caso se reconocerán valores superiores a los establecidos en la oferta económica del oferente.
Para su acreditación y pago deberá incluirse los siguientes soportes: Documento interno del operador en el cual relaciona los elementos utilizados durante el periodo reportado y/o mes de ejecución, valor unitario y valor total, firmado por el representante legal, Formato establecido por la Secretaria Distrital de la Mujer, donde se relacione la entrega de elementos firmado por la profesional del área, la coordinadora Administrativa y de la profesional de la Secretaría Distrital de la Mujer y demás documentos establecidos en la lista de chequeo.
NOTA 2: Los elementos contenidos en el botiquín deberán mantenerse completos y en óptimas condiciones de uso. Cada vez que se agote, estos deberán ser repuestos de forma inmediata, garantizando la disponibilidad permanente de existencias en los consumibles básicos.  Se deberán realizar verificaciones periódicas del contenido del botiquín para asegurar que se cumpla con el listado establecido en la normatividad vigente (Resolución 0705 de 2007 y Guía Técnica Colombiana GTC-45 del ICONTEC).
NOTA 3:   Los elementos cuya descripción sea la misma en los diferentes rubros deberán conservar el mismo valor unitario de cotización. En caso de que la Secretaría identifique diferencias en los valores cotizados para elementos con idénticas características, especificaciones o presentación, se tomará como válido el valor unitario más bajo registrado en las cotizaciones presentadas.
NOTA 4:   En cuanto al uso de jeringas, cuando el elemento se haya agotado y de ser requerido para una mujer o persona de su sistema familiar, se debe tener en cuenta que, se debe iniciar el proceso de solicitud de jeringas ante la Entidad Administradora de Planes de Beneficio en Salud (EAPB), aun así, cuando no se obtenga una respuesta positiva ante la gestión que haya realizado el equipo interdisciplinario —incluyendo las gestiones adelantadas mediante queja ante la Superintendencia Nacional de Salud, derecho de petición y/o acción de tutela, la Casa Refugio deberá garantizar la disponibilidad del insumo requerido, en el marco de sus responsabilidades de atención integral y garantía de derechos en salud.
</t>
  </si>
  <si>
    <t xml:space="preserve">El insumo estará destinado exclusivamente para la preparación y suministro de medicamentos por vía oral y/o lavados nasales en menores de edad y/o personas adultas que, por condiciones clínicas o diagnósticos específicos, presenten limitaciones para la ingesta directa. Esta disposición tiene como finalidad asegurar la adherencia terapéutica, la continuidad del tratamiento farmacológico prescrito, la prevención de accidentes y la protección del derecho fundamental a la salud.
El área de Gestión, orientación y seguimiento de servicios en salud será responsable de priorizar los casos de acuerdo con la frecuencia de suministro y las particularidades clínicas identificadas, clasificando aquellos de alta demanda del insumo para iniciar oportunamente las gestiones administrativas y la articulación con la EAPB correspondiente.Todas las acciones deberán desarrollarse en observancia de los topes máximos establecidos en el anexo técnico vigente, garantizando criterios de racionalidad, oportunidad y eficiencia en el uso de los recursos disponibles. 
 Nota 5: Todos los productos y elementos relacionados en el presente anexo técnico deberán contar con registro sanitario vigente ante el INVIMA, conforme a la normatividad sanitaria aplicable. </t>
  </si>
  <si>
    <t>Fonendoscopio</t>
  </si>
  <si>
    <t xml:space="preserve">Nota 1: Todos los elementos descritos en la tabla anterior Elementos de dotación para el acompañamiento pedagógico de la Casa Refugio, serán verificados y reconocidos conforme al uso mensual, de acuerdo con las actividades planeadas y desarrolladas por el área responsable.
Nota 2: Se reconocerá el valor unitario presentado en la oferta económica conforme a los soportes de entrega de acuerdo con lo establecido en la lista de chequeo. En ningún caso se reconocerán valores unitarios superiores a los establecidos en la oferta económica del oferente.
Para su acreditación y pago deberá incluirse los siguientes soportes: Documento interno del operador en el cual relaciona los elementos utilizados durante el periodo reportado y/o mes de ejecución, valor unitario y valor total, firmado por el representante legal, Formato establecido por la Secretaria Distrital de la Mujer, donde se relacione la entrega de elementos de forma diaria, semanal o mensual al personal del área, firmado por la coordinadora administrativa y la profesional del área de la Casa Refugio, y  de la profesional de la Secretaría Distrital de la Mujer y demás documentos establecidos en la lista de chequeo.  
NOTA 3:   Los elementos cuya descripción sea la misma en los diferentes rubros deberán conservar el mismo valor unitario de cotización. En caso de que la Secretaría identifique diferencias en los valores cotizados para elementos con idénticas características, especificaciones o presentación, se tomará como válido el valor unitario más bajo registrado en las cotizaciones presentadas.
</t>
  </si>
  <si>
    <t>NOTA 4:     Teniendo en cuenta el alcance de la Estrategia, en el marco del proceso de atención, el contratista a través del equipo interdisciplinario deberá realizar la gestión para que, al ingreso y luego de la valoración del área de pedagogía, se identifique la posibilidad de articular con redes de apoyo familiares, sociales o institucionales el acceso a los útiles e insumos escolares que se requieran para la continuidad de las actividades académicas y/o de formación tanto para la mujer como para sus hijos e hijas.
NOTA 5: Es importante utilizar los ele  mentos de papelería mencionados en este Anexo Técnico para el desarrollo de las actividades colectivas, por lo cual deberán ser contemplados desde el diseño de las metodologías a implementar en estas actividades, propendiendo por el uso de la creatividad y el aprendizaje activo de las personas acogidas.</t>
  </si>
  <si>
    <t>REFRIGERADOR INDUSTRIAL VERTICAL SENCILLO O UNA PUERTA</t>
  </si>
  <si>
    <t>CONGELADOR INDUSTRIAL VERTICAL SENCILLO O UNA PUERTA</t>
  </si>
  <si>
    <t xml:space="preserve"> -	Capacidad: 650 litros.
-	Material: acero inoxidable interior y exterior.
-	Entrepaños lisos, sin huecos u orificios.  
-	Dimensiones máximas aproximadas: 203 cm a 211 cm x 68 cm a 75 cm x 84 cm a 87 cm (Alto, Ancho y Fondo)
-	Sistema de una puerta o ala de acero inoxidable.
-	Control digital de temperatura/termostato en el frente.
-	Base sobre rodachines.
Nota: En caso de no contar con entrepaños sin huecos u orificios, el operador deberá asegurar con bandejas u otros mecanismos que no haya contaminación cruzada entre alimentos. Durante su uso se deberá mantener un rango de  temperaturas de 0ºC a 4ºC.</t>
  </si>
  <si>
    <t xml:space="preserve"> -	Rango de temperaturas: -13°C a -18°C
-	Sistema No-Frost. 
-	Capacidad: 650 litros.
-	Material: acero inoxidable interior y exterior.
-	Entrepaños lisos, sin huecos u orificios.  
-	Dimensiones máximas aproximadas: 203 cm a 211 cm x 68 cm a 75 cm x 83 cm a 87 cm (Alto, Ancho y Fondo)
-	Sistema de una puerta o ala de acero inoxidable.
-	Control digital de temperatura/termostato en el frente. 
-	Base sobre rodachines.
Nota: En caso de no contar con entrepaños sin huecos u orificios, el operador deberá asegurar con bandejas u otros mecanismos que no haya contaminación cruzada entre alimentos.</t>
  </si>
  <si>
    <r>
      <rPr>
        <sz val="12"/>
        <color rgb="FF000000"/>
        <rFont val="Arial Narrow"/>
        <family val="2"/>
      </rPr>
      <t xml:space="preserve"> </t>
    </r>
    <r>
      <rPr>
        <sz val="14"/>
        <color theme="1"/>
        <rFont val="Calibri"/>
        <family val="2"/>
        <scheme val="minor"/>
      </rPr>
      <t>-</t>
    </r>
    <r>
      <rPr>
        <sz val="7"/>
        <color rgb="FF000000"/>
        <rFont val="Times New Roman"/>
        <family val="1"/>
      </rPr>
      <t xml:space="preserve">       </t>
    </r>
    <r>
      <rPr>
        <sz val="12"/>
        <color rgb="FF000000"/>
        <rFont val="Arial Narrow"/>
        <family val="2"/>
      </rPr>
      <t xml:space="preserve">Plástico invernadero de calibre 7 y 8 por 20 metros  </t>
    </r>
  </si>
  <si>
    <t>Sulfato (Bolsa por 500 gramos) 
Nota: En caso de ser requerido</t>
  </si>
  <si>
    <t>Magnesio(Bolsa por 500 gramos)
Nota: En caso de ser requerido</t>
  </si>
  <si>
    <t>Calcio (Bolsa por 500 gramos)
Nota: En caso de ser requerido</t>
  </si>
  <si>
    <t xml:space="preserve">TOTAL ESTIMADO ALOJAMIENTO MES </t>
  </si>
  <si>
    <t xml:space="preserve">MATERIALES O INSUMOS DE MANTENIMIENTO HUERTA AGROECOLÓGICA  (Detalle Hoja de Cálculo: 7. Huerta Agroecológic) </t>
  </si>
  <si>
    <t>Lápices rojos – caja x12 ideales para marcar, corregir y resaltar textos y trabajos escolares.</t>
  </si>
  <si>
    <t>Jabón Quirúrgico Clorhexidina Gluconato 4% (galón).120 ML
Nota: Registro INVIMA</t>
  </si>
  <si>
    <t>ALCOHOL ANTISÉPTICO FRASCO POR 350 ml</t>
  </si>
  <si>
    <t>Alcohol antiséptico frasco por 350 ml</t>
  </si>
  <si>
    <t>CUADERNOS RAYADOS x 100 HOJAS</t>
  </si>
  <si>
    <t>30 unidades (Este elemento se entregará de forma diaria y por unidades, de acuerdo con las necesidades de uso)</t>
  </si>
  <si>
    <t>30 unidades (1 a 12 libras)  (Este elemento se entregará de forma diaria y por unidades, de acuerdo con las necesidades de uso)</t>
  </si>
  <si>
    <t>30 unidades (12 a 16 libras)  (Este elemento se entregará de forma diaria y por unidades, de acuerdo con las necesidades de uso)</t>
  </si>
  <si>
    <t>30 unidades (16 a 28 libras)  (Este elemento se entregará de forma diaria y por unidades, de acuerdo con las necesidades de uso)</t>
  </si>
  <si>
    <t>30 unidades (22 a 27 libras)  (Este elemento se entregará de forma diaria y por unidades, de acuerdo con las necesidades de uso)</t>
  </si>
  <si>
    <t>30 unidades (más de 27 libras)  (Este elemento se entregará de forma diaria y por unidades, de acuerdo con las necesidades de uso)</t>
  </si>
  <si>
    <t xml:space="preserve">1. DOTACIÓN DE ÁREA DE INGRESO: </t>
  </si>
  <si>
    <t xml:space="preserve">2. DOTACIÓN DE ÁREA DE COMEDOR: </t>
  </si>
  <si>
    <t>10. DOTACIÓN PARA EL USO DE LAS PROFESIONES DE CADA UNA DE LAS ÁREAS DE ATENCIÓN Y ÁREA DE COORDINACIÓN:</t>
  </si>
  <si>
    <t>Compostaje o lombricompuesto (Bulto) 40 KILOS</t>
  </si>
  <si>
    <t xml:space="preserve">Cascarilla de arroz cantidad 1 kilos </t>
  </si>
  <si>
    <t xml:space="preserve">Abonos orgánico liquido  1 litro </t>
  </si>
  <si>
    <t>Biopesticidas 1 litro</t>
  </si>
  <si>
    <t>Extracto neem  1 litro</t>
  </si>
  <si>
    <t>Microorganismos eficientes EMS  1 litro</t>
  </si>
  <si>
    <t>13. DOTACIÓN ÁREAS COMUNES:</t>
  </si>
  <si>
    <t>PRESUPUESTO 2026</t>
  </si>
  <si>
    <t>COSTO UNITARIO MÁXIMO (Incluido Iva)</t>
  </si>
  <si>
    <t>FORMULA DE INICIO COSTO UNITARIO MÁXIMO</t>
  </si>
  <si>
    <t xml:space="preserve">OTROS GASTOS - RECONOCIDO A DEMANDA DE LA CASA REFUGIO (Medicamentos, Gastos de servicios Médicos, Gastos de servicios notariales, Gastos para Procesos Académicos y de Formación Ocupacional, Gastos para la Gestión Laboral) ITEM DEFINIDO POR LA SECRETARIA DISTRITAL DE LA MUJER. NO OFERTAR (VER ANEXO TÉCNICO NUMERAL 6.7 - VER NOTA 8) </t>
  </si>
  <si>
    <t xml:space="preserve">BOLSA DE RECURSOS PARA ATENDER EMERGENCIAS ITEM DEFINIDO POR LA SECRETARIA DISTRITAL DE LA MUJER. NO OFERTAR (VER ANEXO TÉCNICO NUMERAL 7 -  - VER NOTA 8) </t>
  </si>
  <si>
    <t>COSTO UNITARIO MÁXIMO (incluido Iva)</t>
  </si>
  <si>
    <t>ELEMENTOS PARA EL ÁREA DE ORIENTACIÓN, GESTIÓN Y SEGUIMIENTO 
DE SERVICIOS EN SALUD POR CADA CASA REFUGIO - Único Reconocimiento se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Estos elementos corresponden a la dotación inicial o a la implementación básica requerida para el inicio y adecuado desarrollo de las actividades operativas del servicio. En este sentido, serán reconocidos por una sola vez durante el primer periodo de ejecución del contrato, contado a partir de la suscripción del acta de inicio, y no serán objeto de prorrateo en su valor de pago, en razón a que no constituyen bienes de consumo recurrente. En caso de presentarse daño, deterioro o avería que afecte su funcionamiento, dichos elementos deberán ser reparados o reemplazados por el operador, garantizando el cumplimiento de las especificaciones técnicas establecidas en el Anexo Técnico; no obstante, no se reconocerán pagos adicionales por concepto de mantenimiento, reposición o ajustes posteriores, en la medida en que estos riesgos hacen parte de la adecuada ejecución del contrato.</t>
  </si>
  <si>
    <t>ELEMENTOS DE PAPELERÍA PARA EL ÁREA DE ACOMPAÑAMIENTO PEDAGÓGICO RECONOCIDOS A DEMANDA - Único Reconocimiento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Estos elementos corresponden a la dotación inicial o a la implementación básica requerida para el inicio y adecuado desarrollo de las actividades operativas del servicio. En este sentido, serán reconocidos por una sola vez durante el primer periodo de ejecución del contrato, contado a partir de la suscripción del acta de inicio, y no serán objeto de prorrateo en su valor de pago, en razón a que no constituyen bienes de consumo recurrente. En caso de presentarse daño, deterioro o avería que afecte su funcionamiento, dichos elementos deberán ser reparados o reemplazados por el operador, garantizando el cumplimiento de las especificaciones técnicas establecidas en el Anexo Técnico; no obstante, no se reconocerán pagos adicionales por concepto de mantenimiento, reposición o ajustes posteriores, en la medida en que estos riesgos hacen parte de la adecuada ejecución del contrato.</t>
  </si>
  <si>
    <t>VALOR TOTAL FUNCIONAMIENTO ESTIMADO PARA UNA CASA REFUGIO MODALIDAD RURAL (PRIMER MES)
(Incluido todos los impuestos, tasas, contribuciones de carácter nacional legales en que pueda incurrir el futuro contratista para la ejecución del contrato)</t>
  </si>
  <si>
    <t>VALOR TOTAL FUNCIONAMIENTO ESTIMADO MES PARA UNA CASA REFUGIO MODALIDAD RURAL  (SEGUNDO MES EN ADELANTE)
(Incluido todos los impuestos, tasas, contribuciones de carácter nacional legales en que pueda incurrir el futuro contratista para la ejecución del contrato)</t>
  </si>
  <si>
    <t>ÁREA DE ORIENTACIÓN, GESTIÓN Y SEGUIMIENTO 
DE SERVICIOS EN SALUD</t>
  </si>
  <si>
    <t>8. La Secretaría Distrital de la Mujer incluye el valor estimado de los recursos correspondientes a los rubros OTROS GASTOS - RECONOCIDO A DEMANDA DE LA CASA REFUGIO (Medicamentos, Gastos de servicios Médicos, Gastos de servicios notariales, Gastos para Procesos Académicos y de Formación Ocupacional, Gastos para la Gestión Laboral) por un valor de ($195.000) y BOLSA DE RECURSOS PARA ATENDER EMERGENCIAS por un valor de ($742.000), para efectos de tenerlos en cuenta como parte del VALOR TOTAL FUNCIONAMIENTO ESTIMADO MES PARA UNA CASA REFUGIO.</t>
  </si>
  <si>
    <t>Elementos 3. Orientación en salud 4. Elementos de Papelería y 5. Aseo Institucional único reconocimiento</t>
  </si>
  <si>
    <t>COSTO UNITARIO OFERTADO REDONDEADO</t>
  </si>
  <si>
    <t>COSTO UNITARIO OFERTADO (incluido Iva)</t>
  </si>
  <si>
    <t>COSTO MÁXIMO ASISTENCIA ALIMENTARIA</t>
  </si>
  <si>
    <r>
      <t>TOTAL ESTIMADO ASISTENCIA ALIMENTARIA -</t>
    </r>
    <r>
      <rPr>
        <b/>
        <sz val="14"/>
        <color rgb="FFFF0000"/>
        <rFont val="Calibri"/>
        <family val="2"/>
      </rPr>
      <t xml:space="preserve"> VER VALOR MÁXIMO FILA 58 A 70</t>
    </r>
  </si>
  <si>
    <t>COSTO OFERTADO (incluido Iva)</t>
  </si>
  <si>
    <t>COSTO TOTAL  OFERTADO (incluido Iva)</t>
  </si>
  <si>
    <t>ELEMENTOS ÚNICO RECONOCIMIENTO 3. ORIENTACIÓN EN SALUD, 4. ELEMENTOS DE PAPELERÍA, 5. ASEO INSTITUCIONAL -  (VER NOTA 13) (VER ANEXO TÉCNICO NUMERAL 6.5, 6.6, 5.3.2.3 y 5.3.2.2) 
(Detalle Hoja de Cálculo: 3. Orientación en salud, 4. Elementos Papelería, 5 Aseo Institucional y 6 Dotación)</t>
  </si>
  <si>
    <t>4. En el presente proceso se debe estimar el valor mensual de la operación de una Casa Refugio por cada rubro. Para tal efecto, debe diligenciarse únicamente el valor unitario en cada ítem y en todas las hojas de cálculo. Por ningún motivo se debe incluir información en las celdas no sombreadas. En caso que la Secretaría de la Mujer evidencie que fueron modificadas las celdas no sombreadas, prevalecerá el cálculo de la Secretaría de la Mujer.</t>
  </si>
  <si>
    <t>13. Los ítems de pago 3. Orientación en salud, 4. Elementos de Papelería, 5. Aseo Institucional -incluyen algunos elementos que serán reconocidos como única vez  los cuales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Los elementos adquiridos una única vez en el marco de la ejecución contractual no deben ser objeto de prorrateo en su valor de pago. En caso de daño o avería que afecte su funcionamiento, estos elementos deberán repararse y/o remplazarse y deberán cumplir con las especificaciones técnicas descritas en el Anexo Técnico, sin embargo, no se contemplarán pagos adicionales por mantenimiento, reposición o ajustes posteriores como parte de este concepto.</t>
  </si>
  <si>
    <t>COSTO UNITARIO OFERTADO (Incluido Iva)</t>
  </si>
  <si>
    <t>COSTO TOTAL OFERTADO (Incluido Iva)</t>
  </si>
  <si>
    <t>COSTO TOTAL MÁXIMO (Incluido Iva)</t>
  </si>
  <si>
    <t>ANEXO DE OFERTA ECONÓMICA LOTE 2 MODALIDAD RURAL - HOJA 3. ELEMENTOS PARA EL ÁREA DE ORIENTACIÓN, GESTIÓN Y SEGUIMIENTO  - ÚNICO RECONOCIMIENTO
DE SERVICIOS EN SALUD POR CASA REFUGIO</t>
  </si>
  <si>
    <t xml:space="preserve">ANEXO DE OFERTA ECONÓMICA LOTE 2 MODALIDAD RURAL - HOJA 4. ELEMENTOS DE PAPELERÍA PARA EL ÁREA DE ACOMPAÑAMIENTO PEDAGÓGICO RECONOCIDOS A DEMANDA ELEMENTOS DE DOTACIÓN PARA ESPACIOS SOCIALES, INTEGRACIÓN O RECREACIÓN </t>
  </si>
  <si>
    <t>ANEXO DE OFERTA ECONÓMICA LOTE 2 MODALIDAD RURAL - HOJA 1.  ELEMENTOS DE HIGIENE Y ASEO PERSONAL ENTREGADOS POR DEMANDA Y OTROS  ELEMENTOS DE HIGIENE Y ASEO PERSONAL RECONOCIDOS A DEMANDA</t>
  </si>
  <si>
    <t>ANEXO DE OFERTA ECONÓMICA LOTE 2 MODALIDAD RURAL - HOJA 2. VESTUARIO BÁSICO PARA MUJERES ACOGIDAS Y SUS SISTEMAS FAMILIARES RECONOCIDO 
A DEMANDA POR CASA REFUGIO</t>
  </si>
  <si>
    <t>ANEXO DE OFERTA ECONÓMICA LOTE 2 MODALIDAD RURAL -HOJA 3. ELEMENTOS PARA EL ÁREA DE ORIENTACIÓN, GESTIÓN Y SEGUIMIENTO 
DE SERVICIOS EN SALUD POR CASA REFUGIO</t>
  </si>
  <si>
    <t>ANEXO DE OFERTA ECONÓMICA LOTE 2 MODALIDAD RURAL - HOJA 4. ELEMENTOS DE PAPELERÍA PARA EL ÁREA DE ACOMPAÑAMIENTO PEDAGÓGICO RECONOCIDOS A DEMANDA ELEMENTOS DE DOTACIÓN PARA ESPACIOS SOCIALES, INTEGRACIÓN O RECREACIÓN   - ÚNICO RECONOCIMIENTO</t>
  </si>
  <si>
    <t>ANEXO DE OFERTA ECONÓMICA LOTE 2 MODALIDAD RURAL - HOJA 5. DOTACIÓN DE ELEMENTOS DE ASEO INSTITUCIONAL</t>
  </si>
  <si>
    <t>ANEXO DE OFERTA ECONÓMICA LOTE 2 MODALIDAD RURAL- HOJA 5. DOTACIÓN DE ELEMENTOS DE ASEO INSTITUCIONAL  - ÚNICO RECONOCIMIENTO</t>
  </si>
  <si>
    <t>ANEXO DE OFERTA ECONÓMICA LOTE 2 MODALIDAD RURAL - HOJA 6. DOTACIÓN</t>
  </si>
  <si>
    <t>ANEXO DE OFERTA ECONÓMICA LOTE 2 MODALIDAD RURAL - HOJA 7. MATERIALES E INSUMOS PARA EL DESARROLLO DE ACTIVIDADES DE SIEMBRA, MANTENIMIENTO Y COSECHA EN LA HUERTA AGROECOLÓGICA RECONOCIDOS A DEMANDA - SISTEMA PISO</t>
  </si>
  <si>
    <t>ANEXO DE OFERTA ECONÓMICA LOTE 2 MODALIDAD RURAL</t>
  </si>
  <si>
    <t>15. Para la presentación de la oferta económica, el proponente deberá consultar el documento de Estudio Previo, especialmente el numeral 5.6. Evaluación de la Oferta Económica (Lote 1 – Modalidad Integral y Lote 2 – Modalidad Rural), sin perjuicio de la revisión integral de todo el documento, así como de las demás condiciones, requisitos y notas aclaratorias allí contenidas, de las cuales se presentan algunas a continuación:</t>
  </si>
  <si>
    <r>
      <rPr>
        <b/>
        <sz val="14"/>
        <color theme="1"/>
        <rFont val="Calibri"/>
        <family val="2"/>
        <scheme val="minor"/>
      </rPr>
      <t>NOTA 2:</t>
    </r>
    <r>
      <rPr>
        <sz val="14"/>
        <color theme="1"/>
        <rFont val="Calibri"/>
        <family val="2"/>
        <scheme val="minor"/>
      </rPr>
      <t xml:space="preserve"> En este sentido, se precisa que el valor estimado para la Modalidad Rural es diferente al de la Modalidad Integral, en razón a las particularidades operativas, logísticas y de cobertura propias de cada modalidad. En el evento en que el proponente presente oferta para dos (2) casas del Lote 1 (Modalidad Integral) y una (1) casa del Lote 2 (Modalidad Rural), deberá garantizar la uniformidad en los valores unitarios ofertados para aquellos bienes, insumos o elementos cuya descripción técnica, especificaciones y características sean equivalentes. En consecuencia, los precios ofertados para dichos ítems deberán ser idénticos en todas las ofertas presentadas, independientemente del lote al que correspondan. El incumplimiento de esta condición se considerará una inconsistencia en la oferta económica y dará lugar al rechazo de la(s) oferta(s) en la(s) que se evidencie la diferencia de valores, de conformidad con los principios de selección objetiva, transparencia y economía.</t>
    </r>
  </si>
  <si>
    <r>
      <rPr>
        <b/>
        <sz val="14"/>
        <rFont val="Calibri"/>
        <family val="2"/>
        <scheme val="minor"/>
      </rPr>
      <t>NOTA 3:</t>
    </r>
    <r>
      <rPr>
        <sz val="14"/>
        <rFont val="Calibri"/>
        <family val="2"/>
        <scheme val="minor"/>
      </rPr>
      <t xml:space="preserve"> En el evento en que el proponente presente oferta para dos (2) casas del Lote 1 (Modalidad Integral), deberá garantizar la uniformidad en los valores unitarios ofertados para aquellos bienes, insumos o elementos cuya descripción técnica, especificaciones y características sean equivalentes. En consecuencia, los precios ofertados para dichos ítems deberán ser idénticos en todas las ofertas presentadas. El incumplimiento de esta condición se considerará una inconsistencia en la oferta económica y dará lugar al rechazo de la(s) oferta(s) en la(s) que se evidencie la diferencia de valores, de conformidad con los principios de selección objetiva, transparencia y economía.</t>
    </r>
  </si>
  <si>
    <r>
      <rPr>
        <b/>
        <sz val="14"/>
        <rFont val="Calibri"/>
        <family val="2"/>
        <scheme val="minor"/>
      </rPr>
      <t>NOTA 4:</t>
    </r>
    <r>
      <rPr>
        <sz val="14"/>
        <rFont val="Calibri"/>
        <family val="2"/>
        <scheme val="minor"/>
      </rPr>
      <t xml:space="preserve"> En el evento en que el proponente presente oferta para una (1) casa del Lote 1 (Modalidad Integral) y una (1) casa del Lote 2 (Modalidad Rural), deberá garantizar la uniformidad en los valores unitarios ofertados para aquellos bienes, insumos o elementos cuya descripción técnica, especificaciones y características sean equivalentes.  En consecuencia, los precios ofertados para dichos ítems deberán ser idénticos en todas las ofertas presentadas, independientemente del lote al que correspondan. El incumplimiento de esta condición se considerará una inconsistencia en la oferta económica y dará lugar al rechazo de la(s) oferta(s) en la(s) que se evidencie la diferencia de valores, de conformidad con los principios de selección objetiva, transparencia y economía.</t>
    </r>
  </si>
  <si>
    <t>14. Los elementos cuya descripción sea la misma en los diferentes rubros deberán conservar el mismo valor unitario.</t>
  </si>
  <si>
    <r>
      <rPr>
        <b/>
        <sz val="14"/>
        <rFont val="Calibri"/>
        <family val="2"/>
        <scheme val="minor"/>
      </rPr>
      <t xml:space="preserve">NOTA 1: </t>
    </r>
    <r>
      <rPr>
        <sz val="14"/>
        <rFont val="Calibri"/>
        <family val="2"/>
        <scheme val="minor"/>
      </rPr>
      <t>EL VALOR TOTAL FUNCIONAMIENTO ESTIMADO MES PARA UNA CASA REFUGIO SE ESTABLECERÁ DE CONFORMIDAD CON LA MODALIDAD CORRESPONDIENTE (MODALIDAD INTEGRAL-MODALIDAD RURAL) contempla la integralidad de los costos asociados a la puesta en marcha y operación de la Casa Refugio, incluyendo los gastos de administración.</t>
    </r>
  </si>
  <si>
    <r>
      <rPr>
        <b/>
        <sz val="18"/>
        <rFont val="Calibri"/>
        <family val="2"/>
      </rPr>
      <t>Objeto:</t>
    </r>
    <r>
      <rPr>
        <sz val="18"/>
        <rFont val="Calibri"/>
        <family val="2"/>
      </rPr>
      <t xml:space="preserve"> LOTE 2 MODALIDAD RURAL - Prestar el servicio integral para la puesta en marcha y funcionamiento de la Modalidad Rural de las Casas Refugio para la atención a mujeres rurales y/o campesinas víctimas de violencias y sus personas a cargo, de acuerdo con las características técnicas descritas en el Anexo Técnico y las normas vigentes que regulan la materia.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</si>
</sst>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0_-;\-&quot;$&quot;* #,##0_-;_-&quot;$&quot;* &quot;-&quot;??_-;_-@_-"/>
    <numFmt numFmtId="166" formatCode="_-&quot;$&quot;* #,##0_-;\-&quot;$&quot;* #,##0_-;_-&quot;$&quot;* &quot;-&quot;_-;_-@_-"/>
    <numFmt numFmtId="167" formatCode="0.0"/>
    <numFmt numFmtId="168" formatCode="_-* #,##0.00\ _€_-;\-* #,##0.00\ _€_-;_-* &quot;-&quot;??\ _€_-;_-@_-"/>
    <numFmt numFmtId="169" formatCode="_(&quot;$&quot;\ * #,##0.00_);_(&quot;$&quot;\ * \(#,##0.00\);_(&quot;$&quot;\ * &quot;-&quot;??_);_(@_)"/>
    <numFmt numFmtId="170" formatCode="_(* #.##0.00_);_(* \(#.##0.00\);_(* &quot;-&quot;??_);_(@_)"/>
    <numFmt numFmtId="171" formatCode="_-\$* #,##0.00_-;&quot;-$&quot;* #,##0.00_-;_-\$* \-??_-;_-@_-"/>
    <numFmt numFmtId="172" formatCode="_([$$-240A]\ * #,##0.0_);_([$$-240A]\ * \(#,##0.0\);_([$$-240A]\ * &quot;-&quot;??_);_(@_)"/>
    <numFmt numFmtId="173" formatCode="_-&quot;$&quot;\ * #,##0_-;\-&quot;$&quot;\ * #,##0_-;_-&quot;$&quot;\ * &quot;-&quot;??_-;_-@_-"/>
    <numFmt numFmtId="174" formatCode="#,##0.0;\-#,##0.0"/>
  </numFmts>
  <fonts count="45">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4"/>
      <name val="Calibri"/>
      <family val="2"/>
    </font>
    <font>
      <b/>
      <sz val="16"/>
      <name val="Calibri"/>
      <family val="2"/>
    </font>
    <font>
      <sz val="18"/>
      <name val="Calibri"/>
      <family val="2"/>
    </font>
    <font>
      <b/>
      <sz val="14"/>
      <name val="Calibri"/>
      <family val="2"/>
    </font>
    <font>
      <sz val="14"/>
      <color rgb="FFFF0000"/>
      <name val="Calibri"/>
      <family val="2"/>
    </font>
    <font>
      <b/>
      <sz val="14"/>
      <name val="Calibri"/>
      <family val="2"/>
      <scheme val="minor"/>
    </font>
    <font>
      <sz val="14"/>
      <name val="Calibri"/>
      <family val="2"/>
      <scheme val="minor"/>
    </font>
    <font>
      <b/>
      <sz val="24"/>
      <name val="Calibri"/>
      <family val="2"/>
      <scheme val="minor"/>
    </font>
    <font>
      <b/>
      <sz val="16"/>
      <name val="Calibri"/>
      <family val="2"/>
      <scheme val="minor"/>
    </font>
    <font>
      <sz val="14"/>
      <color theme="1"/>
      <name val="Calibri"/>
      <family val="2"/>
      <scheme val="minor"/>
    </font>
    <font>
      <b/>
      <sz val="12"/>
      <color rgb="FFFF0000"/>
      <name val="Calibri"/>
      <family val="2"/>
      <scheme val="minor"/>
    </font>
    <font>
      <sz val="14"/>
      <color rgb="FF000000"/>
      <name val="Calibri"/>
      <family val="2"/>
      <scheme val="minor"/>
    </font>
    <font>
      <sz val="12"/>
      <name val="Calibri"/>
      <family val="2"/>
      <scheme val="minor"/>
    </font>
    <font>
      <b/>
      <sz val="12"/>
      <name val="Calibri"/>
      <family val="2"/>
      <scheme val="minor"/>
    </font>
    <font>
      <b/>
      <sz val="12"/>
      <color rgb="FFFF99FF"/>
      <name val="Calibri"/>
      <family val="2"/>
      <scheme val="minor"/>
    </font>
    <font>
      <sz val="24"/>
      <name val="Calibri"/>
      <family val="2"/>
      <scheme val="minor"/>
    </font>
    <font>
      <b/>
      <sz val="14"/>
      <color rgb="FF000000"/>
      <name val="Calibri"/>
      <family val="2"/>
      <scheme val="minor"/>
    </font>
    <font>
      <b/>
      <sz val="14"/>
      <color theme="1"/>
      <name val="Calibri"/>
      <family val="2"/>
      <scheme val="minor"/>
    </font>
    <font>
      <b/>
      <sz val="14"/>
      <color rgb="FFFF0000"/>
      <name val="Calibri"/>
      <family val="2"/>
      <scheme val="minor"/>
    </font>
    <font>
      <b/>
      <sz val="18"/>
      <name val="Calibri"/>
      <family val="2"/>
    </font>
    <font>
      <b/>
      <u/>
      <sz val="14"/>
      <name val="Calibri (Cuerpo)"/>
    </font>
    <font>
      <sz val="9"/>
      <color indexed="81"/>
      <name val="Tahoma"/>
      <family val="2"/>
    </font>
    <font>
      <sz val="11"/>
      <color theme="1"/>
      <name val="Calibri"/>
      <family val="2"/>
    </font>
    <font>
      <sz val="11"/>
      <color rgb="FF000000"/>
      <name val="Calibri"/>
      <family val="2"/>
    </font>
    <font>
      <sz val="10"/>
      <name val="Arial"/>
      <family val="2"/>
    </font>
    <font>
      <b/>
      <sz val="12"/>
      <name val="Calibri"/>
      <family val="2"/>
    </font>
    <font>
      <sz val="14"/>
      <name val="Calibri (Cuerpo)"/>
    </font>
    <font>
      <sz val="11"/>
      <color indexed="8"/>
      <name val="Calibri"/>
      <family val="2"/>
    </font>
    <font>
      <sz val="11"/>
      <name val="Calibri"/>
      <family val="2"/>
    </font>
    <font>
      <sz val="7"/>
      <color rgb="FF000000"/>
      <name val="Times New Roman"/>
      <family val="1"/>
    </font>
    <font>
      <sz val="12"/>
      <color rgb="FF000000"/>
      <name val="Arial Narrow"/>
      <family val="2"/>
    </font>
    <font>
      <sz val="12"/>
      <color rgb="FFFF0000"/>
      <name val="Calibri"/>
      <family val="2"/>
      <scheme val="minor"/>
    </font>
    <font>
      <b/>
      <sz val="14"/>
      <color rgb="FFFF0000"/>
      <name val="Calibri"/>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CC99FF"/>
        <bgColor indexed="64"/>
      </patternFill>
    </fill>
    <fill>
      <patternFill patternType="solid">
        <fgColor theme="0" tint="-0.14999847407452621"/>
        <bgColor indexed="64"/>
      </patternFill>
    </fill>
    <fill>
      <patternFill patternType="solid">
        <fgColor theme="7"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84">
    <xf numFmtId="0" fontId="0" fillId="0" borderId="0"/>
    <xf numFmtId="43" fontId="11" fillId="0" borderId="0"/>
    <xf numFmtId="44" fontId="11" fillId="0" borderId="0"/>
    <xf numFmtId="0" fontId="10" fillId="0" borderId="0"/>
    <xf numFmtId="43" fontId="10" fillId="0" borderId="0" applyFont="0" applyFill="0" applyBorder="0" applyAlignment="0" applyProtection="0"/>
    <xf numFmtId="164" fontId="10" fillId="0" borderId="0" applyFont="0" applyFill="0" applyBorder="0" applyAlignment="0" applyProtection="0"/>
    <xf numFmtId="166" fontId="10" fillId="0" borderId="0" applyFont="0" applyFill="0" applyBorder="0" applyAlignment="0" applyProtection="0"/>
    <xf numFmtId="44" fontId="9" fillId="0" borderId="0" applyFont="0" applyFill="0" applyBorder="0" applyAlignment="0" applyProtection="0"/>
    <xf numFmtId="9" fontId="11" fillId="0" borderId="0" applyFont="0" applyFill="0" applyBorder="0" applyAlignment="0" applyProtection="0"/>
    <xf numFmtId="0" fontId="8" fillId="0" borderId="0"/>
    <xf numFmtId="0" fontId="34" fillId="0" borderId="0"/>
    <xf numFmtId="43" fontId="35" fillId="0" borderId="0" applyFont="0" applyFill="0" applyBorder="0" applyAlignment="0" applyProtection="0"/>
    <xf numFmtId="41" fontId="8" fillId="0" borderId="0" applyFont="0" applyFill="0" applyBorder="0" applyAlignment="0" applyProtection="0"/>
    <xf numFmtId="0" fontId="35" fillId="0" borderId="0"/>
    <xf numFmtId="9" fontId="35" fillId="0" borderId="0" applyFont="0" applyFill="0" applyBorder="0" applyAlignment="0" applyProtection="0"/>
    <xf numFmtId="9" fontId="8" fillId="0" borderId="0" applyFont="0" applyFill="0" applyBorder="0" applyAlignment="0" applyProtection="0"/>
    <xf numFmtId="44" fontId="8" fillId="0" borderId="0" applyFont="0" applyFill="0" applyBorder="0" applyAlignment="0" applyProtection="0"/>
    <xf numFmtId="164" fontId="8"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6" fillId="0" borderId="0"/>
    <xf numFmtId="43" fontId="6" fillId="0" borderId="0" applyFont="0" applyFill="0" applyBorder="0" applyAlignment="0" applyProtection="0"/>
    <xf numFmtId="9" fontId="6" fillId="0" borderId="0" applyFont="0" applyFill="0" applyBorder="0" applyAlignment="0" applyProtection="0"/>
    <xf numFmtId="41" fontId="6" fillId="0" borderId="0" applyFont="0" applyFill="0" applyBorder="0" applyAlignment="0" applyProtection="0"/>
    <xf numFmtId="164" fontId="6" fillId="0" borderId="0" applyFont="0" applyFill="0" applyBorder="0" applyAlignment="0" applyProtection="0"/>
    <xf numFmtId="0" fontId="35" fillId="0" borderId="0"/>
    <xf numFmtId="0" fontId="5" fillId="0" borderId="0"/>
    <xf numFmtId="0" fontId="39" fillId="0" borderId="0"/>
    <xf numFmtId="168" fontId="36" fillId="0" borderId="0" applyFill="0" applyBorder="0" applyAlignment="0" applyProtection="0"/>
    <xf numFmtId="164" fontId="5" fillId="0" borderId="0" applyFont="0" applyFill="0" applyBorder="0" applyAlignment="0" applyProtection="0"/>
    <xf numFmtId="0" fontId="11" fillId="0" borderId="0"/>
    <xf numFmtId="0" fontId="11" fillId="0" borderId="0"/>
    <xf numFmtId="0" fontId="40" fillId="0" borderId="0">
      <alignment vertical="center"/>
    </xf>
    <xf numFmtId="170" fontId="35" fillId="0" borderId="0">
      <alignment vertical="top"/>
      <protection locked="0"/>
    </xf>
    <xf numFmtId="166" fontId="35" fillId="0" borderId="0">
      <alignment vertical="top"/>
      <protection locked="0"/>
    </xf>
    <xf numFmtId="171" fontId="39" fillId="0" borderId="0" applyFill="0" applyBorder="0" applyAlignment="0" applyProtection="0"/>
    <xf numFmtId="0" fontId="36" fillId="0" borderId="0">
      <protection locked="0"/>
    </xf>
    <xf numFmtId="168" fontId="5" fillId="0" borderId="0" applyFont="0" applyFill="0" applyBorder="0" applyAlignment="0" applyProtection="0"/>
    <xf numFmtId="169" fontId="35" fillId="0" borderId="0">
      <alignment vertical="top"/>
      <protection locked="0"/>
    </xf>
    <xf numFmtId="164" fontId="40" fillId="0" borderId="0" applyFont="0" applyFill="0" applyBorder="0" applyAlignment="0" applyProtection="0"/>
    <xf numFmtId="172" fontId="11" fillId="0" borderId="0"/>
    <xf numFmtId="172" fontId="11" fillId="0" borderId="0"/>
    <xf numFmtId="172" fontId="5" fillId="0" borderId="0"/>
    <xf numFmtId="0" fontId="11" fillId="0" borderId="0"/>
    <xf numFmtId="0" fontId="5" fillId="0" borderId="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11" fillId="0" borderId="0" applyFont="0" applyFill="0" applyBorder="0" applyAlignment="0" applyProtection="0"/>
    <xf numFmtId="9" fontId="35" fillId="0" borderId="0" applyFont="0" applyFill="0" applyBorder="0" applyAlignment="0" applyProtection="0"/>
    <xf numFmtId="44" fontId="11" fillId="0" borderId="0"/>
    <xf numFmtId="43" fontId="11" fillId="0" borderId="0"/>
    <xf numFmtId="44" fontId="35" fillId="0" borderId="0" applyFont="0" applyFill="0" applyBorder="0" applyAlignment="0" applyProtection="0"/>
    <xf numFmtId="43" fontId="11" fillId="0" borderId="0" applyFont="0" applyFill="0" applyBorder="0" applyAlignment="0" applyProtection="0"/>
    <xf numFmtId="166" fontId="35" fillId="0" borderId="0" applyFont="0" applyFill="0" applyBorder="0" applyAlignment="0" applyProtection="0"/>
    <xf numFmtId="43" fontId="35" fillId="0" borderId="0" applyFont="0" applyFill="0" applyBorder="0" applyAlignment="0" applyProtection="0"/>
    <xf numFmtId="0" fontId="35" fillId="0" borderId="0"/>
    <xf numFmtId="0" fontId="35" fillId="0" borderId="0"/>
    <xf numFmtId="41" fontId="35" fillId="0" borderId="0" applyFont="0" applyFill="0" applyBorder="0" applyAlignment="0" applyProtection="0"/>
    <xf numFmtId="0" fontId="35" fillId="0" borderId="0"/>
    <xf numFmtId="44" fontId="11"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0" fontId="4" fillId="0" borderId="0"/>
    <xf numFmtId="43" fontId="4" fillId="0" borderId="0" applyFont="0" applyFill="0" applyBorder="0" applyAlignment="0" applyProtection="0"/>
    <xf numFmtId="164"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41" fontId="3" fillId="0" borderId="0" applyFont="0" applyFill="0" applyBorder="0" applyAlignment="0" applyProtection="0"/>
    <xf numFmtId="9" fontId="3" fillId="0" borderId="0" applyFont="0" applyFill="0" applyBorder="0" applyAlignment="0" applyProtection="0"/>
    <xf numFmtId="0" fontId="3" fillId="0" borderId="0"/>
    <xf numFmtId="164" fontId="3"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41" fontId="2" fillId="0" borderId="0" applyFont="0" applyFill="0" applyBorder="0" applyAlignment="0" applyProtection="0"/>
    <xf numFmtId="164" fontId="2" fillId="0" borderId="0" applyFont="0" applyFill="0" applyBorder="0" applyAlignment="0" applyProtection="0"/>
    <xf numFmtId="0" fontId="1" fillId="0" borderId="0"/>
    <xf numFmtId="9" fontId="1" fillId="0" borderId="0" applyFont="0" applyFill="0" applyBorder="0" applyAlignment="0" applyProtection="0"/>
  </cellStyleXfs>
  <cellXfs count="237">
    <xf numFmtId="0" fontId="0" fillId="0" borderId="0" xfId="0"/>
    <xf numFmtId="37" fontId="12" fillId="0" borderId="1" xfId="4" applyNumberFormat="1" applyFont="1" applyFill="1" applyBorder="1" applyAlignment="1" applyProtection="1">
      <alignment horizontal="center" vertical="center"/>
    </xf>
    <xf numFmtId="164" fontId="15" fillId="0" borderId="1" xfId="5" applyFont="1" applyFill="1" applyBorder="1" applyAlignment="1" applyProtection="1">
      <alignment horizontal="center" vertical="center" wrapText="1"/>
    </xf>
    <xf numFmtId="37" fontId="15" fillId="0" borderId="1" xfId="4" applyNumberFormat="1" applyFont="1" applyFill="1" applyBorder="1" applyAlignment="1" applyProtection="1">
      <alignment horizontal="center" vertical="center"/>
    </xf>
    <xf numFmtId="165" fontId="12" fillId="0" borderId="0" xfId="5" applyNumberFormat="1" applyFont="1" applyFill="1" applyBorder="1" applyAlignment="1" applyProtection="1">
      <alignment horizontal="left" vertical="center" wrapText="1"/>
    </xf>
    <xf numFmtId="164" fontId="15" fillId="4" borderId="1" xfId="5" applyFont="1" applyFill="1" applyBorder="1" applyAlignment="1" applyProtection="1">
      <alignment horizontal="center" vertical="center" wrapText="1"/>
      <protection locked="0"/>
    </xf>
    <xf numFmtId="164" fontId="15" fillId="0" borderId="1" xfId="5" applyFont="1" applyFill="1" applyBorder="1" applyAlignment="1" applyProtection="1">
      <alignment vertical="center" wrapText="1"/>
    </xf>
    <xf numFmtId="174" fontId="12" fillId="0" borderId="1" xfId="4" applyNumberFormat="1" applyFont="1" applyFill="1" applyBorder="1" applyAlignment="1" applyProtection="1">
      <alignment horizontal="center" vertical="center"/>
    </xf>
    <xf numFmtId="164" fontId="15" fillId="4" borderId="1" xfId="69" applyFont="1" applyFill="1" applyBorder="1" applyAlignment="1" applyProtection="1">
      <alignment horizontal="center" vertical="center" wrapText="1"/>
      <protection locked="0"/>
    </xf>
    <xf numFmtId="164" fontId="15" fillId="0" borderId="1" xfId="69" applyFont="1" applyFill="1" applyBorder="1" applyAlignment="1" applyProtection="1">
      <alignment horizontal="center" vertical="center" wrapText="1"/>
    </xf>
    <xf numFmtId="9" fontId="22" fillId="0" borderId="0" xfId="8" applyFont="1" applyAlignment="1" applyProtection="1">
      <alignment vertical="center"/>
    </xf>
    <xf numFmtId="9" fontId="12" fillId="0" borderId="1" xfId="8" applyFont="1" applyFill="1" applyBorder="1" applyAlignment="1" applyProtection="1">
      <alignment horizontal="center" vertical="center"/>
    </xf>
    <xf numFmtId="9" fontId="12" fillId="0" borderId="5" xfId="8" applyFont="1" applyFill="1" applyBorder="1" applyAlignment="1" applyProtection="1">
      <alignment horizontal="center" vertical="center"/>
    </xf>
    <xf numFmtId="164" fontId="15" fillId="0" borderId="1" xfId="76" applyFont="1" applyFill="1" applyBorder="1" applyAlignment="1" applyProtection="1">
      <alignment horizontal="center" vertical="center" wrapText="1"/>
    </xf>
    <xf numFmtId="0" fontId="15" fillId="0" borderId="0" xfId="76" applyNumberFormat="1" applyFont="1" applyFill="1" applyBorder="1" applyAlignment="1" applyProtection="1">
      <alignment horizontal="center" vertical="center" wrapText="1"/>
    </xf>
    <xf numFmtId="164" fontId="15" fillId="0" borderId="5" xfId="5" applyFont="1" applyFill="1" applyBorder="1" applyAlignment="1" applyProtection="1">
      <alignment horizontal="center" vertical="center" wrapText="1"/>
    </xf>
    <xf numFmtId="37" fontId="12" fillId="0" borderId="5" xfId="4" applyNumberFormat="1" applyFont="1" applyFill="1" applyBorder="1" applyAlignment="1" applyProtection="1">
      <alignment horizontal="center" vertical="center"/>
    </xf>
    <xf numFmtId="164" fontId="15" fillId="4" borderId="5" xfId="69" applyFont="1" applyFill="1" applyBorder="1" applyAlignment="1" applyProtection="1">
      <alignment horizontal="center" vertical="center" wrapText="1"/>
      <protection locked="0"/>
    </xf>
    <xf numFmtId="44" fontId="21" fillId="7" borderId="1" xfId="2" applyFont="1" applyFill="1" applyBorder="1" applyAlignment="1" applyProtection="1">
      <alignment vertical="center"/>
      <protection locked="0"/>
    </xf>
    <xf numFmtId="44" fontId="15" fillId="0" borderId="0" xfId="8" applyNumberFormat="1" applyFont="1" applyAlignment="1" applyProtection="1">
      <alignment horizontal="center" vertical="center" wrapText="1"/>
    </xf>
    <xf numFmtId="0" fontId="12" fillId="2" borderId="0" xfId="3" applyFont="1" applyFill="1" applyAlignment="1">
      <alignment vertical="center"/>
    </xf>
    <xf numFmtId="0" fontId="13" fillId="2" borderId="0" xfId="3" applyFont="1" applyFill="1" applyAlignment="1">
      <alignment horizontal="center" vertical="center" wrapText="1"/>
    </xf>
    <xf numFmtId="0" fontId="15" fillId="3" borderId="1" xfId="3" applyFont="1" applyFill="1" applyBorder="1" applyAlignment="1">
      <alignment horizontal="left" vertical="center" wrapText="1"/>
    </xf>
    <xf numFmtId="0" fontId="15" fillId="5" borderId="1" xfId="3" applyFont="1" applyFill="1" applyBorder="1" applyAlignment="1">
      <alignment horizontal="center" vertical="center" wrapText="1"/>
    </xf>
    <xf numFmtId="0" fontId="15" fillId="2" borderId="0" xfId="3" applyFont="1" applyFill="1" applyAlignment="1">
      <alignment horizontal="center" vertical="center" wrapText="1"/>
    </xf>
    <xf numFmtId="0" fontId="15" fillId="5" borderId="1" xfId="3" applyFont="1" applyFill="1" applyBorder="1" applyAlignment="1">
      <alignment horizontal="left" vertical="center" wrapText="1"/>
    </xf>
    <xf numFmtId="0" fontId="15" fillId="5" borderId="1" xfId="75" applyFont="1" applyFill="1" applyBorder="1" applyAlignment="1">
      <alignment horizontal="center" vertical="center" wrapText="1"/>
    </xf>
    <xf numFmtId="0" fontId="17" fillId="5" borderId="1" xfId="0" applyFont="1" applyFill="1" applyBorder="1" applyAlignment="1">
      <alignment horizontal="center" vertical="center" wrapText="1"/>
    </xf>
    <xf numFmtId="0" fontId="15" fillId="0" borderId="0" xfId="3" applyFont="1" applyAlignment="1">
      <alignment horizontal="center" vertical="center" wrapText="1"/>
    </xf>
    <xf numFmtId="0" fontId="12" fillId="0" borderId="1" xfId="3" applyFont="1" applyBorder="1" applyAlignment="1">
      <alignment vertical="center"/>
    </xf>
    <xf numFmtId="0" fontId="15" fillId="0" borderId="1" xfId="3" applyFont="1" applyBorder="1" applyAlignment="1">
      <alignment horizontal="left" vertical="center" wrapText="1"/>
    </xf>
    <xf numFmtId="37" fontId="15" fillId="0" borderId="0" xfId="3" applyNumberFormat="1" applyFont="1" applyAlignment="1">
      <alignment horizontal="center" vertical="center" wrapText="1"/>
    </xf>
    <xf numFmtId="0" fontId="12" fillId="0" borderId="1" xfId="3" applyFont="1" applyBorder="1" applyAlignment="1">
      <alignment vertical="center" wrapText="1"/>
    </xf>
    <xf numFmtId="0" fontId="12" fillId="0" borderId="1" xfId="0" applyFont="1" applyBorder="1" applyAlignment="1">
      <alignment vertical="center" wrapText="1"/>
    </xf>
    <xf numFmtId="9" fontId="15" fillId="0" borderId="0" xfId="3" applyNumberFormat="1" applyFont="1" applyAlignment="1">
      <alignment horizontal="center" vertical="center" wrapText="1"/>
    </xf>
    <xf numFmtId="0" fontId="12" fillId="0" borderId="5" xfId="3" applyFont="1" applyBorder="1" applyAlignment="1">
      <alignment horizontal="left" vertical="center" wrapText="1"/>
    </xf>
    <xf numFmtId="0" fontId="12" fillId="0" borderId="1" xfId="3" applyFont="1" applyBorder="1" applyAlignment="1">
      <alignment horizontal="left" vertical="center" wrapText="1"/>
    </xf>
    <xf numFmtId="44" fontId="15" fillId="0" borderId="1" xfId="67" applyNumberFormat="1" applyFont="1" applyBorder="1" applyAlignment="1">
      <alignment horizontal="center" vertical="center" wrapText="1"/>
    </xf>
    <xf numFmtId="0" fontId="12" fillId="0" borderId="0" xfId="3" applyFont="1" applyAlignment="1">
      <alignment vertical="center"/>
    </xf>
    <xf numFmtId="0" fontId="15" fillId="5" borderId="1" xfId="67" applyFont="1" applyFill="1" applyBorder="1" applyAlignment="1">
      <alignment horizontal="center" vertical="center" wrapText="1"/>
    </xf>
    <xf numFmtId="0" fontId="12" fillId="0" borderId="5" xfId="3" applyFont="1" applyBorder="1" applyAlignment="1">
      <alignment vertical="center" wrapText="1"/>
    </xf>
    <xf numFmtId="44" fontId="15" fillId="0" borderId="0" xfId="67" applyNumberFormat="1" applyFont="1" applyAlignment="1">
      <alignment horizontal="center" vertical="center" wrapText="1"/>
    </xf>
    <xf numFmtId="0" fontId="37" fillId="5" borderId="1" xfId="3" applyFont="1" applyFill="1" applyBorder="1" applyAlignment="1">
      <alignment vertical="center" wrapText="1"/>
    </xf>
    <xf numFmtId="0" fontId="15" fillId="0" borderId="2" xfId="3" applyFont="1" applyBorder="1" applyAlignment="1">
      <alignment vertical="center" wrapText="1"/>
    </xf>
    <xf numFmtId="0" fontId="15" fillId="0" borderId="1" xfId="3" applyFont="1" applyBorder="1" applyAlignment="1">
      <alignment horizontal="center" vertical="center" wrapText="1"/>
    </xf>
    <xf numFmtId="164" fontId="15" fillId="0" borderId="1" xfId="3" applyNumberFormat="1" applyFont="1" applyBorder="1" applyAlignment="1">
      <alignment vertical="center" wrapText="1"/>
    </xf>
    <xf numFmtId="0" fontId="15" fillId="0" borderId="0" xfId="75" applyFont="1" applyAlignment="1">
      <alignment horizontal="center" vertical="center" wrapText="1"/>
    </xf>
    <xf numFmtId="44" fontId="15" fillId="0" borderId="0" xfId="75" applyNumberFormat="1" applyFont="1" applyAlignment="1">
      <alignment horizontal="center" vertical="center" wrapText="1"/>
    </xf>
    <xf numFmtId="173" fontId="15" fillId="0" borderId="0" xfId="75" applyNumberFormat="1" applyFont="1" applyAlignment="1">
      <alignment horizontal="center" vertical="center" wrapText="1"/>
    </xf>
    <xf numFmtId="0" fontId="12" fillId="0" borderId="0" xfId="3" applyFont="1" applyAlignment="1">
      <alignment horizontal="left" vertical="center" wrapText="1"/>
    </xf>
    <xf numFmtId="0" fontId="12" fillId="0" borderId="0" xfId="3" applyFont="1" applyAlignment="1">
      <alignment vertical="center" wrapText="1"/>
    </xf>
    <xf numFmtId="44" fontId="12" fillId="0" borderId="0" xfId="3" applyNumberFormat="1" applyFont="1" applyAlignment="1">
      <alignment horizontal="left" vertical="center" wrapText="1"/>
    </xf>
    <xf numFmtId="173" fontId="12" fillId="0" borderId="0" xfId="3" applyNumberFormat="1" applyFont="1" applyAlignment="1">
      <alignment horizontal="left" vertical="center" wrapText="1"/>
    </xf>
    <xf numFmtId="0" fontId="4" fillId="0" borderId="0" xfId="67"/>
    <xf numFmtId="0" fontId="15" fillId="0" borderId="0" xfId="67" applyFont="1" applyAlignment="1">
      <alignment horizontal="center" vertical="center" wrapText="1"/>
    </xf>
    <xf numFmtId="0" fontId="12" fillId="0" borderId="0" xfId="67" applyFont="1" applyAlignment="1">
      <alignment vertical="center"/>
    </xf>
    <xf numFmtId="0" fontId="15" fillId="5" borderId="1" xfId="67" applyFont="1" applyFill="1" applyBorder="1" applyAlignment="1">
      <alignment horizontal="left" vertical="center" wrapText="1"/>
    </xf>
    <xf numFmtId="0" fontId="12" fillId="0" borderId="1" xfId="67" applyFont="1" applyBorder="1" applyAlignment="1">
      <alignment horizontal="left" vertical="center" wrapText="1"/>
    </xf>
    <xf numFmtId="0" fontId="12" fillId="0" borderId="5" xfId="67" applyFont="1" applyBorder="1" applyAlignment="1">
      <alignment vertical="center" wrapText="1"/>
    </xf>
    <xf numFmtId="0" fontId="15" fillId="0" borderId="2" xfId="75" applyFont="1" applyBorder="1" applyAlignment="1">
      <alignment vertical="center" wrapText="1"/>
    </xf>
    <xf numFmtId="0" fontId="15" fillId="0" borderId="1" xfId="75" applyFont="1" applyBorder="1" applyAlignment="1">
      <alignment horizontal="center" vertical="center" wrapText="1"/>
    </xf>
    <xf numFmtId="164" fontId="15" fillId="0" borderId="1" xfId="75" applyNumberFormat="1" applyFont="1" applyBorder="1" applyAlignment="1">
      <alignment vertical="center" wrapText="1"/>
    </xf>
    <xf numFmtId="0" fontId="12" fillId="0" borderId="0" xfId="3" applyFont="1" applyAlignment="1">
      <alignment horizontal="center" vertical="center" wrapText="1"/>
    </xf>
    <xf numFmtId="0" fontId="10" fillId="0" borderId="0" xfId="3"/>
    <xf numFmtId="173" fontId="12" fillId="0" borderId="0" xfId="3" applyNumberFormat="1" applyFont="1" applyAlignment="1">
      <alignment vertical="center"/>
    </xf>
    <xf numFmtId="44" fontId="11" fillId="0" borderId="0" xfId="2" applyAlignment="1">
      <alignment horizontal="center" vertical="center"/>
    </xf>
    <xf numFmtId="0" fontId="12" fillId="2" borderId="0" xfId="3" applyFont="1" applyFill="1" applyAlignment="1">
      <alignment horizontal="center" vertical="center"/>
    </xf>
    <xf numFmtId="0" fontId="18" fillId="0" borderId="0" xfId="0" applyFont="1" applyAlignment="1">
      <alignment vertical="center"/>
    </xf>
    <xf numFmtId="0" fontId="17" fillId="2" borderId="0" xfId="0" applyFont="1" applyFill="1" applyAlignment="1">
      <alignment vertical="center" wrapText="1"/>
    </xf>
    <xf numFmtId="0" fontId="17" fillId="5" borderId="4" xfId="0" applyFont="1" applyFill="1" applyBorder="1" applyAlignment="1">
      <alignment horizontal="center" vertical="center" wrapText="1"/>
    </xf>
    <xf numFmtId="0" fontId="17" fillId="0" borderId="0" xfId="0" applyFont="1" applyAlignment="1">
      <alignment horizontal="center" vertical="center" wrapText="1"/>
    </xf>
    <xf numFmtId="0" fontId="21" fillId="0" borderId="1" xfId="0" applyFont="1" applyBorder="1" applyAlignment="1">
      <alignment horizontal="justify" vertical="center" wrapText="1"/>
    </xf>
    <xf numFmtId="0" fontId="21" fillId="0" borderId="7" xfId="0" applyFont="1" applyBorder="1" applyAlignment="1">
      <alignment horizontal="justify" vertical="center" wrapText="1"/>
    </xf>
    <xf numFmtId="0" fontId="18" fillId="0" borderId="1" xfId="0" applyFont="1" applyBorder="1" applyAlignment="1">
      <alignment horizontal="center" vertical="center" wrapText="1"/>
    </xf>
    <xf numFmtId="44" fontId="18" fillId="0" borderId="6" xfId="2" applyFont="1" applyBorder="1" applyAlignment="1">
      <alignment horizontal="center" vertical="center" wrapText="1"/>
    </xf>
    <xf numFmtId="44" fontId="17" fillId="0" borderId="5" xfId="2" applyFont="1" applyBorder="1" applyAlignment="1">
      <alignment horizontal="center" vertical="center" wrapText="1"/>
    </xf>
    <xf numFmtId="44" fontId="18" fillId="0" borderId="1" xfId="2" applyFont="1" applyBorder="1" applyAlignment="1">
      <alignment horizontal="center" vertical="center" wrapText="1"/>
    </xf>
    <xf numFmtId="44" fontId="17" fillId="0" borderId="1" xfId="2" applyFont="1" applyBorder="1" applyAlignment="1">
      <alignment horizontal="center" vertical="center" wrapText="1"/>
    </xf>
    <xf numFmtId="0" fontId="21" fillId="0" borderId="1" xfId="0" applyFont="1" applyBorder="1" applyAlignment="1">
      <alignment vertical="center" wrapText="1"/>
    </xf>
    <xf numFmtId="0" fontId="21" fillId="0" borderId="19" xfId="0" applyFont="1" applyBorder="1" applyAlignment="1">
      <alignment horizontal="justify" vertical="center" wrapText="1"/>
    </xf>
    <xf numFmtId="44" fontId="17" fillId="0" borderId="1" xfId="0" applyNumberFormat="1" applyFont="1" applyBorder="1" applyAlignment="1">
      <alignment horizontal="center" vertical="center" wrapText="1"/>
    </xf>
    <xf numFmtId="0" fontId="21" fillId="0" borderId="2" xfId="0" applyFont="1" applyBorder="1" applyAlignment="1">
      <alignment horizontal="justify" vertical="center" wrapText="1"/>
    </xf>
    <xf numFmtId="44" fontId="17" fillId="5" borderId="1" xfId="2" applyFont="1" applyFill="1" applyBorder="1" applyAlignment="1">
      <alignment horizontal="center" vertical="center" wrapText="1"/>
    </xf>
    <xf numFmtId="44" fontId="18" fillId="5" borderId="1" xfId="2" applyFont="1" applyFill="1" applyBorder="1" applyAlignment="1">
      <alignment horizontal="center" vertical="center" wrapText="1"/>
    </xf>
    <xf numFmtId="44" fontId="17" fillId="5" borderId="2" xfId="2" applyFont="1" applyFill="1" applyBorder="1" applyAlignment="1">
      <alignment horizontal="center" vertical="center" wrapText="1"/>
    </xf>
    <xf numFmtId="44" fontId="17" fillId="0" borderId="0" xfId="0" applyNumberFormat="1" applyFont="1" applyAlignment="1">
      <alignment horizontal="center" vertical="center" wrapText="1"/>
    </xf>
    <xf numFmtId="44" fontId="30" fillId="0" borderId="0" xfId="2" applyFont="1" applyAlignment="1">
      <alignment horizontal="center" vertical="center" wrapText="1"/>
    </xf>
    <xf numFmtId="0" fontId="17" fillId="0" borderId="0" xfId="0" applyFont="1" applyAlignment="1">
      <alignment vertical="center"/>
    </xf>
    <xf numFmtId="44" fontId="17" fillId="0" borderId="1" xfId="0" applyNumberFormat="1" applyFont="1" applyBorder="1" applyAlignment="1" applyProtection="1">
      <alignment horizontal="center" vertical="center" wrapText="1"/>
      <protection locked="0"/>
    </xf>
    <xf numFmtId="0" fontId="18" fillId="2" borderId="0" xfId="0" applyFont="1" applyFill="1" applyAlignment="1">
      <alignment vertical="center"/>
    </xf>
    <xf numFmtId="0" fontId="17" fillId="2" borderId="0" xfId="0" applyFont="1" applyFill="1" applyAlignment="1">
      <alignment horizontal="center" vertical="center" wrapText="1"/>
    </xf>
    <xf numFmtId="0" fontId="21" fillId="2" borderId="1" xfId="0" applyFont="1" applyFill="1" applyBorder="1" applyAlignment="1">
      <alignment horizontal="justify" vertical="center" wrapText="1"/>
    </xf>
    <xf numFmtId="0" fontId="18" fillId="2" borderId="1" xfId="0" applyFont="1" applyFill="1" applyBorder="1" applyAlignment="1">
      <alignment horizontal="center" vertical="center" wrapText="1"/>
    </xf>
    <xf numFmtId="37" fontId="17" fillId="5" borderId="1" xfId="1" applyNumberFormat="1" applyFont="1" applyFill="1" applyBorder="1" applyAlignment="1">
      <alignment horizontal="center" vertical="center"/>
    </xf>
    <xf numFmtId="2" fontId="17" fillId="2" borderId="0" xfId="0" applyNumberFormat="1" applyFont="1" applyFill="1" applyAlignment="1">
      <alignment horizontal="center" vertical="center" wrapText="1"/>
    </xf>
    <xf numFmtId="44" fontId="17" fillId="2" borderId="0" xfId="0" applyNumberFormat="1" applyFont="1" applyFill="1" applyAlignment="1">
      <alignment horizontal="center" vertical="center" wrapText="1"/>
    </xf>
    <xf numFmtId="9" fontId="17" fillId="2" borderId="0" xfId="0" applyNumberFormat="1" applyFont="1" applyFill="1" applyAlignment="1">
      <alignment horizontal="center" vertical="center" wrapText="1"/>
    </xf>
    <xf numFmtId="44" fontId="22" fillId="0" borderId="0" xfId="2" applyFont="1" applyAlignment="1">
      <alignment horizontal="center" vertical="center" wrapText="1"/>
    </xf>
    <xf numFmtId="44" fontId="22" fillId="0" borderId="0" xfId="2" applyFont="1" applyAlignment="1">
      <alignment vertical="center"/>
    </xf>
    <xf numFmtId="9" fontId="22" fillId="0" borderId="0" xfId="8" applyFont="1" applyBorder="1" applyAlignment="1" applyProtection="1">
      <alignment horizontal="center" vertical="center"/>
    </xf>
    <xf numFmtId="44" fontId="22" fillId="0" borderId="0" xfId="2" applyFont="1" applyAlignment="1">
      <alignment horizontal="center" vertical="center"/>
    </xf>
    <xf numFmtId="0" fontId="17" fillId="2"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44" fontId="17" fillId="5" borderId="18" xfId="2" applyFont="1" applyFill="1" applyBorder="1" applyAlignment="1">
      <alignment horizontal="center" vertical="center" wrapText="1"/>
    </xf>
    <xf numFmtId="0" fontId="17" fillId="2" borderId="1" xfId="0" applyFont="1" applyFill="1" applyBorder="1" applyAlignment="1" applyProtection="1">
      <alignment horizontal="center" vertical="center" wrapText="1"/>
      <protection locked="0"/>
    </xf>
    <xf numFmtId="0" fontId="17" fillId="2" borderId="0" xfId="0" applyFont="1" applyFill="1" applyAlignment="1">
      <alignment vertical="center"/>
    </xf>
    <xf numFmtId="0" fontId="20" fillId="2" borderId="0" xfId="0" applyFont="1" applyFill="1" applyAlignment="1">
      <alignment horizontal="center" vertical="center" wrapText="1"/>
    </xf>
    <xf numFmtId="0" fontId="21" fillId="0" borderId="1" xfId="0" applyFont="1" applyBorder="1" applyAlignment="1">
      <alignment horizontal="center" vertical="center"/>
    </xf>
    <xf numFmtId="0" fontId="21" fillId="5" borderId="1" xfId="0" applyFont="1" applyFill="1" applyBorder="1" applyAlignment="1">
      <alignment horizontal="center" vertical="center"/>
    </xf>
    <xf numFmtId="0" fontId="17" fillId="5" borderId="23" xfId="0" applyFont="1" applyFill="1" applyBorder="1" applyAlignment="1">
      <alignment horizontal="center" vertical="center" wrapText="1"/>
    </xf>
    <xf numFmtId="0" fontId="17" fillId="5" borderId="4" xfId="0" applyFont="1" applyFill="1" applyBorder="1" applyAlignment="1">
      <alignment vertical="center" wrapText="1"/>
    </xf>
    <xf numFmtId="0" fontId="21" fillId="0" borderId="1" xfId="0" applyFont="1" applyBorder="1" applyAlignment="1">
      <alignment horizontal="center" vertical="center" wrapText="1"/>
    </xf>
    <xf numFmtId="44" fontId="43" fillId="0" borderId="0" xfId="2" applyFont="1" applyAlignment="1">
      <alignment horizontal="center" vertical="center"/>
    </xf>
    <xf numFmtId="0" fontId="17" fillId="2" borderId="0" xfId="0" applyFont="1" applyFill="1" applyAlignment="1" applyProtection="1">
      <alignment horizontal="center" vertical="center" wrapText="1"/>
      <protection locked="0"/>
    </xf>
    <xf numFmtId="0" fontId="18" fillId="0" borderId="1" xfId="0" applyFont="1" applyBorder="1" applyAlignment="1">
      <alignment vertical="center" wrapText="1"/>
    </xf>
    <xf numFmtId="0" fontId="24" fillId="2" borderId="0" xfId="0" applyFont="1" applyFill="1" applyAlignment="1">
      <alignment vertical="center"/>
    </xf>
    <xf numFmtId="0" fontId="24" fillId="0" borderId="0" xfId="0" applyFont="1" applyAlignment="1">
      <alignment vertical="center"/>
    </xf>
    <xf numFmtId="0" fontId="25" fillId="2" borderId="0" xfId="0" applyFont="1" applyFill="1" applyAlignment="1">
      <alignment horizontal="center" vertical="center" wrapText="1"/>
    </xf>
    <xf numFmtId="0" fontId="25" fillId="0" borderId="0" xfId="0" applyFont="1" applyAlignment="1">
      <alignment horizontal="center" vertical="center" wrapText="1"/>
    </xf>
    <xf numFmtId="0" fontId="17" fillId="5" borderId="18" xfId="0" applyFont="1" applyFill="1" applyBorder="1" applyAlignment="1">
      <alignment horizontal="center" vertical="center" wrapText="1"/>
    </xf>
    <xf numFmtId="0" fontId="28" fillId="3" borderId="1" xfId="0" applyFont="1" applyFill="1" applyBorder="1" applyAlignment="1">
      <alignment vertical="center" wrapText="1"/>
    </xf>
    <xf numFmtId="0" fontId="21" fillId="0" borderId="1" xfId="0" applyFont="1" applyBorder="1" applyAlignment="1">
      <alignment horizontal="left" vertical="center" wrapText="1"/>
    </xf>
    <xf numFmtId="0" fontId="25" fillId="3" borderId="0" xfId="0" applyFont="1" applyFill="1" applyAlignment="1">
      <alignment horizontal="center" vertical="center" wrapText="1"/>
    </xf>
    <xf numFmtId="0" fontId="18" fillId="0" borderId="1" xfId="0" applyFont="1" applyBorder="1" applyAlignment="1">
      <alignment horizontal="left" vertical="center" wrapText="1"/>
    </xf>
    <xf numFmtId="0" fontId="18" fillId="0" borderId="1" xfId="0" applyFont="1" applyBorder="1" applyAlignment="1">
      <alignment horizontal="center" vertical="center"/>
    </xf>
    <xf numFmtId="0" fontId="26" fillId="0" borderId="0" xfId="0" applyFont="1" applyAlignment="1">
      <alignment horizontal="center" vertical="center" wrapText="1"/>
    </xf>
    <xf numFmtId="0" fontId="26" fillId="2" borderId="0" xfId="0" applyFont="1" applyFill="1" applyAlignment="1">
      <alignment horizontal="center" vertical="center" wrapText="1"/>
    </xf>
    <xf numFmtId="0" fontId="28" fillId="6" borderId="1" xfId="0" applyFont="1" applyFill="1" applyBorder="1" applyAlignment="1">
      <alignment vertical="center" wrapText="1"/>
    </xf>
    <xf numFmtId="0" fontId="25" fillId="6" borderId="0" xfId="0" applyFont="1" applyFill="1" applyAlignment="1">
      <alignment horizontal="center" vertical="center" wrapText="1"/>
    </xf>
    <xf numFmtId="0" fontId="24" fillId="0" borderId="1" xfId="0" applyFont="1" applyBorder="1" applyAlignment="1">
      <alignment vertical="center" wrapText="1"/>
    </xf>
    <xf numFmtId="0" fontId="21" fillId="2" borderId="1" xfId="0" applyFont="1" applyFill="1" applyBorder="1" applyAlignment="1">
      <alignment horizontal="center" vertical="center"/>
    </xf>
    <xf numFmtId="0" fontId="18" fillId="0" borderId="5" xfId="0" applyFont="1" applyBorder="1" applyAlignment="1">
      <alignment horizontal="left" vertical="center" wrapText="1"/>
    </xf>
    <xf numFmtId="0" fontId="18" fillId="0" borderId="5" xfId="0" applyFont="1" applyBorder="1" applyAlignment="1">
      <alignment vertical="center" wrapText="1"/>
    </xf>
    <xf numFmtId="0" fontId="18" fillId="0" borderId="5" xfId="0" applyFont="1" applyBorder="1" applyAlignment="1">
      <alignment horizontal="center" vertical="center"/>
    </xf>
    <xf numFmtId="0" fontId="25" fillId="6" borderId="1" xfId="0" applyFont="1" applyFill="1" applyBorder="1" applyAlignment="1">
      <alignment horizontal="center" vertical="center" wrapText="1"/>
    </xf>
    <xf numFmtId="0" fontId="28" fillId="5" borderId="1" xfId="0" applyFont="1" applyFill="1" applyBorder="1" applyAlignment="1">
      <alignment vertical="center" wrapText="1"/>
    </xf>
    <xf numFmtId="44" fontId="25" fillId="2" borderId="0" xfId="0" applyNumberFormat="1" applyFont="1" applyFill="1" applyAlignment="1">
      <alignment horizontal="center" vertical="center" wrapText="1"/>
    </xf>
    <xf numFmtId="0" fontId="28" fillId="3" borderId="1" xfId="0" applyFont="1" applyFill="1" applyBorder="1" applyAlignment="1" applyProtection="1">
      <alignment vertical="center" wrapText="1"/>
      <protection locked="0"/>
    </xf>
    <xf numFmtId="0" fontId="23" fillId="0" borderId="1" xfId="0" applyFont="1" applyBorder="1" applyAlignment="1">
      <alignment horizontal="justify" vertical="center" wrapText="1"/>
    </xf>
    <xf numFmtId="0" fontId="0" fillId="0" borderId="0" xfId="0" applyProtection="1"/>
    <xf numFmtId="0" fontId="18" fillId="0" borderId="12" xfId="67" applyFont="1" applyBorder="1" applyAlignment="1">
      <alignment horizontal="left" vertical="center" wrapText="1"/>
    </xf>
    <xf numFmtId="0" fontId="18" fillId="0" borderId="0" xfId="67" applyFont="1" applyAlignment="1">
      <alignment horizontal="left" vertical="center" wrapText="1"/>
    </xf>
    <xf numFmtId="0" fontId="18" fillId="0" borderId="13" xfId="67" applyFont="1" applyBorder="1" applyAlignment="1">
      <alignment horizontal="left" vertical="center" wrapText="1"/>
    </xf>
    <xf numFmtId="0" fontId="18" fillId="0" borderId="14" xfId="67" applyFont="1" applyBorder="1" applyAlignment="1">
      <alignment horizontal="left" vertical="center" wrapText="1"/>
    </xf>
    <xf numFmtId="0" fontId="18" fillId="0" borderId="15" xfId="67" applyFont="1" applyBorder="1" applyAlignment="1">
      <alignment horizontal="left" vertical="center" wrapText="1"/>
    </xf>
    <xf numFmtId="0" fontId="18" fillId="0" borderId="16" xfId="67" applyFont="1" applyBorder="1" applyAlignment="1">
      <alignment horizontal="left" vertical="center" wrapText="1"/>
    </xf>
    <xf numFmtId="0" fontId="18" fillId="0" borderId="12" xfId="3" applyFont="1" applyBorder="1" applyAlignment="1">
      <alignment horizontal="left" vertical="center" wrapText="1"/>
    </xf>
    <xf numFmtId="0" fontId="18" fillId="0" borderId="0" xfId="3" applyFont="1" applyAlignment="1">
      <alignment horizontal="left" vertical="center" wrapText="1"/>
    </xf>
    <xf numFmtId="0" fontId="18" fillId="0" borderId="13" xfId="3" applyFont="1" applyBorder="1" applyAlignment="1">
      <alignment horizontal="left" vertical="center" wrapText="1"/>
    </xf>
    <xf numFmtId="0" fontId="15" fillId="5" borderId="1" xfId="3" applyFont="1" applyFill="1" applyBorder="1" applyAlignment="1">
      <alignment horizontal="center" vertical="center" wrapText="1"/>
    </xf>
    <xf numFmtId="0" fontId="15" fillId="5" borderId="2" xfId="3" applyFont="1" applyFill="1" applyBorder="1" applyAlignment="1">
      <alignment horizontal="center" vertical="center" wrapText="1"/>
    </xf>
    <xf numFmtId="0" fontId="15" fillId="5" borderId="4" xfId="3" applyFont="1" applyFill="1" applyBorder="1" applyAlignment="1">
      <alignment horizontal="center" vertical="center" wrapText="1"/>
    </xf>
    <xf numFmtId="164" fontId="15" fillId="0" borderId="2" xfId="5" applyFont="1" applyFill="1" applyBorder="1" applyAlignment="1" applyProtection="1">
      <alignment horizontal="center" vertical="center" wrapText="1"/>
    </xf>
    <xf numFmtId="164" fontId="15" fillId="0" borderId="4" xfId="5" applyFont="1" applyFill="1" applyBorder="1" applyAlignment="1" applyProtection="1">
      <alignment horizontal="center" vertical="center" wrapText="1"/>
    </xf>
    <xf numFmtId="0" fontId="15" fillId="0" borderId="9" xfId="3" applyFont="1" applyBorder="1" applyAlignment="1">
      <alignment horizontal="left" vertical="center"/>
    </xf>
    <xf numFmtId="0" fontId="15" fillId="0" borderId="10" xfId="3" applyFont="1" applyBorder="1" applyAlignment="1">
      <alignment horizontal="left" vertical="center"/>
    </xf>
    <xf numFmtId="0" fontId="15" fillId="0" borderId="11" xfId="3" applyFont="1" applyBorder="1" applyAlignment="1">
      <alignment horizontal="left" vertical="center"/>
    </xf>
    <xf numFmtId="0" fontId="15" fillId="0" borderId="3" xfId="75" applyFont="1" applyBorder="1" applyAlignment="1">
      <alignment horizontal="center" vertical="center" wrapText="1"/>
    </xf>
    <xf numFmtId="0" fontId="15" fillId="0" borderId="4" xfId="75" applyFont="1" applyBorder="1" applyAlignment="1">
      <alignment horizontal="center" vertical="center" wrapText="1"/>
    </xf>
    <xf numFmtId="0" fontId="15" fillId="5" borderId="1" xfId="75" applyFont="1" applyFill="1" applyBorder="1" applyAlignment="1">
      <alignment horizontal="center" vertical="center" wrapText="1"/>
    </xf>
    <xf numFmtId="164" fontId="15" fillId="0" borderId="1" xfId="5" applyFont="1" applyFill="1" applyBorder="1" applyAlignment="1" applyProtection="1">
      <alignment horizontal="center" vertical="center" wrapText="1"/>
    </xf>
    <xf numFmtId="0" fontId="12" fillId="0" borderId="21" xfId="3" applyFont="1" applyBorder="1" applyAlignment="1">
      <alignment horizontal="center" vertical="center"/>
    </xf>
    <xf numFmtId="0" fontId="12" fillId="0" borderId="0" xfId="3" applyFont="1" applyAlignment="1">
      <alignment horizontal="center" vertical="center"/>
    </xf>
    <xf numFmtId="0" fontId="12" fillId="0" borderId="22" xfId="3" applyFont="1" applyBorder="1" applyAlignment="1">
      <alignment horizontal="center" vertical="center"/>
    </xf>
    <xf numFmtId="164" fontId="15" fillId="0" borderId="0" xfId="3" applyNumberFormat="1" applyFont="1" applyAlignment="1">
      <alignment horizontal="center" vertical="center"/>
    </xf>
    <xf numFmtId="164" fontId="15" fillId="0" borderId="5" xfId="5" applyFont="1" applyFill="1" applyBorder="1" applyAlignment="1" applyProtection="1">
      <alignment horizontal="center" vertical="center" wrapText="1"/>
    </xf>
    <xf numFmtId="164" fontId="15" fillId="0" borderId="7" xfId="5" applyFont="1" applyFill="1" applyBorder="1" applyAlignment="1" applyProtection="1">
      <alignment horizontal="center" vertical="center" wrapText="1"/>
    </xf>
    <xf numFmtId="0" fontId="15" fillId="0" borderId="2" xfId="3" applyFont="1" applyBorder="1" applyAlignment="1">
      <alignment horizontal="center" vertical="center" wrapText="1"/>
    </xf>
    <xf numFmtId="0" fontId="15" fillId="0" borderId="3" xfId="3" applyFont="1" applyBorder="1" applyAlignment="1">
      <alignment horizontal="center" vertical="center" wrapText="1"/>
    </xf>
    <xf numFmtId="0" fontId="15" fillId="0" borderId="4" xfId="3" applyFont="1" applyBorder="1" applyAlignment="1">
      <alignment horizontal="center" vertical="center" wrapText="1"/>
    </xf>
    <xf numFmtId="164" fontId="15" fillId="0" borderId="18" xfId="5" applyFont="1" applyFill="1" applyBorder="1" applyAlignment="1" applyProtection="1">
      <alignment horizontal="center" vertical="center" wrapText="1"/>
    </xf>
    <xf numFmtId="0" fontId="15" fillId="0" borderId="7" xfId="3" applyFont="1" applyBorder="1" applyAlignment="1">
      <alignment horizontal="center" vertical="center" wrapText="1"/>
    </xf>
    <xf numFmtId="0" fontId="15" fillId="0" borderId="19"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20" xfId="3" applyFont="1" applyBorder="1" applyAlignment="1">
      <alignment horizontal="center" vertical="center" wrapText="1"/>
    </xf>
    <xf numFmtId="0" fontId="15" fillId="0" borderId="8" xfId="3" applyFont="1" applyBorder="1" applyAlignment="1">
      <alignment horizontal="center" vertical="center" wrapText="1"/>
    </xf>
    <xf numFmtId="0" fontId="15" fillId="0" borderId="23" xfId="3" applyFont="1" applyBorder="1" applyAlignment="1">
      <alignment horizontal="center" vertical="center" wrapText="1"/>
    </xf>
    <xf numFmtId="0" fontId="15" fillId="3" borderId="1" xfId="3" applyFont="1" applyFill="1" applyBorder="1" applyAlignment="1">
      <alignment horizontal="left" vertical="center" wrapText="1"/>
    </xf>
    <xf numFmtId="0" fontId="15" fillId="4" borderId="1" xfId="3" applyFont="1" applyFill="1" applyBorder="1" applyAlignment="1" applyProtection="1">
      <alignment horizontal="left" vertical="center" wrapText="1"/>
      <protection locked="0"/>
    </xf>
    <xf numFmtId="0" fontId="15" fillId="0" borderId="1" xfId="3" applyFont="1" applyBorder="1" applyAlignment="1">
      <alignment horizontal="left" vertical="center" wrapText="1"/>
    </xf>
    <xf numFmtId="0" fontId="19" fillId="2" borderId="0" xfId="3" applyFont="1" applyFill="1" applyAlignment="1">
      <alignment horizontal="center" vertical="center" wrapText="1"/>
    </xf>
    <xf numFmtId="0" fontId="19" fillId="2" borderId="0" xfId="67" applyFont="1" applyFill="1" applyAlignment="1">
      <alignment horizontal="center" vertical="center" wrapText="1"/>
    </xf>
    <xf numFmtId="164" fontId="15" fillId="4" borderId="2" xfId="5" applyFont="1" applyFill="1" applyBorder="1" applyAlignment="1" applyProtection="1">
      <alignment horizontal="center" vertical="center" wrapText="1"/>
      <protection locked="0"/>
    </xf>
    <xf numFmtId="164" fontId="15" fillId="4" borderId="4" xfId="5" applyFont="1" applyFill="1" applyBorder="1" applyAlignment="1" applyProtection="1">
      <alignment horizontal="center" vertical="center" wrapText="1"/>
      <protection locked="0"/>
    </xf>
    <xf numFmtId="44" fontId="15" fillId="0" borderId="1" xfId="67" applyNumberFormat="1" applyFont="1" applyBorder="1" applyAlignment="1">
      <alignment horizontal="center" vertical="center" wrapText="1"/>
    </xf>
    <xf numFmtId="44" fontId="15" fillId="0" borderId="1" xfId="3" applyNumberFormat="1" applyFont="1" applyBorder="1" applyAlignment="1">
      <alignment horizontal="center" vertical="center" wrapText="1"/>
    </xf>
    <xf numFmtId="0" fontId="15" fillId="5" borderId="1" xfId="67" applyFont="1" applyFill="1" applyBorder="1" applyAlignment="1">
      <alignment horizontal="center" vertical="center" wrapText="1"/>
    </xf>
    <xf numFmtId="0" fontId="12" fillId="0" borderId="1" xfId="3" applyFont="1" applyBorder="1" applyAlignment="1">
      <alignment horizontal="center" vertical="center" wrapText="1"/>
    </xf>
    <xf numFmtId="167" fontId="12" fillId="0" borderId="5" xfId="8" applyNumberFormat="1" applyFont="1" applyFill="1" applyBorder="1" applyAlignment="1" applyProtection="1">
      <alignment horizontal="center" vertical="center" wrapText="1"/>
    </xf>
    <xf numFmtId="167" fontId="12" fillId="0" borderId="17" xfId="8" applyNumberFormat="1" applyFont="1" applyFill="1" applyBorder="1" applyAlignment="1" applyProtection="1">
      <alignment horizontal="center" vertical="center" wrapText="1"/>
    </xf>
    <xf numFmtId="167" fontId="12" fillId="0" borderId="18" xfId="8" applyNumberFormat="1" applyFont="1" applyFill="1" applyBorder="1" applyAlignment="1" applyProtection="1">
      <alignment horizontal="center" vertical="center" wrapText="1"/>
    </xf>
    <xf numFmtId="0" fontId="15" fillId="5" borderId="5" xfId="3" applyFont="1" applyFill="1" applyBorder="1" applyAlignment="1">
      <alignment horizontal="center" vertical="center" wrapText="1"/>
    </xf>
    <xf numFmtId="0" fontId="15" fillId="5" borderId="18" xfId="3" applyFont="1" applyFill="1" applyBorder="1" applyAlignment="1">
      <alignment horizontal="center" vertical="center" wrapText="1"/>
    </xf>
    <xf numFmtId="0" fontId="19" fillId="0" borderId="0" xfId="0" applyFont="1" applyAlignment="1">
      <alignment horizontal="center" vertical="center" wrapText="1"/>
    </xf>
    <xf numFmtId="0" fontId="19" fillId="0" borderId="8" xfId="0" applyFont="1" applyBorder="1" applyAlignment="1">
      <alignment horizontal="center" vertical="center" wrapText="1"/>
    </xf>
    <xf numFmtId="0" fontId="17" fillId="5" borderId="21" xfId="0" applyFont="1" applyFill="1" applyBorder="1" applyAlignment="1">
      <alignment horizontal="center" vertical="center" wrapText="1"/>
    </xf>
    <xf numFmtId="0" fontId="17" fillId="5" borderId="0" xfId="0" applyFont="1" applyFill="1" applyAlignment="1">
      <alignment horizontal="center" vertical="center" wrapText="1"/>
    </xf>
    <xf numFmtId="0" fontId="17" fillId="5" borderId="2" xfId="0" applyFont="1" applyFill="1" applyBorder="1" applyAlignment="1">
      <alignment horizontal="center" vertical="center" wrapText="1"/>
    </xf>
    <xf numFmtId="0" fontId="17" fillId="5" borderId="3" xfId="0" applyFont="1" applyFill="1" applyBorder="1" applyAlignment="1">
      <alignment horizontal="center" vertical="center" wrapText="1"/>
    </xf>
    <xf numFmtId="0" fontId="17" fillId="5" borderId="4" xfId="0" applyFont="1" applyFill="1" applyBorder="1" applyAlignment="1">
      <alignment horizontal="center" vertical="center" wrapText="1"/>
    </xf>
    <xf numFmtId="0" fontId="17" fillId="0" borderId="19" xfId="0" applyFont="1" applyBorder="1" applyAlignment="1">
      <alignment horizontal="justify" vertical="center" wrapText="1"/>
    </xf>
    <xf numFmtId="0" fontId="29" fillId="5" borderId="2" xfId="0" applyFont="1" applyFill="1" applyBorder="1" applyAlignment="1">
      <alignment horizontal="left" vertical="center"/>
    </xf>
    <xf numFmtId="0" fontId="29" fillId="5" borderId="4" xfId="0" applyFont="1" applyFill="1" applyBorder="1" applyAlignment="1">
      <alignment horizontal="left" vertical="center"/>
    </xf>
    <xf numFmtId="0" fontId="21" fillId="5" borderId="3" xfId="0" applyFont="1" applyFill="1" applyBorder="1"/>
    <xf numFmtId="0" fontId="17" fillId="0" borderId="1" xfId="0" applyFont="1" applyBorder="1" applyAlignment="1">
      <alignment horizontal="justify" vertical="center" wrapText="1"/>
    </xf>
    <xf numFmtId="0" fontId="17" fillId="5" borderId="20" xfId="0" applyFont="1" applyFill="1" applyBorder="1" applyAlignment="1">
      <alignment horizontal="center" vertical="center" wrapText="1"/>
    </xf>
    <xf numFmtId="0" fontId="17" fillId="5" borderId="8"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21" fillId="5" borderId="1" xfId="0" applyFont="1" applyFill="1" applyBorder="1"/>
    <xf numFmtId="0" fontId="19" fillId="2" borderId="0" xfId="0" applyFont="1" applyFill="1" applyAlignment="1">
      <alignment horizontal="center" vertical="center" wrapText="1"/>
    </xf>
    <xf numFmtId="0" fontId="19" fillId="2" borderId="8" xfId="0" applyFont="1" applyFill="1" applyBorder="1" applyAlignment="1">
      <alignment horizontal="center" vertical="center" wrapText="1"/>
    </xf>
    <xf numFmtId="0" fontId="17" fillId="2" borderId="0" xfId="0" applyFont="1" applyFill="1" applyAlignment="1">
      <alignment horizontal="left" vertical="center" wrapText="1"/>
    </xf>
    <xf numFmtId="0" fontId="27" fillId="2" borderId="0" xfId="0" applyFont="1" applyFill="1" applyAlignment="1">
      <alignment vertical="center"/>
    </xf>
    <xf numFmtId="0" fontId="29" fillId="0" borderId="2" xfId="0" applyFont="1" applyBorder="1" applyAlignment="1">
      <alignment horizontal="justify" vertical="center" wrapText="1"/>
    </xf>
    <xf numFmtId="0" fontId="29" fillId="0" borderId="4" xfId="0" applyFont="1" applyBorder="1" applyAlignment="1">
      <alignment horizontal="justify" vertical="center" wrapText="1"/>
    </xf>
    <xf numFmtId="0" fontId="17" fillId="0" borderId="21" xfId="0" applyFont="1" applyBorder="1" applyAlignment="1">
      <alignment horizontal="justify" vertical="center" wrapText="1"/>
    </xf>
    <xf numFmtId="0" fontId="17" fillId="0" borderId="0" xfId="0" applyFont="1" applyAlignment="1">
      <alignment horizontal="justify" vertical="center" wrapText="1"/>
    </xf>
    <xf numFmtId="0" fontId="18" fillId="2" borderId="0" xfId="0" applyFont="1" applyFill="1" applyAlignment="1">
      <alignment horizontal="left" vertical="center" wrapText="1"/>
    </xf>
    <xf numFmtId="0" fontId="18" fillId="2" borderId="0" xfId="0" applyFont="1" applyFill="1" applyAlignment="1">
      <alignment vertical="center"/>
    </xf>
    <xf numFmtId="0" fontId="17" fillId="5" borderId="23"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28" fillId="5" borderId="1" xfId="0" applyFont="1" applyFill="1" applyBorder="1" applyAlignment="1">
      <alignment horizontal="center" vertical="center"/>
    </xf>
    <xf numFmtId="0" fontId="28" fillId="3" borderId="2" xfId="0" applyFont="1" applyFill="1" applyBorder="1" applyAlignment="1">
      <alignment horizontal="justify" vertical="center" wrapText="1"/>
    </xf>
    <xf numFmtId="0" fontId="28" fillId="3" borderId="4" xfId="0" applyFont="1" applyFill="1" applyBorder="1" applyAlignment="1">
      <alignment horizontal="justify" vertical="center" wrapText="1"/>
    </xf>
    <xf numFmtId="0" fontId="28" fillId="3" borderId="2" xfId="0" applyFont="1" applyFill="1" applyBorder="1" applyAlignment="1">
      <alignment horizontal="center" vertical="center" wrapText="1"/>
    </xf>
    <xf numFmtId="0" fontId="28" fillId="3" borderId="4" xfId="0" applyFont="1" applyFill="1" applyBorder="1" applyAlignment="1">
      <alignment horizontal="center" vertical="center" wrapText="1"/>
    </xf>
    <xf numFmtId="0" fontId="21" fillId="0" borderId="5" xfId="0" applyFont="1" applyBorder="1" applyAlignment="1">
      <alignment horizontal="left" vertical="center" wrapText="1"/>
    </xf>
    <xf numFmtId="0" fontId="21" fillId="0" borderId="17" xfId="0" applyFont="1" applyBorder="1" applyAlignment="1">
      <alignment horizontal="left" vertical="center" wrapText="1"/>
    </xf>
    <xf numFmtId="0" fontId="28" fillId="6" borderId="2" xfId="0" applyFont="1" applyFill="1" applyBorder="1" applyAlignment="1">
      <alignment horizontal="left" vertical="center" wrapText="1"/>
    </xf>
    <xf numFmtId="0" fontId="28" fillId="6" borderId="4" xfId="0" applyFont="1" applyFill="1" applyBorder="1" applyAlignment="1">
      <alignment horizontal="left" vertical="center" wrapText="1"/>
    </xf>
    <xf numFmtId="0" fontId="23" fillId="0" borderId="5" xfId="0" applyFont="1" applyBorder="1" applyAlignment="1">
      <alignment horizontal="left" vertical="center" wrapText="1"/>
    </xf>
    <xf numFmtId="0" fontId="23" fillId="0" borderId="18" xfId="0" applyFont="1" applyBorder="1" applyAlignment="1">
      <alignment horizontal="left" vertical="center" wrapText="1"/>
    </xf>
    <xf numFmtId="0" fontId="23" fillId="0" borderId="1" xfId="0" applyFont="1" applyBorder="1" applyAlignment="1">
      <alignment horizontal="justify" vertical="center" wrapText="1"/>
    </xf>
    <xf numFmtId="0" fontId="23" fillId="0" borderId="7" xfId="0" applyFont="1" applyBorder="1" applyAlignment="1">
      <alignment horizontal="left" vertical="center" wrapText="1"/>
    </xf>
    <xf numFmtId="0" fontId="23" fillId="0" borderId="21" xfId="0" applyFont="1" applyBorder="1" applyAlignment="1">
      <alignment horizontal="left" vertical="center" wrapText="1"/>
    </xf>
    <xf numFmtId="0" fontId="23" fillId="0" borderId="20" xfId="0" applyFont="1" applyBorder="1" applyAlignment="1">
      <alignment horizontal="left" vertical="center" wrapText="1"/>
    </xf>
    <xf numFmtId="0" fontId="14" fillId="2" borderId="1" xfId="3" applyFont="1" applyFill="1" applyBorder="1" applyAlignment="1">
      <alignment horizontal="center" vertical="center" wrapText="1"/>
    </xf>
  </cellXfs>
  <cellStyles count="84">
    <cellStyle name="Millares" xfId="1" builtinId="3"/>
    <cellStyle name="Millares [0] 2" xfId="12" xr:uid="{2829AE46-737F-4D65-8F7B-4CBE3C9DD02B}"/>
    <cellStyle name="Millares [0] 2 2" xfId="60" xr:uid="{049233E7-20B6-4C28-9ECD-106B26237567}"/>
    <cellStyle name="Millares [0] 3" xfId="19" xr:uid="{5F49D63C-6507-4C71-AD36-1463D7585CDD}"/>
    <cellStyle name="Millares [0] 3 2" xfId="73" xr:uid="{85E158DC-4654-4A8C-99A7-CA4B81AEEE77}"/>
    <cellStyle name="Millares [0] 4" xfId="24" xr:uid="{E83611FF-364D-4CD1-92F0-2ED80D8AD2A9}"/>
    <cellStyle name="Millares [0] 4 2" xfId="80" xr:uid="{952A64ED-A69C-4B94-9A36-4FD26A48E155}"/>
    <cellStyle name="Millares 2" xfId="4" xr:uid="{3DD62BB5-3FCB-48AD-B04F-CB117C5DEBED}"/>
    <cellStyle name="Millares 2 2" xfId="11" xr:uid="{5C529482-4AA5-4B79-A5AE-AE3734692074}"/>
    <cellStyle name="Millares 2 2 2" xfId="48" xr:uid="{52B11844-F087-4994-8607-DC713C4AEAFE}"/>
    <cellStyle name="Millares 2 3" xfId="57" xr:uid="{71466E3E-0BCF-463A-90EE-9E05FA6B1C9B}"/>
    <cellStyle name="Millares 2 4" xfId="29" xr:uid="{60A023F1-780F-4685-ABBD-21631F887E64}"/>
    <cellStyle name="Millares 2 5" xfId="68" xr:uid="{AD76376F-9BDE-4A17-8F69-DF6A7F858B8A}"/>
    <cellStyle name="Millares 3" xfId="22" xr:uid="{45E8BBB7-D2E4-4EF0-987E-E2813217E586}"/>
    <cellStyle name="Millares 3 2" xfId="38" xr:uid="{3C608A45-05A1-4BEC-8E64-D4CD4A79B5CA}"/>
    <cellStyle name="Millares 3 3" xfId="78" xr:uid="{B690DEFF-D9E3-49C6-B9E5-F6B8C12DEC98}"/>
    <cellStyle name="Millares 4" xfId="53" xr:uid="{B25FD7A6-0C41-48CC-9F39-D67275F5AAAD}"/>
    <cellStyle name="Millares 5" xfId="55" xr:uid="{56E7B83E-2300-483E-A040-54E839FAECDB}"/>
    <cellStyle name="Millares 6" xfId="46" xr:uid="{54A4BC54-A365-4868-8EAE-C1D3060290AA}"/>
    <cellStyle name="Millares 7" xfId="63" xr:uid="{9DE6557D-D03F-4240-8B90-908C637B545E}"/>
    <cellStyle name="Millares 8" xfId="65" xr:uid="{05458AE6-68C8-4F9D-A76C-C968D8623768}"/>
    <cellStyle name="Millares 9" xfId="34" xr:uid="{B0CAEADC-6068-407E-AA09-EDE2816869F8}"/>
    <cellStyle name="Moneda" xfId="2" builtinId="4"/>
    <cellStyle name="Moneda [0] 2" xfId="6" xr:uid="{91A671FD-9F8A-4C0D-8D24-859CDDA51F88}"/>
    <cellStyle name="Moneda [0] 2 2" xfId="56" xr:uid="{B22096D0-E8E6-4AC8-902F-6FA6ECB9B4B4}"/>
    <cellStyle name="Moneda [0] 3" xfId="35" xr:uid="{53A9E18A-268C-465D-ACEE-92A91877364B}"/>
    <cellStyle name="Moneda 10" xfId="30" xr:uid="{D1E59DEB-6A38-4BBF-8A16-326D2477532F}"/>
    <cellStyle name="Moneda 2" xfId="5" xr:uid="{3C59DCAF-0ADB-4F32-8E86-C69B850E9139}"/>
    <cellStyle name="Moneda 2 2" xfId="16" xr:uid="{2D741BBE-C354-4E60-AE8B-9657FCDA77B9}"/>
    <cellStyle name="Moneda 2 2 2" xfId="36" xr:uid="{4D0D38E5-F16B-4DB0-8CAD-33AB32DC094F}"/>
    <cellStyle name="Moneda 2 3" xfId="54" xr:uid="{426C00B0-43F6-4A8D-9C54-11F94858345B}"/>
    <cellStyle name="Moneda 2 4" xfId="49" xr:uid="{88F12562-9451-4973-AD35-5DE5A1ABB503}"/>
    <cellStyle name="Moneda 2 5" xfId="69" xr:uid="{764ECE0B-C783-4C69-8FA2-6953BE62EDC1}"/>
    <cellStyle name="Moneda 2 6" xfId="76" xr:uid="{A44E2B32-BA0B-401C-AA41-24DB550A83E7}"/>
    <cellStyle name="Moneda 3" xfId="17" xr:uid="{59EEB960-F29C-4891-896A-F2FB4C221225}"/>
    <cellStyle name="Moneda 3 2" xfId="52" xr:uid="{16E7D5F8-E939-47A5-B81F-4046CB346F4D}"/>
    <cellStyle name="Moneda 4" xfId="7" xr:uid="{9F4ED1D9-5E52-4B0D-AD51-618B925D4770}"/>
    <cellStyle name="Moneda 4 2" xfId="62" xr:uid="{F08164B2-EBDD-4665-B61E-1E3F3A42CFC2}"/>
    <cellStyle name="Moneda 5" xfId="25" xr:uid="{5A0EC1BB-3813-47F1-A959-3ADB927C66F4}"/>
    <cellStyle name="Moneda 5 2" xfId="40" xr:uid="{1C3E43AD-70D7-46E2-A934-591D305A44D8}"/>
    <cellStyle name="Moneda 5 3" xfId="81" xr:uid="{BF3011EC-B6AF-41D2-979E-76D6FF4FE467}"/>
    <cellStyle name="Moneda 6" xfId="39" xr:uid="{8CD8F4FE-7757-4EAA-861E-E00A8FA54EFB}"/>
    <cellStyle name="Moneda 7" xfId="47" xr:uid="{231C72EB-3748-4BB5-8DF0-EF84CF0C4698}"/>
    <cellStyle name="Moneda 8" xfId="64" xr:uid="{C5866593-6B84-4C71-8537-6374FFA3D326}"/>
    <cellStyle name="Moneda 9" xfId="66" xr:uid="{2186156A-971E-45C4-AAD9-FC9E1B5A6A09}"/>
    <cellStyle name="Normal" xfId="0" builtinId="0"/>
    <cellStyle name="Normal 2" xfId="3" xr:uid="{CD70BF1D-EE60-4849-ABB5-B335C60829AE}"/>
    <cellStyle name="Normal 2 2" xfId="10" xr:uid="{6A682BDE-ADD9-48B4-8F44-3C9D6D61A89B}"/>
    <cellStyle name="Normal 2 2 2" xfId="13" xr:uid="{960E874E-B7B4-4BA6-8BEE-8214D96A917A}"/>
    <cellStyle name="Normal 2 2 2 2" xfId="26" xr:uid="{43056D84-7094-4023-9223-721561646068}"/>
    <cellStyle name="Normal 2 2 3" xfId="28" xr:uid="{A1569A46-FC48-40BF-AAD8-99F5E3BC7C36}"/>
    <cellStyle name="Normal 2 3" xfId="37" xr:uid="{DAD6E4BF-2227-4B47-8522-670E1156623E}"/>
    <cellStyle name="Normal 2 4" xfId="45" xr:uid="{534F14F3-3ABC-4A3E-AF00-21CEAE9AEE55}"/>
    <cellStyle name="Normal 2 5" xfId="43" xr:uid="{57BB273E-BE9A-4F41-9E0A-A890C5AE8BC9}"/>
    <cellStyle name="Normal 2 6" xfId="67" xr:uid="{ED2CB724-1DD8-465B-B09F-A26F6D709E29}"/>
    <cellStyle name="Normal 2 7" xfId="75" xr:uid="{BA3DFA73-17D4-4C66-BC30-3FC3C598B6FD}"/>
    <cellStyle name="Normal 3" xfId="9" xr:uid="{F5FE97B9-BEFA-4BEA-8662-7C65D20034AF}"/>
    <cellStyle name="Normal 3 2" xfId="58" xr:uid="{63C06C12-BF02-4ED1-8F9D-9AE97C88716A}"/>
    <cellStyle name="Normal 3 3" xfId="33" xr:uid="{1D572AD5-5764-476B-9818-ED4C7DE6A544}"/>
    <cellStyle name="Normal 3 4" xfId="70" xr:uid="{2E8998EE-6B97-4109-9D45-1B59ED7E5C4C}"/>
    <cellStyle name="Normal 4" xfId="18" xr:uid="{00036017-8BA9-418E-A836-97B6BE6E7EBB}"/>
    <cellStyle name="Normal 4 2" xfId="59" xr:uid="{8ED7BE69-989E-44A6-BCB4-431E2DF02E47}"/>
    <cellStyle name="Normal 4 3" xfId="72" xr:uid="{DB424BF2-6BA5-496C-9B9B-C09E35F24DCF}"/>
    <cellStyle name="Normal 5" xfId="21" xr:uid="{C99B32B1-8388-486F-917D-868DA6BE080F}"/>
    <cellStyle name="Normal 5 2" xfId="61" xr:uid="{2978D656-5E9C-40DA-AFAD-4FAE0F34AD1C}"/>
    <cellStyle name="Normal 5 3" xfId="77" xr:uid="{EC750F82-46AF-44F3-83AA-9C80C14C5083}"/>
    <cellStyle name="Normal 6" xfId="27" xr:uid="{DEF5308B-0CC1-4BC0-A29E-289A5C6CFF53}"/>
    <cellStyle name="Normal 7" xfId="82" xr:uid="{1030B2B5-D279-4AC2-BF15-124C81D11B6F}"/>
    <cellStyle name="Normal 8" xfId="31" xr:uid="{56037E76-CB37-44C0-B90F-DBC15EEF3328}"/>
    <cellStyle name="Normal 8 2" xfId="32" xr:uid="{29DFB350-EC09-4247-AFA1-61B9B051848A}"/>
    <cellStyle name="Normal 8 2 2" xfId="42" xr:uid="{B16647BA-5AE9-481B-87B5-F04F105E2176}"/>
    <cellStyle name="Normal 8 2 2 2" xfId="44" xr:uid="{78FA9B29-E512-4CD1-BFB6-DE6F243D1ABD}"/>
    <cellStyle name="Normal 8 3" xfId="41" xr:uid="{8154C48F-949B-44DE-8B68-84E42037F7E8}"/>
    <cellStyle name="Porcentaje" xfId="8" builtinId="5"/>
    <cellStyle name="Porcentaje 2" xfId="14" xr:uid="{29BA2D6C-4E85-41C9-9D4B-C485AA3B60CC}"/>
    <cellStyle name="Porcentaje 2 2" xfId="51" xr:uid="{7E36EC04-0271-44BE-8C31-D79F4CAD7694}"/>
    <cellStyle name="Porcentaje 2 3" xfId="50" xr:uid="{3315EFFD-C22C-4901-9883-0A7609980D7B}"/>
    <cellStyle name="Porcentaje 3" xfId="15" xr:uid="{62E96106-08FF-4E33-A5FB-D9064F0CF3F2}"/>
    <cellStyle name="Porcentaje 3 2" xfId="71" xr:uid="{3262E1FF-A9FF-4F9F-9FDB-13CBA66D6B0E}"/>
    <cellStyle name="Porcentaje 4" xfId="20" xr:uid="{9B25B636-16DF-4396-B040-9D41F76AF6FB}"/>
    <cellStyle name="Porcentaje 4 2" xfId="74" xr:uid="{CEFAB316-B898-43BC-98B9-0E2B9E678474}"/>
    <cellStyle name="Porcentaje 5" xfId="23" xr:uid="{55379D6A-9781-4FCE-BF5D-C92BA6EEA45D}"/>
    <cellStyle name="Porcentaje 5 2" xfId="79" xr:uid="{DFFE97EF-5C79-4064-8F8A-F9265BD722DB}"/>
    <cellStyle name="Porcentaje 6" xfId="83" xr:uid="{A15DFB1B-64F0-43E3-A284-9C3C3842D87C}"/>
  </cellStyles>
  <dxfs count="1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color rgb="FFCC99FF"/>
      <color rgb="FF66FFFF"/>
      <color rgb="FF9900CC"/>
      <color rgb="FFFF0066"/>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285750</xdr:colOff>
      <xdr:row>0</xdr:row>
      <xdr:rowOff>180972</xdr:rowOff>
    </xdr:from>
    <xdr:to>
      <xdr:col>12</xdr:col>
      <xdr:colOff>247650</xdr:colOff>
      <xdr:row>73</xdr:row>
      <xdr:rowOff>123825</xdr:rowOff>
    </xdr:to>
    <xdr:sp macro="" textlink="">
      <xdr:nvSpPr>
        <xdr:cNvPr id="2" name="CuadroTexto 1">
          <a:extLst>
            <a:ext uri="{FF2B5EF4-FFF2-40B4-BE49-F238E27FC236}">
              <a16:creationId xmlns:a16="http://schemas.microsoft.com/office/drawing/2014/main" id="{877350CD-1DC9-2091-1989-12E1101548DE}"/>
            </a:ext>
          </a:extLst>
        </xdr:cNvPr>
        <xdr:cNvSpPr txBox="1"/>
      </xdr:nvSpPr>
      <xdr:spPr>
        <a:xfrm>
          <a:off x="285750" y="180972"/>
          <a:ext cx="10020300" cy="145446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b="1"/>
            <a:t>INSTRUCTIVO PARA DILIGENCIAR EL ANEXO DE OFERTA ECONÓMICA</a:t>
          </a:r>
        </a:p>
        <a:p>
          <a:r>
            <a:rPr lang="es-CO" b="1"/>
            <a:t>LOTE 2 – MODALIDAD RURAL</a:t>
          </a:r>
          <a:br>
            <a:rPr lang="es-CO"/>
          </a:br>
          <a:r>
            <a:rPr lang="es-CO"/>
            <a:t>Proceso SECOP – Casas Refugio</a:t>
          </a:r>
        </a:p>
        <a:p>
          <a:r>
            <a:rPr lang="es-CO" b="1"/>
            <a:t>Estimado proponente:</a:t>
          </a:r>
          <a:endParaRPr lang="es-CO"/>
        </a:p>
        <a:p>
          <a:r>
            <a:rPr lang="es-CO"/>
            <a:t>El presente archivo en Excel corresponde al </a:t>
          </a:r>
          <a:r>
            <a:rPr lang="es-CO" b="1"/>
            <a:t>Anexo de Oferta Económica para el Lote 2 – Modalidad Rural</a:t>
          </a:r>
          <a:r>
            <a:rPr lang="es-CO"/>
            <a:t>, el cual debe ser diligenciado en su totalidad conforme a las siguientes instrucciones. Este formato tiene como finalidad consolidar la propuesta económica para la operación de la Casa Refugio en modalidad rural, de acuerdo con los requerimientos establecidos en los </a:t>
          </a:r>
          <a:r>
            <a:rPr lang="es-CO" b="1"/>
            <a:t>Estudios Previos, Anexo Técnico y demás documentos del proceso</a:t>
          </a:r>
          <a:r>
            <a:rPr lang="es-CO"/>
            <a:t>.</a:t>
          </a:r>
        </a:p>
        <a:p>
          <a:endParaRPr lang="es-CO"/>
        </a:p>
        <a:p>
          <a:r>
            <a:rPr lang="es-CO" b="1"/>
            <a:t>1. ARTICULACIÓN CON EL ANEXO TÉCNICO</a:t>
          </a:r>
        </a:p>
        <a:p>
          <a:r>
            <a:rPr lang="es-CO"/>
            <a:t>El diligenciamiento de la oferta económica deberá realizarse en estricta concordancia con lo establecido en el </a:t>
          </a:r>
          <a:r>
            <a:rPr lang="es-CO" b="1"/>
            <a:t>Anexo Técnico del proceso</a:t>
          </a:r>
          <a:r>
            <a:rPr lang="es-CO"/>
            <a:t>, el cual define:</a:t>
          </a:r>
        </a:p>
        <a:p>
          <a:r>
            <a:rPr lang="es-CO"/>
            <a:t>Las </a:t>
          </a:r>
          <a:r>
            <a:rPr lang="es-CO" b="1"/>
            <a:t>condiciones de operación del servicio</a:t>
          </a:r>
          <a:r>
            <a:rPr lang="es-CO"/>
            <a:t>. </a:t>
          </a:r>
        </a:p>
        <a:p>
          <a:r>
            <a:rPr lang="es-CO"/>
            <a:t>Los </a:t>
          </a:r>
          <a:r>
            <a:rPr lang="es-CO" b="1"/>
            <a:t>componentes, actividades y alcances</a:t>
          </a:r>
          <a:r>
            <a:rPr lang="es-CO"/>
            <a:t> de la Modalidad Rural. </a:t>
          </a:r>
        </a:p>
        <a:p>
          <a:r>
            <a:rPr lang="es-CO"/>
            <a:t>Los </a:t>
          </a:r>
          <a:r>
            <a:rPr lang="es-CO" b="1"/>
            <a:t>elementos, insumos, dotaciones y servicios requeridos</a:t>
          </a:r>
          <a:r>
            <a:rPr lang="es-CO"/>
            <a:t>. </a:t>
          </a:r>
        </a:p>
        <a:p>
          <a:r>
            <a:rPr lang="es-CO"/>
            <a:t>Las </a:t>
          </a:r>
          <a:r>
            <a:rPr lang="es-CO" b="1"/>
            <a:t>cantidades, frecuencias y condiciones de entrega</a:t>
          </a:r>
          <a:r>
            <a:rPr lang="es-CO"/>
            <a:t>. </a:t>
          </a:r>
        </a:p>
        <a:p>
          <a:r>
            <a:rPr lang="es-CO" b="1"/>
            <a:t>En este sentido:</a:t>
          </a:r>
          <a:endParaRPr lang="es-CO"/>
        </a:p>
        <a:p>
          <a:r>
            <a:rPr lang="es-CO"/>
            <a:t>Los valores ofertados deben corresponder a los requerimientos técnicos allí definidos. </a:t>
          </a:r>
        </a:p>
        <a:p>
          <a:r>
            <a:rPr lang="es-CO"/>
            <a:t>No se podrán omitir elementos exigidos en el Anexo Técnico. </a:t>
          </a:r>
        </a:p>
        <a:p>
          <a:r>
            <a:rPr lang="es-CO"/>
            <a:t>Los precios deben contemplar la totalidad de las obligaciones necesarias para garantizar la correcta prestación del servicio en contexto rural. </a:t>
          </a:r>
        </a:p>
        <a:p>
          <a:br>
            <a:rPr lang="es-CO"/>
          </a:br>
          <a:endParaRPr lang="es-CO"/>
        </a:p>
        <a:p>
          <a:r>
            <a:rPr lang="es-CO" b="1"/>
            <a:t>2. HOJA DE CONSOLIDACIÓN</a:t>
          </a:r>
        </a:p>
        <a:p>
          <a:r>
            <a:rPr lang="es-CO" b="1"/>
            <a:t>0. CONSOLIDADA RURAL</a:t>
          </a:r>
        </a:p>
        <a:p>
          <a:r>
            <a:rPr lang="es-CO"/>
            <a:t>Corresponde al resumen general de la oferta económica para la Modalidad Rural.</a:t>
          </a:r>
        </a:p>
        <a:p>
          <a:r>
            <a:rPr lang="es-CO" b="1"/>
            <a:t>Importante:</a:t>
          </a:r>
          <a:endParaRPr lang="es-CO"/>
        </a:p>
        <a:p>
          <a:r>
            <a:rPr lang="es-CO"/>
            <a:t>Esta hoja se alimenta automáticamente de la información registrada en las demás hojas. </a:t>
          </a:r>
        </a:p>
        <a:p>
          <a:r>
            <a:rPr lang="es-CO"/>
            <a:t>Se deben diligenciar únicamente las celdas habilitadas (color crema, si aplica). </a:t>
          </a:r>
        </a:p>
        <a:p>
          <a:r>
            <a:rPr lang="es-CO"/>
            <a:t>Contiene observaciones y notas que deben ser revisadas previamente al diligenciamiento. </a:t>
          </a:r>
        </a:p>
        <a:p>
          <a:r>
            <a:rPr lang="es-CO" b="1"/>
            <a:t>No debe ser modificada</a:t>
          </a:r>
          <a:r>
            <a:rPr lang="es-CO"/>
            <a:t> (ni fórmulas, ni estructura). </a:t>
          </a:r>
        </a:p>
        <a:p>
          <a:br>
            <a:rPr lang="es-CO"/>
          </a:br>
          <a:endParaRPr lang="es-CO"/>
        </a:p>
        <a:p>
          <a:r>
            <a:rPr lang="es-CO" b="1"/>
            <a:t>3. LIBROS</a:t>
          </a:r>
          <a:r>
            <a:rPr lang="es-CO" b="1" baseline="0"/>
            <a:t> DE LA ESTRUCTURA</a:t>
          </a:r>
          <a:r>
            <a:rPr lang="es-CO" b="1"/>
            <a:t>– MODALIDAD RURAL</a:t>
          </a:r>
        </a:p>
        <a:p>
          <a:r>
            <a:rPr lang="es-CO"/>
            <a:t>El proponente deberá diligenciar las siguientes hojas, correspondientes exclusivamente a la Modalidad Rural:</a:t>
          </a:r>
        </a:p>
        <a:p>
          <a:r>
            <a:rPr lang="es-CO" b="1"/>
            <a:t>3. ORIENTACIÓN EN SALUD_RU</a:t>
          </a:r>
          <a:r>
            <a:rPr lang="es-CO"/>
            <a:t> </a:t>
          </a:r>
        </a:p>
        <a:p>
          <a:r>
            <a:rPr lang="es-CO" b="1"/>
            <a:t>3. ORIENTACIÓN EN SALUD (UR)_RU</a:t>
          </a:r>
          <a:r>
            <a:rPr lang="es-CO"/>
            <a:t> </a:t>
          </a:r>
        </a:p>
        <a:p>
          <a:r>
            <a:rPr lang="es-CO" b="1"/>
            <a:t>4. ELEMENTOS PAPELERÍA_RU</a:t>
          </a:r>
          <a:r>
            <a:rPr lang="es-CO"/>
            <a:t> </a:t>
          </a:r>
        </a:p>
        <a:p>
          <a:r>
            <a:rPr lang="es-CO" b="1"/>
            <a:t>4. ELEMENTOS PAPELERÍA (UR)_RU</a:t>
          </a:r>
          <a:r>
            <a:rPr lang="es-CO"/>
            <a:t> </a:t>
          </a:r>
        </a:p>
        <a:p>
          <a:r>
            <a:rPr lang="es-CO" b="1"/>
            <a:t>5. ASEO INSTITUCIONAL_RU</a:t>
          </a:r>
          <a:r>
            <a:rPr lang="es-CO"/>
            <a:t> </a:t>
          </a:r>
        </a:p>
        <a:p>
          <a:r>
            <a:rPr lang="es-CO" b="1"/>
            <a:t>5. ASEO INSTITUCIONAL (UR)_RU</a:t>
          </a:r>
          <a:r>
            <a:rPr lang="es-CO"/>
            <a:t> </a:t>
          </a:r>
        </a:p>
        <a:p>
          <a:r>
            <a:rPr lang="es-CO" b="1"/>
            <a:t>6. DOTACIÓN_RU</a:t>
          </a:r>
          <a:r>
            <a:rPr lang="es-CO"/>
            <a:t> </a:t>
          </a:r>
        </a:p>
        <a:p>
          <a:r>
            <a:rPr lang="es-CO" b="1"/>
            <a:t>6. DOTACIÓN (UR)_RU</a:t>
          </a:r>
          <a:r>
            <a:rPr lang="es-CO"/>
            <a:t> </a:t>
          </a:r>
        </a:p>
        <a:p>
          <a:r>
            <a:rPr lang="es-CO" b="1"/>
            <a:t>7. HUERTA AGRO_RU</a:t>
          </a:r>
          <a:r>
            <a:rPr lang="es-CO"/>
            <a:t> </a:t>
          </a:r>
        </a:p>
        <a:p>
          <a:r>
            <a:rPr lang="es-CO"/>
            <a:t>Estas hojas contienen los insumos, elementos, dotaciones y componentes específicos requeridos para la operación de la Casa Refugio en modalidad rural, de conformidad con el </a:t>
          </a:r>
          <a:r>
            <a:rPr lang="es-CO" b="1"/>
            <a:t>Anexo Técnico</a:t>
          </a:r>
          <a:r>
            <a:rPr lang="es-CO"/>
            <a:t>, incluyendo el componente diferencial de </a:t>
          </a:r>
          <a:r>
            <a:rPr lang="es-CO" b="1"/>
            <a:t>huerta agroecológica</a:t>
          </a:r>
          <a:r>
            <a:rPr lang="es-CO"/>
            <a:t>.</a:t>
          </a:r>
        </a:p>
        <a:p>
          <a:br>
            <a:rPr lang="es-CO"/>
          </a:br>
          <a:r>
            <a:rPr lang="es-CO" b="1"/>
            <a:t>4. HOJAS DE ELEMENTOS POR DEMANDA</a:t>
          </a:r>
        </a:p>
        <a:p>
          <a:r>
            <a:rPr lang="es-CO" b="1"/>
            <a:t>1. ELEMENTOS HIGIENE POR DEMANDA</a:t>
          </a:r>
        </a:p>
        <a:p>
          <a:r>
            <a:rPr lang="es-CO" b="1"/>
            <a:t>2. VESTUARIO</a:t>
          </a:r>
        </a:p>
        <a:p>
          <a:r>
            <a:rPr lang="es-CO"/>
            <a:t>Estas hojas corresponden a los elementos entregados según necesidad de las mujeres acogidas y sus sistemas familiares, conforme a lo definido en el </a:t>
          </a:r>
          <a:r>
            <a:rPr lang="es-CO" b="1"/>
            <a:t>Anexo Técnico</a:t>
          </a:r>
          <a:r>
            <a:rPr lang="es-CO"/>
            <a:t>.</a:t>
          </a:r>
        </a:p>
        <a:p>
          <a:r>
            <a:rPr lang="es-CO" b="1"/>
            <a:t>Nota sobre vestuario:</a:t>
          </a:r>
          <a:endParaRPr lang="es-CO"/>
        </a:p>
        <a:p>
          <a:r>
            <a:rPr lang="es-CO"/>
            <a:t>El listado corresponde al vestuario base requerido para la atención en Casas Refugio. </a:t>
          </a:r>
        </a:p>
        <a:p>
          <a:r>
            <a:rPr lang="es-CO"/>
            <a:t>Para la Modalidad Rural, se deben considerar las condiciones territoriales, incluyendo elementos diferenciales como </a:t>
          </a:r>
          <a:r>
            <a:rPr lang="es-CO" b="1"/>
            <a:t>botas de caucho</a:t>
          </a:r>
          <a:r>
            <a:rPr lang="es-CO"/>
            <a:t>, cuando aplique. </a:t>
          </a:r>
        </a:p>
        <a:p>
          <a:r>
            <a:rPr lang="es-CO"/>
            <a:t>Los valores deben guardar coherencia con las especificaciones técnicas del proceso. </a:t>
          </a:r>
        </a:p>
        <a:p>
          <a:r>
            <a:rPr lang="es-CO"/>
            <a:t>La información registrada se integrará automáticamente en la consolidación. </a:t>
          </a:r>
        </a:p>
        <a:p>
          <a:br>
            <a:rPr lang="es-CO"/>
          </a:br>
          <a:r>
            <a:rPr lang="es-CO" b="1"/>
            <a:t>5. INSTRUCCIONES GENERALES DE DILIGENCIAMIENTO</a:t>
          </a:r>
        </a:p>
        <a:p>
          <a:r>
            <a:rPr lang="es-CO"/>
            <a:t>El proponente deberá tener en cuenta lo siguiente:</a:t>
          </a:r>
        </a:p>
        <a:p>
          <a:r>
            <a:rPr lang="es-CO"/>
            <a:t>Registrar </a:t>
          </a:r>
          <a:r>
            <a:rPr lang="es-CO" b="1"/>
            <a:t>valores unitarios en pesos colombianos (COP)</a:t>
          </a:r>
          <a:r>
            <a:rPr lang="es-CO"/>
            <a:t>. </a:t>
          </a:r>
        </a:p>
        <a:p>
          <a:r>
            <a:rPr lang="es-CO"/>
            <a:t>Los precios deben corresponder a </a:t>
          </a:r>
          <a:r>
            <a:rPr lang="es-CO" b="1"/>
            <a:t>valores de mercado vigentes</a:t>
          </a:r>
          <a:r>
            <a:rPr lang="es-CO"/>
            <a:t>. </a:t>
          </a:r>
        </a:p>
        <a:p>
          <a:r>
            <a:rPr lang="es-CO"/>
            <a:t>Los valores deben incluir todos los costos asociados.</a:t>
          </a:r>
        </a:p>
        <a:p>
          <a:r>
            <a:rPr lang="es-CO"/>
            <a:t>Diligenciar únicamente las celdas habilitadas. </a:t>
          </a:r>
        </a:p>
        <a:p>
          <a:r>
            <a:rPr lang="es-CO"/>
            <a:t>Garantizar la coherencia entre la oferta económica y el </a:t>
          </a:r>
          <a:r>
            <a:rPr lang="es-CO" b="1"/>
            <a:t>Anexo Técnico</a:t>
          </a:r>
          <a:r>
            <a:rPr lang="es-CO"/>
            <a:t>. </a:t>
          </a:r>
        </a:p>
        <a:p>
          <a:r>
            <a:rPr lang="es-CO"/>
            <a:t>La información registrada alimentará automáticamente la hoja de consolidación. </a:t>
          </a:r>
        </a:p>
        <a:p>
          <a:endParaRPr lang="es-CO"/>
        </a:p>
        <a:p>
          <a:r>
            <a:rPr lang="es-CO" b="1"/>
            <a:t>6. RESTRICCIONES DEL FORMATO</a:t>
          </a:r>
        </a:p>
        <a:p>
          <a:r>
            <a:rPr lang="es-CO" b="1"/>
            <a:t>No se permite:</a:t>
          </a:r>
          <a:endParaRPr lang="es-CO"/>
        </a:p>
        <a:p>
          <a:r>
            <a:rPr lang="es-CO"/>
            <a:t>Modificar nombres de hojas. </a:t>
          </a:r>
        </a:p>
        <a:p>
          <a:r>
            <a:rPr lang="es-CO"/>
            <a:t>Alterar fórmulas. </a:t>
          </a:r>
        </a:p>
        <a:p>
          <a:r>
            <a:rPr lang="es-CO"/>
            <a:t>Cambiar la estructura del archivo. </a:t>
          </a:r>
        </a:p>
        <a:p>
          <a:r>
            <a:rPr lang="es-CO"/>
            <a:t>Desbloquear o intervenir la matriz. </a:t>
          </a:r>
        </a:p>
        <a:p>
          <a:r>
            <a:rPr lang="es-CO"/>
            <a:t>El archivo ha sido estructurado para garantizar la </a:t>
          </a:r>
          <a:r>
            <a:rPr lang="es-CO" b="1"/>
            <a:t>comparabilidad, trazabilidad y evaluación objetiva de las ofertas</a:t>
          </a:r>
          <a:r>
            <a:rPr lang="es-CO"/>
            <a:t>.</a:t>
          </a:r>
        </a:p>
        <a:p>
          <a:endParaRPr lang="es-CO"/>
        </a:p>
        <a:p>
          <a:r>
            <a:rPr lang="es-CO" b="1"/>
            <a:t>7. CONSIDERACIONES PARA LA PRESENTACIÓN DE LA OFERTA</a:t>
          </a:r>
        </a:p>
        <a:p>
          <a:r>
            <a:rPr lang="es-CO"/>
            <a:t>El diligenciamiento del presente anexo deberá realizarse en concordancia con: </a:t>
          </a:r>
        </a:p>
        <a:p>
          <a:pPr lvl="1"/>
          <a:r>
            <a:rPr lang="es-CO" b="1"/>
            <a:t>Estudios Previos</a:t>
          </a:r>
          <a:r>
            <a:rPr lang="es-CO"/>
            <a:t>, especialmente el numeral de evaluación de la oferta económica. </a:t>
          </a:r>
        </a:p>
        <a:p>
          <a:pPr lvl="1"/>
          <a:r>
            <a:rPr lang="es-CO" b="1"/>
            <a:t>Anexo Técnico</a:t>
          </a:r>
          <a:r>
            <a:rPr lang="es-CO"/>
            <a:t>. </a:t>
          </a:r>
        </a:p>
        <a:p>
          <a:pPr lvl="1"/>
          <a:r>
            <a:rPr lang="es-CO"/>
            <a:t>Demás documentos del proceso. </a:t>
          </a:r>
        </a:p>
        <a:p>
          <a:endParaRPr lang="es-CO"/>
        </a:p>
        <a:p>
          <a:pPr marL="0" marR="0" lvl="0" indent="0" defTabSz="914400" eaLnBrk="1" fontAlgn="auto" latinLnBrk="0" hangingPunct="1">
            <a:lnSpc>
              <a:spcPct val="100000"/>
            </a:lnSpc>
            <a:spcBef>
              <a:spcPts val="0"/>
            </a:spcBef>
            <a:spcAft>
              <a:spcPts val="0"/>
            </a:spcAft>
            <a:buClrTx/>
            <a:buSzTx/>
            <a:buFontTx/>
            <a:buNone/>
            <a:tabLst/>
            <a:defRPr/>
          </a:pPr>
          <a:r>
            <a:rPr lang="es-CO" sz="1100" b="0" i="0">
              <a:solidFill>
                <a:schemeClr val="dk1"/>
              </a:solidFill>
              <a:effectLst/>
              <a:latin typeface="+mn-lt"/>
              <a:ea typeface="+mn-ea"/>
              <a:cs typeface="+mn-cs"/>
            </a:rPr>
            <a:t>Se recuerda que, de acuerdo con los lineamientos establecidos para el proceso de contratación, </a:t>
          </a:r>
          <a:r>
            <a:rPr lang="es-CO" sz="1100" b="1" i="0">
              <a:solidFill>
                <a:schemeClr val="dk1"/>
              </a:solidFill>
              <a:effectLst/>
              <a:latin typeface="+mn-lt"/>
              <a:ea typeface="+mn-ea"/>
              <a:cs typeface="+mn-cs"/>
            </a:rPr>
            <a:t>los valores ofertados por los proponentes no deben superar los estimados previamente por la Secretaría Distrital de la Mujer (SDMujer)</a:t>
          </a:r>
          <a:endParaRPr lang="es-CO">
            <a:effectLst/>
          </a:endParaRPr>
        </a:p>
        <a:p>
          <a:endParaRPr lang="es-CO"/>
        </a:p>
        <a:p>
          <a:r>
            <a:rPr lang="es-CO"/>
            <a:t>La oferta económica debe reflejar la </a:t>
          </a:r>
          <a:r>
            <a:rPr lang="es-CO" b="1"/>
            <a:t>totalidad de las obligaciones contractuales requeridas para la operación de la Modalidad Rural</a:t>
          </a:r>
          <a:r>
            <a:rPr lang="es-CO"/>
            <a:t>, incluyendo las particularidades territoriales y logísticas propias de este contexto. </a:t>
          </a:r>
        </a:p>
        <a:p>
          <a:r>
            <a:rPr lang="es-CO"/>
            <a:t>El archivo diligenciado deberá ser cargado en la plataforma </a:t>
          </a:r>
          <a:r>
            <a:rPr lang="es-CO" b="1"/>
            <a:t>SECOP</a:t>
          </a:r>
          <a:r>
            <a:rPr lang="es-CO"/>
            <a:t>, dentro del plazo establecido por la entidad.</a:t>
          </a:r>
        </a:p>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190500</xdr:colOff>
      <xdr:row>0</xdr:row>
      <xdr:rowOff>161925</xdr:rowOff>
    </xdr:from>
    <xdr:to>
      <xdr:col>1</xdr:col>
      <xdr:colOff>3467100</xdr:colOff>
      <xdr:row>4</xdr:row>
      <xdr:rowOff>104775</xdr:rowOff>
    </xdr:to>
    <xdr:pic>
      <xdr:nvPicPr>
        <xdr:cNvPr id="2" name="Imagen 3" descr="Secretaría Distrital de la Mujer - Home | Facebook">
          <a:extLst>
            <a:ext uri="{FF2B5EF4-FFF2-40B4-BE49-F238E27FC236}">
              <a16:creationId xmlns:a16="http://schemas.microsoft.com/office/drawing/2014/main" id="{829CA831-BA78-4215-BAB4-9F45BAD4CE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161925"/>
          <a:ext cx="327660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105835</xdr:colOff>
      <xdr:row>0</xdr:row>
      <xdr:rowOff>1</xdr:rowOff>
    </xdr:from>
    <xdr:to>
      <xdr:col>1</xdr:col>
      <xdr:colOff>1699685</xdr:colOff>
      <xdr:row>3</xdr:row>
      <xdr:rowOff>115363</xdr:rowOff>
    </xdr:to>
    <xdr:pic>
      <xdr:nvPicPr>
        <xdr:cNvPr id="2" name="Imagen 1" descr="Secretaría Distrital de la Mujer - Home | Facebook">
          <a:extLst>
            <a:ext uri="{FF2B5EF4-FFF2-40B4-BE49-F238E27FC236}">
              <a16:creationId xmlns:a16="http://schemas.microsoft.com/office/drawing/2014/main" id="{DEDE0BF2-58D8-49C5-AE6A-93FB0A426E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20160" y="1"/>
          <a:ext cx="1593850" cy="1172637"/>
        </a:xfrm>
        <a:prstGeom prst="rect">
          <a:avLst/>
        </a:prstGeom>
        <a:noFill/>
        <a:ln>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193675</xdr:colOff>
      <xdr:row>0</xdr:row>
      <xdr:rowOff>65738</xdr:rowOff>
    </xdr:from>
    <xdr:to>
      <xdr:col>1</xdr:col>
      <xdr:colOff>1635125</xdr:colOff>
      <xdr:row>3</xdr:row>
      <xdr:rowOff>54028</xdr:rowOff>
    </xdr:to>
    <xdr:pic>
      <xdr:nvPicPr>
        <xdr:cNvPr id="2" name="Imagen 1" descr="Secretaría Distrital de la Mujer - Home | Facebook">
          <a:extLst>
            <a:ext uri="{FF2B5EF4-FFF2-40B4-BE49-F238E27FC236}">
              <a16:creationId xmlns:a16="http://schemas.microsoft.com/office/drawing/2014/main" id="{A9FAF51A-1723-401F-AD1D-5C7D17475C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08000" y="65738"/>
          <a:ext cx="1441450" cy="1045565"/>
        </a:xfrm>
        <a:prstGeom prst="rect">
          <a:avLst/>
        </a:prstGeom>
        <a:noFill/>
        <a:ln>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209550</xdr:colOff>
      <xdr:row>1</xdr:row>
      <xdr:rowOff>76201</xdr:rowOff>
    </xdr:from>
    <xdr:to>
      <xdr:col>1</xdr:col>
      <xdr:colOff>1635125</xdr:colOff>
      <xdr:row>3</xdr:row>
      <xdr:rowOff>291031</xdr:rowOff>
    </xdr:to>
    <xdr:pic>
      <xdr:nvPicPr>
        <xdr:cNvPr id="2" name="Imagen 1" descr="Secretaría Distrital de la Mujer - Home | Facebook">
          <a:extLst>
            <a:ext uri="{FF2B5EF4-FFF2-40B4-BE49-F238E27FC236}">
              <a16:creationId xmlns:a16="http://schemas.microsoft.com/office/drawing/2014/main" id="{DB952A1B-FBD7-4939-9F9F-C0A59A1D9B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23875" y="314326"/>
          <a:ext cx="1425575" cy="1033980"/>
        </a:xfrm>
        <a:prstGeom prst="rect">
          <a:avLst/>
        </a:prstGeom>
        <a:noFill/>
        <a:ln>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257175</xdr:colOff>
      <xdr:row>5</xdr:row>
      <xdr:rowOff>4763</xdr:rowOff>
    </xdr:from>
    <xdr:to>
      <xdr:col>1</xdr:col>
      <xdr:colOff>1373187</xdr:colOff>
      <xdr:row>6</xdr:row>
      <xdr:rowOff>219593</xdr:rowOff>
    </xdr:to>
    <xdr:pic>
      <xdr:nvPicPr>
        <xdr:cNvPr id="2" name="Imagen 1" descr="Secretaría Distrital de la Mujer - Home | Facebook">
          <a:extLst>
            <a:ext uri="{FF2B5EF4-FFF2-40B4-BE49-F238E27FC236}">
              <a16:creationId xmlns:a16="http://schemas.microsoft.com/office/drawing/2014/main" id="{D1978BD4-ED02-4165-AAC1-095FF788E9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57175" y="2362201"/>
          <a:ext cx="1425575" cy="1024455"/>
        </a:xfrm>
        <a:prstGeom prst="rect">
          <a:avLst/>
        </a:prstGeom>
        <a:noFill/>
        <a:ln>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275241</xdr:colOff>
      <xdr:row>1</xdr:row>
      <xdr:rowOff>26935</xdr:rowOff>
    </xdr:from>
    <xdr:to>
      <xdr:col>1</xdr:col>
      <xdr:colOff>1333500</xdr:colOff>
      <xdr:row>3</xdr:row>
      <xdr:rowOff>13220</xdr:rowOff>
    </xdr:to>
    <xdr:pic>
      <xdr:nvPicPr>
        <xdr:cNvPr id="2" name="Imagen 1" descr="Secretaría Distrital de la Mujer - Home | Facebook">
          <a:extLst>
            <a:ext uri="{FF2B5EF4-FFF2-40B4-BE49-F238E27FC236}">
              <a16:creationId xmlns:a16="http://schemas.microsoft.com/office/drawing/2014/main" id="{82DAE90D-9EA9-4C3E-9B45-EE0DB327BC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75241" y="265060"/>
          <a:ext cx="1367822" cy="986410"/>
        </a:xfrm>
        <a:prstGeom prst="rect">
          <a:avLst/>
        </a:prstGeom>
        <a:noFill/>
        <a:ln>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299052</xdr:colOff>
      <xdr:row>5</xdr:row>
      <xdr:rowOff>26934</xdr:rowOff>
    </xdr:from>
    <xdr:to>
      <xdr:col>1</xdr:col>
      <xdr:colOff>1428476</xdr:colOff>
      <xdr:row>6</xdr:row>
      <xdr:rowOff>497928</xdr:rowOff>
    </xdr:to>
    <xdr:pic>
      <xdr:nvPicPr>
        <xdr:cNvPr id="2" name="Imagen 1" descr="Secretaría Distrital de la Mujer - Home | Facebook">
          <a:extLst>
            <a:ext uri="{FF2B5EF4-FFF2-40B4-BE49-F238E27FC236}">
              <a16:creationId xmlns:a16="http://schemas.microsoft.com/office/drawing/2014/main" id="{39B733FF-BB02-4D17-906B-856DD9CD52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99052" y="2646309"/>
          <a:ext cx="1438987" cy="1042494"/>
        </a:xfrm>
        <a:prstGeom prst="rect">
          <a:avLst/>
        </a:prstGeom>
        <a:noFill/>
        <a:ln>
          <a:noFill/>
          <a:prstDash val="soli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281437</xdr:colOff>
      <xdr:row>5</xdr:row>
      <xdr:rowOff>13300</xdr:rowOff>
    </xdr:from>
    <xdr:to>
      <xdr:col>1</xdr:col>
      <xdr:colOff>1080720</xdr:colOff>
      <xdr:row>5</xdr:row>
      <xdr:rowOff>827298</xdr:rowOff>
    </xdr:to>
    <xdr:pic>
      <xdr:nvPicPr>
        <xdr:cNvPr id="3" name="Imagen 2" descr="Secretaría Distrital de la Mujer - Home | Facebook">
          <a:extLst>
            <a:ext uri="{FF2B5EF4-FFF2-40B4-BE49-F238E27FC236}">
              <a16:creationId xmlns:a16="http://schemas.microsoft.com/office/drawing/2014/main" id="{92C88547-5138-4284-A623-C13CEB53F8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81437" y="2529338"/>
          <a:ext cx="1113788" cy="813998"/>
        </a:xfrm>
        <a:prstGeom prst="rect">
          <a:avLst/>
        </a:prstGeom>
        <a:noFill/>
        <a:ln>
          <a:noFill/>
          <a:prstDash val="soli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31610</xdr:colOff>
      <xdr:row>5</xdr:row>
      <xdr:rowOff>23866</xdr:rowOff>
    </xdr:from>
    <xdr:to>
      <xdr:col>1</xdr:col>
      <xdr:colOff>1145398</xdr:colOff>
      <xdr:row>5</xdr:row>
      <xdr:rowOff>838061</xdr:rowOff>
    </xdr:to>
    <xdr:pic>
      <xdr:nvPicPr>
        <xdr:cNvPr id="2" name="Imagen 1" descr="Secretaría Distrital de la Mujer - Home | Facebook">
          <a:extLst>
            <a:ext uri="{FF2B5EF4-FFF2-40B4-BE49-F238E27FC236}">
              <a16:creationId xmlns:a16="http://schemas.microsoft.com/office/drawing/2014/main" id="{6A875944-A40B-4E19-AB90-E3CEDE222A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45621" y="1719525"/>
          <a:ext cx="1113788" cy="814195"/>
        </a:xfrm>
        <a:prstGeom prst="rect">
          <a:avLst/>
        </a:prstGeom>
        <a:noFill/>
        <a:ln>
          <a:noFill/>
          <a:prstDash val="soli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50800</xdr:colOff>
      <xdr:row>5</xdr:row>
      <xdr:rowOff>44450</xdr:rowOff>
    </xdr:from>
    <xdr:to>
      <xdr:col>1</xdr:col>
      <xdr:colOff>1441450</xdr:colOff>
      <xdr:row>6</xdr:row>
      <xdr:rowOff>182336</xdr:rowOff>
    </xdr:to>
    <xdr:pic>
      <xdr:nvPicPr>
        <xdr:cNvPr id="2" name="Imagen 1" descr="Secretaría Distrital de la Mujer - Home | Facebook">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68300" y="1631950"/>
          <a:ext cx="1390650" cy="995136"/>
        </a:xfrm>
        <a:prstGeom prst="rect">
          <a:avLst/>
        </a:prstGeom>
        <a:noFill/>
        <a:ln>
          <a:noFill/>
          <a:prstDash val="soli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511175</xdr:colOff>
      <xdr:row>0</xdr:row>
      <xdr:rowOff>28575</xdr:rowOff>
    </xdr:from>
    <xdr:to>
      <xdr:col>1</xdr:col>
      <xdr:colOff>1901825</xdr:colOff>
      <xdr:row>2</xdr:row>
      <xdr:rowOff>567168</xdr:rowOff>
    </xdr:to>
    <xdr:pic>
      <xdr:nvPicPr>
        <xdr:cNvPr id="2" name="Imagen 1" descr="Secretaría Distrital de la Mujer - Home | Facebook">
          <a:extLst>
            <a:ext uri="{FF2B5EF4-FFF2-40B4-BE49-F238E27FC236}">
              <a16:creationId xmlns:a16="http://schemas.microsoft.com/office/drawing/2014/main" id="{AD651D72-9BE0-45A1-8CF3-848A56FDCB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5500" y="28575"/>
          <a:ext cx="1390650" cy="1014843"/>
        </a:xfrm>
        <a:prstGeom prst="rect">
          <a:avLst/>
        </a:prstGeom>
        <a:noFill/>
        <a:ln>
          <a:noFill/>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980B6-A577-459D-8D0F-1A273586DE38}">
  <sheetPr>
    <tabColor rgb="FFFF0000"/>
  </sheetPr>
  <dimension ref="A1"/>
  <sheetViews>
    <sheetView topLeftCell="A16" workbookViewId="0">
      <selection activeCell="N29" sqref="N29"/>
    </sheetView>
  </sheetViews>
  <sheetFormatPr baseColWidth="10" defaultRowHeight="15.75"/>
  <cols>
    <col min="1" max="16384" width="11" style="139"/>
  </cols>
  <sheetData/>
  <sheetProtection algorithmName="SHA-512" hashValue="KwXUaBz7tybDpyaS4oPFJ21zK1323tNp+8Pya+ROIgfY6sC+7VrD5WgWct+tjaXV9LtA3B0frPIfNJi66AjvYA==" saltValue="SuPvs1S8XT/o/GUjIYSxd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C0262-F538-4F35-9D25-855045DACF5A}">
  <sheetPr>
    <tabColor rgb="FFFFFF00"/>
    <pageSetUpPr fitToPage="1"/>
  </sheetPr>
  <dimension ref="B3:R94"/>
  <sheetViews>
    <sheetView tabSelected="1" view="pageBreakPreview" zoomScale="50" zoomScaleNormal="50" zoomScaleSheetLayoutView="50" workbookViewId="0">
      <selection activeCell="B6" sqref="B6:N6"/>
    </sheetView>
  </sheetViews>
  <sheetFormatPr baseColWidth="10" defaultColWidth="10" defaultRowHeight="18.75"/>
  <cols>
    <col min="1" max="1" width="3.75" style="20" customWidth="1"/>
    <col min="2" max="2" width="50.75" style="20" customWidth="1"/>
    <col min="3" max="3" width="17.625" style="20" customWidth="1"/>
    <col min="4" max="4" width="28.75" style="20" customWidth="1"/>
    <col min="5" max="6" width="25.625" style="20" customWidth="1"/>
    <col min="7" max="7" width="22.875" style="66" customWidth="1"/>
    <col min="8" max="8" width="23.875" style="20" customWidth="1"/>
    <col min="9" max="9" width="81.125" style="20" customWidth="1"/>
    <col min="10" max="10" width="22.875" style="20" customWidth="1"/>
    <col min="11" max="11" width="74.375" style="20" customWidth="1"/>
    <col min="12" max="14" width="32.75" style="20" customWidth="1"/>
    <col min="15" max="15" width="31.125" style="20" customWidth="1"/>
    <col min="16" max="16" width="27.625" style="20" customWidth="1"/>
    <col min="17" max="17" width="31.875" style="20" bestFit="1" customWidth="1"/>
    <col min="18" max="18" width="21" style="20" bestFit="1" customWidth="1"/>
    <col min="19" max="16384" width="10" style="20"/>
  </cols>
  <sheetData>
    <row r="3" spans="2:14" ht="45.95" customHeight="1">
      <c r="B3" s="180" t="s">
        <v>0</v>
      </c>
      <c r="C3" s="180"/>
      <c r="D3" s="180"/>
      <c r="E3" s="180"/>
      <c r="F3" s="180"/>
      <c r="G3" s="180"/>
      <c r="H3" s="180"/>
      <c r="I3" s="180"/>
      <c r="J3" s="180"/>
      <c r="K3" s="180"/>
      <c r="L3" s="180"/>
      <c r="M3" s="180"/>
      <c r="N3" s="180"/>
    </row>
    <row r="4" spans="2:14" ht="24.95" customHeight="1">
      <c r="B4" s="181" t="s">
        <v>841</v>
      </c>
      <c r="C4" s="181"/>
      <c r="D4" s="181"/>
      <c r="E4" s="181"/>
      <c r="F4" s="181"/>
      <c r="G4" s="181"/>
      <c r="H4" s="181"/>
      <c r="I4" s="181"/>
      <c r="J4" s="181"/>
      <c r="K4" s="181"/>
      <c r="L4" s="181"/>
      <c r="M4" s="181"/>
      <c r="N4" s="181"/>
    </row>
    <row r="5" spans="2:14" ht="24.95" customHeight="1">
      <c r="B5" s="21"/>
      <c r="C5" s="21"/>
      <c r="D5" s="21"/>
      <c r="E5" s="21"/>
      <c r="F5" s="21"/>
      <c r="G5" s="21"/>
      <c r="H5" s="21"/>
      <c r="I5" s="21"/>
      <c r="J5" s="21"/>
      <c r="K5" s="21"/>
      <c r="L5" s="21"/>
    </row>
    <row r="6" spans="2:14" ht="57.95" customHeight="1">
      <c r="B6" s="236" t="s">
        <v>848</v>
      </c>
      <c r="C6" s="236"/>
      <c r="D6" s="236"/>
      <c r="E6" s="236"/>
      <c r="F6" s="236"/>
      <c r="G6" s="236"/>
      <c r="H6" s="236"/>
      <c r="I6" s="236"/>
      <c r="J6" s="236"/>
      <c r="K6" s="236"/>
      <c r="L6" s="236"/>
      <c r="M6" s="236"/>
      <c r="N6" s="236"/>
    </row>
    <row r="7" spans="2:14" ht="39.950000000000003" customHeight="1">
      <c r="B7" s="177" t="s">
        <v>1</v>
      </c>
      <c r="C7" s="177"/>
      <c r="D7" s="177"/>
      <c r="E7" s="177"/>
      <c r="F7" s="22"/>
      <c r="G7" s="178" t="s">
        <v>2</v>
      </c>
      <c r="H7" s="178"/>
      <c r="I7" s="178"/>
      <c r="J7" s="178"/>
      <c r="K7" s="178"/>
      <c r="L7" s="178"/>
      <c r="M7" s="178"/>
      <c r="N7" s="178"/>
    </row>
    <row r="8" spans="2:14" ht="39.950000000000003" customHeight="1">
      <c r="B8" s="177" t="s">
        <v>3</v>
      </c>
      <c r="C8" s="177"/>
      <c r="D8" s="177"/>
      <c r="E8" s="177"/>
      <c r="F8" s="22"/>
      <c r="G8" s="178" t="s">
        <v>2</v>
      </c>
      <c r="H8" s="178"/>
      <c r="I8" s="178"/>
      <c r="J8" s="178"/>
      <c r="K8" s="178"/>
      <c r="L8" s="178"/>
      <c r="M8" s="178"/>
      <c r="N8" s="178"/>
    </row>
    <row r="9" spans="2:14" ht="39.950000000000003" customHeight="1">
      <c r="B9" s="177" t="s">
        <v>4</v>
      </c>
      <c r="C9" s="177"/>
      <c r="D9" s="177"/>
      <c r="E9" s="177"/>
      <c r="F9" s="22"/>
      <c r="G9" s="178" t="s">
        <v>2</v>
      </c>
      <c r="H9" s="178"/>
      <c r="I9" s="178"/>
      <c r="J9" s="178"/>
      <c r="K9" s="178"/>
      <c r="L9" s="178"/>
      <c r="M9" s="178"/>
      <c r="N9" s="178"/>
    </row>
    <row r="10" spans="2:14" ht="39.950000000000003" customHeight="1">
      <c r="B10" s="177" t="s">
        <v>5</v>
      </c>
      <c r="C10" s="177"/>
      <c r="D10" s="177"/>
      <c r="E10" s="177"/>
      <c r="F10" s="22"/>
      <c r="G10" s="178" t="s">
        <v>2</v>
      </c>
      <c r="H10" s="178"/>
      <c r="I10" s="178"/>
      <c r="J10" s="178"/>
      <c r="K10" s="178"/>
      <c r="L10" s="178"/>
      <c r="M10" s="178"/>
      <c r="N10" s="178"/>
    </row>
    <row r="11" spans="2:14" ht="39.950000000000003" customHeight="1">
      <c r="B11" s="177" t="s">
        <v>6</v>
      </c>
      <c r="C11" s="177"/>
      <c r="D11" s="177"/>
      <c r="E11" s="177"/>
      <c r="F11" s="22"/>
      <c r="G11" s="178" t="s">
        <v>2</v>
      </c>
      <c r="H11" s="178"/>
      <c r="I11" s="178"/>
      <c r="J11" s="178"/>
      <c r="K11" s="178"/>
      <c r="L11" s="178"/>
      <c r="M11" s="178"/>
      <c r="N11" s="178"/>
    </row>
    <row r="12" spans="2:14" ht="39.950000000000003" customHeight="1">
      <c r="B12" s="177" t="s">
        <v>7</v>
      </c>
      <c r="C12" s="177"/>
      <c r="D12" s="177"/>
      <c r="E12" s="177"/>
      <c r="F12" s="22"/>
      <c r="G12" s="178" t="s">
        <v>2</v>
      </c>
      <c r="H12" s="178"/>
      <c r="I12" s="178"/>
      <c r="J12" s="178"/>
      <c r="K12" s="178"/>
      <c r="L12" s="178"/>
      <c r="M12" s="178"/>
      <c r="N12" s="178"/>
    </row>
    <row r="13" spans="2:14" ht="39.950000000000003" customHeight="1">
      <c r="B13" s="177" t="s">
        <v>8</v>
      </c>
      <c r="C13" s="177"/>
      <c r="D13" s="177"/>
      <c r="E13" s="177"/>
      <c r="F13" s="22"/>
      <c r="G13" s="178" t="s">
        <v>2</v>
      </c>
      <c r="H13" s="178"/>
      <c r="I13" s="178"/>
      <c r="J13" s="178"/>
      <c r="K13" s="178"/>
      <c r="L13" s="178"/>
      <c r="M13" s="178"/>
      <c r="N13" s="178"/>
    </row>
    <row r="14" spans="2:14" s="24" customFormat="1" ht="39.75" customHeight="1">
      <c r="B14" s="149" t="s">
        <v>9</v>
      </c>
      <c r="C14" s="149"/>
      <c r="D14" s="149"/>
      <c r="E14" s="149"/>
      <c r="F14" s="149"/>
      <c r="G14" s="149"/>
      <c r="H14" s="149"/>
      <c r="I14" s="149"/>
      <c r="J14" s="149"/>
      <c r="K14" s="149"/>
      <c r="L14" s="149"/>
      <c r="M14" s="149"/>
      <c r="N14" s="149"/>
    </row>
    <row r="15" spans="2:14" s="24" customFormat="1" ht="39.75" customHeight="1">
      <c r="B15" s="149" t="s">
        <v>10</v>
      </c>
      <c r="C15" s="149"/>
      <c r="D15" s="149"/>
      <c r="E15" s="149"/>
      <c r="F15" s="149"/>
      <c r="G15" s="149"/>
      <c r="H15" s="149"/>
      <c r="I15" s="149"/>
      <c r="J15" s="149"/>
      <c r="K15" s="149"/>
      <c r="L15" s="149"/>
      <c r="M15" s="149"/>
      <c r="N15" s="149"/>
    </row>
    <row r="16" spans="2:14" s="28" customFormat="1" ht="62.1" customHeight="1">
      <c r="B16" s="25" t="s">
        <v>11</v>
      </c>
      <c r="C16" s="23" t="s">
        <v>12</v>
      </c>
      <c r="D16" s="26" t="s">
        <v>13</v>
      </c>
      <c r="E16" s="23" t="s">
        <v>81</v>
      </c>
      <c r="F16" s="23" t="s">
        <v>819</v>
      </c>
      <c r="G16" s="149" t="s">
        <v>14</v>
      </c>
      <c r="H16" s="149"/>
      <c r="I16" s="23" t="s">
        <v>15</v>
      </c>
      <c r="J16" s="23" t="s">
        <v>12</v>
      </c>
      <c r="K16" s="23" t="s">
        <v>811</v>
      </c>
      <c r="L16" s="23" t="s">
        <v>820</v>
      </c>
      <c r="M16" s="23" t="s">
        <v>819</v>
      </c>
      <c r="N16" s="27" t="s">
        <v>17</v>
      </c>
    </row>
    <row r="17" spans="2:16" s="28" customFormat="1" ht="39.75" customHeight="1">
      <c r="B17" s="29" t="s">
        <v>18</v>
      </c>
      <c r="C17" s="1">
        <v>1</v>
      </c>
      <c r="D17" s="2">
        <v>7420300</v>
      </c>
      <c r="E17" s="5"/>
      <c r="F17" s="2">
        <f>ROUND(E17,0)</f>
        <v>0</v>
      </c>
      <c r="G17" s="160">
        <f>ROUND(((F17)*C17),0)</f>
        <v>0</v>
      </c>
      <c r="H17" s="160"/>
      <c r="I17" s="179" t="s">
        <v>19</v>
      </c>
      <c r="J17" s="179"/>
      <c r="K17" s="179"/>
      <c r="L17" s="179"/>
      <c r="M17" s="179"/>
      <c r="N17" s="179"/>
      <c r="P17" s="31"/>
    </row>
    <row r="18" spans="2:16" s="28" customFormat="1" ht="39.75" customHeight="1">
      <c r="B18" s="29" t="s">
        <v>20</v>
      </c>
      <c r="C18" s="1">
        <v>1</v>
      </c>
      <c r="D18" s="2">
        <v>7420300</v>
      </c>
      <c r="E18" s="5"/>
      <c r="F18" s="2">
        <f t="shared" ref="F18:F30" si="0">ROUND(E18,0)</f>
        <v>0</v>
      </c>
      <c r="G18" s="160">
        <f t="shared" ref="G18:G30" si="1">ROUND(((F18)*C18),0)</f>
        <v>0</v>
      </c>
      <c r="H18" s="160"/>
      <c r="I18" s="29" t="s">
        <v>21</v>
      </c>
      <c r="J18" s="1">
        <v>1</v>
      </c>
      <c r="K18" s="2">
        <v>19746900</v>
      </c>
      <c r="L18" s="5"/>
      <c r="M18" s="2">
        <f>ROUND(L18,0)</f>
        <v>0</v>
      </c>
      <c r="N18" s="2">
        <f>ROUND(((M18)*J18),0)</f>
        <v>0</v>
      </c>
    </row>
    <row r="19" spans="2:16" s="28" customFormat="1" ht="39.75" customHeight="1">
      <c r="B19" s="29" t="s">
        <v>22</v>
      </c>
      <c r="C19" s="1">
        <v>1</v>
      </c>
      <c r="D19" s="2">
        <v>3907700</v>
      </c>
      <c r="E19" s="5"/>
      <c r="F19" s="2">
        <f t="shared" si="0"/>
        <v>0</v>
      </c>
      <c r="G19" s="160">
        <f t="shared" si="1"/>
        <v>0</v>
      </c>
      <c r="H19" s="160"/>
      <c r="I19" s="29" t="s">
        <v>23</v>
      </c>
      <c r="J19" s="1">
        <v>1</v>
      </c>
      <c r="K19" s="2">
        <v>1966800</v>
      </c>
      <c r="L19" s="5"/>
      <c r="M19" s="2">
        <f t="shared" ref="M19:M21" si="2">ROUND(L19,0)</f>
        <v>0</v>
      </c>
      <c r="N19" s="2">
        <f t="shared" ref="N19:N21" si="3">ROUND(((M19)*J19),0)</f>
        <v>0</v>
      </c>
    </row>
    <row r="20" spans="2:16" s="28" customFormat="1" ht="39.75" customHeight="1">
      <c r="B20" s="29" t="s">
        <v>24</v>
      </c>
      <c r="C20" s="1">
        <v>1</v>
      </c>
      <c r="D20" s="2">
        <v>3907700</v>
      </c>
      <c r="E20" s="5"/>
      <c r="F20" s="2">
        <f t="shared" si="0"/>
        <v>0</v>
      </c>
      <c r="G20" s="160">
        <f t="shared" si="1"/>
        <v>0</v>
      </c>
      <c r="H20" s="160"/>
      <c r="I20" s="32" t="s">
        <v>25</v>
      </c>
      <c r="J20" s="1">
        <v>1</v>
      </c>
      <c r="K20" s="2">
        <v>1267500</v>
      </c>
      <c r="L20" s="5"/>
      <c r="M20" s="2">
        <f t="shared" si="2"/>
        <v>0</v>
      </c>
      <c r="N20" s="2">
        <f t="shared" si="3"/>
        <v>0</v>
      </c>
    </row>
    <row r="21" spans="2:16" s="28" customFormat="1" ht="39.75" customHeight="1">
      <c r="B21" s="29" t="s">
        <v>26</v>
      </c>
      <c r="C21" s="1">
        <v>1</v>
      </c>
      <c r="D21" s="2">
        <v>5142300</v>
      </c>
      <c r="E21" s="5"/>
      <c r="F21" s="2">
        <f t="shared" si="0"/>
        <v>0</v>
      </c>
      <c r="G21" s="160">
        <f t="shared" si="1"/>
        <v>0</v>
      </c>
      <c r="H21" s="160"/>
      <c r="I21" s="29" t="s">
        <v>27</v>
      </c>
      <c r="J21" s="1">
        <v>2</v>
      </c>
      <c r="K21" s="2">
        <v>273800</v>
      </c>
      <c r="L21" s="5"/>
      <c r="M21" s="2">
        <f t="shared" si="2"/>
        <v>0</v>
      </c>
      <c r="N21" s="2">
        <f t="shared" si="3"/>
        <v>0</v>
      </c>
    </row>
    <row r="22" spans="2:16" s="28" customFormat="1" ht="46.5" customHeight="1">
      <c r="B22" s="29" t="s">
        <v>28</v>
      </c>
      <c r="C22" s="1">
        <v>1</v>
      </c>
      <c r="D22" s="2">
        <v>5142300</v>
      </c>
      <c r="E22" s="5"/>
      <c r="F22" s="2">
        <f t="shared" si="0"/>
        <v>0</v>
      </c>
      <c r="G22" s="160">
        <f t="shared" si="1"/>
        <v>0</v>
      </c>
      <c r="H22" s="160"/>
      <c r="I22" s="171" t="s">
        <v>29</v>
      </c>
      <c r="J22" s="172"/>
      <c r="K22" s="172"/>
      <c r="L22" s="172"/>
      <c r="M22" s="173"/>
      <c r="N22" s="165">
        <f>+SUM(N18:N21)</f>
        <v>0</v>
      </c>
    </row>
    <row r="23" spans="2:16" s="28" customFormat="1" ht="39.75" customHeight="1">
      <c r="B23" s="29" t="s">
        <v>30</v>
      </c>
      <c r="C23" s="1">
        <v>1</v>
      </c>
      <c r="D23" s="2">
        <v>5142300</v>
      </c>
      <c r="E23" s="5"/>
      <c r="F23" s="2">
        <f t="shared" si="0"/>
        <v>0</v>
      </c>
      <c r="G23" s="160">
        <f t="shared" si="1"/>
        <v>0</v>
      </c>
      <c r="H23" s="160"/>
      <c r="I23" s="174"/>
      <c r="J23" s="175"/>
      <c r="K23" s="175"/>
      <c r="L23" s="175"/>
      <c r="M23" s="176"/>
      <c r="N23" s="170"/>
    </row>
    <row r="24" spans="2:16" s="28" customFormat="1" ht="57" customHeight="1">
      <c r="B24" s="32" t="s">
        <v>621</v>
      </c>
      <c r="C24" s="1">
        <v>2</v>
      </c>
      <c r="D24" s="2">
        <v>5142300</v>
      </c>
      <c r="E24" s="5"/>
      <c r="F24" s="2">
        <f t="shared" si="0"/>
        <v>0</v>
      </c>
      <c r="G24" s="160">
        <f t="shared" si="1"/>
        <v>0</v>
      </c>
      <c r="H24" s="160"/>
      <c r="I24" s="23" t="s">
        <v>31</v>
      </c>
      <c r="J24" s="23" t="s">
        <v>12</v>
      </c>
      <c r="K24" s="26" t="s">
        <v>811</v>
      </c>
      <c r="L24" s="23" t="s">
        <v>820</v>
      </c>
      <c r="M24" s="23" t="s">
        <v>819</v>
      </c>
      <c r="N24" s="27" t="s">
        <v>17</v>
      </c>
    </row>
    <row r="25" spans="2:16" s="28" customFormat="1" ht="42.95" customHeight="1">
      <c r="B25" s="29" t="s">
        <v>32</v>
      </c>
      <c r="C25" s="1">
        <v>1</v>
      </c>
      <c r="D25" s="2">
        <v>5142300</v>
      </c>
      <c r="E25" s="5"/>
      <c r="F25" s="2">
        <f t="shared" si="0"/>
        <v>0</v>
      </c>
      <c r="G25" s="160">
        <f t="shared" si="1"/>
        <v>0</v>
      </c>
      <c r="H25" s="160"/>
      <c r="I25" s="29" t="s">
        <v>33</v>
      </c>
      <c r="J25" s="1">
        <v>1</v>
      </c>
      <c r="K25" s="2">
        <v>2541300</v>
      </c>
      <c r="L25" s="5"/>
      <c r="M25" s="2">
        <f>ROUND(L25,0)</f>
        <v>0</v>
      </c>
      <c r="N25" s="2">
        <f>ROUND(((M25)*J25),0)</f>
        <v>0</v>
      </c>
    </row>
    <row r="26" spans="2:16" s="28" customFormat="1" ht="68.25" customHeight="1">
      <c r="B26" s="29" t="s">
        <v>622</v>
      </c>
      <c r="C26" s="1">
        <v>3</v>
      </c>
      <c r="D26" s="2">
        <v>3341100</v>
      </c>
      <c r="E26" s="5"/>
      <c r="F26" s="2">
        <f t="shared" si="0"/>
        <v>0</v>
      </c>
      <c r="G26" s="160">
        <f t="shared" si="1"/>
        <v>0</v>
      </c>
      <c r="H26" s="160"/>
      <c r="I26" s="23" t="s">
        <v>34</v>
      </c>
      <c r="J26" s="23" t="s">
        <v>12</v>
      </c>
      <c r="K26" s="26" t="s">
        <v>811</v>
      </c>
      <c r="L26" s="23" t="s">
        <v>820</v>
      </c>
      <c r="M26" s="23" t="s">
        <v>819</v>
      </c>
      <c r="N26" s="27" t="s">
        <v>17</v>
      </c>
    </row>
    <row r="27" spans="2:16" s="28" customFormat="1" ht="39.75" customHeight="1">
      <c r="B27" s="29" t="s">
        <v>35</v>
      </c>
      <c r="C27" s="1">
        <v>1</v>
      </c>
      <c r="D27" s="2">
        <v>5142300</v>
      </c>
      <c r="E27" s="5"/>
      <c r="F27" s="2">
        <f t="shared" si="0"/>
        <v>0</v>
      </c>
      <c r="G27" s="160">
        <f t="shared" si="1"/>
        <v>0</v>
      </c>
      <c r="H27" s="160"/>
      <c r="I27" s="32" t="s">
        <v>36</v>
      </c>
      <c r="J27" s="1">
        <v>1</v>
      </c>
      <c r="K27" s="2">
        <v>16251500</v>
      </c>
      <c r="L27" s="5"/>
      <c r="M27" s="2">
        <f>ROUND(L27,0)</f>
        <v>0</v>
      </c>
      <c r="N27" s="2">
        <f t="shared" ref="N27:N30" si="4">ROUND(((M27)*J27),0)</f>
        <v>0</v>
      </c>
    </row>
    <row r="28" spans="2:16" s="28" customFormat="1" ht="39.75" customHeight="1">
      <c r="B28" s="32" t="s">
        <v>704</v>
      </c>
      <c r="C28" s="1">
        <v>1</v>
      </c>
      <c r="D28" s="2">
        <v>4275600</v>
      </c>
      <c r="E28" s="5"/>
      <c r="F28" s="2">
        <f t="shared" si="0"/>
        <v>0</v>
      </c>
      <c r="G28" s="160">
        <f t="shared" si="1"/>
        <v>0</v>
      </c>
      <c r="H28" s="160"/>
      <c r="I28" s="32" t="s">
        <v>37</v>
      </c>
      <c r="J28" s="1">
        <v>1</v>
      </c>
      <c r="K28" s="2">
        <f>+'5. ASEO INSTITUCIONAL_RU'!F45</f>
        <v>1474000</v>
      </c>
      <c r="L28" s="2">
        <f>+'5. ASEO INSTITUCIONAL_RU'!I45</f>
        <v>0</v>
      </c>
      <c r="M28" s="2">
        <f t="shared" ref="M28:M31" si="5">ROUND(L28,0)</f>
        <v>0</v>
      </c>
      <c r="N28" s="2">
        <f t="shared" si="4"/>
        <v>0</v>
      </c>
    </row>
    <row r="29" spans="2:16" s="28" customFormat="1" ht="39.75" customHeight="1">
      <c r="B29" s="29" t="s">
        <v>623</v>
      </c>
      <c r="C29" s="1">
        <v>2</v>
      </c>
      <c r="D29" s="2">
        <v>2997000</v>
      </c>
      <c r="E29" s="5"/>
      <c r="F29" s="2">
        <f t="shared" si="0"/>
        <v>0</v>
      </c>
      <c r="G29" s="160">
        <f t="shared" si="1"/>
        <v>0</v>
      </c>
      <c r="H29" s="160"/>
      <c r="I29" s="29" t="s">
        <v>38</v>
      </c>
      <c r="J29" s="1">
        <v>1</v>
      </c>
      <c r="K29" s="2">
        <v>4323300</v>
      </c>
      <c r="L29" s="5"/>
      <c r="M29" s="2">
        <f t="shared" si="5"/>
        <v>0</v>
      </c>
      <c r="N29" s="2">
        <f t="shared" si="4"/>
        <v>0</v>
      </c>
    </row>
    <row r="30" spans="2:16" s="28" customFormat="1" ht="42.95" customHeight="1">
      <c r="B30" s="29" t="s">
        <v>39</v>
      </c>
      <c r="C30" s="1">
        <v>3</v>
      </c>
      <c r="D30" s="2">
        <v>2997000</v>
      </c>
      <c r="E30" s="5"/>
      <c r="F30" s="2">
        <f t="shared" si="0"/>
        <v>0</v>
      </c>
      <c r="G30" s="160">
        <f t="shared" si="1"/>
        <v>0</v>
      </c>
      <c r="H30" s="160"/>
      <c r="I30" s="32" t="s">
        <v>686</v>
      </c>
      <c r="J30" s="1">
        <v>1</v>
      </c>
      <c r="K30" s="2">
        <f>+'6. DOTACIÓN_RU'!F136</f>
        <v>7175090</v>
      </c>
      <c r="L30" s="2">
        <f>+'6. DOTACIÓN_RU'!I136</f>
        <v>0</v>
      </c>
      <c r="M30" s="2">
        <f t="shared" si="5"/>
        <v>0</v>
      </c>
      <c r="N30" s="2">
        <f t="shared" si="4"/>
        <v>0</v>
      </c>
    </row>
    <row r="31" spans="2:16" s="28" customFormat="1" ht="42.95" customHeight="1">
      <c r="B31" s="30" t="s">
        <v>40</v>
      </c>
      <c r="C31" s="3">
        <f>SUM(C17:C30)</f>
        <v>20</v>
      </c>
      <c r="D31" s="2"/>
      <c r="E31" s="2"/>
      <c r="F31" s="2"/>
      <c r="G31" s="160">
        <f>SUM(G17:H30)</f>
        <v>0</v>
      </c>
      <c r="H31" s="160"/>
      <c r="I31" s="33" t="s">
        <v>784</v>
      </c>
      <c r="J31" s="1">
        <v>1</v>
      </c>
      <c r="K31" s="2">
        <f>+'7. HUERTA AGRO_RU'!F41</f>
        <v>415200</v>
      </c>
      <c r="L31" s="2">
        <f>+'7. HUERTA AGRO_RU'!I41</f>
        <v>0</v>
      </c>
      <c r="M31" s="2">
        <f t="shared" si="5"/>
        <v>0</v>
      </c>
      <c r="N31" s="2">
        <f>ROUND(((M31)*J31),0)</f>
        <v>0</v>
      </c>
    </row>
    <row r="32" spans="2:16" s="28" customFormat="1" ht="42.95" customHeight="1">
      <c r="B32" s="161"/>
      <c r="C32" s="162"/>
      <c r="D32" s="162"/>
      <c r="E32" s="162"/>
      <c r="F32" s="162"/>
      <c r="G32" s="162"/>
      <c r="H32" s="163"/>
      <c r="I32" s="167" t="s">
        <v>783</v>
      </c>
      <c r="J32" s="168"/>
      <c r="K32" s="168"/>
      <c r="L32" s="168"/>
      <c r="M32" s="169"/>
      <c r="N32" s="2">
        <f>SUM(N27:N31)</f>
        <v>0</v>
      </c>
    </row>
    <row r="33" spans="2:18" s="28" customFormat="1" ht="71.25" customHeight="1">
      <c r="B33" s="25" t="s">
        <v>41</v>
      </c>
      <c r="C33" s="23" t="s">
        <v>12</v>
      </c>
      <c r="D33" s="23" t="s">
        <v>13</v>
      </c>
      <c r="E33" s="23" t="s">
        <v>81</v>
      </c>
      <c r="F33" s="23" t="s">
        <v>819</v>
      </c>
      <c r="G33" s="149" t="s">
        <v>14</v>
      </c>
      <c r="H33" s="150"/>
      <c r="I33" s="164"/>
      <c r="J33" s="164"/>
      <c r="K33" s="164"/>
      <c r="L33" s="164"/>
      <c r="M33" s="164"/>
      <c r="N33" s="164"/>
      <c r="P33" s="34"/>
    </row>
    <row r="34" spans="2:18" s="28" customFormat="1" ht="39.75" customHeight="1">
      <c r="B34" s="35" t="s">
        <v>42</v>
      </c>
      <c r="C34" s="16">
        <v>1</v>
      </c>
      <c r="D34" s="15">
        <v>11516800</v>
      </c>
      <c r="E34" s="17"/>
      <c r="F34" s="15">
        <f t="shared" ref="F34" si="6">ROUND(E34,0)</f>
        <v>0</v>
      </c>
      <c r="G34" s="165">
        <f t="shared" ref="G34" si="7">ROUND(((F34)*C34),0)</f>
        <v>0</v>
      </c>
      <c r="H34" s="166"/>
      <c r="I34" s="164"/>
      <c r="J34" s="164"/>
      <c r="K34" s="164"/>
      <c r="L34" s="164"/>
      <c r="M34" s="164"/>
      <c r="N34" s="164"/>
    </row>
    <row r="35" spans="2:18" s="28" customFormat="1" ht="39.75" customHeight="1">
      <c r="B35" s="149" t="s">
        <v>43</v>
      </c>
      <c r="C35" s="149"/>
      <c r="D35" s="149"/>
      <c r="E35" s="149"/>
      <c r="F35" s="149"/>
      <c r="G35" s="149"/>
      <c r="H35" s="149"/>
      <c r="I35" s="149"/>
      <c r="J35" s="149"/>
      <c r="K35" s="149"/>
      <c r="L35" s="149"/>
      <c r="M35" s="149"/>
      <c r="N35" s="149"/>
      <c r="O35" s="149"/>
    </row>
    <row r="36" spans="2:18" s="28" customFormat="1" ht="93.75" customHeight="1">
      <c r="B36" s="25" t="s">
        <v>687</v>
      </c>
      <c r="C36" s="23" t="s">
        <v>12</v>
      </c>
      <c r="D36" s="23" t="s">
        <v>44</v>
      </c>
      <c r="E36" s="23" t="s">
        <v>45</v>
      </c>
      <c r="F36" s="150" t="s">
        <v>46</v>
      </c>
      <c r="G36" s="151"/>
      <c r="H36" s="23" t="s">
        <v>47</v>
      </c>
      <c r="I36" s="23" t="s">
        <v>48</v>
      </c>
      <c r="J36" s="23" t="s">
        <v>49</v>
      </c>
      <c r="K36" s="23" t="s">
        <v>50</v>
      </c>
      <c r="L36" s="23" t="s">
        <v>12</v>
      </c>
      <c r="M36" s="23" t="s">
        <v>51</v>
      </c>
      <c r="N36" s="23" t="s">
        <v>823</v>
      </c>
      <c r="O36" s="23" t="s">
        <v>824</v>
      </c>
    </row>
    <row r="37" spans="2:18" s="28" customFormat="1" ht="37.5">
      <c r="B37" s="36" t="s">
        <v>52</v>
      </c>
      <c r="C37" s="11">
        <v>0.01</v>
      </c>
      <c r="D37" s="8"/>
      <c r="E37" s="9" t="s">
        <v>53</v>
      </c>
      <c r="F37" s="152" t="s">
        <v>53</v>
      </c>
      <c r="G37" s="153"/>
      <c r="H37" s="9" t="s">
        <v>53</v>
      </c>
      <c r="I37" s="9" t="s">
        <v>53</v>
      </c>
      <c r="J37" s="2">
        <f>+ROUND($C$49*C37,0)*D37</f>
        <v>0</v>
      </c>
      <c r="K37" s="187" t="s">
        <v>54</v>
      </c>
      <c r="L37" s="188">
        <v>1</v>
      </c>
      <c r="M37" s="185">
        <f>+ROUND('1. ELEMENTOS HIGIENE PORDEMRU'!F52*L37,0)</f>
        <v>3353500</v>
      </c>
      <c r="N37" s="184">
        <f>+'1. ELEMENTOS HIGIENE PORDEMRU'!I52</f>
        <v>0</v>
      </c>
      <c r="O37" s="185">
        <f>+ROUND(N37*L37,0)</f>
        <v>0</v>
      </c>
    </row>
    <row r="38" spans="2:18" s="28" customFormat="1" ht="37.5">
      <c r="B38" s="36" t="s">
        <v>580</v>
      </c>
      <c r="C38" s="11">
        <v>0.02</v>
      </c>
      <c r="D38" s="8"/>
      <c r="E38" s="9" t="s">
        <v>53</v>
      </c>
      <c r="F38" s="152" t="s">
        <v>53</v>
      </c>
      <c r="G38" s="153"/>
      <c r="H38" s="9" t="s">
        <v>53</v>
      </c>
      <c r="I38" s="9" t="s">
        <v>53</v>
      </c>
      <c r="J38" s="2">
        <f>+ROUND($C$49*C38,0)*D38</f>
        <v>0</v>
      </c>
      <c r="K38" s="187"/>
      <c r="L38" s="189"/>
      <c r="M38" s="185"/>
      <c r="N38" s="184"/>
      <c r="O38" s="185"/>
      <c r="Q38" s="38"/>
      <c r="R38" s="38"/>
    </row>
    <row r="39" spans="2:18" s="28" customFormat="1" ht="37.5">
      <c r="B39" s="36" t="s">
        <v>55</v>
      </c>
      <c r="C39" s="11">
        <v>0.01</v>
      </c>
      <c r="D39" s="9" t="s">
        <v>53</v>
      </c>
      <c r="E39" s="8"/>
      <c r="F39" s="182"/>
      <c r="G39" s="183"/>
      <c r="H39" s="8"/>
      <c r="I39" s="8"/>
      <c r="J39" s="2">
        <f>+ROUND((E39+F39+H39+(I39*2))*ROUND(C39*$C$49,0),0)</f>
        <v>0</v>
      </c>
      <c r="K39" s="187"/>
      <c r="L39" s="190"/>
      <c r="M39" s="185"/>
      <c r="N39" s="184"/>
      <c r="O39" s="185"/>
      <c r="Q39" s="38"/>
      <c r="R39" s="38"/>
    </row>
    <row r="40" spans="2:18" s="28" customFormat="1" ht="37.5">
      <c r="B40" s="36" t="s">
        <v>56</v>
      </c>
      <c r="C40" s="11">
        <v>0.02</v>
      </c>
      <c r="D40" s="9" t="s">
        <v>53</v>
      </c>
      <c r="E40" s="8"/>
      <c r="F40" s="182"/>
      <c r="G40" s="183"/>
      <c r="H40" s="8"/>
      <c r="I40" s="8"/>
      <c r="J40" s="2">
        <f t="shared" ref="J40:J46" si="8">+ROUND((E40+F40+H40+(I40*2))*ROUND(C40*$C$49,0),0)</f>
        <v>0</v>
      </c>
      <c r="K40" s="149" t="s">
        <v>58</v>
      </c>
      <c r="L40" s="191" t="s">
        <v>12</v>
      </c>
      <c r="M40" s="149" t="s">
        <v>51</v>
      </c>
      <c r="N40" s="186" t="str">
        <f>+$N$36</f>
        <v>COSTO OFERTADO (incluido Iva)</v>
      </c>
      <c r="O40" s="186" t="str">
        <f>+$O$36</f>
        <v>COSTO TOTAL  OFERTADO (incluido Iva)</v>
      </c>
      <c r="Q40" s="38"/>
      <c r="R40" s="38"/>
    </row>
    <row r="41" spans="2:18" s="28" customFormat="1" ht="37.5">
      <c r="B41" s="40" t="s">
        <v>57</v>
      </c>
      <c r="C41" s="12">
        <v>0.08</v>
      </c>
      <c r="D41" s="9" t="s">
        <v>53</v>
      </c>
      <c r="E41" s="8"/>
      <c r="F41" s="182"/>
      <c r="G41" s="183"/>
      <c r="H41" s="8"/>
      <c r="I41" s="8"/>
      <c r="J41" s="2">
        <f t="shared" si="8"/>
        <v>0</v>
      </c>
      <c r="K41" s="149"/>
      <c r="L41" s="192"/>
      <c r="M41" s="149"/>
      <c r="N41" s="186"/>
      <c r="O41" s="186"/>
      <c r="Q41" s="38"/>
      <c r="R41" s="38"/>
    </row>
    <row r="42" spans="2:18" s="28" customFormat="1" ht="37.5">
      <c r="B42" s="36" t="s">
        <v>59</v>
      </c>
      <c r="C42" s="11">
        <v>7.0000000000000007E-2</v>
      </c>
      <c r="D42" s="9" t="s">
        <v>53</v>
      </c>
      <c r="E42" s="8"/>
      <c r="F42" s="182"/>
      <c r="G42" s="183"/>
      <c r="H42" s="8"/>
      <c r="I42" s="8"/>
      <c r="J42" s="2">
        <f t="shared" si="8"/>
        <v>0</v>
      </c>
      <c r="K42" s="36" t="s">
        <v>60</v>
      </c>
      <c r="L42" s="11">
        <v>0.52</v>
      </c>
      <c r="M42" s="2">
        <f>+ROUND('2. VESTUARIORU'!F63*L42,-2)</f>
        <v>1410400</v>
      </c>
      <c r="N42" s="19">
        <f>+'2. VESTUARIORU'!I63</f>
        <v>0</v>
      </c>
      <c r="O42" s="2">
        <f>+ROUND(N42*L42,-2)</f>
        <v>0</v>
      </c>
      <c r="Q42" s="38"/>
      <c r="R42" s="38"/>
    </row>
    <row r="43" spans="2:18" s="28" customFormat="1" ht="37.5">
      <c r="B43" s="36" t="s">
        <v>61</v>
      </c>
      <c r="C43" s="11">
        <v>0.11</v>
      </c>
      <c r="D43" s="9" t="s">
        <v>53</v>
      </c>
      <c r="E43" s="8"/>
      <c r="F43" s="182"/>
      <c r="G43" s="183"/>
      <c r="H43" s="8"/>
      <c r="I43" s="8"/>
      <c r="J43" s="2">
        <f t="shared" si="8"/>
        <v>0</v>
      </c>
      <c r="K43" s="149" t="s">
        <v>62</v>
      </c>
      <c r="L43" s="191" t="s">
        <v>12</v>
      </c>
      <c r="M43" s="149" t="s">
        <v>51</v>
      </c>
      <c r="N43" s="186" t="str">
        <f>+$N$36</f>
        <v>COSTO OFERTADO (incluido Iva)</v>
      </c>
      <c r="O43" s="186" t="str">
        <f>+$O$36</f>
        <v>COSTO TOTAL  OFERTADO (incluido Iva)</v>
      </c>
    </row>
    <row r="44" spans="2:18" s="28" customFormat="1" ht="37.5">
      <c r="B44" s="36" t="s">
        <v>63</v>
      </c>
      <c r="C44" s="11">
        <v>0.05</v>
      </c>
      <c r="D44" s="9" t="s">
        <v>53</v>
      </c>
      <c r="E44" s="8"/>
      <c r="F44" s="182"/>
      <c r="G44" s="183"/>
      <c r="H44" s="8"/>
      <c r="I44" s="8"/>
      <c r="J44" s="2">
        <f t="shared" si="8"/>
        <v>0</v>
      </c>
      <c r="K44" s="149"/>
      <c r="L44" s="192"/>
      <c r="M44" s="149"/>
      <c r="N44" s="186"/>
      <c r="O44" s="186"/>
    </row>
    <row r="45" spans="2:18" s="28" customFormat="1" ht="39" customHeight="1">
      <c r="B45" s="36" t="s">
        <v>64</v>
      </c>
      <c r="C45" s="11">
        <v>0.19</v>
      </c>
      <c r="D45" s="9" t="s">
        <v>53</v>
      </c>
      <c r="E45" s="8"/>
      <c r="F45" s="182"/>
      <c r="G45" s="183"/>
      <c r="H45" s="8"/>
      <c r="I45" s="8"/>
      <c r="J45" s="2">
        <f t="shared" si="8"/>
        <v>0</v>
      </c>
      <c r="K45" s="32" t="s">
        <v>65</v>
      </c>
      <c r="L45" s="11">
        <v>0.41</v>
      </c>
      <c r="M45" s="6">
        <f>ROUND('3. ORIENTACIÓN EN SALUD_RU'!F52*L45,-2)</f>
        <v>445000</v>
      </c>
      <c r="N45" s="41">
        <f>+'3. ORIENTACIÓN EN SALUD_RU'!I52</f>
        <v>0</v>
      </c>
      <c r="O45" s="2">
        <f>+ROUND(N45*L45,-2)</f>
        <v>0</v>
      </c>
    </row>
    <row r="46" spans="2:18" s="28" customFormat="1" ht="99.75" customHeight="1">
      <c r="B46" s="36" t="s">
        <v>66</v>
      </c>
      <c r="C46" s="11">
        <v>0.01</v>
      </c>
      <c r="D46" s="9" t="s">
        <v>53</v>
      </c>
      <c r="E46" s="8"/>
      <c r="F46" s="182"/>
      <c r="G46" s="183"/>
      <c r="H46" s="8"/>
      <c r="I46" s="8"/>
      <c r="J46" s="2">
        <f t="shared" si="8"/>
        <v>0</v>
      </c>
      <c r="K46" s="42" t="s">
        <v>68</v>
      </c>
      <c r="L46" s="23" t="s">
        <v>12</v>
      </c>
      <c r="M46" s="23" t="s">
        <v>51</v>
      </c>
      <c r="N46" s="39" t="str">
        <f>+$N$36</f>
        <v>COSTO OFERTADO (incluido Iva)</v>
      </c>
      <c r="O46" s="39" t="str">
        <f>+$O$36</f>
        <v>COSTO TOTAL  OFERTADO (incluido Iva)</v>
      </c>
    </row>
    <row r="47" spans="2:18" s="28" customFormat="1" ht="38.25" customHeight="1">
      <c r="B47" s="36" t="s">
        <v>67</v>
      </c>
      <c r="C47" s="11">
        <v>0.01</v>
      </c>
      <c r="D47" s="9" t="s">
        <v>53</v>
      </c>
      <c r="E47" s="8"/>
      <c r="F47" s="182"/>
      <c r="G47" s="183"/>
      <c r="H47" s="8"/>
      <c r="I47" s="8"/>
      <c r="J47" s="2">
        <f>+ROUND((E47+F47+H47+(I47*3))*ROUND(C47*$C$49,0),0)</f>
        <v>0</v>
      </c>
      <c r="K47" s="36" t="s">
        <v>72</v>
      </c>
      <c r="L47" s="11">
        <v>0.57999999999999996</v>
      </c>
      <c r="M47" s="2">
        <f>ROUND('4. ELEMENTOS PAPELERÍA_RU'!F71*L47,-2)</f>
        <v>1460000</v>
      </c>
      <c r="N47" s="41">
        <f>+'4. ELEMENTOS PAPELERÍA_RU'!I71</f>
        <v>0</v>
      </c>
      <c r="O47" s="2">
        <f>+ROUND(N47*L47,-2)</f>
        <v>0</v>
      </c>
    </row>
    <row r="48" spans="2:18" s="28" customFormat="1" ht="120" customHeight="1">
      <c r="B48" s="36" t="s">
        <v>69</v>
      </c>
      <c r="C48" s="11">
        <v>0.02</v>
      </c>
      <c r="D48" s="9" t="s">
        <v>53</v>
      </c>
      <c r="E48" s="8"/>
      <c r="F48" s="182"/>
      <c r="G48" s="183"/>
      <c r="H48" s="8"/>
      <c r="I48" s="8"/>
      <c r="J48" s="2">
        <f>+ROUND((E48+F48+H48+(I48*3))*ROUND(C48*$C$49,0),0)</f>
        <v>0</v>
      </c>
      <c r="K48" s="42" t="s">
        <v>825</v>
      </c>
      <c r="L48" s="23" t="s">
        <v>12</v>
      </c>
      <c r="M48" s="23" t="s">
        <v>51</v>
      </c>
      <c r="N48" s="39" t="str">
        <f>+$N$36</f>
        <v>COSTO OFERTADO (incluido Iva)</v>
      </c>
      <c r="O48" s="39" t="str">
        <f>+$O$36</f>
        <v>COSTO TOTAL  OFERTADO (incluido Iva)</v>
      </c>
    </row>
    <row r="49" spans="2:17" s="28" customFormat="1" ht="38.25" customHeight="1">
      <c r="B49" s="43" t="s">
        <v>70</v>
      </c>
      <c r="C49" s="44">
        <f>ROUND(25*30,0)</f>
        <v>750</v>
      </c>
      <c r="D49" s="168" t="s">
        <v>822</v>
      </c>
      <c r="E49" s="168"/>
      <c r="F49" s="168"/>
      <c r="G49" s="168"/>
      <c r="H49" s="168"/>
      <c r="I49" s="169"/>
      <c r="J49" s="45">
        <f>SUM(J37:J48)</f>
        <v>0</v>
      </c>
      <c r="K49" s="36" t="s">
        <v>818</v>
      </c>
      <c r="L49" s="7">
        <v>1</v>
      </c>
      <c r="M49" s="2">
        <f>ROUND(('3. ORIENTACIÓN EN SALUD (UR)_RU'!F13+'4. ELEMENTOS PAPELERÍA (UR)_RU'!F22+'5. ASEO INSTITUCIONAL (UR)_RU'!F13)*L49,0)</f>
        <v>1821300</v>
      </c>
      <c r="N49" s="37">
        <f>+'3. ORIENTACIÓN EN SALUD (UR)_RU'!I13+'4. ELEMENTOS PAPELERÍA (UR)_RU'!I22+'5. ASEO INSTITUCIONAL (UR)_RU'!I13</f>
        <v>0</v>
      </c>
      <c r="O49" s="2">
        <f>+ROUND(N49*L49,0)</f>
        <v>0</v>
      </c>
    </row>
    <row r="50" spans="2:17" s="46" customFormat="1" ht="53.25" customHeight="1">
      <c r="B50" s="159" t="s">
        <v>809</v>
      </c>
      <c r="C50" s="159"/>
      <c r="D50" s="159"/>
      <c r="E50" s="159"/>
      <c r="F50" s="159"/>
      <c r="G50" s="159"/>
      <c r="H50" s="159"/>
      <c r="I50" s="159"/>
      <c r="J50" s="159"/>
      <c r="K50" s="159"/>
      <c r="L50" s="159"/>
      <c r="M50" s="159"/>
      <c r="N50" s="159"/>
      <c r="O50" s="2">
        <v>195000</v>
      </c>
    </row>
    <row r="51" spans="2:17" s="46" customFormat="1" ht="53.25" customHeight="1">
      <c r="B51" s="159" t="s">
        <v>810</v>
      </c>
      <c r="C51" s="159"/>
      <c r="D51" s="159"/>
      <c r="E51" s="159"/>
      <c r="F51" s="159"/>
      <c r="G51" s="159"/>
      <c r="H51" s="159"/>
      <c r="I51" s="159"/>
      <c r="J51" s="159"/>
      <c r="K51" s="159"/>
      <c r="L51" s="159"/>
      <c r="M51" s="159"/>
      <c r="N51" s="159"/>
      <c r="O51" s="13">
        <v>742000</v>
      </c>
      <c r="Q51" s="47"/>
    </row>
    <row r="52" spans="2:17" s="46" customFormat="1" ht="53.25" customHeight="1">
      <c r="B52" s="159" t="s">
        <v>814</v>
      </c>
      <c r="C52" s="159"/>
      <c r="D52" s="159"/>
      <c r="E52" s="159"/>
      <c r="F52" s="159"/>
      <c r="G52" s="159"/>
      <c r="H52" s="159"/>
      <c r="I52" s="159"/>
      <c r="J52" s="159"/>
      <c r="K52" s="159"/>
      <c r="L52" s="159"/>
      <c r="M52" s="159"/>
      <c r="N52" s="159"/>
      <c r="O52" s="13">
        <f>ROUND($G$31+$G$34+$J$49+$N$22+$N$25+$N$32+$O$37+$O$42+$O$45+$O$47+$O$49+$O$50+$O$51,0)</f>
        <v>937000</v>
      </c>
      <c r="P52" s="47"/>
      <c r="Q52" s="14"/>
    </row>
    <row r="53" spans="2:17" s="46" customFormat="1" ht="53.25" customHeight="1">
      <c r="B53" s="159" t="s">
        <v>815</v>
      </c>
      <c r="C53" s="159"/>
      <c r="D53" s="159"/>
      <c r="E53" s="159"/>
      <c r="F53" s="159"/>
      <c r="G53" s="159"/>
      <c r="H53" s="159"/>
      <c r="I53" s="159"/>
      <c r="J53" s="159"/>
      <c r="K53" s="159"/>
      <c r="L53" s="159"/>
      <c r="M53" s="159"/>
      <c r="N53" s="159"/>
      <c r="O53" s="13">
        <f>ROUND(G31+G34+N22+N25+N32+O37+O42+O45+O47+O50+O51+J49,0)</f>
        <v>937000</v>
      </c>
      <c r="P53" s="48"/>
      <c r="Q53" s="48"/>
    </row>
    <row r="54" spans="2:17" s="28" customFormat="1">
      <c r="E54" s="49"/>
      <c r="F54" s="49"/>
      <c r="G54" s="49"/>
      <c r="H54" s="49"/>
      <c r="I54" s="50"/>
      <c r="J54" s="49"/>
      <c r="K54" s="49"/>
      <c r="L54" s="49"/>
      <c r="M54" s="49"/>
      <c r="N54" s="51"/>
      <c r="O54" s="51"/>
      <c r="P54" s="51"/>
      <c r="Q54" s="52"/>
    </row>
    <row r="55" spans="2:17" s="28" customFormat="1">
      <c r="E55" s="49"/>
      <c r="F55" s="49"/>
      <c r="G55" s="49"/>
      <c r="H55" s="49"/>
      <c r="I55" s="50"/>
      <c r="J55" s="49"/>
      <c r="K55" s="49"/>
      <c r="L55" s="49"/>
      <c r="M55" s="49"/>
      <c r="N55" s="51"/>
      <c r="O55" s="51"/>
      <c r="P55" s="51"/>
      <c r="Q55" s="52"/>
    </row>
    <row r="56" spans="2:17" s="55" customFormat="1" ht="48" customHeight="1">
      <c r="B56" s="149" t="s">
        <v>821</v>
      </c>
      <c r="C56" s="149"/>
      <c r="D56" s="149"/>
      <c r="E56" s="149"/>
      <c r="F56" s="149"/>
      <c r="G56" s="149"/>
      <c r="H56" s="149"/>
      <c r="I56" s="149"/>
      <c r="J56" s="53"/>
      <c r="K56" s="54"/>
      <c r="L56" s="54"/>
      <c r="M56" s="54"/>
      <c r="N56" s="54"/>
    </row>
    <row r="57" spans="2:17" s="55" customFormat="1" ht="74.25" customHeight="1">
      <c r="B57" s="56" t="s">
        <v>687</v>
      </c>
      <c r="C57" s="39" t="s">
        <v>12</v>
      </c>
      <c r="D57" s="39" t="s">
        <v>808</v>
      </c>
      <c r="E57" s="39" t="s">
        <v>45</v>
      </c>
      <c r="F57" s="39" t="s">
        <v>46</v>
      </c>
      <c r="G57" s="39" t="s">
        <v>47</v>
      </c>
      <c r="H57" s="39" t="s">
        <v>48</v>
      </c>
      <c r="I57" s="39" t="s">
        <v>49</v>
      </c>
      <c r="J57" s="53"/>
      <c r="K57" s="54"/>
      <c r="L57" s="54"/>
      <c r="M57" s="54"/>
      <c r="N57" s="54"/>
    </row>
    <row r="58" spans="2:17" s="55" customFormat="1" ht="48" customHeight="1">
      <c r="B58" s="57" t="s">
        <v>52</v>
      </c>
      <c r="C58" s="11">
        <v>0.01</v>
      </c>
      <c r="D58" s="9">
        <v>7100</v>
      </c>
      <c r="E58" s="9" t="s">
        <v>53</v>
      </c>
      <c r="F58" s="9" t="s">
        <v>53</v>
      </c>
      <c r="G58" s="9" t="s">
        <v>53</v>
      </c>
      <c r="H58" s="9" t="s">
        <v>53</v>
      </c>
      <c r="I58" s="9">
        <f>+ROUND($C$70*C58,0)*D58</f>
        <v>56800</v>
      </c>
      <c r="J58" s="53"/>
      <c r="K58" s="54"/>
      <c r="L58" s="54"/>
      <c r="M58" s="54"/>
      <c r="N58" s="54"/>
    </row>
    <row r="59" spans="2:17" s="55" customFormat="1" ht="48" customHeight="1">
      <c r="B59" s="57" t="s">
        <v>580</v>
      </c>
      <c r="C59" s="11">
        <v>0.02</v>
      </c>
      <c r="D59" s="9">
        <v>7100</v>
      </c>
      <c r="E59" s="9" t="s">
        <v>53</v>
      </c>
      <c r="F59" s="9" t="s">
        <v>53</v>
      </c>
      <c r="G59" s="9" t="s">
        <v>53</v>
      </c>
      <c r="H59" s="9" t="s">
        <v>53</v>
      </c>
      <c r="I59" s="9">
        <f>+ROUND($C$70*C59,0)*D59</f>
        <v>106500</v>
      </c>
      <c r="J59" s="53"/>
      <c r="K59" s="54"/>
      <c r="L59" s="54"/>
      <c r="M59" s="54"/>
      <c r="N59" s="54"/>
    </row>
    <row r="60" spans="2:17" s="55" customFormat="1" ht="48" customHeight="1">
      <c r="B60" s="57" t="s">
        <v>55</v>
      </c>
      <c r="C60" s="11">
        <v>0.01</v>
      </c>
      <c r="D60" s="9" t="s">
        <v>53</v>
      </c>
      <c r="E60" s="9">
        <v>7900</v>
      </c>
      <c r="F60" s="9">
        <v>10900</v>
      </c>
      <c r="G60" s="9">
        <v>10500</v>
      </c>
      <c r="H60" s="9">
        <v>4000</v>
      </c>
      <c r="I60" s="9">
        <f>+ROUND((E60+F60+G60+(H60*2))*ROUND(C60*$C$70,0),0)</f>
        <v>298400</v>
      </c>
      <c r="J60" s="53"/>
      <c r="K60" s="54"/>
      <c r="L60" s="54"/>
      <c r="M60" s="54"/>
      <c r="N60" s="54"/>
    </row>
    <row r="61" spans="2:17" s="55" customFormat="1" ht="48" customHeight="1">
      <c r="B61" s="57" t="s">
        <v>56</v>
      </c>
      <c r="C61" s="11">
        <v>0.02</v>
      </c>
      <c r="D61" s="9" t="s">
        <v>53</v>
      </c>
      <c r="E61" s="9">
        <v>7900</v>
      </c>
      <c r="F61" s="9">
        <v>10900</v>
      </c>
      <c r="G61" s="9">
        <v>10500</v>
      </c>
      <c r="H61" s="9">
        <v>4000</v>
      </c>
      <c r="I61" s="9">
        <f t="shared" ref="I61:I67" si="9">+ROUND((E61+F61+G61+(H61*2))*ROUND(C61*$C$70,0),0)</f>
        <v>559500</v>
      </c>
      <c r="J61" s="53"/>
      <c r="K61" s="54"/>
      <c r="L61" s="54"/>
      <c r="M61" s="54"/>
      <c r="N61" s="54"/>
    </row>
    <row r="62" spans="2:17" s="55" customFormat="1" ht="48" customHeight="1">
      <c r="B62" s="58" t="s">
        <v>57</v>
      </c>
      <c r="C62" s="12">
        <v>0.08</v>
      </c>
      <c r="D62" s="9" t="s">
        <v>53</v>
      </c>
      <c r="E62" s="9">
        <v>8500</v>
      </c>
      <c r="F62" s="9">
        <v>12100</v>
      </c>
      <c r="G62" s="9">
        <v>11500</v>
      </c>
      <c r="H62" s="9">
        <v>4300</v>
      </c>
      <c r="I62" s="9">
        <f t="shared" si="9"/>
        <v>2442000</v>
      </c>
      <c r="J62" s="53"/>
      <c r="K62" s="54"/>
      <c r="L62" s="54"/>
      <c r="M62" s="54"/>
      <c r="N62" s="54"/>
    </row>
    <row r="63" spans="2:17" s="55" customFormat="1" ht="48" customHeight="1">
      <c r="B63" s="57" t="s">
        <v>59</v>
      </c>
      <c r="C63" s="11">
        <v>7.0000000000000007E-2</v>
      </c>
      <c r="D63" s="9" t="s">
        <v>53</v>
      </c>
      <c r="E63" s="9">
        <v>8500</v>
      </c>
      <c r="F63" s="9">
        <v>12100</v>
      </c>
      <c r="G63" s="9">
        <v>11500</v>
      </c>
      <c r="H63" s="9">
        <v>4300</v>
      </c>
      <c r="I63" s="9">
        <f t="shared" si="9"/>
        <v>2157100</v>
      </c>
      <c r="J63" s="53"/>
      <c r="K63" s="54"/>
      <c r="L63" s="54"/>
      <c r="M63" s="54"/>
      <c r="N63" s="54"/>
    </row>
    <row r="64" spans="2:17" s="55" customFormat="1" ht="48" customHeight="1">
      <c r="B64" s="57" t="s">
        <v>61</v>
      </c>
      <c r="C64" s="11">
        <v>0.11</v>
      </c>
      <c r="D64" s="9" t="s">
        <v>53</v>
      </c>
      <c r="E64" s="9">
        <v>9000</v>
      </c>
      <c r="F64" s="9">
        <v>12700</v>
      </c>
      <c r="G64" s="9">
        <v>12100</v>
      </c>
      <c r="H64" s="9">
        <v>4800</v>
      </c>
      <c r="I64" s="9">
        <f t="shared" si="9"/>
        <v>3602200</v>
      </c>
      <c r="J64" s="53"/>
      <c r="K64" s="54"/>
      <c r="L64" s="54"/>
      <c r="M64" s="54"/>
      <c r="N64" s="54"/>
    </row>
    <row r="65" spans="2:18" s="55" customFormat="1" ht="48" customHeight="1">
      <c r="B65" s="57" t="s">
        <v>63</v>
      </c>
      <c r="C65" s="11">
        <v>0.05</v>
      </c>
      <c r="D65" s="9" t="s">
        <v>53</v>
      </c>
      <c r="E65" s="9">
        <v>9000</v>
      </c>
      <c r="F65" s="9">
        <v>12700</v>
      </c>
      <c r="G65" s="9">
        <v>12100</v>
      </c>
      <c r="H65" s="9">
        <v>4800</v>
      </c>
      <c r="I65" s="9">
        <f t="shared" si="9"/>
        <v>1649200</v>
      </c>
      <c r="J65" s="53"/>
      <c r="K65" s="54"/>
      <c r="L65" s="54"/>
      <c r="M65" s="54"/>
      <c r="N65" s="54"/>
    </row>
    <row r="66" spans="2:18" s="55" customFormat="1" ht="48" customHeight="1">
      <c r="B66" s="57" t="s">
        <v>64</v>
      </c>
      <c r="C66" s="11">
        <v>0.19</v>
      </c>
      <c r="D66" s="9" t="s">
        <v>53</v>
      </c>
      <c r="E66" s="9">
        <v>10200</v>
      </c>
      <c r="F66" s="9">
        <v>14700</v>
      </c>
      <c r="G66" s="9">
        <v>14100</v>
      </c>
      <c r="H66" s="9">
        <v>4800</v>
      </c>
      <c r="I66" s="9">
        <f t="shared" si="9"/>
        <v>6949800</v>
      </c>
      <c r="J66" s="53"/>
      <c r="K66" s="54"/>
      <c r="L66" s="54"/>
      <c r="M66" s="54"/>
      <c r="N66" s="54"/>
    </row>
    <row r="67" spans="2:18" s="55" customFormat="1" ht="48" customHeight="1">
      <c r="B67" s="57" t="s">
        <v>66</v>
      </c>
      <c r="C67" s="11">
        <v>0.01</v>
      </c>
      <c r="D67" s="9" t="s">
        <v>53</v>
      </c>
      <c r="E67" s="9">
        <v>10200</v>
      </c>
      <c r="F67" s="9">
        <v>14700</v>
      </c>
      <c r="G67" s="9">
        <v>14100</v>
      </c>
      <c r="H67" s="9">
        <v>4800</v>
      </c>
      <c r="I67" s="9">
        <f t="shared" si="9"/>
        <v>388800</v>
      </c>
      <c r="J67" s="53"/>
      <c r="K67" s="54"/>
      <c r="L67" s="54"/>
      <c r="M67" s="54"/>
      <c r="N67" s="54"/>
    </row>
    <row r="68" spans="2:18" s="55" customFormat="1" ht="48" customHeight="1">
      <c r="B68" s="57" t="s">
        <v>67</v>
      </c>
      <c r="C68" s="11">
        <v>0.01</v>
      </c>
      <c r="D68" s="9" t="s">
        <v>53</v>
      </c>
      <c r="E68" s="9">
        <v>10200</v>
      </c>
      <c r="F68" s="9">
        <v>14700</v>
      </c>
      <c r="G68" s="9">
        <v>14100</v>
      </c>
      <c r="H68" s="9">
        <v>5600</v>
      </c>
      <c r="I68" s="9">
        <f>+ROUND((E68+F68+G68+(H68*3))*ROUND(C68*$C$70,0),0)</f>
        <v>446400</v>
      </c>
      <c r="J68" s="53"/>
      <c r="K68" s="54"/>
      <c r="L68" s="54"/>
      <c r="M68" s="54"/>
      <c r="N68" s="54"/>
    </row>
    <row r="69" spans="2:18" s="55" customFormat="1" ht="48" customHeight="1">
      <c r="B69" s="57" t="s">
        <v>69</v>
      </c>
      <c r="C69" s="11">
        <v>0.02</v>
      </c>
      <c r="D69" s="9" t="s">
        <v>53</v>
      </c>
      <c r="E69" s="9">
        <v>10200</v>
      </c>
      <c r="F69" s="9">
        <v>14700</v>
      </c>
      <c r="G69" s="9">
        <v>14100</v>
      </c>
      <c r="H69" s="9">
        <v>5600</v>
      </c>
      <c r="I69" s="9">
        <f>+ROUND((E69+F69+G69+(H69*3))*ROUND(C69*$C$70,0),0)</f>
        <v>837000</v>
      </c>
      <c r="J69" s="53"/>
      <c r="K69" s="54"/>
      <c r="L69" s="54"/>
      <c r="M69" s="54"/>
      <c r="N69" s="54"/>
    </row>
    <row r="70" spans="2:18" s="55" customFormat="1" ht="48" customHeight="1">
      <c r="B70" s="59" t="s">
        <v>70</v>
      </c>
      <c r="C70" s="60">
        <v>750</v>
      </c>
      <c r="D70" s="157" t="s">
        <v>71</v>
      </c>
      <c r="E70" s="157"/>
      <c r="F70" s="157"/>
      <c r="G70" s="157"/>
      <c r="H70" s="158"/>
      <c r="I70" s="61">
        <f>SUM(I58:I69)</f>
        <v>19493700</v>
      </c>
      <c r="J70" s="53"/>
      <c r="K70" s="54"/>
      <c r="L70" s="54"/>
      <c r="M70" s="54"/>
      <c r="N70" s="54"/>
    </row>
    <row r="71" spans="2:18" s="28" customFormat="1">
      <c r="E71" s="49"/>
      <c r="F71" s="49"/>
      <c r="G71" s="49"/>
      <c r="H71" s="49"/>
      <c r="I71" s="50"/>
      <c r="J71" s="49"/>
      <c r="K71" s="49"/>
      <c r="L71" s="49"/>
      <c r="M71" s="49"/>
      <c r="N71" s="51"/>
      <c r="O71" s="51"/>
      <c r="P71" s="51"/>
      <c r="Q71" s="52"/>
    </row>
    <row r="72" spans="2:18" s="28" customFormat="1">
      <c r="E72" s="49"/>
      <c r="F72" s="49"/>
      <c r="G72" s="49"/>
      <c r="H72" s="49"/>
      <c r="I72" s="50"/>
      <c r="J72" s="49"/>
      <c r="K72" s="49"/>
      <c r="L72" s="49"/>
      <c r="M72" s="49"/>
      <c r="N72" s="51"/>
      <c r="O72" s="51"/>
      <c r="P72" s="51"/>
      <c r="Q72" s="52"/>
    </row>
    <row r="73" spans="2:18" s="38" customFormat="1" ht="48" customHeight="1" thickBot="1">
      <c r="B73" s="49"/>
      <c r="C73" s="49"/>
      <c r="D73" s="49"/>
      <c r="E73" s="49"/>
      <c r="F73" s="49"/>
      <c r="G73" s="62"/>
      <c r="H73" s="4"/>
      <c r="I73" s="63"/>
      <c r="J73" s="63"/>
      <c r="K73" s="28"/>
      <c r="L73" s="28"/>
      <c r="M73" s="28"/>
      <c r="N73" s="28"/>
      <c r="Q73" s="64"/>
      <c r="R73" s="65"/>
    </row>
    <row r="74" spans="2:18" s="38" customFormat="1" ht="19.5" customHeight="1">
      <c r="B74" s="154" t="s">
        <v>73</v>
      </c>
      <c r="C74" s="155"/>
      <c r="D74" s="155"/>
      <c r="E74" s="155"/>
      <c r="F74" s="155"/>
      <c r="G74" s="155"/>
      <c r="H74" s="155"/>
      <c r="I74" s="155"/>
      <c r="J74" s="155"/>
      <c r="K74" s="155"/>
      <c r="L74" s="155"/>
      <c r="M74" s="155"/>
      <c r="N74" s="156"/>
    </row>
    <row r="75" spans="2:18" s="38" customFormat="1" ht="39.75" customHeight="1">
      <c r="B75" s="146" t="s">
        <v>74</v>
      </c>
      <c r="C75" s="147"/>
      <c r="D75" s="147"/>
      <c r="E75" s="147"/>
      <c r="F75" s="147"/>
      <c r="G75" s="147"/>
      <c r="H75" s="147"/>
      <c r="I75" s="147"/>
      <c r="J75" s="147"/>
      <c r="K75" s="147"/>
      <c r="L75" s="147"/>
      <c r="M75" s="147"/>
      <c r="N75" s="148"/>
    </row>
    <row r="76" spans="2:18" s="38" customFormat="1" ht="45" customHeight="1">
      <c r="B76" s="146" t="s">
        <v>75</v>
      </c>
      <c r="C76" s="147"/>
      <c r="D76" s="147"/>
      <c r="E76" s="147"/>
      <c r="F76" s="147"/>
      <c r="G76" s="147"/>
      <c r="H76" s="147"/>
      <c r="I76" s="147"/>
      <c r="J76" s="147"/>
      <c r="K76" s="147"/>
      <c r="L76" s="147"/>
      <c r="M76" s="147"/>
      <c r="N76" s="148"/>
    </row>
    <row r="77" spans="2:18" s="38" customFormat="1" ht="39.75" customHeight="1">
      <c r="B77" s="146" t="s">
        <v>76</v>
      </c>
      <c r="C77" s="147"/>
      <c r="D77" s="147"/>
      <c r="E77" s="147"/>
      <c r="F77" s="147"/>
      <c r="G77" s="147"/>
      <c r="H77" s="147"/>
      <c r="I77" s="147"/>
      <c r="J77" s="147"/>
      <c r="K77" s="147"/>
      <c r="L77" s="147"/>
      <c r="M77" s="147"/>
      <c r="N77" s="148"/>
    </row>
    <row r="78" spans="2:18" s="38" customFormat="1" ht="39.75" customHeight="1">
      <c r="B78" s="146" t="s">
        <v>77</v>
      </c>
      <c r="C78" s="147"/>
      <c r="D78" s="147"/>
      <c r="E78" s="147"/>
      <c r="F78" s="147"/>
      <c r="G78" s="147"/>
      <c r="H78" s="147"/>
      <c r="I78" s="147"/>
      <c r="J78" s="147"/>
      <c r="K78" s="147"/>
      <c r="L78" s="147"/>
      <c r="M78" s="147"/>
      <c r="N78" s="148"/>
    </row>
    <row r="79" spans="2:18" ht="39.75" customHeight="1">
      <c r="B79" s="146" t="s">
        <v>826</v>
      </c>
      <c r="C79" s="147"/>
      <c r="D79" s="147"/>
      <c r="E79" s="147"/>
      <c r="F79" s="147"/>
      <c r="G79" s="147"/>
      <c r="H79" s="147"/>
      <c r="I79" s="147"/>
      <c r="J79" s="147"/>
      <c r="K79" s="147"/>
      <c r="L79" s="147"/>
      <c r="M79" s="147"/>
      <c r="N79" s="148"/>
    </row>
    <row r="80" spans="2:18" ht="39.75" customHeight="1">
      <c r="B80" s="146" t="s">
        <v>78</v>
      </c>
      <c r="C80" s="147"/>
      <c r="D80" s="147"/>
      <c r="E80" s="147"/>
      <c r="F80" s="147"/>
      <c r="G80" s="147"/>
      <c r="H80" s="147"/>
      <c r="I80" s="147"/>
      <c r="J80" s="147"/>
      <c r="K80" s="147"/>
      <c r="L80" s="147"/>
      <c r="M80" s="147"/>
      <c r="N80" s="148"/>
    </row>
    <row r="81" spans="2:14" ht="39.75" customHeight="1">
      <c r="B81" s="146" t="s">
        <v>79</v>
      </c>
      <c r="C81" s="147"/>
      <c r="D81" s="147"/>
      <c r="E81" s="147"/>
      <c r="F81" s="147"/>
      <c r="G81" s="147"/>
      <c r="H81" s="147"/>
      <c r="I81" s="147"/>
      <c r="J81" s="147"/>
      <c r="K81" s="147"/>
      <c r="L81" s="147"/>
      <c r="M81" s="147"/>
      <c r="N81" s="148"/>
    </row>
    <row r="82" spans="2:14" ht="39.75" customHeight="1">
      <c r="B82" s="146" t="s">
        <v>80</v>
      </c>
      <c r="C82" s="147"/>
      <c r="D82" s="147"/>
      <c r="E82" s="147"/>
      <c r="F82" s="147"/>
      <c r="G82" s="147"/>
      <c r="H82" s="147"/>
      <c r="I82" s="147"/>
      <c r="J82" s="147"/>
      <c r="K82" s="147"/>
      <c r="L82" s="147"/>
      <c r="M82" s="147"/>
      <c r="N82" s="148"/>
    </row>
    <row r="83" spans="2:14" ht="53.25" customHeight="1">
      <c r="B83" s="146" t="s">
        <v>817</v>
      </c>
      <c r="C83" s="147"/>
      <c r="D83" s="147"/>
      <c r="E83" s="147"/>
      <c r="F83" s="147"/>
      <c r="G83" s="147"/>
      <c r="H83" s="147"/>
      <c r="I83" s="147"/>
      <c r="J83" s="147"/>
      <c r="K83" s="147"/>
      <c r="L83" s="147"/>
      <c r="M83" s="147"/>
      <c r="N83" s="148"/>
    </row>
    <row r="84" spans="2:14" ht="48.75" customHeight="1">
      <c r="B84" s="146" t="s">
        <v>666</v>
      </c>
      <c r="C84" s="147"/>
      <c r="D84" s="147"/>
      <c r="E84" s="147"/>
      <c r="F84" s="147"/>
      <c r="G84" s="147"/>
      <c r="H84" s="147"/>
      <c r="I84" s="147"/>
      <c r="J84" s="147"/>
      <c r="K84" s="147"/>
      <c r="L84" s="147"/>
      <c r="M84" s="147"/>
      <c r="N84" s="148"/>
    </row>
    <row r="85" spans="2:14" ht="93.75" customHeight="1">
      <c r="B85" s="146" t="s">
        <v>688</v>
      </c>
      <c r="C85" s="147"/>
      <c r="D85" s="147"/>
      <c r="E85" s="147"/>
      <c r="F85" s="147"/>
      <c r="G85" s="147"/>
      <c r="H85" s="147"/>
      <c r="I85" s="147"/>
      <c r="J85" s="147"/>
      <c r="K85" s="147"/>
      <c r="L85" s="147"/>
      <c r="M85" s="147"/>
      <c r="N85" s="148"/>
    </row>
    <row r="86" spans="2:14" ht="66.75" customHeight="1">
      <c r="B86" s="146" t="s">
        <v>689</v>
      </c>
      <c r="C86" s="147"/>
      <c r="D86" s="147"/>
      <c r="E86" s="147"/>
      <c r="F86" s="147"/>
      <c r="G86" s="147"/>
      <c r="H86" s="147"/>
      <c r="I86" s="147"/>
      <c r="J86" s="147"/>
      <c r="K86" s="147"/>
      <c r="L86" s="147"/>
      <c r="M86" s="147"/>
      <c r="N86" s="148"/>
    </row>
    <row r="87" spans="2:14" ht="29.25" customHeight="1">
      <c r="B87" s="146" t="s">
        <v>690</v>
      </c>
      <c r="C87" s="147"/>
      <c r="D87" s="147"/>
      <c r="E87" s="147"/>
      <c r="F87" s="147"/>
      <c r="G87" s="147"/>
      <c r="H87" s="147"/>
      <c r="I87" s="147"/>
      <c r="J87" s="147"/>
      <c r="K87" s="147"/>
      <c r="L87" s="147"/>
      <c r="M87" s="147"/>
      <c r="N87" s="148"/>
    </row>
    <row r="88" spans="2:14" ht="72" customHeight="1">
      <c r="B88" s="146" t="s">
        <v>827</v>
      </c>
      <c r="C88" s="147"/>
      <c r="D88" s="147"/>
      <c r="E88" s="147"/>
      <c r="F88" s="147"/>
      <c r="G88" s="147"/>
      <c r="H88" s="147"/>
      <c r="I88" s="147"/>
      <c r="J88" s="147"/>
      <c r="K88" s="147"/>
      <c r="L88" s="147"/>
      <c r="M88" s="147"/>
      <c r="N88" s="148"/>
    </row>
    <row r="89" spans="2:14" ht="60" customHeight="1">
      <c r="B89" s="146" t="s">
        <v>846</v>
      </c>
      <c r="C89" s="147"/>
      <c r="D89" s="147"/>
      <c r="E89" s="147"/>
      <c r="F89" s="147"/>
      <c r="G89" s="147"/>
      <c r="H89" s="147"/>
      <c r="I89" s="147"/>
      <c r="J89" s="147"/>
      <c r="K89" s="147"/>
      <c r="L89" s="147"/>
      <c r="M89" s="147"/>
      <c r="N89" s="148"/>
    </row>
    <row r="90" spans="2:14" ht="45.75" customHeight="1">
      <c r="B90" s="140" t="s">
        <v>842</v>
      </c>
      <c r="C90" s="141"/>
      <c r="D90" s="141"/>
      <c r="E90" s="141"/>
      <c r="F90" s="141"/>
      <c r="G90" s="141"/>
      <c r="H90" s="141"/>
      <c r="I90" s="141"/>
      <c r="J90" s="141"/>
      <c r="K90" s="141"/>
      <c r="L90" s="141"/>
      <c r="M90" s="141"/>
      <c r="N90" s="142"/>
    </row>
    <row r="91" spans="2:14" ht="45.75" customHeight="1">
      <c r="B91" s="140" t="s">
        <v>847</v>
      </c>
      <c r="C91" s="141"/>
      <c r="D91" s="141"/>
      <c r="E91" s="141"/>
      <c r="F91" s="141"/>
      <c r="G91" s="141"/>
      <c r="H91" s="141"/>
      <c r="I91" s="141"/>
      <c r="J91" s="141"/>
      <c r="K91" s="141"/>
      <c r="L91" s="141"/>
      <c r="M91" s="141"/>
      <c r="N91" s="142"/>
    </row>
    <row r="92" spans="2:14" ht="69.75" customHeight="1">
      <c r="B92" s="140" t="s">
        <v>843</v>
      </c>
      <c r="C92" s="141"/>
      <c r="D92" s="141"/>
      <c r="E92" s="141"/>
      <c r="F92" s="141"/>
      <c r="G92" s="141"/>
      <c r="H92" s="141"/>
      <c r="I92" s="141"/>
      <c r="J92" s="141"/>
      <c r="K92" s="141"/>
      <c r="L92" s="141"/>
      <c r="M92" s="141"/>
      <c r="N92" s="142"/>
    </row>
    <row r="93" spans="2:14" ht="63.75" customHeight="1">
      <c r="B93" s="140" t="s">
        <v>844</v>
      </c>
      <c r="C93" s="141"/>
      <c r="D93" s="141"/>
      <c r="E93" s="141"/>
      <c r="F93" s="141"/>
      <c r="G93" s="141"/>
      <c r="H93" s="141"/>
      <c r="I93" s="141"/>
      <c r="J93" s="141"/>
      <c r="K93" s="141"/>
      <c r="L93" s="141"/>
      <c r="M93" s="141"/>
      <c r="N93" s="142"/>
    </row>
    <row r="94" spans="2:14" ht="67.5" customHeight="1" thickBot="1">
      <c r="B94" s="143" t="s">
        <v>845</v>
      </c>
      <c r="C94" s="144"/>
      <c r="D94" s="144"/>
      <c r="E94" s="144"/>
      <c r="F94" s="144"/>
      <c r="G94" s="144"/>
      <c r="H94" s="144"/>
      <c r="I94" s="144"/>
      <c r="J94" s="144"/>
      <c r="K94" s="144"/>
      <c r="L94" s="144"/>
      <c r="M94" s="144"/>
      <c r="N94" s="145"/>
    </row>
  </sheetData>
  <sheetProtection algorithmName="SHA-512" hashValue="TwfmHXb0d76+kZgHRvvHL8kfOFih4ea2Joj48DpDVimWly1loilfrEYWdhTLrM1DlCOB/SSqVJO7TROooUCoSQ==" saltValue="qXCqpgT1fCGfNUk7xVRZOw==" spinCount="100000" sheet="1" objects="1" scenarios="1"/>
  <mergeCells count="100">
    <mergeCell ref="F42:G42"/>
    <mergeCell ref="F43:G43"/>
    <mergeCell ref="F44:G44"/>
    <mergeCell ref="F45:G45"/>
    <mergeCell ref="F46:G46"/>
    <mergeCell ref="N43:N44"/>
    <mergeCell ref="O43:O44"/>
    <mergeCell ref="B50:N50"/>
    <mergeCell ref="B51:N51"/>
    <mergeCell ref="B52:N52"/>
    <mergeCell ref="F47:G47"/>
    <mergeCell ref="F48:G48"/>
    <mergeCell ref="K43:K44"/>
    <mergeCell ref="L43:L44"/>
    <mergeCell ref="M43:M44"/>
    <mergeCell ref="D49:I49"/>
    <mergeCell ref="F38:G38"/>
    <mergeCell ref="F39:G39"/>
    <mergeCell ref="N37:N39"/>
    <mergeCell ref="O37:O39"/>
    <mergeCell ref="N40:N41"/>
    <mergeCell ref="O40:O41"/>
    <mergeCell ref="F40:G40"/>
    <mergeCell ref="F41:G41"/>
    <mergeCell ref="K37:K39"/>
    <mergeCell ref="L37:L39"/>
    <mergeCell ref="M37:M39"/>
    <mergeCell ref="K40:K41"/>
    <mergeCell ref="L40:L41"/>
    <mergeCell ref="M40:M41"/>
    <mergeCell ref="B3:N3"/>
    <mergeCell ref="B4:N4"/>
    <mergeCell ref="B6:N6"/>
    <mergeCell ref="B7:E7"/>
    <mergeCell ref="G7:N7"/>
    <mergeCell ref="B8:E8"/>
    <mergeCell ref="G8:N8"/>
    <mergeCell ref="B9:E9"/>
    <mergeCell ref="G9:N9"/>
    <mergeCell ref="G17:H17"/>
    <mergeCell ref="I17:N17"/>
    <mergeCell ref="B10:E10"/>
    <mergeCell ref="G10:N10"/>
    <mergeCell ref="B11:E11"/>
    <mergeCell ref="G11:N11"/>
    <mergeCell ref="B12:E12"/>
    <mergeCell ref="G12:N12"/>
    <mergeCell ref="B13:E13"/>
    <mergeCell ref="G13:N13"/>
    <mergeCell ref="B14:N14"/>
    <mergeCell ref="B15:N15"/>
    <mergeCell ref="G16:H16"/>
    <mergeCell ref="G18:H18"/>
    <mergeCell ref="G19:H19"/>
    <mergeCell ref="G20:H20"/>
    <mergeCell ref="G21:H21"/>
    <mergeCell ref="G22:H22"/>
    <mergeCell ref="G30:H30"/>
    <mergeCell ref="N22:N23"/>
    <mergeCell ref="G23:H23"/>
    <mergeCell ref="G24:H24"/>
    <mergeCell ref="G25:H25"/>
    <mergeCell ref="G26:H26"/>
    <mergeCell ref="G27:H27"/>
    <mergeCell ref="G28:H28"/>
    <mergeCell ref="G29:H29"/>
    <mergeCell ref="I22:M23"/>
    <mergeCell ref="G31:H31"/>
    <mergeCell ref="B32:H32"/>
    <mergeCell ref="G33:H33"/>
    <mergeCell ref="I33:N34"/>
    <mergeCell ref="G34:H34"/>
    <mergeCell ref="I32:M32"/>
    <mergeCell ref="B35:O35"/>
    <mergeCell ref="F36:G36"/>
    <mergeCell ref="F37:G37"/>
    <mergeCell ref="B83:N83"/>
    <mergeCell ref="B74:N74"/>
    <mergeCell ref="B75:N75"/>
    <mergeCell ref="B76:N76"/>
    <mergeCell ref="B77:N77"/>
    <mergeCell ref="B78:N78"/>
    <mergeCell ref="B79:N79"/>
    <mergeCell ref="B80:N80"/>
    <mergeCell ref="B81:N81"/>
    <mergeCell ref="B82:N82"/>
    <mergeCell ref="B56:I56"/>
    <mergeCell ref="D70:H70"/>
    <mergeCell ref="B53:N53"/>
    <mergeCell ref="B93:N93"/>
    <mergeCell ref="B94:N94"/>
    <mergeCell ref="B92:N92"/>
    <mergeCell ref="B84:N84"/>
    <mergeCell ref="B85:N85"/>
    <mergeCell ref="B86:N86"/>
    <mergeCell ref="B87:N87"/>
    <mergeCell ref="B88:N88"/>
    <mergeCell ref="B89:N89"/>
    <mergeCell ref="B90:N90"/>
    <mergeCell ref="B91:N91"/>
  </mergeCells>
  <conditionalFormatting sqref="D17:D31">
    <cfRule type="cellIs" dxfId="16" priority="17" stopIfTrue="1" operator="greaterThan">
      <formula>#REF!</formula>
    </cfRule>
  </conditionalFormatting>
  <conditionalFormatting sqref="D34">
    <cfRule type="cellIs" dxfId="15" priority="19" stopIfTrue="1" operator="greaterThan">
      <formula>#REF!</formula>
    </cfRule>
  </conditionalFormatting>
  <conditionalFormatting sqref="D37:F48">
    <cfRule type="cellIs" dxfId="14" priority="2" stopIfTrue="1" operator="greaterThan">
      <formula>#REF!</formula>
    </cfRule>
  </conditionalFormatting>
  <conditionalFormatting sqref="D58:I69">
    <cfRule type="cellIs" dxfId="13" priority="9" stopIfTrue="1" operator="greaterThan">
      <formula>#REF!</formula>
    </cfRule>
  </conditionalFormatting>
  <conditionalFormatting sqref="E17:E30">
    <cfRule type="cellIs" dxfId="12" priority="12" stopIfTrue="1" operator="greaterThan">
      <formula>#REF!</formula>
    </cfRule>
  </conditionalFormatting>
  <conditionalFormatting sqref="H37:J48">
    <cfRule type="cellIs" dxfId="11" priority="1" stopIfTrue="1" operator="greaterThan">
      <formula>#REF!</formula>
    </cfRule>
  </conditionalFormatting>
  <conditionalFormatting sqref="K18:L21">
    <cfRule type="cellIs" dxfId="10" priority="22" stopIfTrue="1" operator="greaterThan">
      <formula>#REF!</formula>
    </cfRule>
  </conditionalFormatting>
  <conditionalFormatting sqref="K25:L25">
    <cfRule type="cellIs" dxfId="9" priority="21" stopIfTrue="1" operator="greaterThan">
      <formula>#REF!</formula>
    </cfRule>
  </conditionalFormatting>
  <conditionalFormatting sqref="K27:L31">
    <cfRule type="cellIs" dxfId="8" priority="20" stopIfTrue="1" operator="greaterThan">
      <formula>#REF!</formula>
    </cfRule>
  </conditionalFormatting>
  <conditionalFormatting sqref="M42 M45">
    <cfRule type="cellIs" dxfId="7" priority="25" stopIfTrue="1" operator="greaterThan">
      <formula>#REF!</formula>
    </cfRule>
  </conditionalFormatting>
  <conditionalFormatting sqref="M47">
    <cfRule type="cellIs" dxfId="6" priority="24" stopIfTrue="1" operator="greaterThan">
      <formula>#REF!</formula>
    </cfRule>
  </conditionalFormatting>
  <conditionalFormatting sqref="M49">
    <cfRule type="cellIs" dxfId="5" priority="18" stopIfTrue="1" operator="greaterThan">
      <formula>#REF!</formula>
    </cfRule>
  </conditionalFormatting>
  <conditionalFormatting sqref="O42">
    <cfRule type="cellIs" dxfId="4" priority="7" stopIfTrue="1" operator="greaterThan">
      <formula>#REF!</formula>
    </cfRule>
  </conditionalFormatting>
  <conditionalFormatting sqref="O45">
    <cfRule type="cellIs" dxfId="3" priority="6" stopIfTrue="1" operator="greaterThan">
      <formula>#REF!</formula>
    </cfRule>
  </conditionalFormatting>
  <conditionalFormatting sqref="O47">
    <cfRule type="cellIs" dxfId="2" priority="5" stopIfTrue="1" operator="greaterThan">
      <formula>#REF!</formula>
    </cfRule>
  </conditionalFormatting>
  <conditionalFormatting sqref="O49:O53">
    <cfRule type="cellIs" dxfId="1" priority="4" stopIfTrue="1" operator="greaterThan">
      <formula>#REF!</formula>
    </cfRule>
  </conditionalFormatting>
  <conditionalFormatting sqref="Q52">
    <cfRule type="cellIs" dxfId="0" priority="16" stopIfTrue="1" operator="greaterThan">
      <formula>#REF!</formula>
    </cfRule>
  </conditionalFormatting>
  <pageMargins left="0.7" right="0.7" top="0.75" bottom="0.75" header="0.3" footer="0.3"/>
  <pageSetup scale="22"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BAF38-BE4E-4A51-9287-D104C188FCD5}">
  <sheetPr>
    <tabColor rgb="FFFFFF00"/>
  </sheetPr>
  <dimension ref="B3:J56"/>
  <sheetViews>
    <sheetView zoomScale="40" zoomScaleNormal="40" workbookViewId="0">
      <selection sqref="A1:XFD1048576"/>
    </sheetView>
  </sheetViews>
  <sheetFormatPr baseColWidth="10" defaultColWidth="11.5" defaultRowHeight="18.75"/>
  <cols>
    <col min="1" max="1" width="4.125" style="67" customWidth="1"/>
    <col min="2" max="2" width="61" style="67" customWidth="1"/>
    <col min="3" max="3" width="95.125" style="67" customWidth="1"/>
    <col min="4" max="4" width="21.625" style="67" bestFit="1" customWidth="1"/>
    <col min="5" max="9" width="30.625" style="67" customWidth="1"/>
    <col min="10" max="10" width="26.25" style="67" customWidth="1"/>
    <col min="11" max="16384" width="11.5" style="67"/>
  </cols>
  <sheetData>
    <row r="3" spans="2:9" ht="46.35" customHeight="1">
      <c r="B3" s="193" t="s">
        <v>82</v>
      </c>
      <c r="C3" s="193"/>
      <c r="D3" s="193"/>
    </row>
    <row r="4" spans="2:9" ht="49.5" customHeight="1">
      <c r="B4" s="193" t="s">
        <v>833</v>
      </c>
      <c r="C4" s="193"/>
      <c r="D4" s="193"/>
    </row>
    <row r="5" spans="2:9" ht="44.25" customHeight="1">
      <c r="B5" s="194"/>
      <c r="C5" s="194"/>
      <c r="D5" s="194"/>
      <c r="E5" s="68"/>
      <c r="F5" s="68"/>
    </row>
    <row r="6" spans="2:9" s="70" customFormat="1" ht="70.5" customHeight="1">
      <c r="B6" s="195" t="s">
        <v>83</v>
      </c>
      <c r="C6" s="196"/>
      <c r="D6" s="196"/>
      <c r="E6" s="196"/>
      <c r="F6" s="196"/>
      <c r="G6" s="197" t="s">
        <v>806</v>
      </c>
      <c r="H6" s="198"/>
      <c r="I6" s="199"/>
    </row>
    <row r="7" spans="2:9" s="70" customFormat="1" ht="70.349999999999994" customHeight="1">
      <c r="B7" s="27" t="s">
        <v>84</v>
      </c>
      <c r="C7" s="27" t="s">
        <v>135</v>
      </c>
      <c r="D7" s="27" t="s">
        <v>12</v>
      </c>
      <c r="E7" s="69" t="s">
        <v>807</v>
      </c>
      <c r="F7" s="27" t="s">
        <v>830</v>
      </c>
      <c r="G7" s="27" t="s">
        <v>828</v>
      </c>
      <c r="H7" s="27" t="s">
        <v>16</v>
      </c>
      <c r="I7" s="27" t="s">
        <v>829</v>
      </c>
    </row>
    <row r="8" spans="2:9" s="70" customFormat="1" ht="39.950000000000003" customHeight="1">
      <c r="B8" s="71" t="s">
        <v>89</v>
      </c>
      <c r="C8" s="72" t="s">
        <v>90</v>
      </c>
      <c r="D8" s="73">
        <v>2</v>
      </c>
      <c r="E8" s="74">
        <v>15000</v>
      </c>
      <c r="F8" s="75">
        <f t="shared" ref="F8:F40" si="0">+E8*D8</f>
        <v>30000</v>
      </c>
      <c r="G8" s="18"/>
      <c r="H8" s="76">
        <f>ROUND(G8,0)</f>
        <v>0</v>
      </c>
      <c r="I8" s="77">
        <f>+H8*D8</f>
        <v>0</v>
      </c>
    </row>
    <row r="9" spans="2:9" s="70" customFormat="1" ht="39.950000000000003" customHeight="1">
      <c r="B9" s="71" t="s">
        <v>91</v>
      </c>
      <c r="C9" s="72" t="s">
        <v>92</v>
      </c>
      <c r="D9" s="73">
        <v>2</v>
      </c>
      <c r="E9" s="74">
        <v>9000</v>
      </c>
      <c r="F9" s="75">
        <f t="shared" si="0"/>
        <v>18000</v>
      </c>
      <c r="G9" s="18"/>
      <c r="H9" s="76">
        <f t="shared" ref="H9:H40" si="1">ROUND(G9,0)</f>
        <v>0</v>
      </c>
      <c r="I9" s="77">
        <f t="shared" ref="I9:I40" si="2">+H9*D9</f>
        <v>0</v>
      </c>
    </row>
    <row r="10" spans="2:9" s="70" customFormat="1" ht="39.950000000000003" customHeight="1">
      <c r="B10" s="71" t="s">
        <v>484</v>
      </c>
      <c r="C10" s="72" t="s">
        <v>497</v>
      </c>
      <c r="D10" s="73">
        <v>20</v>
      </c>
      <c r="E10" s="74">
        <v>3100</v>
      </c>
      <c r="F10" s="75">
        <f t="shared" si="0"/>
        <v>62000</v>
      </c>
      <c r="G10" s="18"/>
      <c r="H10" s="76">
        <f t="shared" si="1"/>
        <v>0</v>
      </c>
      <c r="I10" s="77">
        <f t="shared" si="2"/>
        <v>0</v>
      </c>
    </row>
    <row r="11" spans="2:9" s="70" customFormat="1" ht="39.950000000000003" customHeight="1">
      <c r="B11" s="71" t="s">
        <v>482</v>
      </c>
      <c r="C11" s="72" t="s">
        <v>93</v>
      </c>
      <c r="D11" s="73">
        <v>15</v>
      </c>
      <c r="E11" s="74">
        <v>10400</v>
      </c>
      <c r="F11" s="75">
        <f t="shared" si="0"/>
        <v>156000</v>
      </c>
      <c r="G11" s="18"/>
      <c r="H11" s="76">
        <f t="shared" si="1"/>
        <v>0</v>
      </c>
      <c r="I11" s="77">
        <f t="shared" si="2"/>
        <v>0</v>
      </c>
    </row>
    <row r="12" spans="2:9" s="70" customFormat="1" ht="39.950000000000003" customHeight="1">
      <c r="B12" s="71" t="s">
        <v>483</v>
      </c>
      <c r="C12" s="72" t="s">
        <v>495</v>
      </c>
      <c r="D12" s="73">
        <v>10</v>
      </c>
      <c r="E12" s="74">
        <v>16900</v>
      </c>
      <c r="F12" s="75">
        <f t="shared" si="0"/>
        <v>169000</v>
      </c>
      <c r="G12" s="18"/>
      <c r="H12" s="76">
        <f t="shared" si="1"/>
        <v>0</v>
      </c>
      <c r="I12" s="77">
        <f t="shared" si="2"/>
        <v>0</v>
      </c>
    </row>
    <row r="13" spans="2:9" s="70" customFormat="1" ht="39.950000000000003" customHeight="1">
      <c r="B13" s="71" t="s">
        <v>486</v>
      </c>
      <c r="C13" s="72" t="s">
        <v>485</v>
      </c>
      <c r="D13" s="73">
        <v>10</v>
      </c>
      <c r="E13" s="74">
        <v>10900</v>
      </c>
      <c r="F13" s="75">
        <f t="shared" si="0"/>
        <v>109000</v>
      </c>
      <c r="G13" s="18"/>
      <c r="H13" s="76">
        <f t="shared" si="1"/>
        <v>0</v>
      </c>
      <c r="I13" s="77">
        <f t="shared" si="2"/>
        <v>0</v>
      </c>
    </row>
    <row r="14" spans="2:9" s="70" customFormat="1" ht="69" customHeight="1">
      <c r="B14" s="71" t="s">
        <v>94</v>
      </c>
      <c r="C14" s="72" t="s">
        <v>95</v>
      </c>
      <c r="D14" s="73">
        <v>30</v>
      </c>
      <c r="E14" s="74">
        <v>3500</v>
      </c>
      <c r="F14" s="75">
        <f t="shared" si="0"/>
        <v>105000</v>
      </c>
      <c r="G14" s="18"/>
      <c r="H14" s="76">
        <f t="shared" si="1"/>
        <v>0</v>
      </c>
      <c r="I14" s="77">
        <f t="shared" si="2"/>
        <v>0</v>
      </c>
    </row>
    <row r="15" spans="2:9" s="70" customFormat="1" ht="84" customHeight="1">
      <c r="B15" s="71" t="s">
        <v>555</v>
      </c>
      <c r="C15" s="78" t="s">
        <v>554</v>
      </c>
      <c r="D15" s="73">
        <v>4</v>
      </c>
      <c r="E15" s="74">
        <v>25300</v>
      </c>
      <c r="F15" s="75">
        <f t="shared" si="0"/>
        <v>101200</v>
      </c>
      <c r="G15" s="18"/>
      <c r="H15" s="76">
        <f t="shared" si="1"/>
        <v>0</v>
      </c>
      <c r="I15" s="77">
        <f t="shared" si="2"/>
        <v>0</v>
      </c>
    </row>
    <row r="16" spans="2:9" s="70" customFormat="1" ht="39.950000000000003" customHeight="1">
      <c r="B16" s="71" t="s">
        <v>96</v>
      </c>
      <c r="C16" s="72" t="s">
        <v>97</v>
      </c>
      <c r="D16" s="73">
        <v>15</v>
      </c>
      <c r="E16" s="74">
        <v>16200</v>
      </c>
      <c r="F16" s="75">
        <f t="shared" si="0"/>
        <v>243000</v>
      </c>
      <c r="G16" s="18"/>
      <c r="H16" s="76">
        <f t="shared" si="1"/>
        <v>0</v>
      </c>
      <c r="I16" s="77">
        <f t="shared" si="2"/>
        <v>0</v>
      </c>
    </row>
    <row r="17" spans="2:9" s="70" customFormat="1" ht="39.950000000000003" customHeight="1">
      <c r="B17" s="71" t="s">
        <v>98</v>
      </c>
      <c r="C17" s="72" t="s">
        <v>97</v>
      </c>
      <c r="D17" s="73">
        <v>5</v>
      </c>
      <c r="E17" s="74">
        <v>11000</v>
      </c>
      <c r="F17" s="75">
        <f t="shared" si="0"/>
        <v>55000</v>
      </c>
      <c r="G17" s="18"/>
      <c r="H17" s="76">
        <f t="shared" si="1"/>
        <v>0</v>
      </c>
      <c r="I17" s="77">
        <f t="shared" si="2"/>
        <v>0</v>
      </c>
    </row>
    <row r="18" spans="2:9" s="70" customFormat="1" ht="39.950000000000003" customHeight="1">
      <c r="B18" s="71" t="s">
        <v>487</v>
      </c>
      <c r="C18" s="72" t="s">
        <v>494</v>
      </c>
      <c r="D18" s="73">
        <v>12</v>
      </c>
      <c r="E18" s="74">
        <v>13400</v>
      </c>
      <c r="F18" s="75">
        <f t="shared" si="0"/>
        <v>160800</v>
      </c>
      <c r="G18" s="18"/>
      <c r="H18" s="76">
        <f t="shared" si="1"/>
        <v>0</v>
      </c>
      <c r="I18" s="77">
        <f t="shared" si="2"/>
        <v>0</v>
      </c>
    </row>
    <row r="19" spans="2:9" s="70" customFormat="1" ht="39.950000000000003" customHeight="1">
      <c r="B19" s="71" t="s">
        <v>99</v>
      </c>
      <c r="C19" s="72" t="s">
        <v>494</v>
      </c>
      <c r="D19" s="73">
        <v>15</v>
      </c>
      <c r="E19" s="74">
        <v>4400</v>
      </c>
      <c r="F19" s="75">
        <f t="shared" si="0"/>
        <v>66000</v>
      </c>
      <c r="G19" s="18"/>
      <c r="H19" s="76">
        <f t="shared" si="1"/>
        <v>0</v>
      </c>
      <c r="I19" s="77">
        <f t="shared" si="2"/>
        <v>0</v>
      </c>
    </row>
    <row r="20" spans="2:9" s="70" customFormat="1" ht="39.950000000000003" customHeight="1">
      <c r="B20" s="71" t="s">
        <v>88</v>
      </c>
      <c r="C20" s="72" t="s">
        <v>494</v>
      </c>
      <c r="D20" s="73">
        <v>15</v>
      </c>
      <c r="E20" s="74">
        <v>6500</v>
      </c>
      <c r="F20" s="75">
        <f t="shared" si="0"/>
        <v>97500</v>
      </c>
      <c r="G20" s="18"/>
      <c r="H20" s="76">
        <f t="shared" si="1"/>
        <v>0</v>
      </c>
      <c r="I20" s="77">
        <f t="shared" si="2"/>
        <v>0</v>
      </c>
    </row>
    <row r="21" spans="2:9" s="70" customFormat="1" ht="39.950000000000003" customHeight="1">
      <c r="B21" s="71" t="s">
        <v>100</v>
      </c>
      <c r="C21" s="72" t="s">
        <v>101</v>
      </c>
      <c r="D21" s="73">
        <v>10</v>
      </c>
      <c r="E21" s="74">
        <v>2300</v>
      </c>
      <c r="F21" s="75">
        <f t="shared" si="0"/>
        <v>23000</v>
      </c>
      <c r="G21" s="18"/>
      <c r="H21" s="76">
        <f t="shared" si="1"/>
        <v>0</v>
      </c>
      <c r="I21" s="77">
        <f t="shared" si="2"/>
        <v>0</v>
      </c>
    </row>
    <row r="22" spans="2:9" s="70" customFormat="1" ht="39.950000000000003" customHeight="1">
      <c r="B22" s="71" t="s">
        <v>102</v>
      </c>
      <c r="C22" s="72" t="s">
        <v>103</v>
      </c>
      <c r="D22" s="73">
        <v>20</v>
      </c>
      <c r="E22" s="74">
        <v>16600</v>
      </c>
      <c r="F22" s="75">
        <f t="shared" si="0"/>
        <v>332000</v>
      </c>
      <c r="G22" s="18"/>
      <c r="H22" s="76">
        <f t="shared" si="1"/>
        <v>0</v>
      </c>
      <c r="I22" s="77">
        <f t="shared" si="2"/>
        <v>0</v>
      </c>
    </row>
    <row r="23" spans="2:9" s="70" customFormat="1" ht="39.950000000000003" customHeight="1">
      <c r="B23" s="71" t="s">
        <v>489</v>
      </c>
      <c r="C23" s="72" t="s">
        <v>496</v>
      </c>
      <c r="D23" s="73">
        <v>5</v>
      </c>
      <c r="E23" s="74">
        <v>10000</v>
      </c>
      <c r="F23" s="75">
        <f t="shared" si="0"/>
        <v>50000</v>
      </c>
      <c r="G23" s="18"/>
      <c r="H23" s="76">
        <f t="shared" si="1"/>
        <v>0</v>
      </c>
      <c r="I23" s="77">
        <f t="shared" si="2"/>
        <v>0</v>
      </c>
    </row>
    <row r="24" spans="2:9" s="70" customFormat="1" ht="39.950000000000003" customHeight="1">
      <c r="B24" s="71" t="s">
        <v>104</v>
      </c>
      <c r="C24" s="72" t="s">
        <v>103</v>
      </c>
      <c r="D24" s="73">
        <v>5</v>
      </c>
      <c r="E24" s="74">
        <v>19000</v>
      </c>
      <c r="F24" s="75">
        <f t="shared" si="0"/>
        <v>95000</v>
      </c>
      <c r="G24" s="18"/>
      <c r="H24" s="76">
        <f t="shared" si="1"/>
        <v>0</v>
      </c>
      <c r="I24" s="77">
        <f t="shared" si="2"/>
        <v>0</v>
      </c>
    </row>
    <row r="25" spans="2:9" s="70" customFormat="1" ht="39.950000000000003" customHeight="1">
      <c r="B25" s="71" t="s">
        <v>498</v>
      </c>
      <c r="C25" s="72" t="s">
        <v>105</v>
      </c>
      <c r="D25" s="73">
        <v>10</v>
      </c>
      <c r="E25" s="74">
        <v>7500</v>
      </c>
      <c r="F25" s="75">
        <f t="shared" si="0"/>
        <v>75000</v>
      </c>
      <c r="G25" s="18"/>
      <c r="H25" s="76">
        <f t="shared" si="1"/>
        <v>0</v>
      </c>
      <c r="I25" s="77">
        <f t="shared" si="2"/>
        <v>0</v>
      </c>
    </row>
    <row r="26" spans="2:9" s="70" customFormat="1" ht="39.950000000000003" customHeight="1">
      <c r="B26" s="71" t="s">
        <v>87</v>
      </c>
      <c r="C26" s="72" t="s">
        <v>491</v>
      </c>
      <c r="D26" s="73">
        <v>4</v>
      </c>
      <c r="E26" s="74">
        <v>9900</v>
      </c>
      <c r="F26" s="75">
        <f t="shared" si="0"/>
        <v>39600</v>
      </c>
      <c r="G26" s="18"/>
      <c r="H26" s="76">
        <f t="shared" si="1"/>
        <v>0</v>
      </c>
      <c r="I26" s="77">
        <f t="shared" si="2"/>
        <v>0</v>
      </c>
    </row>
    <row r="27" spans="2:9" s="70" customFormat="1" ht="39.950000000000003" customHeight="1">
      <c r="B27" s="71" t="s">
        <v>106</v>
      </c>
      <c r="C27" s="72" t="s">
        <v>492</v>
      </c>
      <c r="D27" s="73">
        <v>4</v>
      </c>
      <c r="E27" s="74">
        <v>2700</v>
      </c>
      <c r="F27" s="75">
        <f t="shared" si="0"/>
        <v>10800</v>
      </c>
      <c r="G27" s="18"/>
      <c r="H27" s="76">
        <f t="shared" si="1"/>
        <v>0</v>
      </c>
      <c r="I27" s="77">
        <f t="shared" si="2"/>
        <v>0</v>
      </c>
    </row>
    <row r="28" spans="2:9" s="70" customFormat="1" ht="39.950000000000003" customHeight="1">
      <c r="B28" s="71" t="s">
        <v>106</v>
      </c>
      <c r="C28" s="72" t="s">
        <v>493</v>
      </c>
      <c r="D28" s="73">
        <v>4</v>
      </c>
      <c r="E28" s="74">
        <v>4300</v>
      </c>
      <c r="F28" s="75">
        <f t="shared" si="0"/>
        <v>17200</v>
      </c>
      <c r="G28" s="18"/>
      <c r="H28" s="76">
        <f t="shared" si="1"/>
        <v>0</v>
      </c>
      <c r="I28" s="77">
        <f t="shared" si="2"/>
        <v>0</v>
      </c>
    </row>
    <row r="29" spans="2:9" s="70" customFormat="1" ht="69" customHeight="1">
      <c r="B29" s="71" t="s">
        <v>107</v>
      </c>
      <c r="C29" s="72" t="s">
        <v>108</v>
      </c>
      <c r="D29" s="73">
        <v>5</v>
      </c>
      <c r="E29" s="74">
        <v>2300</v>
      </c>
      <c r="F29" s="75">
        <f t="shared" si="0"/>
        <v>11500</v>
      </c>
      <c r="G29" s="18"/>
      <c r="H29" s="76">
        <f t="shared" si="1"/>
        <v>0</v>
      </c>
      <c r="I29" s="77">
        <f t="shared" si="2"/>
        <v>0</v>
      </c>
    </row>
    <row r="30" spans="2:9" s="70" customFormat="1" ht="39.950000000000003" customHeight="1">
      <c r="B30" s="71" t="s">
        <v>109</v>
      </c>
      <c r="C30" s="72" t="s">
        <v>110</v>
      </c>
      <c r="D30" s="73">
        <v>10</v>
      </c>
      <c r="E30" s="74">
        <v>3200</v>
      </c>
      <c r="F30" s="75">
        <f t="shared" si="0"/>
        <v>32000</v>
      </c>
      <c r="G30" s="18"/>
      <c r="H30" s="76">
        <f t="shared" si="1"/>
        <v>0</v>
      </c>
      <c r="I30" s="77">
        <f t="shared" si="2"/>
        <v>0</v>
      </c>
    </row>
    <row r="31" spans="2:9" s="70" customFormat="1" ht="39.950000000000003" customHeight="1">
      <c r="B31" s="71" t="s">
        <v>111</v>
      </c>
      <c r="C31" s="72" t="s">
        <v>112</v>
      </c>
      <c r="D31" s="73">
        <v>10</v>
      </c>
      <c r="E31" s="74">
        <v>12300</v>
      </c>
      <c r="F31" s="75">
        <f t="shared" si="0"/>
        <v>123000</v>
      </c>
      <c r="G31" s="18"/>
      <c r="H31" s="76">
        <f t="shared" si="1"/>
        <v>0</v>
      </c>
      <c r="I31" s="77">
        <f t="shared" si="2"/>
        <v>0</v>
      </c>
    </row>
    <row r="32" spans="2:9" s="70" customFormat="1" ht="53.25" customHeight="1">
      <c r="B32" s="71" t="s">
        <v>113</v>
      </c>
      <c r="C32" s="72" t="s">
        <v>705</v>
      </c>
      <c r="D32" s="73">
        <v>10</v>
      </c>
      <c r="E32" s="74">
        <v>17000</v>
      </c>
      <c r="F32" s="75">
        <f t="shared" si="0"/>
        <v>170000</v>
      </c>
      <c r="G32" s="18"/>
      <c r="H32" s="76">
        <f t="shared" si="1"/>
        <v>0</v>
      </c>
      <c r="I32" s="77">
        <f t="shared" si="2"/>
        <v>0</v>
      </c>
    </row>
    <row r="33" spans="2:9" s="70" customFormat="1" ht="39.950000000000003" customHeight="1">
      <c r="B33" s="71" t="s">
        <v>114</v>
      </c>
      <c r="C33" s="72" t="s">
        <v>115</v>
      </c>
      <c r="D33" s="73">
        <v>10</v>
      </c>
      <c r="E33" s="74">
        <v>15000</v>
      </c>
      <c r="F33" s="75">
        <f t="shared" si="0"/>
        <v>150000</v>
      </c>
      <c r="G33" s="18"/>
      <c r="H33" s="76">
        <f t="shared" si="1"/>
        <v>0</v>
      </c>
      <c r="I33" s="77">
        <f t="shared" si="2"/>
        <v>0</v>
      </c>
    </row>
    <row r="34" spans="2:9" s="70" customFormat="1" ht="75.75" customHeight="1">
      <c r="B34" s="71" t="s">
        <v>116</v>
      </c>
      <c r="C34" s="72" t="s">
        <v>117</v>
      </c>
      <c r="D34" s="73">
        <v>3</v>
      </c>
      <c r="E34" s="74">
        <v>13400</v>
      </c>
      <c r="F34" s="75">
        <f t="shared" si="0"/>
        <v>40200</v>
      </c>
      <c r="G34" s="18"/>
      <c r="H34" s="76">
        <f t="shared" si="1"/>
        <v>0</v>
      </c>
      <c r="I34" s="77">
        <f t="shared" si="2"/>
        <v>0</v>
      </c>
    </row>
    <row r="35" spans="2:9" s="70" customFormat="1" ht="123" customHeight="1">
      <c r="B35" s="71" t="s">
        <v>118</v>
      </c>
      <c r="C35" s="72" t="s">
        <v>119</v>
      </c>
      <c r="D35" s="73">
        <v>10</v>
      </c>
      <c r="E35" s="74">
        <v>5700</v>
      </c>
      <c r="F35" s="75">
        <f t="shared" si="0"/>
        <v>57000</v>
      </c>
      <c r="G35" s="18"/>
      <c r="H35" s="76">
        <f t="shared" si="1"/>
        <v>0</v>
      </c>
      <c r="I35" s="77">
        <f t="shared" si="2"/>
        <v>0</v>
      </c>
    </row>
    <row r="36" spans="2:9" s="70" customFormat="1" ht="71.25" customHeight="1">
      <c r="B36" s="71" t="s">
        <v>120</v>
      </c>
      <c r="C36" s="72" t="s">
        <v>121</v>
      </c>
      <c r="D36" s="73">
        <v>10</v>
      </c>
      <c r="E36" s="74">
        <v>12800</v>
      </c>
      <c r="F36" s="75">
        <f t="shared" si="0"/>
        <v>128000</v>
      </c>
      <c r="G36" s="18"/>
      <c r="H36" s="76">
        <f t="shared" si="1"/>
        <v>0</v>
      </c>
      <c r="I36" s="77">
        <f t="shared" si="2"/>
        <v>0</v>
      </c>
    </row>
    <row r="37" spans="2:9" s="70" customFormat="1" ht="39.950000000000003" customHeight="1">
      <c r="B37" s="71" t="s">
        <v>488</v>
      </c>
      <c r="C37" s="72" t="s">
        <v>671</v>
      </c>
      <c r="D37" s="73">
        <v>10</v>
      </c>
      <c r="E37" s="74">
        <v>7000</v>
      </c>
      <c r="F37" s="75">
        <f t="shared" si="0"/>
        <v>70000</v>
      </c>
      <c r="G37" s="18"/>
      <c r="H37" s="76">
        <f t="shared" si="1"/>
        <v>0</v>
      </c>
      <c r="I37" s="77">
        <f t="shared" si="2"/>
        <v>0</v>
      </c>
    </row>
    <row r="38" spans="2:9" s="70" customFormat="1" ht="75.75" customHeight="1">
      <c r="B38" s="71" t="s">
        <v>122</v>
      </c>
      <c r="C38" s="72" t="s">
        <v>490</v>
      </c>
      <c r="D38" s="73">
        <v>1</v>
      </c>
      <c r="E38" s="74">
        <v>34800</v>
      </c>
      <c r="F38" s="75">
        <f t="shared" si="0"/>
        <v>34800</v>
      </c>
      <c r="G38" s="18"/>
      <c r="H38" s="76">
        <f t="shared" si="1"/>
        <v>0</v>
      </c>
      <c r="I38" s="77">
        <f t="shared" si="2"/>
        <v>0</v>
      </c>
    </row>
    <row r="39" spans="2:9" s="70" customFormat="1" ht="75.75" customHeight="1">
      <c r="B39" s="71" t="s">
        <v>85</v>
      </c>
      <c r="C39" s="79" t="s">
        <v>86</v>
      </c>
      <c r="D39" s="73">
        <v>2</v>
      </c>
      <c r="E39" s="74">
        <v>1300</v>
      </c>
      <c r="F39" s="75">
        <f t="shared" si="0"/>
        <v>2600</v>
      </c>
      <c r="G39" s="18"/>
      <c r="H39" s="76">
        <f t="shared" si="1"/>
        <v>0</v>
      </c>
      <c r="I39" s="77">
        <f t="shared" si="2"/>
        <v>0</v>
      </c>
    </row>
    <row r="40" spans="2:9" s="70" customFormat="1" ht="75.75" customHeight="1">
      <c r="B40" s="71" t="s">
        <v>502</v>
      </c>
      <c r="C40" s="78" t="s">
        <v>503</v>
      </c>
      <c r="D40" s="73">
        <v>2</v>
      </c>
      <c r="E40" s="74">
        <v>14200</v>
      </c>
      <c r="F40" s="75">
        <f t="shared" si="0"/>
        <v>28400</v>
      </c>
      <c r="G40" s="18"/>
      <c r="H40" s="76">
        <f t="shared" si="1"/>
        <v>0</v>
      </c>
      <c r="I40" s="77">
        <f t="shared" si="2"/>
        <v>0</v>
      </c>
    </row>
    <row r="41" spans="2:9" s="70" customFormat="1" ht="291" customHeight="1">
      <c r="B41" s="200" t="s">
        <v>672</v>
      </c>
      <c r="C41" s="200"/>
      <c r="D41" s="73"/>
      <c r="E41" s="76"/>
      <c r="F41" s="77"/>
      <c r="G41" s="88"/>
      <c r="H41" s="80"/>
      <c r="I41" s="80"/>
    </row>
    <row r="42" spans="2:9" s="70" customFormat="1" ht="75.75" customHeight="1">
      <c r="B42" s="201" t="s">
        <v>123</v>
      </c>
      <c r="C42" s="202"/>
      <c r="D42" s="73"/>
      <c r="E42" s="76"/>
      <c r="F42" s="77"/>
      <c r="G42" s="88"/>
      <c r="H42" s="80"/>
      <c r="I42" s="80"/>
    </row>
    <row r="43" spans="2:9" s="70" customFormat="1" ht="75.75" customHeight="1">
      <c r="B43" s="71" t="s">
        <v>124</v>
      </c>
      <c r="C43" s="81" t="s">
        <v>790</v>
      </c>
      <c r="D43" s="73">
        <v>1</v>
      </c>
      <c r="E43" s="74">
        <v>28000</v>
      </c>
      <c r="F43" s="75">
        <f t="shared" ref="F43:F51" si="3">+E43*D43</f>
        <v>28000</v>
      </c>
      <c r="G43" s="18"/>
      <c r="H43" s="76">
        <f t="shared" ref="H43:H51" si="4">ROUND(G43,0)</f>
        <v>0</v>
      </c>
      <c r="I43" s="77">
        <f t="shared" ref="I43:I51" si="5">+H43*D43</f>
        <v>0</v>
      </c>
    </row>
    <row r="44" spans="2:9" s="70" customFormat="1" ht="75.75" customHeight="1">
      <c r="B44" s="71" t="s">
        <v>125</v>
      </c>
      <c r="C44" s="81" t="s">
        <v>791</v>
      </c>
      <c r="D44" s="73">
        <v>1</v>
      </c>
      <c r="E44" s="74">
        <v>49900</v>
      </c>
      <c r="F44" s="75">
        <f t="shared" si="3"/>
        <v>49900</v>
      </c>
      <c r="G44" s="18"/>
      <c r="H44" s="76">
        <f t="shared" si="4"/>
        <v>0</v>
      </c>
      <c r="I44" s="77">
        <f t="shared" si="5"/>
        <v>0</v>
      </c>
    </row>
    <row r="45" spans="2:9" s="70" customFormat="1" ht="75.75" customHeight="1">
      <c r="B45" s="71" t="s">
        <v>126</v>
      </c>
      <c r="C45" s="81" t="s">
        <v>792</v>
      </c>
      <c r="D45" s="73">
        <v>1</v>
      </c>
      <c r="E45" s="74">
        <v>49400</v>
      </c>
      <c r="F45" s="75">
        <f t="shared" si="3"/>
        <v>49400</v>
      </c>
      <c r="G45" s="18"/>
      <c r="H45" s="76">
        <f t="shared" si="4"/>
        <v>0</v>
      </c>
      <c r="I45" s="77">
        <f t="shared" si="5"/>
        <v>0</v>
      </c>
    </row>
    <row r="46" spans="2:9" s="70" customFormat="1" ht="75.75" customHeight="1">
      <c r="B46" s="71" t="s">
        <v>127</v>
      </c>
      <c r="C46" s="81" t="s">
        <v>793</v>
      </c>
      <c r="D46" s="73">
        <v>1</v>
      </c>
      <c r="E46" s="74">
        <v>44500</v>
      </c>
      <c r="F46" s="75">
        <f t="shared" si="3"/>
        <v>44500</v>
      </c>
      <c r="G46" s="18"/>
      <c r="H46" s="76">
        <f t="shared" si="4"/>
        <v>0</v>
      </c>
      <c r="I46" s="77">
        <f t="shared" si="5"/>
        <v>0</v>
      </c>
    </row>
    <row r="47" spans="2:9" s="70" customFormat="1" ht="75.75" customHeight="1">
      <c r="B47" s="71" t="s">
        <v>128</v>
      </c>
      <c r="C47" s="81" t="s">
        <v>794</v>
      </c>
      <c r="D47" s="73">
        <v>1</v>
      </c>
      <c r="E47" s="74">
        <v>60100</v>
      </c>
      <c r="F47" s="75">
        <f t="shared" si="3"/>
        <v>60100</v>
      </c>
      <c r="G47" s="18"/>
      <c r="H47" s="76">
        <f t="shared" si="4"/>
        <v>0</v>
      </c>
      <c r="I47" s="77">
        <f t="shared" si="5"/>
        <v>0</v>
      </c>
    </row>
    <row r="48" spans="2:9" s="70" customFormat="1" ht="75.75" customHeight="1">
      <c r="B48" s="71" t="s">
        <v>129</v>
      </c>
      <c r="C48" s="81" t="s">
        <v>795</v>
      </c>
      <c r="D48" s="73">
        <v>1</v>
      </c>
      <c r="E48" s="74">
        <v>69600</v>
      </c>
      <c r="F48" s="75">
        <f t="shared" si="3"/>
        <v>69600</v>
      </c>
      <c r="G48" s="18"/>
      <c r="H48" s="76">
        <f t="shared" si="4"/>
        <v>0</v>
      </c>
      <c r="I48" s="77">
        <f t="shared" si="5"/>
        <v>0</v>
      </c>
    </row>
    <row r="49" spans="2:10" s="70" customFormat="1" ht="75.75" customHeight="1">
      <c r="B49" s="71" t="s">
        <v>130</v>
      </c>
      <c r="C49" s="81" t="s">
        <v>603</v>
      </c>
      <c r="D49" s="73">
        <v>1</v>
      </c>
      <c r="E49" s="74">
        <v>78900</v>
      </c>
      <c r="F49" s="75">
        <f t="shared" si="3"/>
        <v>78900</v>
      </c>
      <c r="G49" s="18"/>
      <c r="H49" s="76">
        <f t="shared" si="4"/>
        <v>0</v>
      </c>
      <c r="I49" s="77">
        <f t="shared" si="5"/>
        <v>0</v>
      </c>
    </row>
    <row r="50" spans="2:10" s="70" customFormat="1" ht="75.75" customHeight="1">
      <c r="B50" s="71" t="s">
        <v>131</v>
      </c>
      <c r="C50" s="81" t="s">
        <v>603</v>
      </c>
      <c r="D50" s="73">
        <v>1</v>
      </c>
      <c r="E50" s="74">
        <v>51500</v>
      </c>
      <c r="F50" s="75">
        <f t="shared" si="3"/>
        <v>51500</v>
      </c>
      <c r="G50" s="18"/>
      <c r="H50" s="76">
        <f t="shared" si="4"/>
        <v>0</v>
      </c>
      <c r="I50" s="77">
        <f t="shared" si="5"/>
        <v>0</v>
      </c>
    </row>
    <row r="51" spans="2:10" s="70" customFormat="1" ht="75.75" customHeight="1">
      <c r="B51" s="71" t="s">
        <v>132</v>
      </c>
      <c r="C51" s="81" t="s">
        <v>603</v>
      </c>
      <c r="D51" s="73">
        <v>1</v>
      </c>
      <c r="E51" s="74">
        <v>59000</v>
      </c>
      <c r="F51" s="77">
        <f t="shared" si="3"/>
        <v>59000</v>
      </c>
      <c r="G51" s="18"/>
      <c r="H51" s="76">
        <f t="shared" si="4"/>
        <v>0</v>
      </c>
      <c r="I51" s="77">
        <f t="shared" si="5"/>
        <v>0</v>
      </c>
    </row>
    <row r="52" spans="2:10" s="70" customFormat="1" ht="39.75" customHeight="1">
      <c r="B52" s="197" t="s">
        <v>133</v>
      </c>
      <c r="C52" s="203"/>
      <c r="D52" s="82"/>
      <c r="E52" s="83"/>
      <c r="F52" s="84">
        <f>SUM(F8:F51)</f>
        <v>3353500</v>
      </c>
      <c r="H52" s="85"/>
      <c r="I52" s="84">
        <f>SUM(I8:I51)</f>
        <v>0</v>
      </c>
    </row>
    <row r="53" spans="2:10" s="70" customFormat="1" ht="129" customHeight="1">
      <c r="B53" s="204" t="s">
        <v>673</v>
      </c>
      <c r="C53" s="204"/>
      <c r="D53" s="85"/>
      <c r="H53" s="85"/>
      <c r="I53" s="85"/>
    </row>
    <row r="54" spans="2:10">
      <c r="G54" s="86"/>
      <c r="H54" s="86"/>
      <c r="I54" s="86"/>
      <c r="J54" s="86"/>
    </row>
    <row r="55" spans="2:10">
      <c r="G55" s="86"/>
      <c r="H55" s="86"/>
      <c r="I55" s="86"/>
      <c r="J55" s="86"/>
    </row>
    <row r="56" spans="2:10">
      <c r="B56" s="87"/>
      <c r="C56" s="87"/>
      <c r="G56" s="86"/>
      <c r="H56" s="86"/>
      <c r="I56" s="86"/>
      <c r="J56" s="86"/>
    </row>
  </sheetData>
  <sheetProtection algorithmName="SHA-512" hashValue="GiluOTd2JErSUQGS4igml3Zo3uYWBOnIKqzPQWjP2z6eW068Wv7cR8pTYbQICGMWVWesDGB9pjxaohi76Aq9sQ==" saltValue="lp0iWF8Om/6VxFmqERlkVg==" spinCount="100000" sheet="1" objects="1" scenarios="1"/>
  <mergeCells count="8">
    <mergeCell ref="B42:C42"/>
    <mergeCell ref="B52:C52"/>
    <mergeCell ref="B53:C53"/>
    <mergeCell ref="B3:D3"/>
    <mergeCell ref="B4:D5"/>
    <mergeCell ref="B6:F6"/>
    <mergeCell ref="G6:I6"/>
    <mergeCell ref="B41:C4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F9EB1-EB0E-4011-A56E-3754FC8DEBCA}">
  <sheetPr>
    <tabColor rgb="FFFFFF00"/>
  </sheetPr>
  <dimension ref="B3:J67"/>
  <sheetViews>
    <sheetView zoomScale="40" zoomScaleNormal="40" workbookViewId="0">
      <selection activeCell="H8" sqref="H8"/>
    </sheetView>
  </sheetViews>
  <sheetFormatPr baseColWidth="10" defaultColWidth="11.5" defaultRowHeight="18.75"/>
  <cols>
    <col min="1" max="1" width="4.125" style="89" customWidth="1"/>
    <col min="2" max="2" width="78" style="89" customWidth="1"/>
    <col min="3" max="3" width="58" style="89" customWidth="1"/>
    <col min="4" max="4" width="16.75" style="89" customWidth="1"/>
    <col min="5" max="9" width="30.5" style="89" customWidth="1"/>
    <col min="10" max="10" width="34.25" style="89" customWidth="1"/>
    <col min="11" max="16384" width="11.5" style="89"/>
  </cols>
  <sheetData>
    <row r="3" spans="2:9" ht="46.35" customHeight="1">
      <c r="B3" s="209" t="s">
        <v>82</v>
      </c>
      <c r="C3" s="209"/>
      <c r="D3" s="209"/>
    </row>
    <row r="4" spans="2:9" ht="25.35" customHeight="1">
      <c r="B4" s="209" t="s">
        <v>834</v>
      </c>
      <c r="C4" s="209"/>
      <c r="D4" s="209"/>
    </row>
    <row r="5" spans="2:9" ht="83.25" customHeight="1">
      <c r="B5" s="210"/>
      <c r="C5" s="210"/>
      <c r="D5" s="210"/>
    </row>
    <row r="6" spans="2:9" s="90" customFormat="1" ht="78" customHeight="1">
      <c r="B6" s="205" t="s">
        <v>83</v>
      </c>
      <c r="C6" s="206"/>
      <c r="D6" s="206"/>
      <c r="E6" s="206"/>
      <c r="F6" s="206"/>
      <c r="G6" s="197" t="s">
        <v>806</v>
      </c>
      <c r="H6" s="198"/>
      <c r="I6" s="199"/>
    </row>
    <row r="7" spans="2:9" s="90" customFormat="1" ht="74.25" customHeight="1">
      <c r="B7" s="27" t="s">
        <v>134</v>
      </c>
      <c r="C7" s="27" t="s">
        <v>135</v>
      </c>
      <c r="D7" s="27" t="s">
        <v>12</v>
      </c>
      <c r="E7" s="69" t="s">
        <v>807</v>
      </c>
      <c r="F7" s="27" t="s">
        <v>830</v>
      </c>
      <c r="G7" s="27" t="s">
        <v>828</v>
      </c>
      <c r="H7" s="27" t="s">
        <v>16</v>
      </c>
      <c r="I7" s="27" t="s">
        <v>829</v>
      </c>
    </row>
    <row r="8" spans="2:9" s="90" customFormat="1" ht="39.75" customHeight="1">
      <c r="B8" s="91" t="s">
        <v>136</v>
      </c>
      <c r="C8" s="91" t="s">
        <v>137</v>
      </c>
      <c r="D8" s="92">
        <v>1</v>
      </c>
      <c r="E8" s="76">
        <v>27900</v>
      </c>
      <c r="F8" s="77">
        <f t="shared" ref="F8:F62" si="0">$D8*E8</f>
        <v>27900</v>
      </c>
      <c r="G8" s="18"/>
      <c r="H8" s="76">
        <f>ROUND(G8,0)</f>
        <v>0</v>
      </c>
      <c r="I8" s="77">
        <f>+H8*D8</f>
        <v>0</v>
      </c>
    </row>
    <row r="9" spans="2:9" s="90" customFormat="1" ht="39.75" customHeight="1">
      <c r="B9" s="91" t="s">
        <v>138</v>
      </c>
      <c r="C9" s="91" t="s">
        <v>137</v>
      </c>
      <c r="D9" s="92">
        <v>1</v>
      </c>
      <c r="E9" s="76">
        <v>40000</v>
      </c>
      <c r="F9" s="77">
        <f t="shared" si="0"/>
        <v>40000</v>
      </c>
      <c r="G9" s="18"/>
      <c r="H9" s="76">
        <f t="shared" ref="H9:H62" si="1">ROUND(G9,0)</f>
        <v>0</v>
      </c>
      <c r="I9" s="77">
        <f t="shared" ref="I9:I62" si="2">+H9*D9</f>
        <v>0</v>
      </c>
    </row>
    <row r="10" spans="2:9" s="90" customFormat="1" ht="39.75" customHeight="1">
      <c r="B10" s="91" t="s">
        <v>139</v>
      </c>
      <c r="C10" s="91" t="s">
        <v>137</v>
      </c>
      <c r="D10" s="92">
        <v>1</v>
      </c>
      <c r="E10" s="76">
        <v>15000</v>
      </c>
      <c r="F10" s="77">
        <f t="shared" si="0"/>
        <v>15000</v>
      </c>
      <c r="G10" s="18"/>
      <c r="H10" s="76">
        <f t="shared" si="1"/>
        <v>0</v>
      </c>
      <c r="I10" s="77">
        <f t="shared" si="2"/>
        <v>0</v>
      </c>
    </row>
    <row r="11" spans="2:9" s="90" customFormat="1" ht="39.75" customHeight="1">
      <c r="B11" s="91" t="s">
        <v>140</v>
      </c>
      <c r="C11" s="91" t="s">
        <v>137</v>
      </c>
      <c r="D11" s="92">
        <v>1</v>
      </c>
      <c r="E11" s="76">
        <v>69900</v>
      </c>
      <c r="F11" s="77">
        <f t="shared" si="0"/>
        <v>69900</v>
      </c>
      <c r="G11" s="18"/>
      <c r="H11" s="76">
        <f t="shared" si="1"/>
        <v>0</v>
      </c>
      <c r="I11" s="77">
        <f t="shared" si="2"/>
        <v>0</v>
      </c>
    </row>
    <row r="12" spans="2:9" s="90" customFormat="1" ht="39.75" customHeight="1">
      <c r="B12" s="91" t="s">
        <v>141</v>
      </c>
      <c r="C12" s="91" t="s">
        <v>137</v>
      </c>
      <c r="D12" s="92">
        <v>1</v>
      </c>
      <c r="E12" s="76">
        <v>29900</v>
      </c>
      <c r="F12" s="77">
        <f t="shared" si="0"/>
        <v>29900</v>
      </c>
      <c r="G12" s="18"/>
      <c r="H12" s="76">
        <f t="shared" si="1"/>
        <v>0</v>
      </c>
      <c r="I12" s="77">
        <f t="shared" si="2"/>
        <v>0</v>
      </c>
    </row>
    <row r="13" spans="2:9" s="90" customFormat="1" ht="39.75" customHeight="1">
      <c r="B13" s="91" t="s">
        <v>142</v>
      </c>
      <c r="C13" s="91" t="s">
        <v>137</v>
      </c>
      <c r="D13" s="92">
        <v>1</v>
      </c>
      <c r="E13" s="76">
        <v>49900</v>
      </c>
      <c r="F13" s="77">
        <f t="shared" si="0"/>
        <v>49900</v>
      </c>
      <c r="G13" s="18"/>
      <c r="H13" s="76">
        <f t="shared" si="1"/>
        <v>0</v>
      </c>
      <c r="I13" s="77">
        <f t="shared" si="2"/>
        <v>0</v>
      </c>
    </row>
    <row r="14" spans="2:9" s="90" customFormat="1" ht="39.75" customHeight="1">
      <c r="B14" s="91" t="s">
        <v>143</v>
      </c>
      <c r="C14" s="91" t="s">
        <v>137</v>
      </c>
      <c r="D14" s="92">
        <v>1</v>
      </c>
      <c r="E14" s="76">
        <v>79900</v>
      </c>
      <c r="F14" s="77">
        <f t="shared" si="0"/>
        <v>79900</v>
      </c>
      <c r="G14" s="18"/>
      <c r="H14" s="76">
        <f t="shared" si="1"/>
        <v>0</v>
      </c>
      <c r="I14" s="77">
        <f t="shared" si="2"/>
        <v>0</v>
      </c>
    </row>
    <row r="15" spans="2:9" s="90" customFormat="1" ht="39.75" customHeight="1">
      <c r="B15" s="91" t="s">
        <v>144</v>
      </c>
      <c r="C15" s="91" t="s">
        <v>145</v>
      </c>
      <c r="D15" s="92">
        <v>1</v>
      </c>
      <c r="E15" s="76">
        <v>129900</v>
      </c>
      <c r="F15" s="77">
        <f t="shared" si="0"/>
        <v>129900</v>
      </c>
      <c r="G15" s="18"/>
      <c r="H15" s="76">
        <f t="shared" si="1"/>
        <v>0</v>
      </c>
      <c r="I15" s="77">
        <f t="shared" si="2"/>
        <v>0</v>
      </c>
    </row>
    <row r="16" spans="2:9" s="90" customFormat="1" ht="39.75" customHeight="1">
      <c r="B16" s="91" t="s">
        <v>146</v>
      </c>
      <c r="C16" s="91" t="s">
        <v>145</v>
      </c>
      <c r="D16" s="92">
        <v>1</v>
      </c>
      <c r="E16" s="76">
        <v>19900</v>
      </c>
      <c r="F16" s="77">
        <f t="shared" si="0"/>
        <v>19900</v>
      </c>
      <c r="G16" s="18"/>
      <c r="H16" s="76">
        <f t="shared" si="1"/>
        <v>0</v>
      </c>
      <c r="I16" s="77">
        <f t="shared" si="2"/>
        <v>0</v>
      </c>
    </row>
    <row r="17" spans="2:9" s="90" customFormat="1" ht="39.75" customHeight="1">
      <c r="B17" s="91" t="s">
        <v>706</v>
      </c>
      <c r="C17" s="91" t="s">
        <v>145</v>
      </c>
      <c r="D17" s="92">
        <v>1</v>
      </c>
      <c r="E17" s="76">
        <v>49900</v>
      </c>
      <c r="F17" s="77">
        <f t="shared" si="0"/>
        <v>49900</v>
      </c>
      <c r="G17" s="18"/>
      <c r="H17" s="76">
        <f t="shared" si="1"/>
        <v>0</v>
      </c>
      <c r="I17" s="77">
        <f t="shared" si="2"/>
        <v>0</v>
      </c>
    </row>
    <row r="18" spans="2:9" s="90" customFormat="1" ht="39.75" customHeight="1">
      <c r="B18" s="91" t="s">
        <v>161</v>
      </c>
      <c r="C18" s="91" t="s">
        <v>137</v>
      </c>
      <c r="D18" s="92">
        <v>1</v>
      </c>
      <c r="E18" s="76">
        <v>49900</v>
      </c>
      <c r="F18" s="77">
        <f t="shared" si="0"/>
        <v>49900</v>
      </c>
      <c r="G18" s="18"/>
      <c r="H18" s="76">
        <f t="shared" si="1"/>
        <v>0</v>
      </c>
      <c r="I18" s="77">
        <f t="shared" si="2"/>
        <v>0</v>
      </c>
    </row>
    <row r="19" spans="2:9" s="90" customFormat="1" ht="39.75" customHeight="1">
      <c r="B19" s="91" t="s">
        <v>147</v>
      </c>
      <c r="C19" s="91" t="s">
        <v>148</v>
      </c>
      <c r="D19" s="92">
        <v>1</v>
      </c>
      <c r="E19" s="76">
        <v>52400</v>
      </c>
      <c r="F19" s="77">
        <f t="shared" si="0"/>
        <v>52400</v>
      </c>
      <c r="G19" s="18"/>
      <c r="H19" s="76">
        <f t="shared" si="1"/>
        <v>0</v>
      </c>
      <c r="I19" s="77">
        <f t="shared" si="2"/>
        <v>0</v>
      </c>
    </row>
    <row r="20" spans="2:9" s="90" customFormat="1" ht="39.75" customHeight="1">
      <c r="B20" s="91" t="s">
        <v>149</v>
      </c>
      <c r="C20" s="91" t="s">
        <v>148</v>
      </c>
      <c r="D20" s="92">
        <v>1</v>
      </c>
      <c r="E20" s="76">
        <v>40000</v>
      </c>
      <c r="F20" s="77">
        <f t="shared" si="0"/>
        <v>40000</v>
      </c>
      <c r="G20" s="18"/>
      <c r="H20" s="76">
        <f t="shared" si="1"/>
        <v>0</v>
      </c>
      <c r="I20" s="77">
        <f t="shared" si="2"/>
        <v>0</v>
      </c>
    </row>
    <row r="21" spans="2:9" s="90" customFormat="1" ht="39.75" customHeight="1">
      <c r="B21" s="91" t="s">
        <v>150</v>
      </c>
      <c r="C21" s="91" t="s">
        <v>148</v>
      </c>
      <c r="D21" s="92">
        <v>1</v>
      </c>
      <c r="E21" s="76">
        <v>80000</v>
      </c>
      <c r="F21" s="77">
        <f t="shared" si="0"/>
        <v>80000</v>
      </c>
      <c r="G21" s="18"/>
      <c r="H21" s="76">
        <f t="shared" si="1"/>
        <v>0</v>
      </c>
      <c r="I21" s="77">
        <f t="shared" si="2"/>
        <v>0</v>
      </c>
    </row>
    <row r="22" spans="2:9" s="90" customFormat="1" ht="39.75" customHeight="1">
      <c r="B22" s="91" t="s">
        <v>151</v>
      </c>
      <c r="C22" s="71" t="s">
        <v>148</v>
      </c>
      <c r="D22" s="92">
        <v>1</v>
      </c>
      <c r="E22" s="76">
        <v>73200</v>
      </c>
      <c r="F22" s="77">
        <f t="shared" si="0"/>
        <v>73200</v>
      </c>
      <c r="G22" s="18"/>
      <c r="H22" s="76">
        <f t="shared" si="1"/>
        <v>0</v>
      </c>
      <c r="I22" s="77">
        <f t="shared" si="2"/>
        <v>0</v>
      </c>
    </row>
    <row r="23" spans="2:9" s="90" customFormat="1" ht="39.75" customHeight="1">
      <c r="B23" s="91" t="s">
        <v>152</v>
      </c>
      <c r="C23" s="71" t="s">
        <v>148</v>
      </c>
      <c r="D23" s="92">
        <v>1</v>
      </c>
      <c r="E23" s="76">
        <v>98800</v>
      </c>
      <c r="F23" s="77">
        <f t="shared" si="0"/>
        <v>98800</v>
      </c>
      <c r="G23" s="18"/>
      <c r="H23" s="76">
        <f t="shared" si="1"/>
        <v>0</v>
      </c>
      <c r="I23" s="77">
        <f t="shared" si="2"/>
        <v>0</v>
      </c>
    </row>
    <row r="24" spans="2:9" s="90" customFormat="1" ht="39.75" customHeight="1">
      <c r="B24" s="91" t="s">
        <v>142</v>
      </c>
      <c r="C24" s="71" t="s">
        <v>148</v>
      </c>
      <c r="D24" s="92">
        <v>1</v>
      </c>
      <c r="E24" s="76">
        <v>70900</v>
      </c>
      <c r="F24" s="77">
        <f t="shared" si="0"/>
        <v>70900</v>
      </c>
      <c r="G24" s="18"/>
      <c r="H24" s="76">
        <f t="shared" si="1"/>
        <v>0</v>
      </c>
      <c r="I24" s="77">
        <f t="shared" si="2"/>
        <v>0</v>
      </c>
    </row>
    <row r="25" spans="2:9" s="90" customFormat="1" ht="39.75" customHeight="1">
      <c r="B25" s="91" t="s">
        <v>161</v>
      </c>
      <c r="C25" s="71" t="s">
        <v>148</v>
      </c>
      <c r="D25" s="92">
        <v>1</v>
      </c>
      <c r="E25" s="76">
        <v>69900</v>
      </c>
      <c r="F25" s="77">
        <f t="shared" si="0"/>
        <v>69900</v>
      </c>
      <c r="G25" s="18"/>
      <c r="H25" s="76">
        <f t="shared" si="1"/>
        <v>0</v>
      </c>
      <c r="I25" s="77">
        <f t="shared" si="2"/>
        <v>0</v>
      </c>
    </row>
    <row r="26" spans="2:9" s="90" customFormat="1" ht="39.75" customHeight="1">
      <c r="B26" s="71" t="s">
        <v>136</v>
      </c>
      <c r="C26" s="71" t="s">
        <v>153</v>
      </c>
      <c r="D26" s="92">
        <v>1</v>
      </c>
      <c r="E26" s="76">
        <v>22900</v>
      </c>
      <c r="F26" s="77">
        <f t="shared" si="0"/>
        <v>22900</v>
      </c>
      <c r="G26" s="18"/>
      <c r="H26" s="76">
        <f t="shared" si="1"/>
        <v>0</v>
      </c>
      <c r="I26" s="77">
        <f t="shared" si="2"/>
        <v>0</v>
      </c>
    </row>
    <row r="27" spans="2:9" s="90" customFormat="1" ht="39.75" customHeight="1">
      <c r="B27" s="91" t="s">
        <v>154</v>
      </c>
      <c r="C27" s="71" t="s">
        <v>155</v>
      </c>
      <c r="D27" s="92">
        <v>1</v>
      </c>
      <c r="E27" s="76">
        <v>19500</v>
      </c>
      <c r="F27" s="77">
        <f t="shared" si="0"/>
        <v>19500</v>
      </c>
      <c r="G27" s="18"/>
      <c r="H27" s="76">
        <f t="shared" si="1"/>
        <v>0</v>
      </c>
      <c r="I27" s="77">
        <f t="shared" si="2"/>
        <v>0</v>
      </c>
    </row>
    <row r="28" spans="2:9" s="90" customFormat="1" ht="39.75" customHeight="1">
      <c r="B28" s="91" t="s">
        <v>139</v>
      </c>
      <c r="C28" s="71" t="s">
        <v>153</v>
      </c>
      <c r="D28" s="92">
        <v>1</v>
      </c>
      <c r="E28" s="76">
        <v>15000</v>
      </c>
      <c r="F28" s="77">
        <f t="shared" si="0"/>
        <v>15000</v>
      </c>
      <c r="G28" s="18"/>
      <c r="H28" s="76">
        <f t="shared" si="1"/>
        <v>0</v>
      </c>
      <c r="I28" s="77">
        <f t="shared" si="2"/>
        <v>0</v>
      </c>
    </row>
    <row r="29" spans="2:9" s="90" customFormat="1" ht="39.75" customHeight="1">
      <c r="B29" s="91" t="s">
        <v>140</v>
      </c>
      <c r="C29" s="71" t="s">
        <v>153</v>
      </c>
      <c r="D29" s="92">
        <v>1</v>
      </c>
      <c r="E29" s="76">
        <v>39900</v>
      </c>
      <c r="F29" s="77">
        <f t="shared" si="0"/>
        <v>39900</v>
      </c>
      <c r="G29" s="18"/>
      <c r="H29" s="76">
        <f t="shared" si="1"/>
        <v>0</v>
      </c>
      <c r="I29" s="77">
        <f t="shared" si="2"/>
        <v>0</v>
      </c>
    </row>
    <row r="30" spans="2:9" s="90" customFormat="1" ht="39.75" customHeight="1">
      <c r="B30" s="91" t="s">
        <v>141</v>
      </c>
      <c r="C30" s="71" t="s">
        <v>153</v>
      </c>
      <c r="D30" s="92">
        <v>1</v>
      </c>
      <c r="E30" s="76">
        <v>39900</v>
      </c>
      <c r="F30" s="77">
        <f t="shared" si="0"/>
        <v>39900</v>
      </c>
      <c r="G30" s="18"/>
      <c r="H30" s="76">
        <f t="shared" si="1"/>
        <v>0</v>
      </c>
      <c r="I30" s="77">
        <f t="shared" si="2"/>
        <v>0</v>
      </c>
    </row>
    <row r="31" spans="2:9" s="90" customFormat="1" ht="39.75" customHeight="1">
      <c r="B31" s="91" t="s">
        <v>156</v>
      </c>
      <c r="C31" s="71" t="s">
        <v>153</v>
      </c>
      <c r="D31" s="92">
        <v>1</v>
      </c>
      <c r="E31" s="76">
        <v>79900</v>
      </c>
      <c r="F31" s="77">
        <f t="shared" si="0"/>
        <v>79900</v>
      </c>
      <c r="G31" s="18"/>
      <c r="H31" s="76">
        <f t="shared" si="1"/>
        <v>0</v>
      </c>
      <c r="I31" s="77">
        <f t="shared" si="2"/>
        <v>0</v>
      </c>
    </row>
    <row r="32" spans="2:9" s="90" customFormat="1" ht="39.75" customHeight="1">
      <c r="B32" s="91" t="s">
        <v>157</v>
      </c>
      <c r="C32" s="71" t="s">
        <v>153</v>
      </c>
      <c r="D32" s="92">
        <v>1</v>
      </c>
      <c r="E32" s="76">
        <v>39900</v>
      </c>
      <c r="F32" s="77">
        <f t="shared" si="0"/>
        <v>39900</v>
      </c>
      <c r="G32" s="18"/>
      <c r="H32" s="76">
        <f t="shared" si="1"/>
        <v>0</v>
      </c>
      <c r="I32" s="77">
        <f t="shared" si="2"/>
        <v>0</v>
      </c>
    </row>
    <row r="33" spans="2:9" s="90" customFormat="1" ht="39.75" customHeight="1">
      <c r="B33" s="91" t="s">
        <v>499</v>
      </c>
      <c r="C33" s="71" t="s">
        <v>153</v>
      </c>
      <c r="D33" s="92">
        <v>1</v>
      </c>
      <c r="E33" s="76">
        <v>69000</v>
      </c>
      <c r="F33" s="77">
        <f t="shared" si="0"/>
        <v>69000</v>
      </c>
      <c r="G33" s="18"/>
      <c r="H33" s="76">
        <f t="shared" si="1"/>
        <v>0</v>
      </c>
      <c r="I33" s="77">
        <f t="shared" si="2"/>
        <v>0</v>
      </c>
    </row>
    <row r="34" spans="2:9" s="90" customFormat="1" ht="39.75" customHeight="1">
      <c r="B34" s="91" t="s">
        <v>158</v>
      </c>
      <c r="C34" s="71" t="s">
        <v>153</v>
      </c>
      <c r="D34" s="92">
        <v>1</v>
      </c>
      <c r="E34" s="76">
        <v>59900</v>
      </c>
      <c r="F34" s="77">
        <f t="shared" si="0"/>
        <v>59900</v>
      </c>
      <c r="G34" s="18"/>
      <c r="H34" s="76">
        <f t="shared" si="1"/>
        <v>0</v>
      </c>
      <c r="I34" s="77">
        <f t="shared" si="2"/>
        <v>0</v>
      </c>
    </row>
    <row r="35" spans="2:9" s="90" customFormat="1" ht="39.75" customHeight="1">
      <c r="B35" s="91" t="s">
        <v>144</v>
      </c>
      <c r="C35" s="71" t="s">
        <v>675</v>
      </c>
      <c r="D35" s="92">
        <v>1</v>
      </c>
      <c r="E35" s="76">
        <v>104900</v>
      </c>
      <c r="F35" s="77">
        <f t="shared" si="0"/>
        <v>104900</v>
      </c>
      <c r="G35" s="18"/>
      <c r="H35" s="76">
        <f t="shared" si="1"/>
        <v>0</v>
      </c>
      <c r="I35" s="77">
        <f t="shared" si="2"/>
        <v>0</v>
      </c>
    </row>
    <row r="36" spans="2:9" s="90" customFormat="1" ht="39.75" customHeight="1">
      <c r="B36" s="91" t="s">
        <v>146</v>
      </c>
      <c r="C36" s="71" t="s">
        <v>675</v>
      </c>
      <c r="D36" s="92">
        <v>1</v>
      </c>
      <c r="E36" s="76">
        <v>30000</v>
      </c>
      <c r="F36" s="77">
        <f t="shared" si="0"/>
        <v>30000</v>
      </c>
      <c r="G36" s="18"/>
      <c r="H36" s="76">
        <f t="shared" si="1"/>
        <v>0</v>
      </c>
      <c r="I36" s="77">
        <f t="shared" si="2"/>
        <v>0</v>
      </c>
    </row>
    <row r="37" spans="2:9" s="90" customFormat="1" ht="39.75" customHeight="1">
      <c r="B37" s="91" t="s">
        <v>706</v>
      </c>
      <c r="C37" s="71" t="s">
        <v>707</v>
      </c>
      <c r="D37" s="92">
        <v>1</v>
      </c>
      <c r="E37" s="76">
        <v>59900</v>
      </c>
      <c r="F37" s="77">
        <f t="shared" si="0"/>
        <v>59900</v>
      </c>
      <c r="G37" s="18"/>
      <c r="H37" s="76">
        <f t="shared" si="1"/>
        <v>0</v>
      </c>
      <c r="I37" s="77">
        <f t="shared" si="2"/>
        <v>0</v>
      </c>
    </row>
    <row r="38" spans="2:9" s="90" customFormat="1" ht="39.75" customHeight="1">
      <c r="B38" s="91" t="s">
        <v>161</v>
      </c>
      <c r="C38" s="71" t="s">
        <v>153</v>
      </c>
      <c r="D38" s="92">
        <v>1</v>
      </c>
      <c r="E38" s="76">
        <v>49900</v>
      </c>
      <c r="F38" s="77">
        <f t="shared" si="0"/>
        <v>49900</v>
      </c>
      <c r="G38" s="18"/>
      <c r="H38" s="76">
        <f t="shared" si="1"/>
        <v>0</v>
      </c>
      <c r="I38" s="77">
        <f t="shared" si="2"/>
        <v>0</v>
      </c>
    </row>
    <row r="39" spans="2:9" s="90" customFormat="1" ht="39.75" customHeight="1">
      <c r="B39" s="91" t="s">
        <v>159</v>
      </c>
      <c r="C39" s="71" t="s">
        <v>160</v>
      </c>
      <c r="D39" s="92">
        <v>1</v>
      </c>
      <c r="E39" s="76">
        <v>15900</v>
      </c>
      <c r="F39" s="77">
        <f t="shared" si="0"/>
        <v>15900</v>
      </c>
      <c r="G39" s="18"/>
      <c r="H39" s="76">
        <f t="shared" si="1"/>
        <v>0</v>
      </c>
      <c r="I39" s="77">
        <f t="shared" si="2"/>
        <v>0</v>
      </c>
    </row>
    <row r="40" spans="2:9" s="90" customFormat="1" ht="39.75" customHeight="1">
      <c r="B40" s="91" t="s">
        <v>139</v>
      </c>
      <c r="C40" s="71" t="s">
        <v>160</v>
      </c>
      <c r="D40" s="92">
        <v>1</v>
      </c>
      <c r="E40" s="76">
        <v>15000</v>
      </c>
      <c r="F40" s="77">
        <f t="shared" si="0"/>
        <v>15000</v>
      </c>
      <c r="G40" s="18"/>
      <c r="H40" s="76">
        <f t="shared" si="1"/>
        <v>0</v>
      </c>
      <c r="I40" s="77">
        <f t="shared" si="2"/>
        <v>0</v>
      </c>
    </row>
    <row r="41" spans="2:9" s="90" customFormat="1" ht="39.75" customHeight="1">
      <c r="B41" s="91" t="s">
        <v>140</v>
      </c>
      <c r="C41" s="71" t="s">
        <v>160</v>
      </c>
      <c r="D41" s="92">
        <v>1</v>
      </c>
      <c r="E41" s="76">
        <v>69900</v>
      </c>
      <c r="F41" s="77">
        <f t="shared" si="0"/>
        <v>69900</v>
      </c>
      <c r="G41" s="18"/>
      <c r="H41" s="76">
        <f t="shared" si="1"/>
        <v>0</v>
      </c>
      <c r="I41" s="77">
        <f t="shared" si="2"/>
        <v>0</v>
      </c>
    </row>
    <row r="42" spans="2:9" s="90" customFormat="1" ht="39.75" customHeight="1">
      <c r="B42" s="91" t="s">
        <v>141</v>
      </c>
      <c r="C42" s="71" t="s">
        <v>160</v>
      </c>
      <c r="D42" s="92">
        <v>1</v>
      </c>
      <c r="E42" s="76">
        <v>40000</v>
      </c>
      <c r="F42" s="77">
        <f t="shared" si="0"/>
        <v>40000</v>
      </c>
      <c r="G42" s="18"/>
      <c r="H42" s="76">
        <f t="shared" si="1"/>
        <v>0</v>
      </c>
      <c r="I42" s="77">
        <f t="shared" si="2"/>
        <v>0</v>
      </c>
    </row>
    <row r="43" spans="2:9" s="90" customFormat="1" ht="39.75" customHeight="1">
      <c r="B43" s="91" t="s">
        <v>156</v>
      </c>
      <c r="C43" s="71" t="s">
        <v>160</v>
      </c>
      <c r="D43" s="92">
        <v>1</v>
      </c>
      <c r="E43" s="76">
        <v>69900</v>
      </c>
      <c r="F43" s="77">
        <f t="shared" si="0"/>
        <v>69900</v>
      </c>
      <c r="G43" s="18"/>
      <c r="H43" s="76">
        <f t="shared" si="1"/>
        <v>0</v>
      </c>
      <c r="I43" s="77">
        <f t="shared" si="2"/>
        <v>0</v>
      </c>
    </row>
    <row r="44" spans="2:9" s="90" customFormat="1" ht="39.75" customHeight="1">
      <c r="B44" s="91" t="s">
        <v>499</v>
      </c>
      <c r="C44" s="71" t="s">
        <v>160</v>
      </c>
      <c r="D44" s="92">
        <v>1</v>
      </c>
      <c r="E44" s="76">
        <v>69000</v>
      </c>
      <c r="F44" s="77">
        <f t="shared" si="0"/>
        <v>69000</v>
      </c>
      <c r="G44" s="18"/>
      <c r="H44" s="76">
        <f t="shared" si="1"/>
        <v>0</v>
      </c>
      <c r="I44" s="77">
        <f t="shared" si="2"/>
        <v>0</v>
      </c>
    </row>
    <row r="45" spans="2:9" s="90" customFormat="1" ht="39.75" customHeight="1">
      <c r="B45" s="91" t="s">
        <v>158</v>
      </c>
      <c r="C45" s="71" t="s">
        <v>160</v>
      </c>
      <c r="D45" s="92">
        <v>1</v>
      </c>
      <c r="E45" s="76">
        <v>54900</v>
      </c>
      <c r="F45" s="77">
        <f t="shared" si="0"/>
        <v>54900</v>
      </c>
      <c r="G45" s="18"/>
      <c r="H45" s="76">
        <f t="shared" si="1"/>
        <v>0</v>
      </c>
      <c r="I45" s="77">
        <f t="shared" si="2"/>
        <v>0</v>
      </c>
    </row>
    <row r="46" spans="2:9" s="90" customFormat="1" ht="39.75" customHeight="1">
      <c r="B46" s="91" t="s">
        <v>144</v>
      </c>
      <c r="C46" s="71" t="s">
        <v>676</v>
      </c>
      <c r="D46" s="92">
        <v>1</v>
      </c>
      <c r="E46" s="76">
        <v>119900</v>
      </c>
      <c r="F46" s="77">
        <f t="shared" si="0"/>
        <v>119900</v>
      </c>
      <c r="G46" s="18"/>
      <c r="H46" s="76">
        <f t="shared" si="1"/>
        <v>0</v>
      </c>
      <c r="I46" s="77">
        <f t="shared" si="2"/>
        <v>0</v>
      </c>
    </row>
    <row r="47" spans="2:9" s="90" customFormat="1" ht="39.75" customHeight="1">
      <c r="B47" s="91" t="s">
        <v>146</v>
      </c>
      <c r="C47" s="71" t="s">
        <v>676</v>
      </c>
      <c r="D47" s="92">
        <v>1</v>
      </c>
      <c r="E47" s="76">
        <v>30000</v>
      </c>
      <c r="F47" s="77">
        <f t="shared" si="0"/>
        <v>30000</v>
      </c>
      <c r="G47" s="18"/>
      <c r="H47" s="76">
        <f t="shared" si="1"/>
        <v>0</v>
      </c>
      <c r="I47" s="77">
        <f t="shared" si="2"/>
        <v>0</v>
      </c>
    </row>
    <row r="48" spans="2:9" s="90" customFormat="1" ht="39.75" customHeight="1">
      <c r="B48" s="91" t="s">
        <v>706</v>
      </c>
      <c r="C48" s="71" t="s">
        <v>708</v>
      </c>
      <c r="D48" s="92">
        <v>1</v>
      </c>
      <c r="E48" s="76">
        <v>59900</v>
      </c>
      <c r="F48" s="77">
        <f t="shared" si="0"/>
        <v>59900</v>
      </c>
      <c r="G48" s="18"/>
      <c r="H48" s="76">
        <f t="shared" si="1"/>
        <v>0</v>
      </c>
      <c r="I48" s="77">
        <f t="shared" si="2"/>
        <v>0</v>
      </c>
    </row>
    <row r="49" spans="2:10" s="90" customFormat="1" ht="39.75" customHeight="1">
      <c r="B49" s="91" t="s">
        <v>161</v>
      </c>
      <c r="C49" s="91" t="s">
        <v>160</v>
      </c>
      <c r="D49" s="92">
        <v>1</v>
      </c>
      <c r="E49" s="76">
        <v>44900</v>
      </c>
      <c r="F49" s="77">
        <f t="shared" si="0"/>
        <v>44900</v>
      </c>
      <c r="G49" s="18"/>
      <c r="H49" s="76">
        <f t="shared" si="1"/>
        <v>0</v>
      </c>
      <c r="I49" s="77">
        <f t="shared" si="2"/>
        <v>0</v>
      </c>
    </row>
    <row r="50" spans="2:10" s="90" customFormat="1" ht="39.75" customHeight="1">
      <c r="B50" s="91" t="s">
        <v>162</v>
      </c>
      <c r="C50" s="91" t="s">
        <v>163</v>
      </c>
      <c r="D50" s="92">
        <v>1</v>
      </c>
      <c r="E50" s="76">
        <v>62900</v>
      </c>
      <c r="F50" s="77">
        <f t="shared" si="0"/>
        <v>62900</v>
      </c>
      <c r="G50" s="18"/>
      <c r="H50" s="76">
        <f t="shared" si="1"/>
        <v>0</v>
      </c>
      <c r="I50" s="77">
        <f t="shared" si="2"/>
        <v>0</v>
      </c>
    </row>
    <row r="51" spans="2:10" s="90" customFormat="1" ht="39.75" customHeight="1">
      <c r="B51" s="91" t="s">
        <v>164</v>
      </c>
      <c r="C51" s="91" t="s">
        <v>165</v>
      </c>
      <c r="D51" s="92">
        <v>1</v>
      </c>
      <c r="E51" s="76">
        <v>9900</v>
      </c>
      <c r="F51" s="77">
        <f t="shared" si="0"/>
        <v>9900</v>
      </c>
      <c r="G51" s="18"/>
      <c r="H51" s="76">
        <f t="shared" si="1"/>
        <v>0</v>
      </c>
      <c r="I51" s="77">
        <f t="shared" si="2"/>
        <v>0</v>
      </c>
    </row>
    <row r="52" spans="2:10" s="90" customFormat="1" ht="39.75" customHeight="1">
      <c r="B52" s="91" t="s">
        <v>166</v>
      </c>
      <c r="C52" s="91" t="s">
        <v>165</v>
      </c>
      <c r="D52" s="92">
        <v>1</v>
      </c>
      <c r="E52" s="76">
        <v>16000</v>
      </c>
      <c r="F52" s="77">
        <f t="shared" si="0"/>
        <v>16000</v>
      </c>
      <c r="G52" s="18"/>
      <c r="H52" s="76">
        <f t="shared" si="1"/>
        <v>0</v>
      </c>
      <c r="I52" s="77">
        <f t="shared" si="2"/>
        <v>0</v>
      </c>
    </row>
    <row r="53" spans="2:10" s="90" customFormat="1" ht="39.75" customHeight="1">
      <c r="B53" s="91" t="s">
        <v>167</v>
      </c>
      <c r="C53" s="91" t="s">
        <v>165</v>
      </c>
      <c r="D53" s="92">
        <v>1</v>
      </c>
      <c r="E53" s="76">
        <v>9000</v>
      </c>
      <c r="F53" s="77">
        <f t="shared" si="0"/>
        <v>9000</v>
      </c>
      <c r="G53" s="18"/>
      <c r="H53" s="76">
        <f t="shared" si="1"/>
        <v>0</v>
      </c>
      <c r="I53" s="77">
        <f t="shared" si="2"/>
        <v>0</v>
      </c>
    </row>
    <row r="54" spans="2:10" s="90" customFormat="1" ht="39.75" customHeight="1">
      <c r="B54" s="91" t="s">
        <v>140</v>
      </c>
      <c r="C54" s="91" t="s">
        <v>165</v>
      </c>
      <c r="D54" s="92">
        <v>1</v>
      </c>
      <c r="E54" s="76">
        <v>40000</v>
      </c>
      <c r="F54" s="77">
        <f t="shared" si="0"/>
        <v>40000</v>
      </c>
      <c r="G54" s="18"/>
      <c r="H54" s="76">
        <f t="shared" si="1"/>
        <v>0</v>
      </c>
      <c r="I54" s="77">
        <f t="shared" si="2"/>
        <v>0</v>
      </c>
    </row>
    <row r="55" spans="2:10" s="90" customFormat="1" ht="39.75" customHeight="1">
      <c r="B55" s="91" t="s">
        <v>141</v>
      </c>
      <c r="C55" s="91" t="s">
        <v>165</v>
      </c>
      <c r="D55" s="92">
        <v>1</v>
      </c>
      <c r="E55" s="76">
        <v>30000</v>
      </c>
      <c r="F55" s="77">
        <f t="shared" si="0"/>
        <v>30000</v>
      </c>
      <c r="G55" s="18"/>
      <c r="H55" s="76">
        <f t="shared" si="1"/>
        <v>0</v>
      </c>
      <c r="I55" s="77">
        <f t="shared" si="2"/>
        <v>0</v>
      </c>
    </row>
    <row r="56" spans="2:10" s="90" customFormat="1" ht="39.75" customHeight="1">
      <c r="B56" s="91" t="s">
        <v>143</v>
      </c>
      <c r="C56" s="91" t="s">
        <v>165</v>
      </c>
      <c r="D56" s="92">
        <v>1</v>
      </c>
      <c r="E56" s="76">
        <v>29900</v>
      </c>
      <c r="F56" s="77">
        <f t="shared" si="0"/>
        <v>29900</v>
      </c>
      <c r="G56" s="18"/>
      <c r="H56" s="76">
        <f t="shared" si="1"/>
        <v>0</v>
      </c>
      <c r="I56" s="77">
        <f t="shared" si="2"/>
        <v>0</v>
      </c>
    </row>
    <row r="57" spans="2:10" s="90" customFormat="1" ht="39.75" customHeight="1">
      <c r="B57" s="91" t="s">
        <v>168</v>
      </c>
      <c r="C57" s="91" t="s">
        <v>165</v>
      </c>
      <c r="D57" s="92">
        <v>1</v>
      </c>
      <c r="E57" s="76">
        <v>49900</v>
      </c>
      <c r="F57" s="77">
        <f t="shared" si="0"/>
        <v>49900</v>
      </c>
      <c r="G57" s="18"/>
      <c r="H57" s="76">
        <f t="shared" si="1"/>
        <v>0</v>
      </c>
      <c r="I57" s="77">
        <f t="shared" si="2"/>
        <v>0</v>
      </c>
    </row>
    <row r="58" spans="2:10" s="90" customFormat="1" ht="39.75" customHeight="1">
      <c r="B58" s="91" t="s">
        <v>169</v>
      </c>
      <c r="C58" s="91" t="s">
        <v>165</v>
      </c>
      <c r="D58" s="92">
        <v>1</v>
      </c>
      <c r="E58" s="76">
        <v>49900</v>
      </c>
      <c r="F58" s="77">
        <f t="shared" si="0"/>
        <v>49900</v>
      </c>
      <c r="G58" s="18"/>
      <c r="H58" s="76">
        <f t="shared" si="1"/>
        <v>0</v>
      </c>
      <c r="I58" s="77">
        <f t="shared" si="2"/>
        <v>0</v>
      </c>
    </row>
    <row r="59" spans="2:10" s="90" customFormat="1" ht="39.75" customHeight="1">
      <c r="B59" s="91" t="s">
        <v>170</v>
      </c>
      <c r="C59" s="91" t="s">
        <v>165</v>
      </c>
      <c r="D59" s="92">
        <v>1</v>
      </c>
      <c r="E59" s="76">
        <v>22900</v>
      </c>
      <c r="F59" s="77">
        <f t="shared" si="0"/>
        <v>22900</v>
      </c>
      <c r="G59" s="18"/>
      <c r="H59" s="76">
        <f t="shared" si="1"/>
        <v>0</v>
      </c>
      <c r="I59" s="77">
        <f t="shared" si="2"/>
        <v>0</v>
      </c>
    </row>
    <row r="60" spans="2:10" s="90" customFormat="1" ht="39.75" customHeight="1">
      <c r="B60" s="91" t="s">
        <v>161</v>
      </c>
      <c r="C60" s="91" t="s">
        <v>165</v>
      </c>
      <c r="D60" s="92">
        <v>1</v>
      </c>
      <c r="E60" s="76">
        <v>34900</v>
      </c>
      <c r="F60" s="77">
        <f t="shared" si="0"/>
        <v>34900</v>
      </c>
      <c r="G60" s="18"/>
      <c r="H60" s="76">
        <f t="shared" si="1"/>
        <v>0</v>
      </c>
      <c r="I60" s="77">
        <f t="shared" si="2"/>
        <v>0</v>
      </c>
    </row>
    <row r="61" spans="2:10" s="90" customFormat="1" ht="39.75" customHeight="1">
      <c r="B61" s="91" t="s">
        <v>171</v>
      </c>
      <c r="C61" s="91" t="s">
        <v>165</v>
      </c>
      <c r="D61" s="92">
        <v>1</v>
      </c>
      <c r="E61" s="76">
        <v>29900</v>
      </c>
      <c r="F61" s="77">
        <f t="shared" si="0"/>
        <v>29900</v>
      </c>
      <c r="G61" s="18"/>
      <c r="H61" s="76">
        <f t="shared" si="1"/>
        <v>0</v>
      </c>
      <c r="I61" s="77">
        <f t="shared" si="2"/>
        <v>0</v>
      </c>
    </row>
    <row r="62" spans="2:10" s="90" customFormat="1" ht="39.75" customHeight="1">
      <c r="B62" s="91" t="s">
        <v>172</v>
      </c>
      <c r="C62" s="91" t="s">
        <v>165</v>
      </c>
      <c r="D62" s="92">
        <v>1</v>
      </c>
      <c r="E62" s="76">
        <v>59900</v>
      </c>
      <c r="F62" s="77">
        <f t="shared" si="0"/>
        <v>59900</v>
      </c>
      <c r="G62" s="18"/>
      <c r="H62" s="76">
        <f t="shared" si="1"/>
        <v>0</v>
      </c>
      <c r="I62" s="77">
        <f t="shared" si="2"/>
        <v>0</v>
      </c>
    </row>
    <row r="63" spans="2:10" s="90" customFormat="1" ht="39.75" customHeight="1">
      <c r="B63" s="207" t="s">
        <v>754</v>
      </c>
      <c r="C63" s="208"/>
      <c r="D63" s="93"/>
      <c r="E63" s="94"/>
      <c r="F63" s="82">
        <f>SUM(F8:F62)</f>
        <v>2712300</v>
      </c>
      <c r="H63" s="95"/>
      <c r="I63" s="82">
        <f>SUM(I8:I62)</f>
        <v>0</v>
      </c>
    </row>
    <row r="64" spans="2:10" s="90" customFormat="1" ht="275.25" customHeight="1">
      <c r="B64" s="204" t="s">
        <v>674</v>
      </c>
      <c r="C64" s="204"/>
      <c r="D64" s="204"/>
      <c r="F64" s="96"/>
      <c r="G64" s="97"/>
      <c r="H64" s="97"/>
      <c r="I64" s="97"/>
      <c r="J64" s="97"/>
    </row>
    <row r="65" spans="5:10">
      <c r="E65" s="90"/>
      <c r="F65" s="90"/>
      <c r="G65" s="98"/>
      <c r="H65" s="98"/>
      <c r="I65" s="99"/>
      <c r="J65" s="100"/>
    </row>
    <row r="66" spans="5:10">
      <c r="E66" s="90"/>
      <c r="F66" s="90"/>
      <c r="G66" s="98"/>
      <c r="H66" s="98"/>
      <c r="I66" s="99"/>
      <c r="J66" s="100"/>
    </row>
    <row r="67" spans="5:10">
      <c r="E67" s="90"/>
      <c r="F67" s="90"/>
    </row>
  </sheetData>
  <sheetProtection algorithmName="SHA-512" hashValue="3ts43mR/vs5EGD+Jay1Noo0l6f1YwDEsFXzyEncBE7NfLFoWpD/yc0OsiZh+U2mRwzGqkScUIAMUcD0V45jK1w==" saltValue="NZqEZWrK3Qp79zeHBE1Syw==" spinCount="100000" sheet="1" objects="1" scenarios="1"/>
  <mergeCells count="6">
    <mergeCell ref="G6:I6"/>
    <mergeCell ref="B6:F6"/>
    <mergeCell ref="B63:C63"/>
    <mergeCell ref="B64:D64"/>
    <mergeCell ref="B3:D3"/>
    <mergeCell ref="B4:D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66AA0-41F5-43B1-8199-A1218C5B7E5D}">
  <sheetPr>
    <tabColor rgb="FFFFFF00"/>
  </sheetPr>
  <dimension ref="B3:J56"/>
  <sheetViews>
    <sheetView topLeftCell="A3" zoomScale="40" zoomScaleNormal="40" workbookViewId="0">
      <pane xSplit="2" ySplit="5" topLeftCell="C8" activePane="bottomRight" state="frozen"/>
      <selection activeCell="AJ27" sqref="AJ27"/>
      <selection pane="topRight" activeCell="AJ27" sqref="AJ27"/>
      <selection pane="bottomLeft" activeCell="AJ27" sqref="AJ27"/>
      <selection pane="bottomRight" activeCell="G8" sqref="G8:G51"/>
    </sheetView>
  </sheetViews>
  <sheetFormatPr baseColWidth="10" defaultColWidth="11.5" defaultRowHeight="18.75"/>
  <cols>
    <col min="1" max="1" width="4.125" style="89" customWidth="1"/>
    <col min="2" max="2" width="84.125" style="89" customWidth="1"/>
    <col min="3" max="3" width="112.25" style="89" customWidth="1"/>
    <col min="4" max="4" width="32.25" style="89" customWidth="1"/>
    <col min="5" max="9" width="30.5" style="89" customWidth="1"/>
    <col min="10" max="10" width="29.875" style="89" customWidth="1"/>
    <col min="11" max="16384" width="11.5" style="89"/>
  </cols>
  <sheetData>
    <row r="3" spans="2:9" ht="46.35" customHeight="1">
      <c r="B3" s="209" t="s">
        <v>82</v>
      </c>
      <c r="C3" s="212"/>
      <c r="D3" s="212"/>
    </row>
    <row r="4" spans="2:9" ht="25.35" customHeight="1">
      <c r="B4" s="209" t="s">
        <v>835</v>
      </c>
      <c r="C4" s="209"/>
      <c r="D4" s="209"/>
    </row>
    <row r="5" spans="2:9" ht="78.75" customHeight="1">
      <c r="B5" s="210"/>
      <c r="C5" s="210"/>
      <c r="D5" s="210"/>
    </row>
    <row r="6" spans="2:9" s="90" customFormat="1" ht="63" customHeight="1">
      <c r="B6" s="205" t="s">
        <v>83</v>
      </c>
      <c r="C6" s="206"/>
      <c r="D6" s="206"/>
      <c r="E6" s="206"/>
      <c r="F6" s="206"/>
      <c r="G6" s="197" t="s">
        <v>806</v>
      </c>
      <c r="H6" s="198"/>
      <c r="I6" s="199"/>
    </row>
    <row r="7" spans="2:9" s="90" customFormat="1" ht="103.5" customHeight="1">
      <c r="B7" s="27" t="s">
        <v>134</v>
      </c>
      <c r="C7" s="27" t="s">
        <v>135</v>
      </c>
      <c r="D7" s="27" t="s">
        <v>12</v>
      </c>
      <c r="E7" s="69" t="s">
        <v>807</v>
      </c>
      <c r="F7" s="27" t="s">
        <v>830</v>
      </c>
      <c r="G7" s="27" t="s">
        <v>828</v>
      </c>
      <c r="H7" s="27" t="s">
        <v>16</v>
      </c>
      <c r="I7" s="27" t="s">
        <v>829</v>
      </c>
    </row>
    <row r="8" spans="2:9" s="90" customFormat="1" ht="39.75" customHeight="1">
      <c r="B8" s="71" t="s">
        <v>173</v>
      </c>
      <c r="C8" s="71" t="s">
        <v>677</v>
      </c>
      <c r="D8" s="73">
        <v>2</v>
      </c>
      <c r="E8" s="74">
        <v>26100</v>
      </c>
      <c r="F8" s="75">
        <f t="shared" ref="F8:F23" si="0">$D8*E8</f>
        <v>52200</v>
      </c>
      <c r="G8" s="18"/>
      <c r="H8" s="76">
        <f>ROUND(G8,0)</f>
        <v>0</v>
      </c>
      <c r="I8" s="77">
        <f>+H8*D8</f>
        <v>0</v>
      </c>
    </row>
    <row r="9" spans="2:9" s="90" customFormat="1" ht="39.75" customHeight="1">
      <c r="B9" s="71" t="s">
        <v>174</v>
      </c>
      <c r="C9" s="71" t="s">
        <v>175</v>
      </c>
      <c r="D9" s="73">
        <v>2</v>
      </c>
      <c r="E9" s="74">
        <v>21500</v>
      </c>
      <c r="F9" s="75">
        <f t="shared" si="0"/>
        <v>43000</v>
      </c>
      <c r="G9" s="18"/>
      <c r="H9" s="76">
        <f t="shared" ref="H9:H51" si="1">ROUND(G9,0)</f>
        <v>0</v>
      </c>
      <c r="I9" s="77">
        <f t="shared" ref="I9:I51" si="2">+H9*D9</f>
        <v>0</v>
      </c>
    </row>
    <row r="10" spans="2:9" s="90" customFormat="1" ht="39.75" customHeight="1">
      <c r="B10" s="71" t="s">
        <v>501</v>
      </c>
      <c r="C10" s="71" t="s">
        <v>500</v>
      </c>
      <c r="D10" s="73">
        <v>1</v>
      </c>
      <c r="E10" s="74">
        <v>34400</v>
      </c>
      <c r="F10" s="75">
        <f t="shared" si="0"/>
        <v>34400</v>
      </c>
      <c r="G10" s="18"/>
      <c r="H10" s="76">
        <f t="shared" si="1"/>
        <v>0</v>
      </c>
      <c r="I10" s="77">
        <f t="shared" si="2"/>
        <v>0</v>
      </c>
    </row>
    <row r="11" spans="2:9" s="90" customFormat="1" ht="39.75" customHeight="1">
      <c r="B11" s="71" t="s">
        <v>176</v>
      </c>
      <c r="C11" s="71" t="s">
        <v>177</v>
      </c>
      <c r="D11" s="73">
        <v>1</v>
      </c>
      <c r="E11" s="74">
        <v>8800</v>
      </c>
      <c r="F11" s="75">
        <f t="shared" si="0"/>
        <v>8800</v>
      </c>
      <c r="G11" s="18"/>
      <c r="H11" s="76">
        <f t="shared" si="1"/>
        <v>0</v>
      </c>
      <c r="I11" s="77">
        <f t="shared" si="2"/>
        <v>0</v>
      </c>
    </row>
    <row r="12" spans="2:9" s="90" customFormat="1" ht="81" customHeight="1">
      <c r="B12" s="71" t="s">
        <v>678</v>
      </c>
      <c r="C12" s="71" t="s">
        <v>679</v>
      </c>
      <c r="D12" s="73">
        <v>100</v>
      </c>
      <c r="E12" s="74">
        <v>400</v>
      </c>
      <c r="F12" s="75">
        <f t="shared" si="0"/>
        <v>40000</v>
      </c>
      <c r="G12" s="18"/>
      <c r="H12" s="76">
        <f t="shared" si="1"/>
        <v>0</v>
      </c>
      <c r="I12" s="77">
        <f t="shared" si="2"/>
        <v>0</v>
      </c>
    </row>
    <row r="13" spans="2:9" s="90" customFormat="1" ht="88.5" customHeight="1">
      <c r="B13" s="71" t="s">
        <v>507</v>
      </c>
      <c r="C13" s="78" t="s">
        <v>360</v>
      </c>
      <c r="D13" s="73">
        <v>1</v>
      </c>
      <c r="E13" s="74">
        <v>20300</v>
      </c>
      <c r="F13" s="75">
        <f t="shared" si="0"/>
        <v>20300</v>
      </c>
      <c r="G13" s="18"/>
      <c r="H13" s="76">
        <f t="shared" si="1"/>
        <v>0</v>
      </c>
      <c r="I13" s="77">
        <f t="shared" si="2"/>
        <v>0</v>
      </c>
    </row>
    <row r="14" spans="2:9" s="90" customFormat="1" ht="39.75" customHeight="1">
      <c r="B14" s="71" t="s">
        <v>178</v>
      </c>
      <c r="C14" s="71" t="s">
        <v>179</v>
      </c>
      <c r="D14" s="73">
        <v>10</v>
      </c>
      <c r="E14" s="74">
        <v>8700</v>
      </c>
      <c r="F14" s="75">
        <f t="shared" si="0"/>
        <v>87000</v>
      </c>
      <c r="G14" s="18"/>
      <c r="H14" s="76">
        <f t="shared" si="1"/>
        <v>0</v>
      </c>
      <c r="I14" s="77">
        <f t="shared" si="2"/>
        <v>0</v>
      </c>
    </row>
    <row r="15" spans="2:9" s="90" customFormat="1" ht="88.5" customHeight="1">
      <c r="B15" s="71" t="s">
        <v>361</v>
      </c>
      <c r="C15" s="71" t="s">
        <v>506</v>
      </c>
      <c r="D15" s="73">
        <v>1</v>
      </c>
      <c r="E15" s="74">
        <v>28600</v>
      </c>
      <c r="F15" s="75">
        <f>$D15*E15</f>
        <v>28600</v>
      </c>
      <c r="G15" s="18"/>
      <c r="H15" s="76">
        <f t="shared" si="1"/>
        <v>0</v>
      </c>
      <c r="I15" s="77">
        <f t="shared" si="2"/>
        <v>0</v>
      </c>
    </row>
    <row r="16" spans="2:9" s="90" customFormat="1" ht="63.75" customHeight="1">
      <c r="B16" s="71" t="s">
        <v>502</v>
      </c>
      <c r="C16" s="71" t="s">
        <v>503</v>
      </c>
      <c r="D16" s="73">
        <v>2</v>
      </c>
      <c r="E16" s="74">
        <v>14200</v>
      </c>
      <c r="F16" s="75">
        <f t="shared" si="0"/>
        <v>28400</v>
      </c>
      <c r="G16" s="18"/>
      <c r="H16" s="76">
        <f t="shared" si="1"/>
        <v>0</v>
      </c>
      <c r="I16" s="77">
        <f t="shared" si="2"/>
        <v>0</v>
      </c>
    </row>
    <row r="17" spans="2:9" s="90" customFormat="1" ht="64.5" customHeight="1">
      <c r="B17" s="71" t="s">
        <v>180</v>
      </c>
      <c r="C17" s="71" t="s">
        <v>767</v>
      </c>
      <c r="D17" s="73">
        <v>2</v>
      </c>
      <c r="E17" s="74">
        <v>20800</v>
      </c>
      <c r="F17" s="75">
        <f t="shared" si="0"/>
        <v>41600</v>
      </c>
      <c r="G17" s="18"/>
      <c r="H17" s="76">
        <f t="shared" si="1"/>
        <v>0</v>
      </c>
      <c r="I17" s="77">
        <f t="shared" si="2"/>
        <v>0</v>
      </c>
    </row>
    <row r="18" spans="2:9" s="90" customFormat="1" ht="39.75" customHeight="1">
      <c r="B18" s="71" t="s">
        <v>545</v>
      </c>
      <c r="C18" s="71" t="s">
        <v>680</v>
      </c>
      <c r="D18" s="73">
        <v>1</v>
      </c>
      <c r="E18" s="74">
        <v>3800</v>
      </c>
      <c r="F18" s="75">
        <f t="shared" si="0"/>
        <v>3800</v>
      </c>
      <c r="G18" s="18"/>
      <c r="H18" s="76">
        <f t="shared" si="1"/>
        <v>0</v>
      </c>
      <c r="I18" s="77">
        <f t="shared" si="2"/>
        <v>0</v>
      </c>
    </row>
    <row r="19" spans="2:9" s="90" customFormat="1" ht="39.75" customHeight="1">
      <c r="B19" s="71" t="s">
        <v>196</v>
      </c>
      <c r="C19" s="71" t="s">
        <v>197</v>
      </c>
      <c r="D19" s="73">
        <v>1</v>
      </c>
      <c r="E19" s="74">
        <v>21700</v>
      </c>
      <c r="F19" s="75">
        <f t="shared" si="0"/>
        <v>21700</v>
      </c>
      <c r="G19" s="18"/>
      <c r="H19" s="76">
        <f t="shared" si="1"/>
        <v>0</v>
      </c>
      <c r="I19" s="77">
        <f t="shared" si="2"/>
        <v>0</v>
      </c>
    </row>
    <row r="20" spans="2:9" s="90" customFormat="1" ht="37.5">
      <c r="B20" s="71" t="s">
        <v>548</v>
      </c>
      <c r="C20" s="71" t="s">
        <v>198</v>
      </c>
      <c r="D20" s="73">
        <v>1</v>
      </c>
      <c r="E20" s="74">
        <v>28800</v>
      </c>
      <c r="F20" s="75">
        <f t="shared" si="0"/>
        <v>28800</v>
      </c>
      <c r="G20" s="18"/>
      <c r="H20" s="76">
        <f t="shared" si="1"/>
        <v>0</v>
      </c>
      <c r="I20" s="77">
        <f t="shared" si="2"/>
        <v>0</v>
      </c>
    </row>
    <row r="21" spans="2:9" s="90" customFormat="1" ht="37.5">
      <c r="B21" s="71" t="s">
        <v>546</v>
      </c>
      <c r="C21" s="78" t="s">
        <v>357</v>
      </c>
      <c r="D21" s="73">
        <v>2</v>
      </c>
      <c r="E21" s="74">
        <v>12600</v>
      </c>
      <c r="F21" s="75">
        <f t="shared" si="0"/>
        <v>25200</v>
      </c>
      <c r="G21" s="18"/>
      <c r="H21" s="76">
        <f t="shared" si="1"/>
        <v>0</v>
      </c>
      <c r="I21" s="77">
        <f t="shared" si="2"/>
        <v>0</v>
      </c>
    </row>
    <row r="22" spans="2:9" s="90" customFormat="1" ht="39.75" customHeight="1">
      <c r="B22" s="71" t="s">
        <v>183</v>
      </c>
      <c r="C22" s="71" t="s">
        <v>184</v>
      </c>
      <c r="D22" s="73">
        <v>1</v>
      </c>
      <c r="E22" s="74">
        <v>38000</v>
      </c>
      <c r="F22" s="75">
        <f t="shared" si="0"/>
        <v>38000</v>
      </c>
      <c r="G22" s="18"/>
      <c r="H22" s="76">
        <f t="shared" si="1"/>
        <v>0</v>
      </c>
      <c r="I22" s="77">
        <f t="shared" si="2"/>
        <v>0</v>
      </c>
    </row>
    <row r="23" spans="2:9" s="90" customFormat="1" ht="39.75" customHeight="1">
      <c r="B23" s="71" t="s">
        <v>681</v>
      </c>
      <c r="C23" s="71" t="s">
        <v>682</v>
      </c>
      <c r="D23" s="73">
        <v>3</v>
      </c>
      <c r="E23" s="76">
        <v>10800</v>
      </c>
      <c r="F23" s="77">
        <f t="shared" si="0"/>
        <v>32400</v>
      </c>
      <c r="G23" s="18"/>
      <c r="H23" s="76">
        <f t="shared" si="1"/>
        <v>0</v>
      </c>
      <c r="I23" s="77">
        <f t="shared" si="2"/>
        <v>0</v>
      </c>
    </row>
    <row r="24" spans="2:9" s="90" customFormat="1" ht="78.75" customHeight="1">
      <c r="B24" s="213" t="s">
        <v>758</v>
      </c>
      <c r="C24" s="214"/>
      <c r="D24" s="75"/>
      <c r="E24" s="101"/>
      <c r="F24" s="101"/>
      <c r="G24" s="104"/>
      <c r="H24" s="101"/>
      <c r="I24" s="101"/>
    </row>
    <row r="25" spans="2:9" s="90" customFormat="1" ht="39.75" customHeight="1">
      <c r="B25" s="71" t="s">
        <v>508</v>
      </c>
      <c r="C25" s="71" t="s">
        <v>509</v>
      </c>
      <c r="D25" s="73">
        <v>1</v>
      </c>
      <c r="E25" s="74">
        <v>3600</v>
      </c>
      <c r="F25" s="75">
        <f t="shared" ref="F25:F51" si="3">$D25*E25</f>
        <v>3600</v>
      </c>
      <c r="G25" s="18"/>
      <c r="H25" s="76">
        <f t="shared" si="1"/>
        <v>0</v>
      </c>
      <c r="I25" s="77">
        <f t="shared" si="2"/>
        <v>0</v>
      </c>
    </row>
    <row r="26" spans="2:9" s="90" customFormat="1" ht="39.75" customHeight="1">
      <c r="B26" s="71" t="s">
        <v>542</v>
      </c>
      <c r="C26" s="71" t="s">
        <v>510</v>
      </c>
      <c r="D26" s="73">
        <v>3</v>
      </c>
      <c r="E26" s="74">
        <v>9400</v>
      </c>
      <c r="F26" s="75">
        <f t="shared" si="3"/>
        <v>28200</v>
      </c>
      <c r="G26" s="18"/>
      <c r="H26" s="76">
        <f t="shared" si="1"/>
        <v>0</v>
      </c>
      <c r="I26" s="77">
        <f t="shared" si="2"/>
        <v>0</v>
      </c>
    </row>
    <row r="27" spans="2:9" s="90" customFormat="1" ht="39.75" customHeight="1">
      <c r="B27" s="71" t="s">
        <v>511</v>
      </c>
      <c r="C27" s="71" t="s">
        <v>512</v>
      </c>
      <c r="D27" s="73">
        <v>4</v>
      </c>
      <c r="E27" s="74">
        <v>9200</v>
      </c>
      <c r="F27" s="75">
        <f t="shared" si="3"/>
        <v>36800</v>
      </c>
      <c r="G27" s="18"/>
      <c r="H27" s="76">
        <f t="shared" si="1"/>
        <v>0</v>
      </c>
      <c r="I27" s="77">
        <f t="shared" si="2"/>
        <v>0</v>
      </c>
    </row>
    <row r="28" spans="2:9" s="90" customFormat="1" ht="39.75" customHeight="1">
      <c r="B28" s="71" t="s">
        <v>513</v>
      </c>
      <c r="C28" s="71" t="s">
        <v>514</v>
      </c>
      <c r="D28" s="73">
        <v>2</v>
      </c>
      <c r="E28" s="74">
        <v>20100</v>
      </c>
      <c r="F28" s="75">
        <f t="shared" si="3"/>
        <v>40200</v>
      </c>
      <c r="G28" s="18"/>
      <c r="H28" s="76">
        <f t="shared" si="1"/>
        <v>0</v>
      </c>
      <c r="I28" s="77">
        <f t="shared" si="2"/>
        <v>0</v>
      </c>
    </row>
    <row r="29" spans="2:9" s="90" customFormat="1" ht="39.75" customHeight="1">
      <c r="B29" s="71" t="s">
        <v>181</v>
      </c>
      <c r="C29" s="71" t="s">
        <v>182</v>
      </c>
      <c r="D29" s="73">
        <v>2</v>
      </c>
      <c r="E29" s="74">
        <v>2600</v>
      </c>
      <c r="F29" s="75">
        <f t="shared" si="3"/>
        <v>5200</v>
      </c>
      <c r="G29" s="18"/>
      <c r="H29" s="76">
        <f t="shared" si="1"/>
        <v>0</v>
      </c>
      <c r="I29" s="77">
        <f t="shared" si="2"/>
        <v>0</v>
      </c>
    </row>
    <row r="30" spans="2:9" s="90" customFormat="1" ht="39.75" customHeight="1">
      <c r="B30" s="71" t="s">
        <v>185</v>
      </c>
      <c r="C30" s="71" t="s">
        <v>186</v>
      </c>
      <c r="D30" s="73">
        <v>2</v>
      </c>
      <c r="E30" s="74">
        <v>1800</v>
      </c>
      <c r="F30" s="75">
        <f t="shared" si="3"/>
        <v>3600</v>
      </c>
      <c r="G30" s="18"/>
      <c r="H30" s="76">
        <f t="shared" si="1"/>
        <v>0</v>
      </c>
      <c r="I30" s="77">
        <f t="shared" si="2"/>
        <v>0</v>
      </c>
    </row>
    <row r="31" spans="2:9" s="90" customFormat="1" ht="39.75" customHeight="1">
      <c r="B31" s="71" t="s">
        <v>187</v>
      </c>
      <c r="C31" s="71" t="s">
        <v>188</v>
      </c>
      <c r="D31" s="73">
        <v>2</v>
      </c>
      <c r="E31" s="74">
        <v>2500</v>
      </c>
      <c r="F31" s="75">
        <f t="shared" si="3"/>
        <v>5000</v>
      </c>
      <c r="G31" s="18"/>
      <c r="H31" s="76">
        <f t="shared" si="1"/>
        <v>0</v>
      </c>
      <c r="I31" s="77">
        <f t="shared" si="2"/>
        <v>0</v>
      </c>
    </row>
    <row r="32" spans="2:9" s="90" customFormat="1" ht="39.75" customHeight="1">
      <c r="B32" s="71" t="s">
        <v>189</v>
      </c>
      <c r="C32" s="71" t="s">
        <v>190</v>
      </c>
      <c r="D32" s="73">
        <v>2</v>
      </c>
      <c r="E32" s="74">
        <v>4500</v>
      </c>
      <c r="F32" s="75">
        <f t="shared" si="3"/>
        <v>9000</v>
      </c>
      <c r="G32" s="18"/>
      <c r="H32" s="76">
        <f t="shared" si="1"/>
        <v>0</v>
      </c>
      <c r="I32" s="77">
        <f t="shared" si="2"/>
        <v>0</v>
      </c>
    </row>
    <row r="33" spans="2:9" s="90" customFormat="1" ht="39.75" customHeight="1">
      <c r="B33" s="71" t="s">
        <v>191</v>
      </c>
      <c r="C33" s="71" t="s">
        <v>192</v>
      </c>
      <c r="D33" s="73">
        <v>2</v>
      </c>
      <c r="E33" s="74">
        <v>3000</v>
      </c>
      <c r="F33" s="75">
        <f t="shared" si="3"/>
        <v>6000</v>
      </c>
      <c r="G33" s="18"/>
      <c r="H33" s="76">
        <f t="shared" si="1"/>
        <v>0</v>
      </c>
      <c r="I33" s="77">
        <f t="shared" si="2"/>
        <v>0</v>
      </c>
    </row>
    <row r="34" spans="2:9" s="90" customFormat="1" ht="39.75" customHeight="1">
      <c r="B34" s="71" t="s">
        <v>193</v>
      </c>
      <c r="C34" s="71" t="s">
        <v>194</v>
      </c>
      <c r="D34" s="73">
        <v>2</v>
      </c>
      <c r="E34" s="74">
        <v>4800</v>
      </c>
      <c r="F34" s="75">
        <f t="shared" si="3"/>
        <v>9600</v>
      </c>
      <c r="G34" s="18"/>
      <c r="H34" s="76">
        <f t="shared" si="1"/>
        <v>0</v>
      </c>
      <c r="I34" s="77">
        <f t="shared" si="2"/>
        <v>0</v>
      </c>
    </row>
    <row r="35" spans="2:9" s="90" customFormat="1" ht="39.75" customHeight="1">
      <c r="B35" s="71" t="s">
        <v>195</v>
      </c>
      <c r="C35" s="71" t="s">
        <v>786</v>
      </c>
      <c r="D35" s="73">
        <v>1</v>
      </c>
      <c r="E35" s="74">
        <v>63700</v>
      </c>
      <c r="F35" s="75">
        <f t="shared" si="3"/>
        <v>63700</v>
      </c>
      <c r="G35" s="18"/>
      <c r="H35" s="76">
        <f t="shared" si="1"/>
        <v>0</v>
      </c>
      <c r="I35" s="77">
        <f t="shared" si="2"/>
        <v>0</v>
      </c>
    </row>
    <row r="36" spans="2:9" s="90" customFormat="1" ht="39.75" customHeight="1">
      <c r="B36" s="71" t="s">
        <v>515</v>
      </c>
      <c r="C36" s="71" t="s">
        <v>516</v>
      </c>
      <c r="D36" s="73">
        <v>5</v>
      </c>
      <c r="E36" s="74">
        <v>4400</v>
      </c>
      <c r="F36" s="75">
        <f t="shared" si="3"/>
        <v>22000</v>
      </c>
      <c r="G36" s="18"/>
      <c r="H36" s="76">
        <f t="shared" si="1"/>
        <v>0</v>
      </c>
      <c r="I36" s="77">
        <f t="shared" si="2"/>
        <v>0</v>
      </c>
    </row>
    <row r="37" spans="2:9" s="90" customFormat="1" ht="39.75" customHeight="1">
      <c r="B37" s="71" t="s">
        <v>183</v>
      </c>
      <c r="C37" s="71" t="s">
        <v>184</v>
      </c>
      <c r="D37" s="73">
        <v>1</v>
      </c>
      <c r="E37" s="74">
        <v>38000</v>
      </c>
      <c r="F37" s="75">
        <f t="shared" si="3"/>
        <v>38000</v>
      </c>
      <c r="G37" s="18"/>
      <c r="H37" s="76">
        <f t="shared" si="1"/>
        <v>0</v>
      </c>
      <c r="I37" s="77">
        <f t="shared" si="2"/>
        <v>0</v>
      </c>
    </row>
    <row r="38" spans="2:9" s="90" customFormat="1" ht="48" customHeight="1">
      <c r="B38" s="71" t="s">
        <v>196</v>
      </c>
      <c r="C38" s="71" t="s">
        <v>768</v>
      </c>
      <c r="D38" s="73">
        <v>1</v>
      </c>
      <c r="E38" s="74">
        <v>21700</v>
      </c>
      <c r="F38" s="75">
        <f t="shared" si="3"/>
        <v>21700</v>
      </c>
      <c r="G38" s="18"/>
      <c r="H38" s="76">
        <f t="shared" si="1"/>
        <v>0</v>
      </c>
      <c r="I38" s="77">
        <f t="shared" si="2"/>
        <v>0</v>
      </c>
    </row>
    <row r="39" spans="2:9" s="90" customFormat="1" ht="39.75" customHeight="1">
      <c r="B39" s="71" t="s">
        <v>787</v>
      </c>
      <c r="C39" s="71" t="s">
        <v>788</v>
      </c>
      <c r="D39" s="73">
        <v>1</v>
      </c>
      <c r="E39" s="74">
        <v>5700</v>
      </c>
      <c r="F39" s="75">
        <f t="shared" si="3"/>
        <v>5700</v>
      </c>
      <c r="G39" s="18"/>
      <c r="H39" s="76">
        <f t="shared" si="1"/>
        <v>0</v>
      </c>
      <c r="I39" s="77">
        <f t="shared" si="2"/>
        <v>0</v>
      </c>
    </row>
    <row r="40" spans="2:9" s="90" customFormat="1" ht="39.75" customHeight="1">
      <c r="B40" s="71" t="s">
        <v>519</v>
      </c>
      <c r="C40" s="71" t="s">
        <v>520</v>
      </c>
      <c r="D40" s="73">
        <v>4</v>
      </c>
      <c r="E40" s="74">
        <v>9200</v>
      </c>
      <c r="F40" s="75">
        <f t="shared" si="3"/>
        <v>36800</v>
      </c>
      <c r="G40" s="18"/>
      <c r="H40" s="76">
        <f t="shared" si="1"/>
        <v>0</v>
      </c>
      <c r="I40" s="77">
        <f t="shared" si="2"/>
        <v>0</v>
      </c>
    </row>
    <row r="41" spans="2:9" s="90" customFormat="1" ht="39.75" customHeight="1">
      <c r="B41" s="71" t="s">
        <v>522</v>
      </c>
      <c r="C41" s="71" t="s">
        <v>523</v>
      </c>
      <c r="D41" s="73">
        <v>2</v>
      </c>
      <c r="E41" s="74">
        <v>27900</v>
      </c>
      <c r="F41" s="75">
        <f t="shared" si="3"/>
        <v>55800</v>
      </c>
      <c r="G41" s="18"/>
      <c r="H41" s="76">
        <f t="shared" si="1"/>
        <v>0</v>
      </c>
      <c r="I41" s="77">
        <f t="shared" si="2"/>
        <v>0</v>
      </c>
    </row>
    <row r="42" spans="2:9" s="90" customFormat="1" ht="39.75" customHeight="1">
      <c r="B42" s="71" t="s">
        <v>525</v>
      </c>
      <c r="C42" s="71" t="s">
        <v>524</v>
      </c>
      <c r="D42" s="73">
        <v>2</v>
      </c>
      <c r="E42" s="74">
        <v>34100</v>
      </c>
      <c r="F42" s="75">
        <f t="shared" si="3"/>
        <v>68200</v>
      </c>
      <c r="G42" s="18"/>
      <c r="H42" s="76">
        <f t="shared" si="1"/>
        <v>0</v>
      </c>
      <c r="I42" s="77">
        <f t="shared" si="2"/>
        <v>0</v>
      </c>
    </row>
    <row r="43" spans="2:9" s="90" customFormat="1" ht="39.75" customHeight="1">
      <c r="B43" s="71" t="s">
        <v>527</v>
      </c>
      <c r="C43" s="71" t="s">
        <v>526</v>
      </c>
      <c r="D43" s="73">
        <v>1</v>
      </c>
      <c r="E43" s="74">
        <v>12500</v>
      </c>
      <c r="F43" s="75">
        <f t="shared" si="3"/>
        <v>12500</v>
      </c>
      <c r="G43" s="18"/>
      <c r="H43" s="76">
        <f t="shared" si="1"/>
        <v>0</v>
      </c>
      <c r="I43" s="77">
        <f t="shared" si="2"/>
        <v>0</v>
      </c>
    </row>
    <row r="44" spans="2:9" s="90" customFormat="1" ht="39.75" customHeight="1">
      <c r="B44" s="71" t="s">
        <v>528</v>
      </c>
      <c r="C44" s="71" t="s">
        <v>529</v>
      </c>
      <c r="D44" s="73">
        <v>1</v>
      </c>
      <c r="E44" s="74">
        <v>12500</v>
      </c>
      <c r="F44" s="75">
        <f t="shared" si="3"/>
        <v>12500</v>
      </c>
      <c r="G44" s="18"/>
      <c r="H44" s="76">
        <f t="shared" si="1"/>
        <v>0</v>
      </c>
      <c r="I44" s="77">
        <f t="shared" si="2"/>
        <v>0</v>
      </c>
    </row>
    <row r="45" spans="2:9" s="90" customFormat="1" ht="39.75" customHeight="1">
      <c r="B45" s="71" t="s">
        <v>530</v>
      </c>
      <c r="C45" s="71" t="s">
        <v>532</v>
      </c>
      <c r="D45" s="73">
        <v>1</v>
      </c>
      <c r="E45" s="74">
        <v>12500</v>
      </c>
      <c r="F45" s="75">
        <f t="shared" si="3"/>
        <v>12500</v>
      </c>
      <c r="G45" s="18"/>
      <c r="H45" s="76">
        <f t="shared" si="1"/>
        <v>0</v>
      </c>
      <c r="I45" s="77">
        <f t="shared" si="2"/>
        <v>0</v>
      </c>
    </row>
    <row r="46" spans="2:9" s="90" customFormat="1" ht="39.75" customHeight="1">
      <c r="B46" s="71" t="s">
        <v>531</v>
      </c>
      <c r="C46" s="71" t="s">
        <v>533</v>
      </c>
      <c r="D46" s="73">
        <v>1</v>
      </c>
      <c r="E46" s="74">
        <v>12500</v>
      </c>
      <c r="F46" s="75">
        <f t="shared" si="3"/>
        <v>12500</v>
      </c>
      <c r="G46" s="18"/>
      <c r="H46" s="76">
        <f t="shared" si="1"/>
        <v>0</v>
      </c>
      <c r="I46" s="77">
        <f t="shared" si="2"/>
        <v>0</v>
      </c>
    </row>
    <row r="47" spans="2:9" s="90" customFormat="1" ht="39.75" customHeight="1">
      <c r="B47" s="71" t="s">
        <v>543</v>
      </c>
      <c r="C47" s="91" t="s">
        <v>769</v>
      </c>
      <c r="D47" s="73">
        <v>1</v>
      </c>
      <c r="E47" s="74">
        <v>6000</v>
      </c>
      <c r="F47" s="75">
        <f t="shared" si="3"/>
        <v>6000</v>
      </c>
      <c r="G47" s="18"/>
      <c r="H47" s="76">
        <f t="shared" si="1"/>
        <v>0</v>
      </c>
      <c r="I47" s="77">
        <f t="shared" si="2"/>
        <v>0</v>
      </c>
    </row>
    <row r="48" spans="2:9" s="90" customFormat="1" ht="39.75" customHeight="1">
      <c r="B48" s="71" t="s">
        <v>535</v>
      </c>
      <c r="C48" s="91" t="s">
        <v>537</v>
      </c>
      <c r="D48" s="73">
        <v>2</v>
      </c>
      <c r="E48" s="74">
        <v>2400</v>
      </c>
      <c r="F48" s="75">
        <f t="shared" si="3"/>
        <v>4800</v>
      </c>
      <c r="G48" s="18"/>
      <c r="H48" s="76">
        <f t="shared" si="1"/>
        <v>0</v>
      </c>
      <c r="I48" s="77">
        <f t="shared" si="2"/>
        <v>0</v>
      </c>
    </row>
    <row r="49" spans="2:10" s="90" customFormat="1" ht="39.75" customHeight="1">
      <c r="B49" s="71" t="s">
        <v>536</v>
      </c>
      <c r="C49" s="91" t="s">
        <v>538</v>
      </c>
      <c r="D49" s="73">
        <v>1</v>
      </c>
      <c r="E49" s="74">
        <v>4300</v>
      </c>
      <c r="F49" s="75">
        <f t="shared" si="3"/>
        <v>4300</v>
      </c>
      <c r="G49" s="18"/>
      <c r="H49" s="76">
        <f t="shared" si="1"/>
        <v>0</v>
      </c>
      <c r="I49" s="77">
        <f t="shared" si="2"/>
        <v>0</v>
      </c>
    </row>
    <row r="50" spans="2:10" s="90" customFormat="1" ht="39.75" customHeight="1">
      <c r="B50" s="71" t="s">
        <v>544</v>
      </c>
      <c r="C50" s="91" t="s">
        <v>539</v>
      </c>
      <c r="D50" s="73">
        <v>1</v>
      </c>
      <c r="E50" s="74">
        <v>2900</v>
      </c>
      <c r="F50" s="75">
        <f t="shared" si="3"/>
        <v>2900</v>
      </c>
      <c r="G50" s="18"/>
      <c r="H50" s="76">
        <f t="shared" si="1"/>
        <v>0</v>
      </c>
      <c r="I50" s="77">
        <f t="shared" si="2"/>
        <v>0</v>
      </c>
    </row>
    <row r="51" spans="2:10" s="90" customFormat="1" ht="39.75" customHeight="1">
      <c r="B51" s="71" t="s">
        <v>540</v>
      </c>
      <c r="C51" s="91" t="s">
        <v>541</v>
      </c>
      <c r="D51" s="73">
        <v>2</v>
      </c>
      <c r="E51" s="76">
        <v>12000</v>
      </c>
      <c r="F51" s="77">
        <f t="shared" si="3"/>
        <v>24000</v>
      </c>
      <c r="G51" s="18"/>
      <c r="H51" s="76">
        <f t="shared" si="1"/>
        <v>0</v>
      </c>
      <c r="I51" s="77">
        <f t="shared" si="2"/>
        <v>0</v>
      </c>
    </row>
    <row r="52" spans="2:10" s="90" customFormat="1" ht="39.75" customHeight="1">
      <c r="B52" s="207" t="s">
        <v>199</v>
      </c>
      <c r="C52" s="208"/>
      <c r="D52" s="102"/>
      <c r="E52" s="95"/>
      <c r="F52" s="103">
        <f>SUM(F8:F51)</f>
        <v>1085300</v>
      </c>
      <c r="H52" s="95"/>
      <c r="I52" s="103">
        <f>SUM(I8:I51)</f>
        <v>0</v>
      </c>
    </row>
    <row r="53" spans="2:10" s="90" customFormat="1" ht="354" customHeight="1">
      <c r="B53" s="215" t="s">
        <v>770</v>
      </c>
      <c r="C53" s="216"/>
      <c r="D53" s="216"/>
      <c r="G53" s="70"/>
      <c r="H53" s="95"/>
    </row>
    <row r="54" spans="2:10" ht="186.75" customHeight="1">
      <c r="B54" s="211" t="s">
        <v>771</v>
      </c>
      <c r="C54" s="211"/>
      <c r="D54" s="211"/>
      <c r="G54" s="97"/>
      <c r="H54" s="97"/>
      <c r="I54" s="97"/>
      <c r="J54" s="97"/>
    </row>
    <row r="55" spans="2:10">
      <c r="G55" s="98"/>
      <c r="H55" s="98"/>
      <c r="I55" s="99"/>
      <c r="J55" s="100"/>
    </row>
    <row r="56" spans="2:10">
      <c r="G56" s="98"/>
      <c r="H56" s="98"/>
      <c r="I56" s="99"/>
      <c r="J56" s="100"/>
    </row>
  </sheetData>
  <sheetProtection algorithmName="SHA-512" hashValue="d/Bvn2njN4uZD7MqtE5bddPZ3rpwLTIP1EsGcfPNQb+nvSKzbC0K15WU3yswYPBCZtWo+04TvfRdIzdkfX38ZQ==" saltValue="wQgVo15xtWXEcp0nDT5wbQ==" spinCount="100000" sheet="1" objects="1" scenarios="1"/>
  <mergeCells count="8">
    <mergeCell ref="B54:D54"/>
    <mergeCell ref="G6:I6"/>
    <mergeCell ref="B6:F6"/>
    <mergeCell ref="B3:D3"/>
    <mergeCell ref="B4:D5"/>
    <mergeCell ref="B24:C24"/>
    <mergeCell ref="B52:C52"/>
    <mergeCell ref="B53:D53"/>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50F27-DE1D-4C43-9AE1-45D8835EB5D4}">
  <sheetPr>
    <tabColor rgb="FFFFFF00"/>
  </sheetPr>
  <dimension ref="B3:I14"/>
  <sheetViews>
    <sheetView topLeftCell="A3" zoomScale="40" zoomScaleNormal="40" workbookViewId="0">
      <pane xSplit="2" ySplit="5" topLeftCell="C11" activePane="bottomRight" state="frozen"/>
      <selection activeCell="AJ27" sqref="AJ27"/>
      <selection pane="topRight" activeCell="AJ27" sqref="AJ27"/>
      <selection pane="bottomLeft" activeCell="AJ27" sqref="AJ27"/>
      <selection pane="bottomRight" activeCell="A3" sqref="A1:XFD1048576"/>
    </sheetView>
  </sheetViews>
  <sheetFormatPr baseColWidth="10" defaultColWidth="11.5" defaultRowHeight="18.75"/>
  <cols>
    <col min="1" max="1" width="4.125" style="89" customWidth="1"/>
    <col min="2" max="2" width="84.125" style="89" customWidth="1"/>
    <col min="3" max="3" width="82.125" style="89" customWidth="1"/>
    <col min="4" max="4" width="13" style="89" customWidth="1"/>
    <col min="5" max="9" width="30.75" style="89" customWidth="1"/>
    <col min="10" max="16384" width="11.5" style="89"/>
  </cols>
  <sheetData>
    <row r="3" spans="2:9" ht="46.35" customHeight="1">
      <c r="B3" s="209" t="s">
        <v>82</v>
      </c>
      <c r="C3" s="212"/>
      <c r="D3" s="212"/>
    </row>
    <row r="4" spans="2:9" ht="25.35" customHeight="1">
      <c r="B4" s="209" t="s">
        <v>831</v>
      </c>
      <c r="C4" s="209"/>
      <c r="D4" s="209"/>
    </row>
    <row r="5" spans="2:9" ht="78.75" customHeight="1">
      <c r="B5" s="209"/>
      <c r="C5" s="209"/>
      <c r="D5" s="209"/>
    </row>
    <row r="6" spans="2:9" s="90" customFormat="1" ht="63" customHeight="1">
      <c r="B6" s="207" t="s">
        <v>83</v>
      </c>
      <c r="C6" s="207"/>
      <c r="D6" s="207"/>
      <c r="E6" s="207"/>
      <c r="F6" s="207"/>
      <c r="G6" s="197" t="s">
        <v>806</v>
      </c>
      <c r="H6" s="198"/>
      <c r="I6" s="199"/>
    </row>
    <row r="7" spans="2:9" s="90" customFormat="1" ht="66" customHeight="1">
      <c r="B7" s="27" t="s">
        <v>134</v>
      </c>
      <c r="C7" s="27" t="s">
        <v>135</v>
      </c>
      <c r="D7" s="27" t="s">
        <v>12</v>
      </c>
      <c r="E7" s="69" t="s">
        <v>807</v>
      </c>
      <c r="F7" s="27" t="s">
        <v>830</v>
      </c>
      <c r="G7" s="27" t="s">
        <v>828</v>
      </c>
      <c r="H7" s="27" t="s">
        <v>16</v>
      </c>
      <c r="I7" s="27" t="s">
        <v>829</v>
      </c>
    </row>
    <row r="8" spans="2:9" ht="24.75" customHeight="1">
      <c r="B8" s="217" t="s">
        <v>2</v>
      </c>
      <c r="C8" s="218"/>
      <c r="D8" s="218"/>
    </row>
    <row r="9" spans="2:9" ht="262.5" customHeight="1">
      <c r="B9" s="207" t="s">
        <v>812</v>
      </c>
      <c r="C9" s="207"/>
    </row>
    <row r="10" spans="2:9" s="90" customFormat="1" ht="132.75" customHeight="1">
      <c r="B10" s="71" t="s">
        <v>547</v>
      </c>
      <c r="C10" s="78" t="s">
        <v>699</v>
      </c>
      <c r="D10" s="73">
        <v>1</v>
      </c>
      <c r="E10" s="76">
        <v>41500</v>
      </c>
      <c r="F10" s="77">
        <f t="shared" ref="F10:F12" si="0">$D10*E10</f>
        <v>41500</v>
      </c>
      <c r="G10" s="18"/>
      <c r="H10" s="76">
        <f>ROUND(G10,0)</f>
        <v>0</v>
      </c>
      <c r="I10" s="77">
        <f>+H10*D10</f>
        <v>0</v>
      </c>
    </row>
    <row r="11" spans="2:9" s="90" customFormat="1" ht="39.75" customHeight="1">
      <c r="B11" s="71" t="s">
        <v>518</v>
      </c>
      <c r="C11" s="91" t="s">
        <v>700</v>
      </c>
      <c r="D11" s="92">
        <v>1</v>
      </c>
      <c r="E11" s="76">
        <v>8500</v>
      </c>
      <c r="F11" s="77">
        <f t="shared" si="0"/>
        <v>8500</v>
      </c>
      <c r="G11" s="18"/>
      <c r="H11" s="76">
        <f t="shared" ref="H11:H12" si="1">ROUND(G11,0)</f>
        <v>0</v>
      </c>
      <c r="I11" s="77">
        <f t="shared" ref="I11:I12" si="2">+H11*D11</f>
        <v>0</v>
      </c>
    </row>
    <row r="12" spans="2:9" s="90" customFormat="1" ht="39.75" customHeight="1">
      <c r="B12" s="71" t="s">
        <v>517</v>
      </c>
      <c r="C12" s="91" t="s">
        <v>701</v>
      </c>
      <c r="D12" s="92">
        <v>1</v>
      </c>
      <c r="E12" s="76">
        <v>23000</v>
      </c>
      <c r="F12" s="77">
        <f t="shared" si="0"/>
        <v>23000</v>
      </c>
      <c r="G12" s="18"/>
      <c r="H12" s="76">
        <f t="shared" si="1"/>
        <v>0</v>
      </c>
      <c r="I12" s="77">
        <f t="shared" si="2"/>
        <v>0</v>
      </c>
    </row>
    <row r="13" spans="2:9">
      <c r="B13" s="105"/>
      <c r="C13" s="105"/>
      <c r="F13" s="103">
        <f>SUM(F10:F12)</f>
        <v>73000</v>
      </c>
      <c r="I13" s="103">
        <f>SUM(I10:I12)</f>
        <v>0</v>
      </c>
    </row>
    <row r="14" spans="2:9" ht="260.25" customHeight="1">
      <c r="B14" s="204" t="s">
        <v>755</v>
      </c>
      <c r="C14" s="204"/>
      <c r="D14" s="204"/>
    </row>
  </sheetData>
  <sheetProtection algorithmName="SHA-512" hashValue="xC0xiEFh1OcDRjx9DLnhu+0VVX7awexqPlzcAmriz79YnemJU7c+DwCrYC+sR9C5OL/EEv056jNHddSk0+ZYHw==" saltValue="Vm704XChMyc+qnVhrsoErw==" spinCount="100000" sheet="1" objects="1" scenarios="1"/>
  <mergeCells count="7">
    <mergeCell ref="B9:C9"/>
    <mergeCell ref="B14:D14"/>
    <mergeCell ref="G6:I6"/>
    <mergeCell ref="B6:F6"/>
    <mergeCell ref="B3:D3"/>
    <mergeCell ref="B4:D5"/>
    <mergeCell ref="B8:D8"/>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65E28-7B7F-49C2-8631-506D389874A4}">
  <sheetPr>
    <tabColor rgb="FFFFFF00"/>
  </sheetPr>
  <dimension ref="B3:I73"/>
  <sheetViews>
    <sheetView zoomScale="40" zoomScaleNormal="40" zoomScaleSheetLayoutView="50" workbookViewId="0">
      <pane xSplit="4" ySplit="7" topLeftCell="E66" activePane="bottomRight" state="frozen"/>
      <selection activeCell="AJ27" sqref="AJ27"/>
      <selection pane="topRight" activeCell="AJ27" sqref="AJ27"/>
      <selection pane="bottomLeft" activeCell="AJ27" sqref="AJ27"/>
      <selection pane="bottomRight" sqref="A1:XFD1048576"/>
    </sheetView>
  </sheetViews>
  <sheetFormatPr baseColWidth="10" defaultColWidth="11.5" defaultRowHeight="18.75"/>
  <cols>
    <col min="1" max="1" width="4.125" style="89" customWidth="1"/>
    <col min="2" max="2" width="48.375" style="89" customWidth="1"/>
    <col min="3" max="3" width="86.625" style="89" customWidth="1"/>
    <col min="4" max="4" width="13" style="89" customWidth="1"/>
    <col min="5" max="9" width="30.75" style="89" customWidth="1"/>
    <col min="10" max="16384" width="11.5" style="89"/>
  </cols>
  <sheetData>
    <row r="3" spans="2:9" ht="60.75" customHeight="1">
      <c r="B3" s="209" t="s">
        <v>82</v>
      </c>
      <c r="C3" s="212"/>
      <c r="D3" s="212"/>
    </row>
    <row r="4" spans="2:9" ht="120" customHeight="1">
      <c r="B4" s="209" t="s">
        <v>832</v>
      </c>
      <c r="C4" s="209"/>
      <c r="D4" s="209"/>
    </row>
    <row r="5" spans="2:9" ht="25.35" customHeight="1">
      <c r="B5" s="90"/>
      <c r="C5" s="90"/>
      <c r="D5" s="106"/>
    </row>
    <row r="6" spans="2:9" s="90" customFormat="1" ht="44.25" customHeight="1">
      <c r="B6" s="207" t="s">
        <v>83</v>
      </c>
      <c r="C6" s="207"/>
      <c r="D6" s="207"/>
      <c r="E6" s="207"/>
      <c r="F6" s="207"/>
      <c r="G6" s="197" t="s">
        <v>806</v>
      </c>
      <c r="H6" s="198"/>
      <c r="I6" s="199"/>
    </row>
    <row r="7" spans="2:9" s="90" customFormat="1" ht="77.25" customHeight="1">
      <c r="B7" s="27" t="s">
        <v>134</v>
      </c>
      <c r="C7" s="27" t="s">
        <v>135</v>
      </c>
      <c r="D7" s="27" t="s">
        <v>12</v>
      </c>
      <c r="E7" s="69" t="s">
        <v>807</v>
      </c>
      <c r="F7" s="27" t="s">
        <v>830</v>
      </c>
      <c r="G7" s="27" t="s">
        <v>828</v>
      </c>
      <c r="H7" s="27" t="s">
        <v>16</v>
      </c>
      <c r="I7" s="27" t="s">
        <v>829</v>
      </c>
    </row>
    <row r="8" spans="2:9" s="90" customFormat="1" ht="36" customHeight="1">
      <c r="B8" s="71" t="s">
        <v>200</v>
      </c>
      <c r="C8" s="78" t="s">
        <v>201</v>
      </c>
      <c r="D8" s="107">
        <v>2</v>
      </c>
      <c r="E8" s="76">
        <v>20700</v>
      </c>
      <c r="F8" s="77">
        <f t="shared" ref="F8:F70" si="0">$D8*E8</f>
        <v>41400</v>
      </c>
      <c r="G8" s="18"/>
      <c r="H8" s="76">
        <f>ROUND(G8,0)</f>
        <v>0</v>
      </c>
      <c r="I8" s="77">
        <f>+H8*D8</f>
        <v>0</v>
      </c>
    </row>
    <row r="9" spans="2:9" s="90" customFormat="1" ht="36" customHeight="1">
      <c r="B9" s="71" t="s">
        <v>203</v>
      </c>
      <c r="C9" s="78" t="s">
        <v>204</v>
      </c>
      <c r="D9" s="107">
        <v>1</v>
      </c>
      <c r="E9" s="76">
        <v>4800</v>
      </c>
      <c r="F9" s="77">
        <f t="shared" si="0"/>
        <v>4800</v>
      </c>
      <c r="G9" s="18"/>
      <c r="H9" s="76">
        <f t="shared" ref="H9:H70" si="1">ROUND(G9,0)</f>
        <v>0</v>
      </c>
      <c r="I9" s="77">
        <f t="shared" ref="I9:I70" si="2">+H9*D9</f>
        <v>0</v>
      </c>
    </row>
    <row r="10" spans="2:9" s="90" customFormat="1" ht="36" customHeight="1">
      <c r="B10" s="71" t="s">
        <v>205</v>
      </c>
      <c r="C10" s="78" t="s">
        <v>206</v>
      </c>
      <c r="D10" s="107">
        <v>1</v>
      </c>
      <c r="E10" s="76">
        <v>8600</v>
      </c>
      <c r="F10" s="77">
        <f t="shared" si="0"/>
        <v>8600</v>
      </c>
      <c r="G10" s="18"/>
      <c r="H10" s="76">
        <f t="shared" si="1"/>
        <v>0</v>
      </c>
      <c r="I10" s="77">
        <f t="shared" si="2"/>
        <v>0</v>
      </c>
    </row>
    <row r="11" spans="2:9" s="90" customFormat="1" ht="36" customHeight="1">
      <c r="B11" s="71" t="s">
        <v>207</v>
      </c>
      <c r="C11" s="78" t="s">
        <v>208</v>
      </c>
      <c r="D11" s="107">
        <v>1</v>
      </c>
      <c r="E11" s="76">
        <v>10000</v>
      </c>
      <c r="F11" s="77">
        <f t="shared" si="0"/>
        <v>10000</v>
      </c>
      <c r="G11" s="18"/>
      <c r="H11" s="76">
        <f t="shared" si="1"/>
        <v>0</v>
      </c>
      <c r="I11" s="77">
        <f t="shared" si="2"/>
        <v>0</v>
      </c>
    </row>
    <row r="12" spans="2:9" s="90" customFormat="1" ht="64.5" customHeight="1">
      <c r="B12" s="71" t="s">
        <v>209</v>
      </c>
      <c r="C12" s="78" t="s">
        <v>210</v>
      </c>
      <c r="D12" s="107">
        <v>6</v>
      </c>
      <c r="E12" s="76">
        <v>31000</v>
      </c>
      <c r="F12" s="77">
        <f t="shared" si="0"/>
        <v>186000</v>
      </c>
      <c r="G12" s="18"/>
      <c r="H12" s="76">
        <f t="shared" si="1"/>
        <v>0</v>
      </c>
      <c r="I12" s="77">
        <f t="shared" si="2"/>
        <v>0</v>
      </c>
    </row>
    <row r="13" spans="2:9" s="90" customFormat="1" ht="36" customHeight="1">
      <c r="B13" s="71" t="s">
        <v>211</v>
      </c>
      <c r="C13" s="78" t="s">
        <v>212</v>
      </c>
      <c r="D13" s="107">
        <v>1</v>
      </c>
      <c r="E13" s="76">
        <v>10200</v>
      </c>
      <c r="F13" s="77">
        <f t="shared" si="0"/>
        <v>10200</v>
      </c>
      <c r="G13" s="18"/>
      <c r="H13" s="76">
        <f t="shared" si="1"/>
        <v>0</v>
      </c>
      <c r="I13" s="77">
        <f t="shared" si="2"/>
        <v>0</v>
      </c>
    </row>
    <row r="14" spans="2:9" s="90" customFormat="1" ht="36" customHeight="1">
      <c r="B14" s="71" t="s">
        <v>213</v>
      </c>
      <c r="C14" s="78" t="s">
        <v>214</v>
      </c>
      <c r="D14" s="107">
        <v>1</v>
      </c>
      <c r="E14" s="76">
        <v>17900</v>
      </c>
      <c r="F14" s="77">
        <f t="shared" si="0"/>
        <v>17900</v>
      </c>
      <c r="G14" s="18"/>
      <c r="H14" s="76">
        <f t="shared" si="1"/>
        <v>0</v>
      </c>
      <c r="I14" s="77">
        <f t="shared" si="2"/>
        <v>0</v>
      </c>
    </row>
    <row r="15" spans="2:9" s="90" customFormat="1" ht="36" customHeight="1">
      <c r="B15" s="71" t="s">
        <v>215</v>
      </c>
      <c r="C15" s="78" t="s">
        <v>216</v>
      </c>
      <c r="D15" s="107">
        <v>2</v>
      </c>
      <c r="E15" s="76">
        <v>12000</v>
      </c>
      <c r="F15" s="77">
        <f t="shared" si="0"/>
        <v>24000</v>
      </c>
      <c r="G15" s="18"/>
      <c r="H15" s="76">
        <f t="shared" si="1"/>
        <v>0</v>
      </c>
      <c r="I15" s="77">
        <f t="shared" si="2"/>
        <v>0</v>
      </c>
    </row>
    <row r="16" spans="2:9" s="90" customFormat="1" ht="36" customHeight="1">
      <c r="B16" s="71" t="s">
        <v>217</v>
      </c>
      <c r="C16" s="78" t="s">
        <v>218</v>
      </c>
      <c r="D16" s="107">
        <v>2</v>
      </c>
      <c r="E16" s="76">
        <v>5000</v>
      </c>
      <c r="F16" s="77">
        <f t="shared" si="0"/>
        <v>10000</v>
      </c>
      <c r="G16" s="18"/>
      <c r="H16" s="76">
        <f t="shared" si="1"/>
        <v>0</v>
      </c>
      <c r="I16" s="77">
        <f t="shared" si="2"/>
        <v>0</v>
      </c>
    </row>
    <row r="17" spans="2:9" s="90" customFormat="1" ht="94.5" customHeight="1">
      <c r="B17" s="71" t="s">
        <v>219</v>
      </c>
      <c r="C17" s="78" t="s">
        <v>220</v>
      </c>
      <c r="D17" s="107">
        <v>2</v>
      </c>
      <c r="E17" s="76">
        <v>16000</v>
      </c>
      <c r="F17" s="77">
        <f t="shared" si="0"/>
        <v>32000</v>
      </c>
      <c r="G17" s="18"/>
      <c r="H17" s="76">
        <f t="shared" si="1"/>
        <v>0</v>
      </c>
      <c r="I17" s="77">
        <f t="shared" si="2"/>
        <v>0</v>
      </c>
    </row>
    <row r="18" spans="2:9" s="90" customFormat="1" ht="52.5" customHeight="1">
      <c r="B18" s="71" t="s">
        <v>221</v>
      </c>
      <c r="C18" s="78" t="s">
        <v>222</v>
      </c>
      <c r="D18" s="107">
        <v>2</v>
      </c>
      <c r="E18" s="76">
        <v>16900</v>
      </c>
      <c r="F18" s="77">
        <f t="shared" si="0"/>
        <v>33800</v>
      </c>
      <c r="G18" s="18"/>
      <c r="H18" s="76">
        <f t="shared" si="1"/>
        <v>0</v>
      </c>
      <c r="I18" s="77">
        <f t="shared" si="2"/>
        <v>0</v>
      </c>
    </row>
    <row r="19" spans="2:9" s="90" customFormat="1" ht="36" customHeight="1">
      <c r="B19" s="71" t="s">
        <v>223</v>
      </c>
      <c r="C19" s="78" t="s">
        <v>224</v>
      </c>
      <c r="D19" s="107">
        <v>5</v>
      </c>
      <c r="E19" s="76">
        <v>2500</v>
      </c>
      <c r="F19" s="77">
        <f t="shared" si="0"/>
        <v>12500</v>
      </c>
      <c r="G19" s="18"/>
      <c r="H19" s="76">
        <f t="shared" si="1"/>
        <v>0</v>
      </c>
      <c r="I19" s="77">
        <f t="shared" si="2"/>
        <v>0</v>
      </c>
    </row>
    <row r="20" spans="2:9" s="90" customFormat="1" ht="36" customHeight="1">
      <c r="B20" s="71" t="s">
        <v>225</v>
      </c>
      <c r="C20" s="78" t="s">
        <v>226</v>
      </c>
      <c r="D20" s="107">
        <v>5</v>
      </c>
      <c r="E20" s="76">
        <v>1500</v>
      </c>
      <c r="F20" s="77">
        <f t="shared" si="0"/>
        <v>7500</v>
      </c>
      <c r="G20" s="18"/>
      <c r="H20" s="76">
        <f t="shared" si="1"/>
        <v>0</v>
      </c>
      <c r="I20" s="77">
        <f t="shared" si="2"/>
        <v>0</v>
      </c>
    </row>
    <row r="21" spans="2:9" s="90" customFormat="1" ht="36" customHeight="1">
      <c r="B21" s="71" t="s">
        <v>789</v>
      </c>
      <c r="C21" s="78" t="s">
        <v>224</v>
      </c>
      <c r="D21" s="107">
        <v>4</v>
      </c>
      <c r="E21" s="76">
        <v>6000</v>
      </c>
      <c r="F21" s="77">
        <f t="shared" si="0"/>
        <v>24000</v>
      </c>
      <c r="G21" s="18"/>
      <c r="H21" s="76">
        <f t="shared" si="1"/>
        <v>0</v>
      </c>
      <c r="I21" s="77">
        <f t="shared" si="2"/>
        <v>0</v>
      </c>
    </row>
    <row r="22" spans="2:9" s="90" customFormat="1" ht="36" customHeight="1">
      <c r="B22" s="71" t="s">
        <v>551</v>
      </c>
      <c r="C22" s="78" t="s">
        <v>227</v>
      </c>
      <c r="D22" s="107">
        <v>3</v>
      </c>
      <c r="E22" s="76">
        <v>14900</v>
      </c>
      <c r="F22" s="77">
        <f t="shared" si="0"/>
        <v>44700</v>
      </c>
      <c r="G22" s="18"/>
      <c r="H22" s="76">
        <f t="shared" si="1"/>
        <v>0</v>
      </c>
      <c r="I22" s="77">
        <f t="shared" si="2"/>
        <v>0</v>
      </c>
    </row>
    <row r="23" spans="2:9" s="90" customFormat="1" ht="36" customHeight="1">
      <c r="B23" s="71" t="s">
        <v>228</v>
      </c>
      <c r="C23" s="78" t="s">
        <v>229</v>
      </c>
      <c r="D23" s="107">
        <v>3</v>
      </c>
      <c r="E23" s="76">
        <v>13900</v>
      </c>
      <c r="F23" s="77">
        <f t="shared" si="0"/>
        <v>41700</v>
      </c>
      <c r="G23" s="18"/>
      <c r="H23" s="76">
        <f t="shared" si="1"/>
        <v>0</v>
      </c>
      <c r="I23" s="77">
        <f t="shared" si="2"/>
        <v>0</v>
      </c>
    </row>
    <row r="24" spans="2:9" s="90" customFormat="1" ht="36" customHeight="1">
      <c r="B24" s="71" t="s">
        <v>230</v>
      </c>
      <c r="C24" s="78" t="s">
        <v>231</v>
      </c>
      <c r="D24" s="107">
        <v>1</v>
      </c>
      <c r="E24" s="76">
        <v>4300</v>
      </c>
      <c r="F24" s="77">
        <f t="shared" si="0"/>
        <v>4300</v>
      </c>
      <c r="G24" s="18"/>
      <c r="H24" s="76">
        <f t="shared" si="1"/>
        <v>0</v>
      </c>
      <c r="I24" s="77">
        <f t="shared" si="2"/>
        <v>0</v>
      </c>
    </row>
    <row r="25" spans="2:9" s="90" customFormat="1" ht="36" customHeight="1">
      <c r="B25" s="71" t="s">
        <v>232</v>
      </c>
      <c r="C25" s="78" t="s">
        <v>233</v>
      </c>
      <c r="D25" s="107">
        <v>5</v>
      </c>
      <c r="E25" s="76">
        <v>15300</v>
      </c>
      <c r="F25" s="77">
        <f t="shared" si="0"/>
        <v>76500</v>
      </c>
      <c r="G25" s="18"/>
      <c r="H25" s="76">
        <f t="shared" si="1"/>
        <v>0</v>
      </c>
      <c r="I25" s="77">
        <f t="shared" si="2"/>
        <v>0</v>
      </c>
    </row>
    <row r="26" spans="2:9" s="90" customFormat="1" ht="31.15" customHeight="1">
      <c r="B26" s="71" t="s">
        <v>234</v>
      </c>
      <c r="C26" s="78" t="s">
        <v>235</v>
      </c>
      <c r="D26" s="107">
        <v>2</v>
      </c>
      <c r="E26" s="76">
        <v>8000</v>
      </c>
      <c r="F26" s="77">
        <f t="shared" si="0"/>
        <v>16000</v>
      </c>
      <c r="G26" s="18"/>
      <c r="H26" s="76">
        <f t="shared" si="1"/>
        <v>0</v>
      </c>
      <c r="I26" s="77">
        <f t="shared" si="2"/>
        <v>0</v>
      </c>
    </row>
    <row r="27" spans="2:9" s="90" customFormat="1" ht="62.45" customHeight="1">
      <c r="B27" s="71" t="s">
        <v>236</v>
      </c>
      <c r="C27" s="78" t="s">
        <v>785</v>
      </c>
      <c r="D27" s="107">
        <v>2</v>
      </c>
      <c r="E27" s="76">
        <v>14400</v>
      </c>
      <c r="F27" s="77">
        <f t="shared" si="0"/>
        <v>28800</v>
      </c>
      <c r="G27" s="18"/>
      <c r="H27" s="76">
        <f t="shared" si="1"/>
        <v>0</v>
      </c>
      <c r="I27" s="77">
        <f t="shared" si="2"/>
        <v>0</v>
      </c>
    </row>
    <row r="28" spans="2:9" s="90" customFormat="1" ht="101.25" customHeight="1">
      <c r="B28" s="71" t="s">
        <v>237</v>
      </c>
      <c r="C28" s="78" t="s">
        <v>552</v>
      </c>
      <c r="D28" s="107">
        <v>5</v>
      </c>
      <c r="E28" s="76">
        <v>97000</v>
      </c>
      <c r="F28" s="77">
        <f t="shared" si="0"/>
        <v>485000</v>
      </c>
      <c r="G28" s="18"/>
      <c r="H28" s="76">
        <f t="shared" si="1"/>
        <v>0</v>
      </c>
      <c r="I28" s="77">
        <f t="shared" si="2"/>
        <v>0</v>
      </c>
    </row>
    <row r="29" spans="2:9" s="90" customFormat="1" ht="117" customHeight="1">
      <c r="B29" s="71" t="s">
        <v>238</v>
      </c>
      <c r="C29" s="78" t="s">
        <v>553</v>
      </c>
      <c r="D29" s="107">
        <v>5</v>
      </c>
      <c r="E29" s="76">
        <v>15000</v>
      </c>
      <c r="F29" s="77">
        <f t="shared" si="0"/>
        <v>75000</v>
      </c>
      <c r="G29" s="18"/>
      <c r="H29" s="76">
        <f t="shared" si="1"/>
        <v>0</v>
      </c>
      <c r="I29" s="77">
        <f t="shared" si="2"/>
        <v>0</v>
      </c>
    </row>
    <row r="30" spans="2:9" s="90" customFormat="1" ht="90.75" customHeight="1">
      <c r="B30" s="71" t="s">
        <v>239</v>
      </c>
      <c r="C30" s="78" t="s">
        <v>240</v>
      </c>
      <c r="D30" s="107">
        <v>5</v>
      </c>
      <c r="E30" s="76">
        <v>6100</v>
      </c>
      <c r="F30" s="77">
        <f t="shared" si="0"/>
        <v>30500</v>
      </c>
      <c r="G30" s="18"/>
      <c r="H30" s="76">
        <f t="shared" si="1"/>
        <v>0</v>
      </c>
      <c r="I30" s="77">
        <f t="shared" si="2"/>
        <v>0</v>
      </c>
    </row>
    <row r="31" spans="2:9" s="90" customFormat="1" ht="112.5" customHeight="1">
      <c r="B31" s="71" t="s">
        <v>241</v>
      </c>
      <c r="C31" s="78" t="s">
        <v>242</v>
      </c>
      <c r="D31" s="107">
        <v>1</v>
      </c>
      <c r="E31" s="76">
        <v>20500</v>
      </c>
      <c r="F31" s="77">
        <f t="shared" si="0"/>
        <v>20500</v>
      </c>
      <c r="G31" s="18"/>
      <c r="H31" s="76">
        <f t="shared" si="1"/>
        <v>0</v>
      </c>
      <c r="I31" s="77">
        <f t="shared" si="2"/>
        <v>0</v>
      </c>
    </row>
    <row r="32" spans="2:9" s="90" customFormat="1" ht="105.75" customHeight="1">
      <c r="B32" s="71" t="s">
        <v>243</v>
      </c>
      <c r="C32" s="78" t="s">
        <v>244</v>
      </c>
      <c r="D32" s="107">
        <v>1</v>
      </c>
      <c r="E32" s="76">
        <v>24900</v>
      </c>
      <c r="F32" s="77">
        <f t="shared" si="0"/>
        <v>24900</v>
      </c>
      <c r="G32" s="18"/>
      <c r="H32" s="76">
        <f t="shared" si="1"/>
        <v>0</v>
      </c>
      <c r="I32" s="77">
        <f t="shared" si="2"/>
        <v>0</v>
      </c>
    </row>
    <row r="33" spans="2:9" s="90" customFormat="1" ht="36" customHeight="1">
      <c r="B33" s="71" t="s">
        <v>245</v>
      </c>
      <c r="C33" s="78" t="s">
        <v>246</v>
      </c>
      <c r="D33" s="107">
        <v>1</v>
      </c>
      <c r="E33" s="76">
        <v>24600</v>
      </c>
      <c r="F33" s="77">
        <f t="shared" si="0"/>
        <v>24600</v>
      </c>
      <c r="G33" s="18"/>
      <c r="H33" s="76">
        <f t="shared" si="1"/>
        <v>0</v>
      </c>
      <c r="I33" s="77">
        <f t="shared" si="2"/>
        <v>0</v>
      </c>
    </row>
    <row r="34" spans="2:9" s="90" customFormat="1" ht="36" customHeight="1">
      <c r="B34" s="71" t="s">
        <v>247</v>
      </c>
      <c r="C34" s="78" t="s">
        <v>248</v>
      </c>
      <c r="D34" s="107">
        <v>1</v>
      </c>
      <c r="E34" s="76">
        <v>8000</v>
      </c>
      <c r="F34" s="77">
        <f t="shared" si="0"/>
        <v>8000</v>
      </c>
      <c r="G34" s="18"/>
      <c r="H34" s="76">
        <f t="shared" si="1"/>
        <v>0</v>
      </c>
      <c r="I34" s="77">
        <f t="shared" si="2"/>
        <v>0</v>
      </c>
    </row>
    <row r="35" spans="2:9" s="90" customFormat="1" ht="36" customHeight="1">
      <c r="B35" s="71" t="s">
        <v>249</v>
      </c>
      <c r="C35" s="78" t="s">
        <v>250</v>
      </c>
      <c r="D35" s="107">
        <v>1</v>
      </c>
      <c r="E35" s="76">
        <v>10400</v>
      </c>
      <c r="F35" s="77">
        <f t="shared" si="0"/>
        <v>10400</v>
      </c>
      <c r="G35" s="18"/>
      <c r="H35" s="76">
        <f t="shared" si="1"/>
        <v>0</v>
      </c>
      <c r="I35" s="77">
        <f t="shared" si="2"/>
        <v>0</v>
      </c>
    </row>
    <row r="36" spans="2:9" s="90" customFormat="1" ht="36" customHeight="1">
      <c r="B36" s="71" t="s">
        <v>251</v>
      </c>
      <c r="C36" s="78" t="s">
        <v>252</v>
      </c>
      <c r="D36" s="107">
        <v>1</v>
      </c>
      <c r="E36" s="76">
        <v>17900</v>
      </c>
      <c r="F36" s="77">
        <f t="shared" si="0"/>
        <v>17900</v>
      </c>
      <c r="G36" s="18"/>
      <c r="H36" s="76">
        <f t="shared" si="1"/>
        <v>0</v>
      </c>
      <c r="I36" s="77">
        <f t="shared" si="2"/>
        <v>0</v>
      </c>
    </row>
    <row r="37" spans="2:9" s="90" customFormat="1" ht="36" customHeight="1">
      <c r="B37" s="71" t="s">
        <v>253</v>
      </c>
      <c r="C37" s="78" t="s">
        <v>250</v>
      </c>
      <c r="D37" s="107">
        <v>1</v>
      </c>
      <c r="E37" s="76">
        <v>8800</v>
      </c>
      <c r="F37" s="77">
        <f t="shared" si="0"/>
        <v>8800</v>
      </c>
      <c r="G37" s="18"/>
      <c r="H37" s="76">
        <f t="shared" si="1"/>
        <v>0</v>
      </c>
      <c r="I37" s="77">
        <f t="shared" si="2"/>
        <v>0</v>
      </c>
    </row>
    <row r="38" spans="2:9" s="90" customFormat="1" ht="59.25" customHeight="1">
      <c r="B38" s="71" t="s">
        <v>555</v>
      </c>
      <c r="C38" s="78" t="s">
        <v>554</v>
      </c>
      <c r="D38" s="107">
        <v>2</v>
      </c>
      <c r="E38" s="76">
        <v>25300</v>
      </c>
      <c r="F38" s="77">
        <f t="shared" si="0"/>
        <v>50600</v>
      </c>
      <c r="G38" s="18"/>
      <c r="H38" s="76">
        <f t="shared" si="1"/>
        <v>0</v>
      </c>
      <c r="I38" s="77">
        <f t="shared" si="2"/>
        <v>0</v>
      </c>
    </row>
    <row r="39" spans="2:9" s="90" customFormat="1" ht="36" customHeight="1">
      <c r="B39" s="71" t="s">
        <v>111</v>
      </c>
      <c r="C39" s="78" t="s">
        <v>254</v>
      </c>
      <c r="D39" s="107">
        <v>2</v>
      </c>
      <c r="E39" s="76">
        <v>12300</v>
      </c>
      <c r="F39" s="77">
        <f t="shared" si="0"/>
        <v>24600</v>
      </c>
      <c r="G39" s="18"/>
      <c r="H39" s="76">
        <f t="shared" si="1"/>
        <v>0</v>
      </c>
      <c r="I39" s="77">
        <f t="shared" si="2"/>
        <v>0</v>
      </c>
    </row>
    <row r="40" spans="2:9" s="90" customFormat="1" ht="36" customHeight="1">
      <c r="B40" s="71" t="s">
        <v>255</v>
      </c>
      <c r="C40" s="78" t="s">
        <v>256</v>
      </c>
      <c r="D40" s="107">
        <v>2</v>
      </c>
      <c r="E40" s="76">
        <v>8600</v>
      </c>
      <c r="F40" s="77">
        <f t="shared" si="0"/>
        <v>17200</v>
      </c>
      <c r="G40" s="18"/>
      <c r="H40" s="76">
        <f t="shared" si="1"/>
        <v>0</v>
      </c>
      <c r="I40" s="77">
        <f t="shared" si="2"/>
        <v>0</v>
      </c>
    </row>
    <row r="41" spans="2:9" s="90" customFormat="1" ht="46.9" customHeight="1">
      <c r="B41" s="71" t="s">
        <v>257</v>
      </c>
      <c r="C41" s="78" t="s">
        <v>258</v>
      </c>
      <c r="D41" s="107">
        <v>2</v>
      </c>
      <c r="E41" s="76">
        <v>15000</v>
      </c>
      <c r="F41" s="77">
        <f t="shared" si="0"/>
        <v>30000</v>
      </c>
      <c r="G41" s="18"/>
      <c r="H41" s="76">
        <f t="shared" si="1"/>
        <v>0</v>
      </c>
      <c r="I41" s="77">
        <f t="shared" si="2"/>
        <v>0</v>
      </c>
    </row>
    <row r="42" spans="2:9" s="90" customFormat="1" ht="43.5" customHeight="1">
      <c r="B42" s="71" t="s">
        <v>259</v>
      </c>
      <c r="C42" s="78" t="s">
        <v>260</v>
      </c>
      <c r="D42" s="107">
        <v>2</v>
      </c>
      <c r="E42" s="76">
        <v>2600</v>
      </c>
      <c r="F42" s="77">
        <f t="shared" si="0"/>
        <v>5200</v>
      </c>
      <c r="G42" s="18"/>
      <c r="H42" s="76">
        <f t="shared" si="1"/>
        <v>0</v>
      </c>
      <c r="I42" s="77">
        <f t="shared" si="2"/>
        <v>0</v>
      </c>
    </row>
    <row r="43" spans="2:9" s="90" customFormat="1" ht="45" customHeight="1">
      <c r="B43" s="71" t="s">
        <v>261</v>
      </c>
      <c r="C43" s="78" t="s">
        <v>262</v>
      </c>
      <c r="D43" s="107">
        <v>2</v>
      </c>
      <c r="E43" s="76">
        <v>15000</v>
      </c>
      <c r="F43" s="77">
        <f t="shared" si="0"/>
        <v>30000</v>
      </c>
      <c r="G43" s="18"/>
      <c r="H43" s="76">
        <f t="shared" si="1"/>
        <v>0</v>
      </c>
      <c r="I43" s="77">
        <f t="shared" si="2"/>
        <v>0</v>
      </c>
    </row>
    <row r="44" spans="2:9" s="90" customFormat="1" ht="36" customHeight="1">
      <c r="B44" s="71" t="s">
        <v>263</v>
      </c>
      <c r="C44" s="78" t="s">
        <v>264</v>
      </c>
      <c r="D44" s="107">
        <v>1</v>
      </c>
      <c r="E44" s="76">
        <v>4800</v>
      </c>
      <c r="F44" s="77">
        <f t="shared" si="0"/>
        <v>4800</v>
      </c>
      <c r="G44" s="18"/>
      <c r="H44" s="76">
        <f t="shared" si="1"/>
        <v>0</v>
      </c>
      <c r="I44" s="77">
        <f t="shared" si="2"/>
        <v>0</v>
      </c>
    </row>
    <row r="45" spans="2:9" s="90" customFormat="1" ht="46.9" customHeight="1">
      <c r="B45" s="71" t="s">
        <v>556</v>
      </c>
      <c r="C45" s="78" t="s">
        <v>557</v>
      </c>
      <c r="D45" s="107">
        <v>3</v>
      </c>
      <c r="E45" s="76">
        <v>4500</v>
      </c>
      <c r="F45" s="77">
        <f t="shared" si="0"/>
        <v>13500</v>
      </c>
      <c r="G45" s="18"/>
      <c r="H45" s="76">
        <f t="shared" si="1"/>
        <v>0</v>
      </c>
      <c r="I45" s="77">
        <f t="shared" si="2"/>
        <v>0</v>
      </c>
    </row>
    <row r="46" spans="2:9" s="90" customFormat="1" ht="94.5" customHeight="1">
      <c r="B46" s="71" t="s">
        <v>265</v>
      </c>
      <c r="C46" s="78" t="s">
        <v>266</v>
      </c>
      <c r="D46" s="107">
        <v>2</v>
      </c>
      <c r="E46" s="76">
        <v>13400</v>
      </c>
      <c r="F46" s="77">
        <f t="shared" si="0"/>
        <v>26800</v>
      </c>
      <c r="G46" s="18"/>
      <c r="H46" s="76">
        <f t="shared" si="1"/>
        <v>0</v>
      </c>
      <c r="I46" s="77">
        <f t="shared" si="2"/>
        <v>0</v>
      </c>
    </row>
    <row r="47" spans="2:9" s="90" customFormat="1" ht="159" customHeight="1">
      <c r="B47" s="71" t="s">
        <v>267</v>
      </c>
      <c r="C47" s="78" t="s">
        <v>268</v>
      </c>
      <c r="D47" s="107">
        <v>2</v>
      </c>
      <c r="E47" s="76">
        <v>8900</v>
      </c>
      <c r="F47" s="77">
        <f t="shared" si="0"/>
        <v>17800</v>
      </c>
      <c r="G47" s="18"/>
      <c r="H47" s="76">
        <f t="shared" si="1"/>
        <v>0</v>
      </c>
      <c r="I47" s="77">
        <f t="shared" si="2"/>
        <v>0</v>
      </c>
    </row>
    <row r="48" spans="2:9" s="90" customFormat="1" ht="61.5" customHeight="1">
      <c r="B48" s="71" t="s">
        <v>269</v>
      </c>
      <c r="C48" s="78" t="s">
        <v>270</v>
      </c>
      <c r="D48" s="107">
        <v>3</v>
      </c>
      <c r="E48" s="76">
        <v>14500</v>
      </c>
      <c r="F48" s="77">
        <f t="shared" si="0"/>
        <v>43500</v>
      </c>
      <c r="G48" s="18"/>
      <c r="H48" s="76">
        <f t="shared" si="1"/>
        <v>0</v>
      </c>
      <c r="I48" s="77">
        <f t="shared" si="2"/>
        <v>0</v>
      </c>
    </row>
    <row r="49" spans="2:9" s="90" customFormat="1" ht="36" customHeight="1">
      <c r="B49" s="71" t="s">
        <v>271</v>
      </c>
      <c r="C49" s="78" t="s">
        <v>272</v>
      </c>
      <c r="D49" s="107">
        <v>1</v>
      </c>
      <c r="E49" s="76">
        <v>6800</v>
      </c>
      <c r="F49" s="77">
        <f t="shared" si="0"/>
        <v>6800</v>
      </c>
      <c r="G49" s="18"/>
      <c r="H49" s="76">
        <f t="shared" si="1"/>
        <v>0</v>
      </c>
      <c r="I49" s="77">
        <f t="shared" si="2"/>
        <v>0</v>
      </c>
    </row>
    <row r="50" spans="2:9" s="90" customFormat="1" ht="61.5" customHeight="1">
      <c r="B50" s="71" t="s">
        <v>273</v>
      </c>
      <c r="C50" s="78" t="s">
        <v>274</v>
      </c>
      <c r="D50" s="107">
        <v>2</v>
      </c>
      <c r="E50" s="76">
        <v>10000</v>
      </c>
      <c r="F50" s="77">
        <f t="shared" si="0"/>
        <v>20000</v>
      </c>
      <c r="G50" s="18"/>
      <c r="H50" s="76">
        <f t="shared" si="1"/>
        <v>0</v>
      </c>
      <c r="I50" s="77">
        <f t="shared" si="2"/>
        <v>0</v>
      </c>
    </row>
    <row r="51" spans="2:9" s="90" customFormat="1" ht="66" customHeight="1">
      <c r="B51" s="71" t="s">
        <v>275</v>
      </c>
      <c r="C51" s="78" t="s">
        <v>558</v>
      </c>
      <c r="D51" s="107">
        <v>2</v>
      </c>
      <c r="E51" s="76">
        <v>3700</v>
      </c>
      <c r="F51" s="77">
        <f t="shared" si="0"/>
        <v>7400</v>
      </c>
      <c r="G51" s="18"/>
      <c r="H51" s="76">
        <f t="shared" si="1"/>
        <v>0</v>
      </c>
      <c r="I51" s="77">
        <f t="shared" si="2"/>
        <v>0</v>
      </c>
    </row>
    <row r="52" spans="2:9" s="90" customFormat="1" ht="36" customHeight="1">
      <c r="B52" s="71" t="s">
        <v>279</v>
      </c>
      <c r="C52" s="78" t="s">
        <v>280</v>
      </c>
      <c r="D52" s="107">
        <v>1</v>
      </c>
      <c r="E52" s="76">
        <v>21000</v>
      </c>
      <c r="F52" s="77">
        <f t="shared" si="0"/>
        <v>21000</v>
      </c>
      <c r="G52" s="18"/>
      <c r="H52" s="76">
        <f t="shared" si="1"/>
        <v>0</v>
      </c>
      <c r="I52" s="77">
        <f t="shared" si="2"/>
        <v>0</v>
      </c>
    </row>
    <row r="53" spans="2:9" s="90" customFormat="1" ht="87" customHeight="1">
      <c r="B53" s="71" t="s">
        <v>281</v>
      </c>
      <c r="C53" s="78" t="s">
        <v>559</v>
      </c>
      <c r="D53" s="107">
        <v>6</v>
      </c>
      <c r="E53" s="76">
        <v>20900</v>
      </c>
      <c r="F53" s="77">
        <f t="shared" si="0"/>
        <v>125400</v>
      </c>
      <c r="G53" s="18"/>
      <c r="H53" s="76">
        <f t="shared" si="1"/>
        <v>0</v>
      </c>
      <c r="I53" s="77">
        <f t="shared" si="2"/>
        <v>0</v>
      </c>
    </row>
    <row r="54" spans="2:9" s="90" customFormat="1" ht="150" customHeight="1">
      <c r="B54" s="71" t="s">
        <v>282</v>
      </c>
      <c r="C54" s="78" t="s">
        <v>560</v>
      </c>
      <c r="D54" s="107">
        <v>2</v>
      </c>
      <c r="E54" s="76">
        <v>27900</v>
      </c>
      <c r="F54" s="77">
        <f t="shared" si="0"/>
        <v>55800</v>
      </c>
      <c r="G54" s="18"/>
      <c r="H54" s="76">
        <f t="shared" si="1"/>
        <v>0</v>
      </c>
      <c r="I54" s="77">
        <f t="shared" si="2"/>
        <v>0</v>
      </c>
    </row>
    <row r="55" spans="2:9" s="90" customFormat="1" ht="282" customHeight="1">
      <c r="B55" s="71" t="s">
        <v>561</v>
      </c>
      <c r="C55" s="78" t="s">
        <v>562</v>
      </c>
      <c r="D55" s="107">
        <v>1</v>
      </c>
      <c r="E55" s="76">
        <v>7500</v>
      </c>
      <c r="F55" s="77">
        <f t="shared" si="0"/>
        <v>7500</v>
      </c>
      <c r="G55" s="18"/>
      <c r="H55" s="76">
        <f t="shared" si="1"/>
        <v>0</v>
      </c>
      <c r="I55" s="77">
        <f t="shared" si="2"/>
        <v>0</v>
      </c>
    </row>
    <row r="56" spans="2:9" s="90" customFormat="1" ht="109.5" customHeight="1">
      <c r="B56" s="71" t="s">
        <v>283</v>
      </c>
      <c r="C56" s="78" t="s">
        <v>563</v>
      </c>
      <c r="D56" s="107">
        <v>5</v>
      </c>
      <c r="E56" s="76">
        <v>1800</v>
      </c>
      <c r="F56" s="77">
        <f t="shared" si="0"/>
        <v>9000</v>
      </c>
      <c r="G56" s="18"/>
      <c r="H56" s="76">
        <f t="shared" si="1"/>
        <v>0</v>
      </c>
      <c r="I56" s="77">
        <f t="shared" si="2"/>
        <v>0</v>
      </c>
    </row>
    <row r="57" spans="2:9" s="90" customFormat="1" ht="45" customHeight="1">
      <c r="B57" s="71" t="s">
        <v>284</v>
      </c>
      <c r="C57" s="78" t="s">
        <v>285</v>
      </c>
      <c r="D57" s="107">
        <v>1</v>
      </c>
      <c r="E57" s="76">
        <v>21700</v>
      </c>
      <c r="F57" s="77">
        <f t="shared" si="0"/>
        <v>21700</v>
      </c>
      <c r="G57" s="18"/>
      <c r="H57" s="76">
        <f t="shared" si="1"/>
        <v>0</v>
      </c>
      <c r="I57" s="77">
        <f t="shared" si="2"/>
        <v>0</v>
      </c>
    </row>
    <row r="58" spans="2:9" s="90" customFormat="1" ht="98.25" customHeight="1">
      <c r="B58" s="71" t="s">
        <v>289</v>
      </c>
      <c r="C58" s="78" t="s">
        <v>290</v>
      </c>
      <c r="D58" s="107">
        <v>1</v>
      </c>
      <c r="E58" s="76">
        <v>30000</v>
      </c>
      <c r="F58" s="77">
        <f t="shared" si="0"/>
        <v>30000</v>
      </c>
      <c r="G58" s="18"/>
      <c r="H58" s="76">
        <f t="shared" si="1"/>
        <v>0</v>
      </c>
      <c r="I58" s="77">
        <f t="shared" si="2"/>
        <v>0</v>
      </c>
    </row>
    <row r="59" spans="2:9" s="90" customFormat="1" ht="73.5" customHeight="1">
      <c r="B59" s="71" t="s">
        <v>291</v>
      </c>
      <c r="C59" s="78" t="s">
        <v>292</v>
      </c>
      <c r="D59" s="107">
        <v>1</v>
      </c>
      <c r="E59" s="76">
        <v>169900</v>
      </c>
      <c r="F59" s="77">
        <f t="shared" si="0"/>
        <v>169900</v>
      </c>
      <c r="G59" s="18"/>
      <c r="H59" s="76">
        <f t="shared" si="1"/>
        <v>0</v>
      </c>
      <c r="I59" s="77">
        <f t="shared" si="2"/>
        <v>0</v>
      </c>
    </row>
    <row r="60" spans="2:9" s="90" customFormat="1" ht="91.5" customHeight="1">
      <c r="B60" s="71" t="s">
        <v>293</v>
      </c>
      <c r="C60" s="78" t="s">
        <v>564</v>
      </c>
      <c r="D60" s="107">
        <v>3</v>
      </c>
      <c r="E60" s="76">
        <v>25000</v>
      </c>
      <c r="F60" s="77">
        <f t="shared" si="0"/>
        <v>75000</v>
      </c>
      <c r="G60" s="18"/>
      <c r="H60" s="76">
        <f t="shared" si="1"/>
        <v>0</v>
      </c>
      <c r="I60" s="77">
        <f t="shared" si="2"/>
        <v>0</v>
      </c>
    </row>
    <row r="61" spans="2:9" s="90" customFormat="1" ht="36" customHeight="1">
      <c r="B61" s="71" t="s">
        <v>294</v>
      </c>
      <c r="C61" s="78" t="s">
        <v>295</v>
      </c>
      <c r="D61" s="107">
        <v>6</v>
      </c>
      <c r="E61" s="76">
        <v>13000</v>
      </c>
      <c r="F61" s="77">
        <f t="shared" si="0"/>
        <v>78000</v>
      </c>
      <c r="G61" s="18"/>
      <c r="H61" s="76">
        <f t="shared" si="1"/>
        <v>0</v>
      </c>
      <c r="I61" s="77">
        <f t="shared" si="2"/>
        <v>0</v>
      </c>
    </row>
    <row r="62" spans="2:9" s="90" customFormat="1" ht="89.25" customHeight="1">
      <c r="B62" s="71" t="s">
        <v>296</v>
      </c>
      <c r="C62" s="78" t="s">
        <v>565</v>
      </c>
      <c r="D62" s="107">
        <v>3</v>
      </c>
      <c r="E62" s="76">
        <v>2200</v>
      </c>
      <c r="F62" s="77">
        <f t="shared" si="0"/>
        <v>6600</v>
      </c>
      <c r="G62" s="18"/>
      <c r="H62" s="76">
        <f t="shared" si="1"/>
        <v>0</v>
      </c>
      <c r="I62" s="77">
        <f t="shared" si="2"/>
        <v>0</v>
      </c>
    </row>
    <row r="63" spans="2:9" s="90" customFormat="1" ht="91.5" customHeight="1">
      <c r="B63" s="71" t="s">
        <v>297</v>
      </c>
      <c r="C63" s="78" t="s">
        <v>298</v>
      </c>
      <c r="D63" s="107">
        <v>2</v>
      </c>
      <c r="E63" s="76">
        <v>42000</v>
      </c>
      <c r="F63" s="77">
        <f t="shared" si="0"/>
        <v>84000</v>
      </c>
      <c r="G63" s="18"/>
      <c r="H63" s="76">
        <f t="shared" si="1"/>
        <v>0</v>
      </c>
      <c r="I63" s="77">
        <f t="shared" si="2"/>
        <v>0</v>
      </c>
    </row>
    <row r="64" spans="2:9" s="90" customFormat="1" ht="56.25">
      <c r="B64" s="71" t="s">
        <v>566</v>
      </c>
      <c r="C64" s="78" t="s">
        <v>567</v>
      </c>
      <c r="D64" s="107">
        <v>1</v>
      </c>
      <c r="E64" s="76">
        <v>28300</v>
      </c>
      <c r="F64" s="77">
        <f t="shared" si="0"/>
        <v>28300</v>
      </c>
      <c r="G64" s="18"/>
      <c r="H64" s="76">
        <f t="shared" si="1"/>
        <v>0</v>
      </c>
      <c r="I64" s="77">
        <f t="shared" si="2"/>
        <v>0</v>
      </c>
    </row>
    <row r="65" spans="2:9" s="90" customFormat="1">
      <c r="B65" s="71" t="s">
        <v>568</v>
      </c>
      <c r="C65" s="78" t="s">
        <v>569</v>
      </c>
      <c r="D65" s="107">
        <v>2</v>
      </c>
      <c r="E65" s="76">
        <v>5500</v>
      </c>
      <c r="F65" s="77">
        <f t="shared" si="0"/>
        <v>11000</v>
      </c>
      <c r="G65" s="18"/>
      <c r="H65" s="76">
        <f t="shared" si="1"/>
        <v>0</v>
      </c>
      <c r="I65" s="77">
        <f t="shared" si="2"/>
        <v>0</v>
      </c>
    </row>
    <row r="66" spans="2:9" s="90" customFormat="1" ht="37.5">
      <c r="B66" s="71" t="s">
        <v>570</v>
      </c>
      <c r="C66" s="78" t="s">
        <v>571</v>
      </c>
      <c r="D66" s="107">
        <v>2</v>
      </c>
      <c r="E66" s="76">
        <v>5900</v>
      </c>
      <c r="F66" s="77">
        <f t="shared" si="0"/>
        <v>11800</v>
      </c>
      <c r="G66" s="18"/>
      <c r="H66" s="76">
        <f t="shared" si="1"/>
        <v>0</v>
      </c>
      <c r="I66" s="77">
        <f t="shared" si="2"/>
        <v>0</v>
      </c>
    </row>
    <row r="67" spans="2:9" s="90" customFormat="1">
      <c r="B67" s="71" t="s">
        <v>572</v>
      </c>
      <c r="C67" s="78" t="s">
        <v>573</v>
      </c>
      <c r="D67" s="107">
        <v>5</v>
      </c>
      <c r="E67" s="76">
        <v>6400</v>
      </c>
      <c r="F67" s="77">
        <f t="shared" si="0"/>
        <v>32000</v>
      </c>
      <c r="G67" s="18"/>
      <c r="H67" s="76">
        <f t="shared" si="1"/>
        <v>0</v>
      </c>
      <c r="I67" s="77">
        <f t="shared" si="2"/>
        <v>0</v>
      </c>
    </row>
    <row r="68" spans="2:9" s="90" customFormat="1" ht="56.25">
      <c r="B68" s="71" t="s">
        <v>574</v>
      </c>
      <c r="C68" s="78" t="s">
        <v>575</v>
      </c>
      <c r="D68" s="107">
        <v>2</v>
      </c>
      <c r="E68" s="76">
        <v>31900</v>
      </c>
      <c r="F68" s="77">
        <f t="shared" si="0"/>
        <v>63800</v>
      </c>
      <c r="G68" s="18"/>
      <c r="H68" s="76">
        <f t="shared" si="1"/>
        <v>0</v>
      </c>
      <c r="I68" s="77">
        <f t="shared" si="2"/>
        <v>0</v>
      </c>
    </row>
    <row r="69" spans="2:9" s="90" customFormat="1" ht="56.25">
      <c r="B69" s="71" t="s">
        <v>576</v>
      </c>
      <c r="C69" s="78" t="s">
        <v>577</v>
      </c>
      <c r="D69" s="107">
        <v>4</v>
      </c>
      <c r="E69" s="76">
        <v>7000</v>
      </c>
      <c r="F69" s="77">
        <f t="shared" si="0"/>
        <v>28000</v>
      </c>
      <c r="G69" s="18"/>
      <c r="H69" s="76">
        <f t="shared" si="1"/>
        <v>0</v>
      </c>
      <c r="I69" s="77">
        <f t="shared" si="2"/>
        <v>0</v>
      </c>
    </row>
    <row r="70" spans="2:9" s="90" customFormat="1" ht="56.25">
      <c r="B70" s="71" t="s">
        <v>579</v>
      </c>
      <c r="C70" s="78" t="s">
        <v>578</v>
      </c>
      <c r="D70" s="107">
        <v>2</v>
      </c>
      <c r="E70" s="76">
        <v>10000</v>
      </c>
      <c r="F70" s="77">
        <f t="shared" si="0"/>
        <v>20000</v>
      </c>
      <c r="G70" s="18"/>
      <c r="H70" s="76">
        <f t="shared" si="1"/>
        <v>0</v>
      </c>
      <c r="I70" s="77">
        <f t="shared" si="2"/>
        <v>0</v>
      </c>
    </row>
    <row r="71" spans="2:9" s="90" customFormat="1" ht="39.75" customHeight="1">
      <c r="B71" s="207" t="s">
        <v>309</v>
      </c>
      <c r="C71" s="207"/>
      <c r="D71" s="108"/>
      <c r="F71" s="82">
        <f>SUM(F8:F70)</f>
        <v>2517300</v>
      </c>
      <c r="H71" s="95"/>
      <c r="I71" s="82">
        <f>SUM(I8:I70)</f>
        <v>0</v>
      </c>
    </row>
    <row r="72" spans="2:9" s="90" customFormat="1" ht="312.75" customHeight="1">
      <c r="B72" s="215" t="s">
        <v>773</v>
      </c>
      <c r="C72" s="216"/>
      <c r="D72" s="216"/>
      <c r="H72" s="95"/>
    </row>
    <row r="73" spans="2:9" s="90" customFormat="1" ht="182.25" customHeight="1">
      <c r="B73" s="215" t="s">
        <v>774</v>
      </c>
      <c r="C73" s="216"/>
      <c r="D73" s="216"/>
      <c r="H73" s="95"/>
    </row>
  </sheetData>
  <sheetProtection algorithmName="SHA-512" hashValue="CZoYhnq+Sg+NY95HVjRvxugTeNkm3PW4EicHqdZ95jaXjQxYAh8q0ZDZEIAyrLDYhUQyCvSp2A32C7SKYi56+A==" saltValue="Ht5Q+O0H3tJTcbCWuZJ9ag==" spinCount="100000" sheet="1" objects="1" scenarios="1"/>
  <mergeCells count="7">
    <mergeCell ref="B72:D72"/>
    <mergeCell ref="B73:D73"/>
    <mergeCell ref="G6:I6"/>
    <mergeCell ref="B6:F6"/>
    <mergeCell ref="B3:D3"/>
    <mergeCell ref="B4:D4"/>
    <mergeCell ref="B71:C71"/>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EAD4E-2929-4E3C-A117-AE84D9D61C0E}">
  <sheetPr>
    <tabColor rgb="FFFFFF00"/>
  </sheetPr>
  <dimension ref="B3:J23"/>
  <sheetViews>
    <sheetView zoomScale="40" zoomScaleNormal="40" workbookViewId="0">
      <pane xSplit="4" ySplit="7" topLeftCell="E20" activePane="bottomRight" state="frozen"/>
      <selection activeCell="AM5" sqref="AM5:AR8"/>
      <selection pane="topRight" activeCell="AM5" sqref="AM5:AR8"/>
      <selection pane="bottomLeft" activeCell="AM5" sqref="AM5:AR8"/>
      <selection pane="bottomRight" activeCell="G10" sqref="G10:G21"/>
    </sheetView>
  </sheetViews>
  <sheetFormatPr baseColWidth="10" defaultColWidth="11.5" defaultRowHeight="18.75"/>
  <cols>
    <col min="1" max="1" width="4.125" style="89" customWidth="1"/>
    <col min="2" max="2" width="62.875" style="89" customWidth="1"/>
    <col min="3" max="3" width="73.5" style="89" customWidth="1"/>
    <col min="4" max="4" width="13" style="89" customWidth="1"/>
    <col min="5" max="9" width="30.75" style="89" customWidth="1"/>
    <col min="10" max="16384" width="11.5" style="89"/>
  </cols>
  <sheetData>
    <row r="3" spans="2:9" ht="23.25" customHeight="1">
      <c r="B3" s="209" t="s">
        <v>82</v>
      </c>
      <c r="C3" s="212"/>
      <c r="D3" s="212"/>
    </row>
    <row r="4" spans="2:9" ht="122.25" customHeight="1">
      <c r="B4" s="209" t="s">
        <v>836</v>
      </c>
      <c r="C4" s="209"/>
      <c r="D4" s="209"/>
    </row>
    <row r="5" spans="2:9" ht="25.35" customHeight="1">
      <c r="B5" s="90"/>
      <c r="C5" s="90"/>
      <c r="D5" s="106"/>
    </row>
    <row r="6" spans="2:9" s="90" customFormat="1" ht="44.25" customHeight="1">
      <c r="B6" s="205" t="s">
        <v>83</v>
      </c>
      <c r="C6" s="206"/>
      <c r="D6" s="206"/>
      <c r="E6" s="206"/>
      <c r="F6" s="219"/>
      <c r="G6" s="197" t="s">
        <v>806</v>
      </c>
      <c r="H6" s="198"/>
      <c r="I6" s="199"/>
    </row>
    <row r="7" spans="2:9" s="90" customFormat="1" ht="101.25" customHeight="1">
      <c r="B7" s="27" t="s">
        <v>134</v>
      </c>
      <c r="C7" s="27" t="s">
        <v>135</v>
      </c>
      <c r="D7" s="27" t="s">
        <v>12</v>
      </c>
      <c r="E7" s="69" t="s">
        <v>807</v>
      </c>
      <c r="F7" s="27" t="s">
        <v>830</v>
      </c>
      <c r="G7" s="27" t="s">
        <v>828</v>
      </c>
      <c r="H7" s="27" t="s">
        <v>16</v>
      </c>
      <c r="I7" s="27" t="s">
        <v>829</v>
      </c>
    </row>
    <row r="8" spans="2:9" s="90" customFormat="1" ht="39.75" customHeight="1"/>
    <row r="9" spans="2:9" s="90" customFormat="1" ht="231.75" customHeight="1">
      <c r="B9" s="197" t="s">
        <v>813</v>
      </c>
      <c r="C9" s="198"/>
      <c r="D9" s="199"/>
    </row>
    <row r="10" spans="2:9" s="90" customFormat="1" ht="117.75" customHeight="1">
      <c r="B10" s="71" t="s">
        <v>550</v>
      </c>
      <c r="C10" s="78" t="s">
        <v>202</v>
      </c>
      <c r="D10" s="107">
        <v>1</v>
      </c>
      <c r="E10" s="76">
        <v>18000</v>
      </c>
      <c r="F10" s="77">
        <f t="shared" ref="F10:F14" si="0">$D10*E10</f>
        <v>18000</v>
      </c>
      <c r="G10" s="18"/>
      <c r="H10" s="76">
        <f>ROUND(G10,0)</f>
        <v>0</v>
      </c>
      <c r="I10" s="77">
        <f>+H10*D10</f>
        <v>0</v>
      </c>
    </row>
    <row r="11" spans="2:9" s="90" customFormat="1" ht="36" customHeight="1">
      <c r="B11" s="71" t="s">
        <v>276</v>
      </c>
      <c r="C11" s="78" t="s">
        <v>277</v>
      </c>
      <c r="D11" s="107">
        <v>2</v>
      </c>
      <c r="E11" s="76">
        <v>3600</v>
      </c>
      <c r="F11" s="77">
        <f t="shared" si="0"/>
        <v>7200</v>
      </c>
      <c r="G11" s="18"/>
      <c r="H11" s="76">
        <f t="shared" ref="H11:H14" si="1">ROUND(G11,0)</f>
        <v>0</v>
      </c>
      <c r="I11" s="77">
        <f t="shared" ref="I11:I14" si="2">+H11*D11</f>
        <v>0</v>
      </c>
    </row>
    <row r="12" spans="2:9" s="90" customFormat="1" ht="102.75" customHeight="1">
      <c r="B12" s="71" t="s">
        <v>683</v>
      </c>
      <c r="C12" s="78" t="s">
        <v>278</v>
      </c>
      <c r="D12" s="107">
        <v>2</v>
      </c>
      <c r="E12" s="76">
        <v>19900</v>
      </c>
      <c r="F12" s="77">
        <f t="shared" si="0"/>
        <v>39800</v>
      </c>
      <c r="G12" s="18"/>
      <c r="H12" s="76">
        <f t="shared" si="1"/>
        <v>0</v>
      </c>
      <c r="I12" s="77">
        <f t="shared" si="2"/>
        <v>0</v>
      </c>
    </row>
    <row r="13" spans="2:9" s="90" customFormat="1" ht="77.25" customHeight="1">
      <c r="B13" s="71" t="s">
        <v>286</v>
      </c>
      <c r="C13" s="78" t="s">
        <v>287</v>
      </c>
      <c r="D13" s="107">
        <v>4</v>
      </c>
      <c r="E13" s="76">
        <v>7900</v>
      </c>
      <c r="F13" s="77">
        <f t="shared" si="0"/>
        <v>31600</v>
      </c>
      <c r="G13" s="18"/>
      <c r="H13" s="76">
        <f t="shared" si="1"/>
        <v>0</v>
      </c>
      <c r="I13" s="77">
        <f t="shared" si="2"/>
        <v>0</v>
      </c>
    </row>
    <row r="14" spans="2:9" s="90" customFormat="1" ht="155.25" customHeight="1">
      <c r="B14" s="71" t="s">
        <v>684</v>
      </c>
      <c r="C14" s="78" t="s">
        <v>288</v>
      </c>
      <c r="D14" s="107">
        <v>1</v>
      </c>
      <c r="E14" s="76">
        <v>6500</v>
      </c>
      <c r="F14" s="77">
        <f t="shared" si="0"/>
        <v>6500</v>
      </c>
      <c r="G14" s="18"/>
      <c r="H14" s="76">
        <f t="shared" si="1"/>
        <v>0</v>
      </c>
      <c r="I14" s="77">
        <f t="shared" si="2"/>
        <v>0</v>
      </c>
    </row>
    <row r="15" spans="2:9" s="90" customFormat="1" ht="36" customHeight="1">
      <c r="B15" s="197" t="s">
        <v>299</v>
      </c>
      <c r="C15" s="198"/>
      <c r="D15" s="110"/>
      <c r="G15" s="113"/>
      <c r="H15" s="95"/>
    </row>
    <row r="16" spans="2:9" s="90" customFormat="1" ht="160.5" customHeight="1">
      <c r="B16" s="71" t="s">
        <v>300</v>
      </c>
      <c r="C16" s="78" t="s">
        <v>301</v>
      </c>
      <c r="D16" s="107">
        <v>8</v>
      </c>
      <c r="E16" s="76">
        <v>8400</v>
      </c>
      <c r="F16" s="77">
        <f t="shared" ref="F16:F21" si="3">$D16*E16</f>
        <v>67200</v>
      </c>
      <c r="G16" s="18"/>
      <c r="H16" s="76">
        <f t="shared" ref="H16:H21" si="4">ROUND(G16,0)</f>
        <v>0</v>
      </c>
      <c r="I16" s="77">
        <f t="shared" ref="I16:I21" si="5">+H16*D16</f>
        <v>0</v>
      </c>
    </row>
    <row r="17" spans="2:10" s="90" customFormat="1" ht="105.75" customHeight="1">
      <c r="B17" s="71" t="s">
        <v>302</v>
      </c>
      <c r="C17" s="78" t="s">
        <v>685</v>
      </c>
      <c r="D17" s="107">
        <v>2</v>
      </c>
      <c r="E17" s="76">
        <v>119800</v>
      </c>
      <c r="F17" s="77">
        <f t="shared" si="3"/>
        <v>239600</v>
      </c>
      <c r="G17" s="18"/>
      <c r="H17" s="76">
        <f t="shared" si="4"/>
        <v>0</v>
      </c>
      <c r="I17" s="77">
        <f t="shared" si="5"/>
        <v>0</v>
      </c>
    </row>
    <row r="18" spans="2:10" s="90" customFormat="1" ht="66" customHeight="1">
      <c r="B18" s="71" t="s">
        <v>303</v>
      </c>
      <c r="C18" s="78" t="s">
        <v>304</v>
      </c>
      <c r="D18" s="107">
        <v>4</v>
      </c>
      <c r="E18" s="76">
        <v>39900</v>
      </c>
      <c r="F18" s="77">
        <f t="shared" si="3"/>
        <v>159600</v>
      </c>
      <c r="G18" s="18"/>
      <c r="H18" s="76">
        <f t="shared" si="4"/>
        <v>0</v>
      </c>
      <c r="I18" s="77">
        <f t="shared" si="5"/>
        <v>0</v>
      </c>
    </row>
    <row r="19" spans="2:10" s="90" customFormat="1" ht="66" customHeight="1">
      <c r="B19" s="71" t="s">
        <v>709</v>
      </c>
      <c r="C19" s="78" t="s">
        <v>753</v>
      </c>
      <c r="D19" s="111">
        <v>6</v>
      </c>
      <c r="E19" s="76">
        <v>36000</v>
      </c>
      <c r="F19" s="77">
        <f t="shared" ref="F19" si="6">$D19*E19</f>
        <v>216000</v>
      </c>
      <c r="G19" s="18"/>
      <c r="H19" s="76">
        <f t="shared" si="4"/>
        <v>0</v>
      </c>
      <c r="I19" s="77">
        <f t="shared" si="5"/>
        <v>0</v>
      </c>
    </row>
    <row r="20" spans="2:10" s="90" customFormat="1" ht="54" customHeight="1">
      <c r="B20" s="71" t="s">
        <v>305</v>
      </c>
      <c r="C20" s="78" t="s">
        <v>306</v>
      </c>
      <c r="D20" s="107">
        <v>12</v>
      </c>
      <c r="E20" s="76">
        <v>36000</v>
      </c>
      <c r="F20" s="77">
        <f t="shared" si="3"/>
        <v>432000</v>
      </c>
      <c r="G20" s="18"/>
      <c r="H20" s="76">
        <f t="shared" si="4"/>
        <v>0</v>
      </c>
      <c r="I20" s="77">
        <f t="shared" si="5"/>
        <v>0</v>
      </c>
    </row>
    <row r="21" spans="2:10" s="90" customFormat="1" ht="147" customHeight="1">
      <c r="B21" s="71" t="s">
        <v>307</v>
      </c>
      <c r="C21" s="78" t="s">
        <v>308</v>
      </c>
      <c r="D21" s="107">
        <v>10</v>
      </c>
      <c r="E21" s="76">
        <v>24800</v>
      </c>
      <c r="F21" s="77">
        <f t="shared" si="3"/>
        <v>248000</v>
      </c>
      <c r="G21" s="18"/>
      <c r="H21" s="76">
        <f t="shared" si="4"/>
        <v>0</v>
      </c>
      <c r="I21" s="77">
        <f t="shared" si="5"/>
        <v>0</v>
      </c>
    </row>
    <row r="22" spans="2:10" ht="58.5" customHeight="1">
      <c r="E22" s="98"/>
      <c r="F22" s="82">
        <f>SUM(F10:F21)</f>
        <v>1465500</v>
      </c>
      <c r="G22" s="112"/>
      <c r="H22" s="95"/>
      <c r="I22" s="82">
        <f>SUM(I10:I21)</f>
        <v>0</v>
      </c>
      <c r="J22" s="10"/>
    </row>
    <row r="23" spans="2:10" ht="254.25" customHeight="1">
      <c r="B23" s="204" t="s">
        <v>756</v>
      </c>
      <c r="C23" s="204"/>
      <c r="D23" s="204"/>
      <c r="H23" s="95"/>
    </row>
  </sheetData>
  <sheetProtection algorithmName="SHA-512" hashValue="y4NEfNDUkXb4vGUylR6iAlyZgXrEkPaR68nWxkOLEwY7TFC/xheWO5ocml+obo4ZmCec3CBcaoTfNcr4V+2/Wg==" saltValue="J2XlnYT06nUAoViajVue8g==" spinCount="100000" sheet="1" objects="1" scenarios="1"/>
  <mergeCells count="7">
    <mergeCell ref="B15:C15"/>
    <mergeCell ref="B23:D23"/>
    <mergeCell ref="G6:I6"/>
    <mergeCell ref="B6:F6"/>
    <mergeCell ref="B3:D3"/>
    <mergeCell ref="B4:D4"/>
    <mergeCell ref="B9:D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F32D6-1CA9-401A-B496-2EF73C65656F}">
  <sheetPr>
    <tabColor rgb="FFFFFF00"/>
  </sheetPr>
  <dimension ref="B3:I46"/>
  <sheetViews>
    <sheetView topLeftCell="A4" zoomScale="40" zoomScaleNormal="40" workbookViewId="0">
      <pane xSplit="4" ySplit="4" topLeftCell="E36" activePane="bottomRight" state="frozen"/>
      <selection activeCell="AK14" sqref="AK14"/>
      <selection pane="topRight" activeCell="AK14" sqref="AK14"/>
      <selection pane="bottomLeft" activeCell="AK14" sqref="AK14"/>
      <selection pane="bottomRight" activeCell="G37" sqref="G37"/>
    </sheetView>
  </sheetViews>
  <sheetFormatPr baseColWidth="10" defaultColWidth="11.5" defaultRowHeight="18.75"/>
  <cols>
    <col min="1" max="1" width="4.125" style="89" customWidth="1"/>
    <col min="2" max="2" width="48.125" style="89" customWidth="1"/>
    <col min="3" max="3" width="103.125" style="89" customWidth="1"/>
    <col min="4" max="4" width="13" style="89" customWidth="1"/>
    <col min="5" max="9" width="31" style="89" customWidth="1"/>
    <col min="10" max="16384" width="11.5" style="89"/>
  </cols>
  <sheetData>
    <row r="3" spans="2:9" ht="46.35" customHeight="1">
      <c r="B3" s="209" t="s">
        <v>82</v>
      </c>
      <c r="C3" s="212"/>
      <c r="D3" s="212"/>
    </row>
    <row r="4" spans="2:9" ht="25.35" customHeight="1">
      <c r="B4" s="209" t="s">
        <v>837</v>
      </c>
      <c r="C4" s="209"/>
      <c r="D4" s="209"/>
    </row>
    <row r="5" spans="2:9" ht="89.25" customHeight="1">
      <c r="B5" s="106"/>
      <c r="C5" s="106"/>
      <c r="D5" s="106"/>
    </row>
    <row r="6" spans="2:9" s="90" customFormat="1" ht="69.75" customHeight="1">
      <c r="B6" s="207" t="s">
        <v>310</v>
      </c>
      <c r="C6" s="207"/>
      <c r="D6" s="207"/>
      <c r="E6" s="207"/>
      <c r="F6" s="207"/>
      <c r="G6" s="197" t="s">
        <v>806</v>
      </c>
      <c r="H6" s="198"/>
      <c r="I6" s="199"/>
    </row>
    <row r="7" spans="2:9" s="90" customFormat="1" ht="103.5" customHeight="1">
      <c r="B7" s="27" t="s">
        <v>134</v>
      </c>
      <c r="C7" s="27" t="s">
        <v>135</v>
      </c>
      <c r="D7" s="27" t="s">
        <v>12</v>
      </c>
      <c r="E7" s="69" t="s">
        <v>807</v>
      </c>
      <c r="F7" s="27" t="s">
        <v>830</v>
      </c>
      <c r="G7" s="27" t="s">
        <v>828</v>
      </c>
      <c r="H7" s="27" t="s">
        <v>16</v>
      </c>
      <c r="I7" s="27" t="s">
        <v>829</v>
      </c>
    </row>
    <row r="8" spans="2:9" s="90" customFormat="1" ht="221.25" customHeight="1">
      <c r="B8" s="71" t="s">
        <v>691</v>
      </c>
      <c r="C8" s="71" t="s">
        <v>311</v>
      </c>
      <c r="D8" s="73">
        <v>5</v>
      </c>
      <c r="E8" s="76">
        <v>7500</v>
      </c>
      <c r="F8" s="77">
        <f t="shared" ref="F8:F44" si="0">$D8*E8</f>
        <v>37500</v>
      </c>
      <c r="G8" s="18"/>
      <c r="H8" s="76">
        <f>ROUND(G8,0)</f>
        <v>0</v>
      </c>
      <c r="I8" s="77">
        <f>+H8*D8</f>
        <v>0</v>
      </c>
    </row>
    <row r="9" spans="2:9" s="90" customFormat="1" ht="97.35" customHeight="1">
      <c r="B9" s="71" t="s">
        <v>312</v>
      </c>
      <c r="C9" s="71" t="s">
        <v>581</v>
      </c>
      <c r="D9" s="73">
        <v>2</v>
      </c>
      <c r="E9" s="76">
        <v>19000</v>
      </c>
      <c r="F9" s="77">
        <f t="shared" si="0"/>
        <v>38000</v>
      </c>
      <c r="G9" s="18"/>
      <c r="H9" s="76">
        <f t="shared" ref="H9:H44" si="1">ROUND(G9,0)</f>
        <v>0</v>
      </c>
      <c r="I9" s="77">
        <f t="shared" ref="I9:I44" si="2">+H9*D9</f>
        <v>0</v>
      </c>
    </row>
    <row r="10" spans="2:9" s="90" customFormat="1" ht="204.75" customHeight="1">
      <c r="B10" s="71" t="s">
        <v>692</v>
      </c>
      <c r="C10" s="71" t="s">
        <v>582</v>
      </c>
      <c r="D10" s="73">
        <v>5</v>
      </c>
      <c r="E10" s="76">
        <v>12900</v>
      </c>
      <c r="F10" s="77">
        <f t="shared" si="0"/>
        <v>64500</v>
      </c>
      <c r="G10" s="18"/>
      <c r="H10" s="76">
        <f t="shared" si="1"/>
        <v>0</v>
      </c>
      <c r="I10" s="77">
        <f t="shared" si="2"/>
        <v>0</v>
      </c>
    </row>
    <row r="11" spans="2:9" s="90" customFormat="1" ht="204.75" customHeight="1">
      <c r="B11" s="71" t="s">
        <v>693</v>
      </c>
      <c r="C11" s="71" t="s">
        <v>583</v>
      </c>
      <c r="D11" s="73">
        <v>5</v>
      </c>
      <c r="E11" s="76">
        <v>29900</v>
      </c>
      <c r="F11" s="77">
        <f t="shared" si="0"/>
        <v>149500</v>
      </c>
      <c r="G11" s="18"/>
      <c r="H11" s="76">
        <f t="shared" si="1"/>
        <v>0</v>
      </c>
      <c r="I11" s="77">
        <f t="shared" si="2"/>
        <v>0</v>
      </c>
    </row>
    <row r="12" spans="2:9" s="90" customFormat="1" ht="97.35" customHeight="1">
      <c r="B12" s="71" t="s">
        <v>316</v>
      </c>
      <c r="C12" s="78" t="s">
        <v>317</v>
      </c>
      <c r="D12" s="73">
        <v>3</v>
      </c>
      <c r="E12" s="76">
        <v>5900</v>
      </c>
      <c r="F12" s="77">
        <f t="shared" si="0"/>
        <v>17700</v>
      </c>
      <c r="G12" s="18"/>
      <c r="H12" s="76">
        <f t="shared" si="1"/>
        <v>0</v>
      </c>
      <c r="I12" s="77">
        <f t="shared" si="2"/>
        <v>0</v>
      </c>
    </row>
    <row r="13" spans="2:9" s="90" customFormat="1" ht="65.25" customHeight="1">
      <c r="B13" s="71" t="s">
        <v>318</v>
      </c>
      <c r="C13" s="78" t="s">
        <v>319</v>
      </c>
      <c r="D13" s="73">
        <v>4</v>
      </c>
      <c r="E13" s="76">
        <v>25900</v>
      </c>
      <c r="F13" s="77">
        <f t="shared" si="0"/>
        <v>103600</v>
      </c>
      <c r="G13" s="18"/>
      <c r="H13" s="76">
        <f t="shared" si="1"/>
        <v>0</v>
      </c>
      <c r="I13" s="77">
        <f t="shared" si="2"/>
        <v>0</v>
      </c>
    </row>
    <row r="14" spans="2:9" s="90" customFormat="1" ht="117.75" customHeight="1">
      <c r="B14" s="71" t="s">
        <v>320</v>
      </c>
      <c r="C14" s="78" t="s">
        <v>604</v>
      </c>
      <c r="D14" s="73">
        <v>3</v>
      </c>
      <c r="E14" s="76">
        <v>19900</v>
      </c>
      <c r="F14" s="77">
        <f t="shared" si="0"/>
        <v>59700</v>
      </c>
      <c r="G14" s="18"/>
      <c r="H14" s="76">
        <f t="shared" si="1"/>
        <v>0</v>
      </c>
      <c r="I14" s="77">
        <f t="shared" si="2"/>
        <v>0</v>
      </c>
    </row>
    <row r="15" spans="2:9" s="90" customFormat="1" ht="65.25" customHeight="1">
      <c r="B15" s="71" t="s">
        <v>321</v>
      </c>
      <c r="C15" s="78" t="s">
        <v>322</v>
      </c>
      <c r="D15" s="73">
        <v>6</v>
      </c>
      <c r="E15" s="76">
        <v>3400</v>
      </c>
      <c r="F15" s="77">
        <f t="shared" si="0"/>
        <v>20400</v>
      </c>
      <c r="G15" s="18"/>
      <c r="H15" s="76">
        <f t="shared" si="1"/>
        <v>0</v>
      </c>
      <c r="I15" s="77">
        <f t="shared" si="2"/>
        <v>0</v>
      </c>
    </row>
    <row r="16" spans="2:9" s="90" customFormat="1" ht="65.25" customHeight="1">
      <c r="B16" s="71" t="s">
        <v>323</v>
      </c>
      <c r="C16" s="78" t="s">
        <v>324</v>
      </c>
      <c r="D16" s="73">
        <v>2</v>
      </c>
      <c r="E16" s="76">
        <v>2800</v>
      </c>
      <c r="F16" s="77">
        <f t="shared" si="0"/>
        <v>5600</v>
      </c>
      <c r="G16" s="18"/>
      <c r="H16" s="76">
        <f t="shared" si="1"/>
        <v>0</v>
      </c>
      <c r="I16" s="77">
        <f t="shared" si="2"/>
        <v>0</v>
      </c>
    </row>
    <row r="17" spans="2:9" s="90" customFormat="1" ht="75" customHeight="1">
      <c r="B17" s="71" t="s">
        <v>325</v>
      </c>
      <c r="C17" s="78" t="s">
        <v>584</v>
      </c>
      <c r="D17" s="73">
        <v>8</v>
      </c>
      <c r="E17" s="76">
        <v>5900</v>
      </c>
      <c r="F17" s="77">
        <f t="shared" si="0"/>
        <v>47200</v>
      </c>
      <c r="G17" s="18"/>
      <c r="H17" s="76">
        <f t="shared" si="1"/>
        <v>0</v>
      </c>
      <c r="I17" s="77">
        <f t="shared" si="2"/>
        <v>0</v>
      </c>
    </row>
    <row r="18" spans="2:9" s="90" customFormat="1" ht="90.75" customHeight="1">
      <c r="B18" s="71" t="s">
        <v>326</v>
      </c>
      <c r="C18" s="78" t="s">
        <v>667</v>
      </c>
      <c r="D18" s="73">
        <v>3</v>
      </c>
      <c r="E18" s="76">
        <v>1000</v>
      </c>
      <c r="F18" s="77">
        <f t="shared" si="0"/>
        <v>3000</v>
      </c>
      <c r="G18" s="18"/>
      <c r="H18" s="76">
        <f t="shared" si="1"/>
        <v>0</v>
      </c>
      <c r="I18" s="77">
        <f t="shared" si="2"/>
        <v>0</v>
      </c>
    </row>
    <row r="19" spans="2:9" s="90" customFormat="1" ht="78" customHeight="1">
      <c r="B19" s="71" t="s">
        <v>327</v>
      </c>
      <c r="C19" s="78" t="s">
        <v>585</v>
      </c>
      <c r="D19" s="73">
        <v>8</v>
      </c>
      <c r="E19" s="76">
        <v>6400</v>
      </c>
      <c r="F19" s="77">
        <f t="shared" si="0"/>
        <v>51200</v>
      </c>
      <c r="G19" s="18"/>
      <c r="H19" s="76">
        <f t="shared" si="1"/>
        <v>0</v>
      </c>
      <c r="I19" s="77">
        <f t="shared" si="2"/>
        <v>0</v>
      </c>
    </row>
    <row r="20" spans="2:9" s="90" customFormat="1" ht="78" customHeight="1">
      <c r="B20" s="71" t="s">
        <v>328</v>
      </c>
      <c r="C20" s="78" t="s">
        <v>329</v>
      </c>
      <c r="D20" s="73">
        <v>7</v>
      </c>
      <c r="E20" s="76">
        <v>1900</v>
      </c>
      <c r="F20" s="77">
        <f t="shared" si="0"/>
        <v>13300</v>
      </c>
      <c r="G20" s="18"/>
      <c r="H20" s="76">
        <f t="shared" si="1"/>
        <v>0</v>
      </c>
      <c r="I20" s="77">
        <f t="shared" si="2"/>
        <v>0</v>
      </c>
    </row>
    <row r="21" spans="2:9" s="90" customFormat="1" ht="78" customHeight="1">
      <c r="B21" s="71" t="s">
        <v>330</v>
      </c>
      <c r="C21" s="78" t="s">
        <v>586</v>
      </c>
      <c r="D21" s="73">
        <v>3</v>
      </c>
      <c r="E21" s="76">
        <v>6400</v>
      </c>
      <c r="F21" s="77">
        <f t="shared" si="0"/>
        <v>19200</v>
      </c>
      <c r="G21" s="18"/>
      <c r="H21" s="76">
        <f t="shared" si="1"/>
        <v>0</v>
      </c>
      <c r="I21" s="77">
        <f t="shared" si="2"/>
        <v>0</v>
      </c>
    </row>
    <row r="22" spans="2:9" s="90" customFormat="1" ht="97.35" customHeight="1">
      <c r="B22" s="71" t="s">
        <v>331</v>
      </c>
      <c r="C22" s="78" t="s">
        <v>332</v>
      </c>
      <c r="D22" s="73">
        <v>1</v>
      </c>
      <c r="E22" s="76">
        <v>30600</v>
      </c>
      <c r="F22" s="77">
        <f t="shared" si="0"/>
        <v>30600</v>
      </c>
      <c r="G22" s="18"/>
      <c r="H22" s="76">
        <f t="shared" si="1"/>
        <v>0</v>
      </c>
      <c r="I22" s="77">
        <f t="shared" si="2"/>
        <v>0</v>
      </c>
    </row>
    <row r="23" spans="2:9" s="90" customFormat="1" ht="120.75" customHeight="1">
      <c r="B23" s="71" t="s">
        <v>333</v>
      </c>
      <c r="C23" s="78" t="s">
        <v>587</v>
      </c>
      <c r="D23" s="73">
        <v>1</v>
      </c>
      <c r="E23" s="76">
        <v>50600</v>
      </c>
      <c r="F23" s="77">
        <f t="shared" si="0"/>
        <v>50600</v>
      </c>
      <c r="G23" s="18"/>
      <c r="H23" s="76">
        <f t="shared" si="1"/>
        <v>0</v>
      </c>
      <c r="I23" s="77">
        <f t="shared" si="2"/>
        <v>0</v>
      </c>
    </row>
    <row r="24" spans="2:9" s="90" customFormat="1" ht="97.35" customHeight="1">
      <c r="B24" s="71" t="s">
        <v>334</v>
      </c>
      <c r="C24" s="78" t="s">
        <v>335</v>
      </c>
      <c r="D24" s="73">
        <v>3</v>
      </c>
      <c r="E24" s="76">
        <v>8300</v>
      </c>
      <c r="F24" s="77">
        <f t="shared" si="0"/>
        <v>24900</v>
      </c>
      <c r="G24" s="18"/>
      <c r="H24" s="76">
        <f t="shared" si="1"/>
        <v>0</v>
      </c>
      <c r="I24" s="77">
        <f t="shared" si="2"/>
        <v>0</v>
      </c>
    </row>
    <row r="25" spans="2:9" s="90" customFormat="1" ht="97.35" customHeight="1">
      <c r="B25" s="71" t="s">
        <v>336</v>
      </c>
      <c r="C25" s="78" t="s">
        <v>337</v>
      </c>
      <c r="D25" s="73">
        <v>3</v>
      </c>
      <c r="E25" s="76">
        <v>6500</v>
      </c>
      <c r="F25" s="77">
        <f t="shared" si="0"/>
        <v>19500</v>
      </c>
      <c r="G25" s="18"/>
      <c r="H25" s="76">
        <f t="shared" si="1"/>
        <v>0</v>
      </c>
      <c r="I25" s="77">
        <f t="shared" si="2"/>
        <v>0</v>
      </c>
    </row>
    <row r="26" spans="2:9" s="90" customFormat="1" ht="97.35" customHeight="1">
      <c r="B26" s="71" t="s">
        <v>588</v>
      </c>
      <c r="C26" s="114" t="s">
        <v>338</v>
      </c>
      <c r="D26" s="73">
        <v>5</v>
      </c>
      <c r="E26" s="76">
        <v>4000</v>
      </c>
      <c r="F26" s="77">
        <f t="shared" si="0"/>
        <v>20000</v>
      </c>
      <c r="G26" s="18"/>
      <c r="H26" s="76">
        <f t="shared" si="1"/>
        <v>0</v>
      </c>
      <c r="I26" s="77">
        <f t="shared" si="2"/>
        <v>0</v>
      </c>
    </row>
    <row r="27" spans="2:9" s="90" customFormat="1" ht="97.35" customHeight="1">
      <c r="B27" s="71" t="s">
        <v>589</v>
      </c>
      <c r="C27" s="114" t="s">
        <v>339</v>
      </c>
      <c r="D27" s="73">
        <v>10</v>
      </c>
      <c r="E27" s="76">
        <v>1700</v>
      </c>
      <c r="F27" s="77">
        <f t="shared" si="0"/>
        <v>17000</v>
      </c>
      <c r="G27" s="18"/>
      <c r="H27" s="76">
        <f t="shared" si="1"/>
        <v>0</v>
      </c>
      <c r="I27" s="77">
        <f t="shared" si="2"/>
        <v>0</v>
      </c>
    </row>
    <row r="28" spans="2:9" s="90" customFormat="1" ht="97.35" customHeight="1">
      <c r="B28" s="71" t="s">
        <v>340</v>
      </c>
      <c r="C28" s="78" t="s">
        <v>341</v>
      </c>
      <c r="D28" s="73">
        <v>3</v>
      </c>
      <c r="E28" s="76">
        <v>13700</v>
      </c>
      <c r="F28" s="77">
        <f t="shared" si="0"/>
        <v>41100</v>
      </c>
      <c r="G28" s="18"/>
      <c r="H28" s="76">
        <f t="shared" si="1"/>
        <v>0</v>
      </c>
      <c r="I28" s="77">
        <f t="shared" si="2"/>
        <v>0</v>
      </c>
    </row>
    <row r="29" spans="2:9" s="90" customFormat="1" ht="97.35" customHeight="1">
      <c r="B29" s="71" t="s">
        <v>342</v>
      </c>
      <c r="C29" s="78" t="s">
        <v>343</v>
      </c>
      <c r="D29" s="73">
        <v>1</v>
      </c>
      <c r="E29" s="76">
        <v>46700</v>
      </c>
      <c r="F29" s="77">
        <f t="shared" si="0"/>
        <v>46700</v>
      </c>
      <c r="G29" s="18"/>
      <c r="H29" s="76">
        <f t="shared" si="1"/>
        <v>0</v>
      </c>
      <c r="I29" s="77">
        <f t="shared" si="2"/>
        <v>0</v>
      </c>
    </row>
    <row r="30" spans="2:9" s="90" customFormat="1" ht="97.35" customHeight="1">
      <c r="B30" s="71" t="s">
        <v>344</v>
      </c>
      <c r="C30" s="78" t="s">
        <v>345</v>
      </c>
      <c r="D30" s="73">
        <v>3</v>
      </c>
      <c r="E30" s="76">
        <v>15900</v>
      </c>
      <c r="F30" s="77">
        <f t="shared" si="0"/>
        <v>47700</v>
      </c>
      <c r="G30" s="18"/>
      <c r="H30" s="76">
        <f t="shared" si="1"/>
        <v>0</v>
      </c>
      <c r="I30" s="77">
        <f t="shared" si="2"/>
        <v>0</v>
      </c>
    </row>
    <row r="31" spans="2:9" s="90" customFormat="1" ht="180.75" customHeight="1">
      <c r="B31" s="71" t="s">
        <v>346</v>
      </c>
      <c r="C31" s="78" t="s">
        <v>668</v>
      </c>
      <c r="D31" s="73">
        <v>1</v>
      </c>
      <c r="E31" s="76">
        <v>17900</v>
      </c>
      <c r="F31" s="77">
        <f t="shared" si="0"/>
        <v>17900</v>
      </c>
      <c r="G31" s="18"/>
      <c r="H31" s="76">
        <f t="shared" si="1"/>
        <v>0</v>
      </c>
      <c r="I31" s="77">
        <f t="shared" si="2"/>
        <v>0</v>
      </c>
    </row>
    <row r="32" spans="2:9" s="90" customFormat="1" ht="97.35" customHeight="1">
      <c r="B32" s="71" t="s">
        <v>347</v>
      </c>
      <c r="C32" s="78" t="s">
        <v>348</v>
      </c>
      <c r="D32" s="73">
        <v>2</v>
      </c>
      <c r="E32" s="76">
        <v>17900</v>
      </c>
      <c r="F32" s="77">
        <f t="shared" si="0"/>
        <v>35800</v>
      </c>
      <c r="G32" s="18"/>
      <c r="H32" s="76">
        <f t="shared" si="1"/>
        <v>0</v>
      </c>
      <c r="I32" s="77">
        <f t="shared" si="2"/>
        <v>0</v>
      </c>
    </row>
    <row r="33" spans="2:9" s="90" customFormat="1" ht="97.35" customHeight="1">
      <c r="B33" s="71" t="s">
        <v>349</v>
      </c>
      <c r="C33" s="78" t="s">
        <v>350</v>
      </c>
      <c r="D33" s="73">
        <v>1</v>
      </c>
      <c r="E33" s="76">
        <v>48900</v>
      </c>
      <c r="F33" s="77">
        <f t="shared" si="0"/>
        <v>48900</v>
      </c>
      <c r="G33" s="18"/>
      <c r="H33" s="76">
        <f t="shared" si="1"/>
        <v>0</v>
      </c>
      <c r="I33" s="77">
        <f t="shared" si="2"/>
        <v>0</v>
      </c>
    </row>
    <row r="34" spans="2:9" s="90" customFormat="1" ht="128.25" customHeight="1">
      <c r="B34" s="71" t="s">
        <v>351</v>
      </c>
      <c r="C34" s="78" t="s">
        <v>352</v>
      </c>
      <c r="D34" s="73">
        <v>2</v>
      </c>
      <c r="E34" s="76">
        <v>14200</v>
      </c>
      <c r="F34" s="77">
        <f t="shared" si="0"/>
        <v>28400</v>
      </c>
      <c r="G34" s="18"/>
      <c r="H34" s="76">
        <f t="shared" si="1"/>
        <v>0</v>
      </c>
      <c r="I34" s="77">
        <f t="shared" si="2"/>
        <v>0</v>
      </c>
    </row>
    <row r="35" spans="2:9" s="90" customFormat="1" ht="97.35" customHeight="1">
      <c r="B35" s="71" t="s">
        <v>353</v>
      </c>
      <c r="C35" s="78" t="s">
        <v>354</v>
      </c>
      <c r="D35" s="73">
        <v>1</v>
      </c>
      <c r="E35" s="76">
        <v>126900</v>
      </c>
      <c r="F35" s="77">
        <f t="shared" si="0"/>
        <v>126900</v>
      </c>
      <c r="G35" s="18"/>
      <c r="H35" s="76">
        <f t="shared" si="1"/>
        <v>0</v>
      </c>
      <c r="I35" s="77">
        <f t="shared" si="2"/>
        <v>0</v>
      </c>
    </row>
    <row r="36" spans="2:9" s="90" customFormat="1" ht="97.35" customHeight="1">
      <c r="B36" s="71" t="s">
        <v>484</v>
      </c>
      <c r="C36" s="72" t="s">
        <v>497</v>
      </c>
      <c r="D36" s="73">
        <v>3</v>
      </c>
      <c r="E36" s="76">
        <v>3100</v>
      </c>
      <c r="F36" s="77">
        <f t="shared" si="0"/>
        <v>9300</v>
      </c>
      <c r="G36" s="18"/>
      <c r="H36" s="76">
        <f t="shared" si="1"/>
        <v>0</v>
      </c>
      <c r="I36" s="77">
        <f t="shared" si="2"/>
        <v>0</v>
      </c>
    </row>
    <row r="37" spans="2:9" s="90" customFormat="1" ht="97.35" customHeight="1">
      <c r="B37" s="71" t="s">
        <v>555</v>
      </c>
      <c r="C37" s="78" t="s">
        <v>554</v>
      </c>
      <c r="D37" s="73">
        <v>2</v>
      </c>
      <c r="E37" s="76">
        <v>25300</v>
      </c>
      <c r="F37" s="77">
        <f t="shared" si="0"/>
        <v>50600</v>
      </c>
      <c r="G37" s="18"/>
      <c r="H37" s="76">
        <f t="shared" si="1"/>
        <v>0</v>
      </c>
      <c r="I37" s="77">
        <f t="shared" si="2"/>
        <v>0</v>
      </c>
    </row>
    <row r="38" spans="2:9" s="90" customFormat="1" ht="97.35" customHeight="1">
      <c r="B38" s="71" t="s">
        <v>355</v>
      </c>
      <c r="C38" s="78" t="s">
        <v>356</v>
      </c>
      <c r="D38" s="73">
        <v>1</v>
      </c>
      <c r="E38" s="76">
        <v>56500</v>
      </c>
      <c r="F38" s="77">
        <f t="shared" si="0"/>
        <v>56500</v>
      </c>
      <c r="G38" s="18"/>
      <c r="H38" s="76">
        <f t="shared" si="1"/>
        <v>0</v>
      </c>
      <c r="I38" s="77">
        <f t="shared" si="2"/>
        <v>0</v>
      </c>
    </row>
    <row r="39" spans="2:9" s="90" customFormat="1" ht="97.35" customHeight="1">
      <c r="B39" s="71" t="s">
        <v>546</v>
      </c>
      <c r="C39" s="78" t="s">
        <v>357</v>
      </c>
      <c r="D39" s="73">
        <v>3</v>
      </c>
      <c r="E39" s="76">
        <v>12600</v>
      </c>
      <c r="F39" s="77">
        <f t="shared" si="0"/>
        <v>37800</v>
      </c>
      <c r="G39" s="18"/>
      <c r="H39" s="76">
        <f t="shared" si="1"/>
        <v>0</v>
      </c>
      <c r="I39" s="77">
        <f t="shared" si="2"/>
        <v>0</v>
      </c>
    </row>
    <row r="40" spans="2:9" s="90" customFormat="1" ht="97.35" customHeight="1">
      <c r="B40" s="71" t="s">
        <v>358</v>
      </c>
      <c r="C40" s="78" t="s">
        <v>359</v>
      </c>
      <c r="D40" s="73">
        <v>2</v>
      </c>
      <c r="E40" s="76">
        <v>14900</v>
      </c>
      <c r="F40" s="77">
        <f t="shared" si="0"/>
        <v>29800</v>
      </c>
      <c r="G40" s="18"/>
      <c r="H40" s="76">
        <f t="shared" si="1"/>
        <v>0</v>
      </c>
      <c r="I40" s="77">
        <f t="shared" si="2"/>
        <v>0</v>
      </c>
    </row>
    <row r="41" spans="2:9" s="90" customFormat="1" ht="97.35" customHeight="1">
      <c r="B41" s="71" t="s">
        <v>507</v>
      </c>
      <c r="C41" s="78" t="s">
        <v>360</v>
      </c>
      <c r="D41" s="73">
        <v>2</v>
      </c>
      <c r="E41" s="76">
        <v>20300</v>
      </c>
      <c r="F41" s="77">
        <f t="shared" si="0"/>
        <v>40600</v>
      </c>
      <c r="G41" s="18"/>
      <c r="H41" s="76">
        <f t="shared" si="1"/>
        <v>0</v>
      </c>
      <c r="I41" s="77">
        <f t="shared" si="2"/>
        <v>0</v>
      </c>
    </row>
    <row r="42" spans="2:9" s="90" customFormat="1" ht="97.35" customHeight="1">
      <c r="B42" s="71" t="s">
        <v>502</v>
      </c>
      <c r="C42" s="78" t="s">
        <v>504</v>
      </c>
      <c r="D42" s="73">
        <v>2</v>
      </c>
      <c r="E42" s="76">
        <v>14200</v>
      </c>
      <c r="F42" s="77">
        <f t="shared" si="0"/>
        <v>28400</v>
      </c>
      <c r="G42" s="18"/>
      <c r="H42" s="76">
        <f t="shared" si="1"/>
        <v>0</v>
      </c>
      <c r="I42" s="77">
        <f t="shared" si="2"/>
        <v>0</v>
      </c>
    </row>
    <row r="43" spans="2:9" s="90" customFormat="1" ht="130.5" customHeight="1">
      <c r="B43" s="71" t="s">
        <v>361</v>
      </c>
      <c r="C43" s="78" t="s">
        <v>505</v>
      </c>
      <c r="D43" s="73">
        <v>1</v>
      </c>
      <c r="E43" s="76">
        <v>28600</v>
      </c>
      <c r="F43" s="77">
        <f t="shared" si="0"/>
        <v>28600</v>
      </c>
      <c r="G43" s="18"/>
      <c r="H43" s="76">
        <f t="shared" si="1"/>
        <v>0</v>
      </c>
      <c r="I43" s="77">
        <f t="shared" si="2"/>
        <v>0</v>
      </c>
    </row>
    <row r="44" spans="2:9" s="90" customFormat="1" ht="130.5" customHeight="1">
      <c r="B44" s="71" t="s">
        <v>326</v>
      </c>
      <c r="C44" s="114" t="s">
        <v>605</v>
      </c>
      <c r="D44" s="73">
        <v>3</v>
      </c>
      <c r="E44" s="76">
        <v>2000</v>
      </c>
      <c r="F44" s="77">
        <f t="shared" si="0"/>
        <v>6000</v>
      </c>
      <c r="G44" s="18"/>
      <c r="H44" s="76">
        <f t="shared" si="1"/>
        <v>0</v>
      </c>
      <c r="I44" s="77">
        <f t="shared" si="2"/>
        <v>0</v>
      </c>
    </row>
    <row r="45" spans="2:9" s="90" customFormat="1" ht="39.75" customHeight="1">
      <c r="B45" s="207" t="s">
        <v>362</v>
      </c>
      <c r="C45" s="208"/>
      <c r="D45" s="93"/>
      <c r="F45" s="82">
        <f>SUM(F8:F44)</f>
        <v>1474000</v>
      </c>
      <c r="H45" s="95"/>
      <c r="I45" s="82">
        <f>SUM(I8:I44)</f>
        <v>0</v>
      </c>
    </row>
    <row r="46" spans="2:9" s="90" customFormat="1" ht="282" customHeight="1">
      <c r="B46" s="220" t="s">
        <v>669</v>
      </c>
      <c r="C46" s="220"/>
      <c r="D46" s="220"/>
      <c r="H46" s="95"/>
    </row>
  </sheetData>
  <sheetProtection algorithmName="SHA-512" hashValue="oXCF9EoZpyIBN8gxjiMshzB2EB+S5J24i5XuOZ3PvK1mLL1XgojsLdCM7mleJZmLwvBjeV1k4DaPzkSYiA32/g==" saltValue="QYJLHtLIQXku2g1mN7CCpA==" spinCount="100000" sheet="1" objects="1" scenarios="1"/>
  <mergeCells count="6">
    <mergeCell ref="B46:D46"/>
    <mergeCell ref="G6:I6"/>
    <mergeCell ref="B6:F6"/>
    <mergeCell ref="B3:D3"/>
    <mergeCell ref="B4:D4"/>
    <mergeCell ref="B45:C45"/>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74B27-6942-463F-A248-B09878348CB5}">
  <sheetPr>
    <tabColor rgb="FFFFFF00"/>
  </sheetPr>
  <dimension ref="B3:I14"/>
  <sheetViews>
    <sheetView topLeftCell="A4" zoomScale="50" zoomScaleNormal="50" workbookViewId="0">
      <pane xSplit="4" ySplit="4" topLeftCell="G8" activePane="bottomRight" state="frozen"/>
      <selection activeCell="AK14" sqref="AK14"/>
      <selection pane="topRight" activeCell="AK14" sqref="AK14"/>
      <selection pane="bottomLeft" activeCell="AK14" sqref="AK14"/>
      <selection pane="bottomRight" activeCell="G9" sqref="G9"/>
    </sheetView>
  </sheetViews>
  <sheetFormatPr baseColWidth="10" defaultColWidth="11.5" defaultRowHeight="18.75"/>
  <cols>
    <col min="1" max="1" width="4.125" style="89" customWidth="1"/>
    <col min="2" max="2" width="48.125" style="89" customWidth="1"/>
    <col min="3" max="3" width="103.125" style="89" customWidth="1"/>
    <col min="4" max="4" width="13" style="89" customWidth="1"/>
    <col min="5" max="9" width="30.625" style="89" customWidth="1"/>
    <col min="10" max="16384" width="11.5" style="89"/>
  </cols>
  <sheetData>
    <row r="3" spans="2:9" ht="46.35" customHeight="1">
      <c r="B3" s="209" t="s">
        <v>82</v>
      </c>
      <c r="C3" s="212"/>
      <c r="D3" s="212"/>
    </row>
    <row r="4" spans="2:9" ht="25.35" customHeight="1">
      <c r="B4" s="209" t="s">
        <v>838</v>
      </c>
      <c r="C4" s="209"/>
      <c r="D4" s="209"/>
    </row>
    <row r="5" spans="2:9" ht="25.35" customHeight="1">
      <c r="B5" s="106"/>
      <c r="C5" s="106"/>
      <c r="D5" s="106"/>
    </row>
    <row r="6" spans="2:9" s="90" customFormat="1" ht="69.75" customHeight="1">
      <c r="B6" s="207" t="s">
        <v>310</v>
      </c>
      <c r="C6" s="207"/>
      <c r="D6" s="207"/>
      <c r="E6" s="207"/>
      <c r="F6" s="207"/>
      <c r="G6" s="197" t="s">
        <v>806</v>
      </c>
      <c r="H6" s="198"/>
      <c r="I6" s="199"/>
    </row>
    <row r="7" spans="2:9" s="90" customFormat="1" ht="60" customHeight="1">
      <c r="B7" s="27" t="s">
        <v>134</v>
      </c>
      <c r="C7" s="27" t="s">
        <v>135</v>
      </c>
      <c r="D7" s="27" t="s">
        <v>12</v>
      </c>
      <c r="E7" s="69" t="s">
        <v>807</v>
      </c>
      <c r="F7" s="27" t="s">
        <v>830</v>
      </c>
      <c r="G7" s="27" t="s">
        <v>828</v>
      </c>
      <c r="H7" s="27" t="s">
        <v>16</v>
      </c>
      <c r="I7" s="27" t="s">
        <v>829</v>
      </c>
    </row>
    <row r="9" spans="2:9" ht="166.5" customHeight="1">
      <c r="B9" s="197" t="s">
        <v>759</v>
      </c>
      <c r="C9" s="198"/>
      <c r="D9" s="199"/>
    </row>
    <row r="10" spans="2:9" s="90" customFormat="1" ht="97.35" customHeight="1">
      <c r="B10" s="71" t="s">
        <v>547</v>
      </c>
      <c r="C10" s="78" t="s">
        <v>549</v>
      </c>
      <c r="D10" s="73">
        <v>1</v>
      </c>
      <c r="E10" s="76">
        <v>41500</v>
      </c>
      <c r="F10" s="77">
        <f t="shared" ref="F10:F12" si="0">$D10*E10</f>
        <v>41500</v>
      </c>
      <c r="G10" s="18"/>
      <c r="H10" s="76">
        <f>ROUND(G10,0)</f>
        <v>0</v>
      </c>
      <c r="I10" s="77">
        <f>+H10*D10</f>
        <v>0</v>
      </c>
    </row>
    <row r="11" spans="2:9" s="90" customFormat="1" ht="97.35" customHeight="1">
      <c r="B11" s="71" t="s">
        <v>313</v>
      </c>
      <c r="C11" s="71" t="s">
        <v>314</v>
      </c>
      <c r="D11" s="73">
        <v>1</v>
      </c>
      <c r="E11" s="76">
        <v>139900</v>
      </c>
      <c r="F11" s="77">
        <f t="shared" si="0"/>
        <v>139900</v>
      </c>
      <c r="G11" s="18"/>
      <c r="H11" s="76">
        <f>ROUND(G11,0)</f>
        <v>0</v>
      </c>
      <c r="I11" s="77">
        <f>+H11*D11</f>
        <v>0</v>
      </c>
    </row>
    <row r="12" spans="2:9" s="90" customFormat="1" ht="120.75" customHeight="1">
      <c r="B12" s="71" t="s">
        <v>315</v>
      </c>
      <c r="C12" s="78" t="s">
        <v>670</v>
      </c>
      <c r="D12" s="73">
        <v>6</v>
      </c>
      <c r="E12" s="76">
        <v>16900</v>
      </c>
      <c r="F12" s="77">
        <f t="shared" si="0"/>
        <v>101400</v>
      </c>
      <c r="G12" s="18"/>
      <c r="H12" s="76">
        <f>ROUND(G12,0)</f>
        <v>0</v>
      </c>
      <c r="I12" s="77">
        <f>+H12*D12</f>
        <v>0</v>
      </c>
    </row>
    <row r="13" spans="2:9" ht="41.25" customHeight="1">
      <c r="F13" s="103">
        <f>SUM(F10:F12)</f>
        <v>282800</v>
      </c>
      <c r="H13" s="95"/>
      <c r="I13" s="103">
        <f>SUM(I10:I12)</f>
        <v>0</v>
      </c>
    </row>
    <row r="14" spans="2:9" ht="366.75" customHeight="1">
      <c r="B14" s="220" t="s">
        <v>766</v>
      </c>
      <c r="C14" s="220"/>
      <c r="D14" s="220"/>
      <c r="E14" s="98"/>
      <c r="F14" s="98"/>
      <c r="G14" s="98"/>
      <c r="H14" s="95"/>
    </row>
  </sheetData>
  <sheetProtection algorithmName="SHA-512" hashValue="76Apuf6Kcs7E6tWfZCYQPiCGtXrdM8C2fQ5x10yi8NKTZo9xmWQD7HmZQz6HiPHAiCCPEA2a/2RMW7iyhUEGaQ==" saltValue="WRJxnN4c0OZrbMscdXlPOQ==" spinCount="100000" sheet="1" objects="1" scenarios="1"/>
  <mergeCells count="6">
    <mergeCell ref="B14:D14"/>
    <mergeCell ref="G6:I6"/>
    <mergeCell ref="B6:F6"/>
    <mergeCell ref="B3:D3"/>
    <mergeCell ref="B4:D4"/>
    <mergeCell ref="B9:D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B3:AN146"/>
  <sheetViews>
    <sheetView zoomScale="30" zoomScaleNormal="30" workbookViewId="0">
      <pane xSplit="4" ySplit="7" topLeftCell="E8" activePane="bottomRight" state="frozen"/>
      <selection activeCell="AK14" sqref="AK14"/>
      <selection pane="topRight" activeCell="AK14" sqref="AK14"/>
      <selection pane="bottomLeft" activeCell="AK14" sqref="AK14"/>
      <selection pane="bottomRight" activeCell="O9" sqref="O9"/>
    </sheetView>
  </sheetViews>
  <sheetFormatPr baseColWidth="10" defaultColWidth="11.5" defaultRowHeight="15.75"/>
  <cols>
    <col min="1" max="1" width="4.125" style="115" customWidth="1"/>
    <col min="2" max="2" width="52.125" style="115" customWidth="1"/>
    <col min="3" max="3" width="82.75" style="115" customWidth="1"/>
    <col min="4" max="4" width="13" style="115" customWidth="1"/>
    <col min="5" max="9" width="30.625" style="115" customWidth="1"/>
    <col min="10" max="40" width="11.5" style="116"/>
    <col min="41" max="16384" width="11.5" style="115"/>
  </cols>
  <sheetData>
    <row r="3" spans="2:40" ht="46.35" customHeight="1">
      <c r="B3" s="209" t="s">
        <v>82</v>
      </c>
      <c r="C3" s="209"/>
      <c r="D3" s="209"/>
    </row>
    <row r="4" spans="2:40" ht="25.35" customHeight="1">
      <c r="B4" s="209" t="s">
        <v>839</v>
      </c>
      <c r="C4" s="209"/>
      <c r="D4" s="209"/>
    </row>
    <row r="5" spans="2:40" ht="25.35" customHeight="1">
      <c r="B5" s="117"/>
      <c r="C5" s="117"/>
      <c r="D5" s="117"/>
      <c r="E5" s="68"/>
      <c r="F5" s="68"/>
    </row>
    <row r="6" spans="2:40" s="117" customFormat="1" ht="66.75" customHeight="1">
      <c r="B6" s="207" t="s">
        <v>363</v>
      </c>
      <c r="C6" s="207"/>
      <c r="D6" s="207"/>
      <c r="E6" s="207"/>
      <c r="F6" s="207"/>
      <c r="G6" s="197" t="s">
        <v>806</v>
      </c>
      <c r="H6" s="198"/>
      <c r="I6" s="199"/>
      <c r="J6" s="118"/>
      <c r="K6" s="118"/>
      <c r="L6" s="118"/>
      <c r="M6" s="118"/>
      <c r="N6" s="118"/>
      <c r="O6" s="118"/>
      <c r="P6" s="118"/>
      <c r="Q6" s="118"/>
      <c r="R6" s="118"/>
      <c r="S6" s="118"/>
      <c r="T6" s="118"/>
      <c r="U6" s="118"/>
      <c r="V6" s="118"/>
      <c r="W6" s="118"/>
      <c r="X6" s="118"/>
      <c r="Y6" s="118"/>
      <c r="Z6" s="118"/>
      <c r="AA6" s="118"/>
      <c r="AB6" s="118"/>
      <c r="AC6" s="118"/>
      <c r="AD6" s="118"/>
      <c r="AE6" s="118"/>
      <c r="AF6" s="118"/>
      <c r="AG6" s="118"/>
      <c r="AH6" s="118"/>
      <c r="AI6" s="118"/>
      <c r="AJ6" s="118"/>
      <c r="AK6" s="118"/>
      <c r="AL6" s="118"/>
      <c r="AM6" s="118"/>
      <c r="AN6" s="118"/>
    </row>
    <row r="7" spans="2:40" s="117" customFormat="1" ht="139.5" customHeight="1">
      <c r="B7" s="119" t="s">
        <v>134</v>
      </c>
      <c r="C7" s="119" t="s">
        <v>135</v>
      </c>
      <c r="D7" s="119" t="s">
        <v>12</v>
      </c>
      <c r="E7" s="109" t="s">
        <v>807</v>
      </c>
      <c r="F7" s="119" t="s">
        <v>830</v>
      </c>
      <c r="G7" s="27" t="s">
        <v>828</v>
      </c>
      <c r="H7" s="27" t="s">
        <v>16</v>
      </c>
      <c r="I7" s="27" t="s">
        <v>829</v>
      </c>
      <c r="J7" s="118"/>
      <c r="K7" s="118"/>
      <c r="L7" s="118"/>
      <c r="M7" s="118"/>
      <c r="N7" s="118"/>
      <c r="O7" s="118"/>
      <c r="P7" s="118"/>
      <c r="Q7" s="118"/>
      <c r="R7" s="118"/>
      <c r="S7" s="118"/>
      <c r="T7" s="118"/>
      <c r="U7" s="118"/>
      <c r="V7" s="118"/>
      <c r="W7" s="118"/>
      <c r="X7" s="118"/>
      <c r="Y7" s="118"/>
      <c r="Z7" s="118"/>
      <c r="AA7" s="118"/>
      <c r="AB7" s="118"/>
      <c r="AC7" s="118"/>
      <c r="AD7" s="118"/>
      <c r="AE7" s="118"/>
      <c r="AF7" s="118"/>
      <c r="AG7" s="118"/>
      <c r="AH7" s="118"/>
      <c r="AI7" s="118"/>
      <c r="AJ7" s="118"/>
      <c r="AK7" s="118"/>
      <c r="AL7" s="118"/>
      <c r="AM7" s="118"/>
      <c r="AN7" s="118"/>
    </row>
    <row r="8" spans="2:40" s="117" customFormat="1" ht="113.25" customHeight="1">
      <c r="B8" s="222" t="s">
        <v>796</v>
      </c>
      <c r="C8" s="223"/>
      <c r="D8" s="120"/>
      <c r="E8" s="120"/>
      <c r="F8" s="120"/>
      <c r="G8" s="120"/>
      <c r="H8" s="120"/>
      <c r="I8" s="120"/>
      <c r="J8" s="118"/>
      <c r="K8" s="118"/>
      <c r="L8" s="118"/>
      <c r="M8" s="118"/>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row>
    <row r="9" spans="2:40" s="117" customFormat="1" ht="143.25" customHeight="1">
      <c r="B9" s="121" t="s">
        <v>364</v>
      </c>
      <c r="C9" s="114" t="s">
        <v>645</v>
      </c>
      <c r="D9" s="107">
        <v>1</v>
      </c>
      <c r="E9" s="76">
        <v>41700</v>
      </c>
      <c r="F9" s="77">
        <f t="shared" ref="F9:F10" si="0">$D9*E9</f>
        <v>41700</v>
      </c>
      <c r="G9" s="18"/>
      <c r="H9" s="76">
        <f>ROUND(G9,0)</f>
        <v>0</v>
      </c>
      <c r="I9" s="77">
        <f>+H9*D9</f>
        <v>0</v>
      </c>
      <c r="J9" s="118"/>
      <c r="K9" s="118"/>
      <c r="L9" s="118"/>
      <c r="M9" s="118"/>
      <c r="N9" s="118"/>
      <c r="O9" s="118"/>
      <c r="P9" s="118"/>
      <c r="Q9" s="118"/>
      <c r="R9" s="118"/>
      <c r="S9" s="118"/>
      <c r="T9" s="118"/>
      <c r="U9" s="118"/>
      <c r="V9" s="118"/>
      <c r="W9" s="118"/>
      <c r="X9" s="118"/>
      <c r="Y9" s="118"/>
      <c r="Z9" s="118"/>
      <c r="AA9" s="118"/>
      <c r="AB9" s="118"/>
      <c r="AC9" s="118"/>
      <c r="AD9" s="118"/>
      <c r="AE9" s="118"/>
      <c r="AF9" s="118"/>
      <c r="AG9" s="118"/>
      <c r="AH9" s="118"/>
      <c r="AI9" s="118"/>
      <c r="AJ9" s="118"/>
      <c r="AK9" s="118"/>
      <c r="AL9" s="118"/>
      <c r="AM9" s="118"/>
      <c r="AN9" s="118"/>
    </row>
    <row r="10" spans="2:40" s="117" customFormat="1" ht="128.25" customHeight="1">
      <c r="B10" s="121" t="s">
        <v>365</v>
      </c>
      <c r="C10" s="114" t="s">
        <v>591</v>
      </c>
      <c r="D10" s="107">
        <v>3</v>
      </c>
      <c r="E10" s="76">
        <v>9300</v>
      </c>
      <c r="F10" s="77">
        <f t="shared" si="0"/>
        <v>27900</v>
      </c>
      <c r="G10" s="18"/>
      <c r="H10" s="76">
        <f t="shared" ref="H10:H73" si="1">ROUND(G10,0)</f>
        <v>0</v>
      </c>
      <c r="I10" s="77">
        <f t="shared" ref="I10:I73" si="2">+H10*D10</f>
        <v>0</v>
      </c>
      <c r="J10" s="118"/>
      <c r="K10" s="118"/>
      <c r="L10" s="118"/>
      <c r="M10" s="118"/>
      <c r="N10" s="118"/>
      <c r="O10" s="118"/>
      <c r="P10" s="118"/>
      <c r="Q10" s="118"/>
      <c r="R10" s="118"/>
      <c r="S10" s="118"/>
      <c r="T10" s="118"/>
      <c r="U10" s="118"/>
      <c r="V10" s="118"/>
      <c r="W10" s="118"/>
      <c r="X10" s="118"/>
      <c r="Y10" s="118"/>
      <c r="Z10" s="118"/>
      <c r="AA10" s="118"/>
      <c r="AB10" s="118"/>
      <c r="AC10" s="118"/>
      <c r="AD10" s="118"/>
      <c r="AE10" s="118"/>
      <c r="AF10" s="118"/>
      <c r="AG10" s="118"/>
      <c r="AH10" s="118"/>
      <c r="AI10" s="118"/>
      <c r="AJ10" s="118"/>
      <c r="AK10" s="118"/>
      <c r="AL10" s="118"/>
      <c r="AM10" s="118"/>
      <c r="AN10" s="118"/>
    </row>
    <row r="11" spans="2:40" s="122" customFormat="1" ht="142.5" customHeight="1">
      <c r="B11" s="222" t="s">
        <v>797</v>
      </c>
      <c r="C11" s="223"/>
      <c r="D11" s="120"/>
      <c r="E11" s="120"/>
      <c r="F11" s="120"/>
      <c r="G11" s="137"/>
      <c r="H11" s="120"/>
      <c r="I11" s="120"/>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8"/>
      <c r="AH11" s="118"/>
      <c r="AI11" s="118"/>
      <c r="AJ11" s="118"/>
      <c r="AK11" s="118"/>
      <c r="AL11" s="118"/>
      <c r="AM11" s="118"/>
      <c r="AN11" s="118"/>
    </row>
    <row r="12" spans="2:40" s="117" customFormat="1" ht="77.25" customHeight="1">
      <c r="B12" s="121" t="s">
        <v>366</v>
      </c>
      <c r="C12" s="114" t="s">
        <v>590</v>
      </c>
      <c r="D12" s="107">
        <v>5</v>
      </c>
      <c r="E12" s="76">
        <v>13500</v>
      </c>
      <c r="F12" s="77">
        <f t="shared" ref="F12:F19" si="3">$D12*E12</f>
        <v>67500</v>
      </c>
      <c r="G12" s="18"/>
      <c r="H12" s="76">
        <f t="shared" si="1"/>
        <v>0</v>
      </c>
      <c r="I12" s="77">
        <f t="shared" si="2"/>
        <v>0</v>
      </c>
      <c r="J12" s="118"/>
      <c r="K12" s="118"/>
      <c r="L12" s="118"/>
      <c r="M12" s="118"/>
      <c r="N12" s="118"/>
      <c r="O12" s="118"/>
      <c r="P12" s="118"/>
      <c r="Q12" s="118"/>
      <c r="R12" s="118"/>
      <c r="S12" s="118"/>
      <c r="T12" s="118"/>
      <c r="U12" s="118"/>
      <c r="V12" s="118"/>
      <c r="W12" s="118"/>
      <c r="X12" s="118"/>
      <c r="Y12" s="118"/>
      <c r="Z12" s="118"/>
      <c r="AA12" s="118"/>
      <c r="AB12" s="118"/>
      <c r="AC12" s="118"/>
      <c r="AD12" s="118"/>
      <c r="AE12" s="118"/>
      <c r="AF12" s="118"/>
      <c r="AG12" s="118"/>
      <c r="AH12" s="118"/>
      <c r="AI12" s="118"/>
      <c r="AJ12" s="118"/>
      <c r="AK12" s="118"/>
      <c r="AL12" s="118"/>
      <c r="AM12" s="118"/>
      <c r="AN12" s="118"/>
    </row>
    <row r="13" spans="2:40" s="117" customFormat="1" ht="79.5" customHeight="1">
      <c r="B13" s="121" t="s">
        <v>646</v>
      </c>
      <c r="C13" s="114" t="s">
        <v>593</v>
      </c>
      <c r="D13" s="107">
        <v>20</v>
      </c>
      <c r="E13" s="76">
        <v>4900</v>
      </c>
      <c r="F13" s="77">
        <f t="shared" si="3"/>
        <v>98000</v>
      </c>
      <c r="G13" s="18"/>
      <c r="H13" s="76">
        <f t="shared" si="1"/>
        <v>0</v>
      </c>
      <c r="I13" s="77">
        <f t="shared" si="2"/>
        <v>0</v>
      </c>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row>
    <row r="14" spans="2:40" s="117" customFormat="1" ht="102.75" customHeight="1">
      <c r="B14" s="121" t="s">
        <v>367</v>
      </c>
      <c r="C14" s="114" t="s">
        <v>606</v>
      </c>
      <c r="D14" s="107">
        <v>2</v>
      </c>
      <c r="E14" s="76">
        <v>8200</v>
      </c>
      <c r="F14" s="77">
        <f t="shared" si="3"/>
        <v>16400</v>
      </c>
      <c r="G14" s="18"/>
      <c r="H14" s="76">
        <f t="shared" si="1"/>
        <v>0</v>
      </c>
      <c r="I14" s="77">
        <f t="shared" si="2"/>
        <v>0</v>
      </c>
      <c r="J14" s="118"/>
      <c r="K14" s="118"/>
      <c r="L14" s="118"/>
      <c r="M14" s="118"/>
      <c r="N14" s="118"/>
      <c r="O14" s="118"/>
      <c r="P14" s="118"/>
      <c r="Q14" s="118"/>
      <c r="R14" s="118"/>
      <c r="S14" s="118"/>
      <c r="T14" s="118"/>
      <c r="U14" s="118"/>
      <c r="V14" s="118"/>
      <c r="W14" s="118"/>
      <c r="X14" s="118"/>
      <c r="Y14" s="118"/>
      <c r="Z14" s="118"/>
      <c r="AA14" s="118"/>
      <c r="AB14" s="118"/>
      <c r="AC14" s="118"/>
      <c r="AD14" s="118"/>
      <c r="AE14" s="118"/>
      <c r="AF14" s="118"/>
      <c r="AG14" s="118"/>
      <c r="AH14" s="118"/>
      <c r="AI14" s="118"/>
      <c r="AJ14" s="118"/>
      <c r="AK14" s="118"/>
      <c r="AL14" s="118"/>
      <c r="AM14" s="118"/>
      <c r="AN14" s="118"/>
    </row>
    <row r="15" spans="2:40" s="117" customFormat="1" ht="111.75" customHeight="1">
      <c r="B15" s="121" t="s">
        <v>368</v>
      </c>
      <c r="C15" s="114" t="s">
        <v>592</v>
      </c>
      <c r="D15" s="107">
        <v>8</v>
      </c>
      <c r="E15" s="76">
        <v>1900</v>
      </c>
      <c r="F15" s="77">
        <f t="shared" si="3"/>
        <v>15200</v>
      </c>
      <c r="G15" s="18"/>
      <c r="H15" s="76">
        <f t="shared" si="1"/>
        <v>0</v>
      </c>
      <c r="I15" s="77">
        <f t="shared" si="2"/>
        <v>0</v>
      </c>
      <c r="J15" s="118"/>
      <c r="K15" s="118"/>
      <c r="L15" s="118"/>
      <c r="M15" s="118"/>
      <c r="N15" s="118"/>
      <c r="O15" s="118"/>
      <c r="P15" s="118"/>
      <c r="Q15" s="118"/>
      <c r="R15" s="118"/>
      <c r="S15" s="118"/>
      <c r="T15" s="118"/>
      <c r="U15" s="118"/>
      <c r="V15" s="118"/>
      <c r="W15" s="118"/>
      <c r="X15" s="118"/>
      <c r="Y15" s="118"/>
      <c r="Z15" s="118"/>
      <c r="AA15" s="118"/>
      <c r="AB15" s="118"/>
      <c r="AC15" s="118"/>
      <c r="AD15" s="118"/>
      <c r="AE15" s="118"/>
      <c r="AF15" s="118"/>
      <c r="AG15" s="118"/>
      <c r="AH15" s="118"/>
      <c r="AI15" s="118"/>
      <c r="AJ15" s="118"/>
      <c r="AK15" s="118"/>
      <c r="AL15" s="118"/>
      <c r="AM15" s="118"/>
      <c r="AN15" s="118"/>
    </row>
    <row r="16" spans="2:40" s="117" customFormat="1" ht="81" customHeight="1">
      <c r="B16" s="121" t="s">
        <v>647</v>
      </c>
      <c r="C16" s="114" t="s">
        <v>594</v>
      </c>
      <c r="D16" s="107">
        <v>4</v>
      </c>
      <c r="E16" s="76">
        <v>4400</v>
      </c>
      <c r="F16" s="77">
        <f t="shared" si="3"/>
        <v>17600</v>
      </c>
      <c r="G16" s="18"/>
      <c r="H16" s="76">
        <f t="shared" si="1"/>
        <v>0</v>
      </c>
      <c r="I16" s="77">
        <f t="shared" si="2"/>
        <v>0</v>
      </c>
      <c r="J16" s="118"/>
      <c r="K16" s="118"/>
      <c r="L16" s="118"/>
      <c r="M16" s="118"/>
      <c r="N16" s="118"/>
      <c r="O16" s="118"/>
      <c r="P16" s="118"/>
      <c r="Q16" s="118"/>
      <c r="R16" s="118"/>
      <c r="S16" s="118"/>
      <c r="T16" s="118"/>
      <c r="U16" s="118"/>
      <c r="V16" s="118"/>
      <c r="W16" s="118"/>
      <c r="X16" s="118"/>
      <c r="Y16" s="118"/>
      <c r="Z16" s="118"/>
      <c r="AA16" s="118"/>
      <c r="AB16" s="118"/>
      <c r="AC16" s="118"/>
      <c r="AD16" s="118"/>
      <c r="AE16" s="118"/>
      <c r="AF16" s="118"/>
      <c r="AG16" s="118"/>
      <c r="AH16" s="118"/>
      <c r="AI16" s="118"/>
      <c r="AJ16" s="118"/>
      <c r="AK16" s="118"/>
      <c r="AL16" s="118"/>
      <c r="AM16" s="118"/>
      <c r="AN16" s="118"/>
    </row>
    <row r="17" spans="2:40" s="117" customFormat="1" ht="96.75" customHeight="1">
      <c r="B17" s="121" t="s">
        <v>369</v>
      </c>
      <c r="C17" s="114" t="s">
        <v>370</v>
      </c>
      <c r="D17" s="107">
        <v>1</v>
      </c>
      <c r="E17" s="76">
        <v>3800</v>
      </c>
      <c r="F17" s="77">
        <f t="shared" si="3"/>
        <v>3800</v>
      </c>
      <c r="G17" s="18"/>
      <c r="H17" s="76">
        <f t="shared" si="1"/>
        <v>0</v>
      </c>
      <c r="I17" s="77">
        <f t="shared" si="2"/>
        <v>0</v>
      </c>
      <c r="J17" s="118"/>
      <c r="K17" s="118"/>
      <c r="L17" s="118"/>
      <c r="M17" s="118"/>
      <c r="N17" s="118"/>
      <c r="O17" s="118"/>
      <c r="P17" s="118"/>
      <c r="Q17" s="118"/>
      <c r="R17" s="118"/>
      <c r="S17" s="118"/>
      <c r="T17" s="118"/>
      <c r="U17" s="118"/>
      <c r="V17" s="118"/>
      <c r="W17" s="118"/>
      <c r="X17" s="118"/>
      <c r="Y17" s="118"/>
      <c r="Z17" s="118"/>
      <c r="AA17" s="118"/>
      <c r="AB17" s="118"/>
      <c r="AC17" s="118"/>
      <c r="AD17" s="118"/>
      <c r="AE17" s="118"/>
      <c r="AF17" s="118"/>
      <c r="AG17" s="118"/>
      <c r="AH17" s="118"/>
      <c r="AI17" s="118"/>
      <c r="AJ17" s="118"/>
      <c r="AK17" s="118"/>
      <c r="AL17" s="118"/>
      <c r="AM17" s="118"/>
      <c r="AN17" s="118"/>
    </row>
    <row r="18" spans="2:40" s="117" customFormat="1" ht="114.75" customHeight="1">
      <c r="B18" s="121" t="s">
        <v>371</v>
      </c>
      <c r="C18" s="114" t="s">
        <v>372</v>
      </c>
      <c r="D18" s="107">
        <v>1</v>
      </c>
      <c r="E18" s="76">
        <v>12300</v>
      </c>
      <c r="F18" s="77">
        <f t="shared" si="3"/>
        <v>12300</v>
      </c>
      <c r="G18" s="18"/>
      <c r="H18" s="76">
        <f t="shared" si="1"/>
        <v>0</v>
      </c>
      <c r="I18" s="77">
        <f t="shared" si="2"/>
        <v>0</v>
      </c>
      <c r="J18" s="118"/>
      <c r="K18" s="118"/>
      <c r="L18" s="118"/>
      <c r="M18" s="118"/>
      <c r="N18" s="118"/>
      <c r="O18" s="118"/>
      <c r="P18" s="118"/>
      <c r="Q18" s="118"/>
      <c r="R18" s="118"/>
      <c r="S18" s="118"/>
      <c r="T18" s="118"/>
      <c r="U18" s="118"/>
      <c r="V18" s="118"/>
      <c r="W18" s="118"/>
      <c r="X18" s="118"/>
      <c r="Y18" s="118"/>
      <c r="Z18" s="118"/>
      <c r="AA18" s="118"/>
      <c r="AB18" s="118"/>
      <c r="AC18" s="118"/>
      <c r="AD18" s="118"/>
      <c r="AE18" s="118"/>
      <c r="AF18" s="118"/>
      <c r="AG18" s="118"/>
      <c r="AH18" s="118"/>
      <c r="AI18" s="118"/>
      <c r="AJ18" s="118"/>
      <c r="AK18" s="118"/>
      <c r="AL18" s="118"/>
      <c r="AM18" s="118"/>
      <c r="AN18" s="118"/>
    </row>
    <row r="19" spans="2:40" s="117" customFormat="1" ht="63.75" customHeight="1">
      <c r="B19" s="121" t="s">
        <v>373</v>
      </c>
      <c r="C19" s="114" t="s">
        <v>374</v>
      </c>
      <c r="D19" s="107">
        <v>1</v>
      </c>
      <c r="E19" s="76">
        <v>1500</v>
      </c>
      <c r="F19" s="77">
        <f t="shared" si="3"/>
        <v>1500</v>
      </c>
      <c r="G19" s="18"/>
      <c r="H19" s="76">
        <f t="shared" si="1"/>
        <v>0</v>
      </c>
      <c r="I19" s="77">
        <f t="shared" si="2"/>
        <v>0</v>
      </c>
      <c r="J19" s="118"/>
      <c r="K19" s="118"/>
      <c r="L19" s="118"/>
      <c r="M19" s="118"/>
      <c r="N19" s="118"/>
      <c r="O19" s="118"/>
      <c r="P19" s="118"/>
      <c r="Q19" s="118"/>
      <c r="R19" s="118"/>
      <c r="S19" s="118"/>
      <c r="T19" s="118"/>
      <c r="U19" s="118"/>
      <c r="V19" s="118"/>
      <c r="W19" s="118"/>
      <c r="X19" s="118"/>
      <c r="Y19" s="118"/>
      <c r="Z19" s="118"/>
      <c r="AA19" s="118"/>
      <c r="AB19" s="118"/>
      <c r="AC19" s="118"/>
      <c r="AD19" s="118"/>
      <c r="AE19" s="118"/>
      <c r="AF19" s="118"/>
      <c r="AG19" s="118"/>
      <c r="AH19" s="118"/>
      <c r="AI19" s="118"/>
      <c r="AJ19" s="118"/>
      <c r="AK19" s="118"/>
      <c r="AL19" s="118"/>
      <c r="AM19" s="118"/>
      <c r="AN19" s="118"/>
    </row>
    <row r="20" spans="2:40" s="122" customFormat="1" ht="69.75" customHeight="1">
      <c r="B20" s="120" t="s">
        <v>375</v>
      </c>
      <c r="C20" s="120"/>
      <c r="D20" s="120"/>
      <c r="E20" s="120"/>
      <c r="F20" s="120"/>
      <c r="G20" s="137"/>
      <c r="H20" s="120"/>
      <c r="I20" s="120"/>
      <c r="J20" s="118"/>
      <c r="K20" s="118"/>
      <c r="L20" s="118"/>
      <c r="M20" s="118"/>
      <c r="N20" s="118"/>
      <c r="O20" s="118"/>
      <c r="P20" s="118"/>
      <c r="Q20" s="118"/>
      <c r="R20" s="118"/>
      <c r="S20" s="118"/>
      <c r="T20" s="118"/>
      <c r="U20" s="118"/>
      <c r="V20" s="118"/>
      <c r="W20" s="118"/>
      <c r="X20" s="118"/>
      <c r="Y20" s="118"/>
      <c r="Z20" s="118"/>
      <c r="AA20" s="118"/>
      <c r="AB20" s="118"/>
      <c r="AC20" s="118"/>
      <c r="AD20" s="118"/>
      <c r="AE20" s="118"/>
      <c r="AF20" s="118"/>
      <c r="AG20" s="118"/>
      <c r="AH20" s="118"/>
      <c r="AI20" s="118"/>
      <c r="AJ20" s="118"/>
      <c r="AK20" s="118"/>
      <c r="AL20" s="118"/>
      <c r="AM20" s="118"/>
      <c r="AN20" s="118"/>
    </row>
    <row r="21" spans="2:40" s="117" customFormat="1" ht="240.75" customHeight="1">
      <c r="B21" s="121" t="s">
        <v>775</v>
      </c>
      <c r="C21" s="78" t="s">
        <v>777</v>
      </c>
      <c r="D21" s="107">
        <v>1</v>
      </c>
      <c r="E21" s="76">
        <v>250500</v>
      </c>
      <c r="F21" s="77">
        <f t="shared" ref="F21:F40" si="4">$D21*E21</f>
        <v>250500</v>
      </c>
      <c r="G21" s="18"/>
      <c r="H21" s="76">
        <f t="shared" si="1"/>
        <v>0</v>
      </c>
      <c r="I21" s="77">
        <f t="shared" si="2"/>
        <v>0</v>
      </c>
      <c r="J21" s="118"/>
      <c r="K21" s="118"/>
      <c r="L21" s="118"/>
      <c r="M21" s="118"/>
      <c r="N21" s="118"/>
      <c r="O21" s="118"/>
      <c r="P21" s="118"/>
      <c r="Q21" s="118"/>
      <c r="R21" s="118"/>
      <c r="S21" s="118"/>
      <c r="T21" s="118"/>
      <c r="U21" s="118"/>
      <c r="V21" s="118"/>
      <c r="W21" s="118"/>
      <c r="X21" s="118"/>
      <c r="Y21" s="118"/>
      <c r="Z21" s="118"/>
      <c r="AA21" s="118"/>
      <c r="AB21" s="118"/>
      <c r="AC21" s="118"/>
      <c r="AD21" s="118"/>
      <c r="AE21" s="118"/>
      <c r="AF21" s="118"/>
      <c r="AG21" s="118"/>
      <c r="AH21" s="118"/>
      <c r="AI21" s="118"/>
      <c r="AJ21" s="118"/>
      <c r="AK21" s="118"/>
      <c r="AL21" s="118"/>
      <c r="AM21" s="118"/>
      <c r="AN21" s="118"/>
    </row>
    <row r="22" spans="2:40" s="117" customFormat="1" ht="254.25" customHeight="1">
      <c r="B22" s="121" t="s">
        <v>776</v>
      </c>
      <c r="C22" s="114" t="s">
        <v>778</v>
      </c>
      <c r="D22" s="107">
        <v>1</v>
      </c>
      <c r="E22" s="76">
        <v>418500</v>
      </c>
      <c r="F22" s="77">
        <f t="shared" si="4"/>
        <v>418500</v>
      </c>
      <c r="G22" s="18"/>
      <c r="H22" s="76">
        <f t="shared" si="1"/>
        <v>0</v>
      </c>
      <c r="I22" s="77">
        <f t="shared" si="2"/>
        <v>0</v>
      </c>
      <c r="J22" s="118"/>
      <c r="K22" s="118"/>
      <c r="L22" s="118"/>
      <c r="M22" s="118"/>
      <c r="N22" s="118"/>
      <c r="O22" s="118"/>
      <c r="P22" s="118"/>
      <c r="Q22" s="118"/>
      <c r="R22" s="118"/>
      <c r="S22" s="118"/>
      <c r="T22" s="118"/>
      <c r="U22" s="118"/>
      <c r="V22" s="118"/>
      <c r="W22" s="118"/>
      <c r="X22" s="118"/>
      <c r="Y22" s="118"/>
      <c r="Z22" s="118"/>
      <c r="AA22" s="118"/>
      <c r="AB22" s="118"/>
      <c r="AC22" s="118"/>
      <c r="AD22" s="118"/>
      <c r="AE22" s="118"/>
      <c r="AF22" s="118"/>
      <c r="AG22" s="118"/>
      <c r="AH22" s="118"/>
      <c r="AI22" s="118"/>
      <c r="AJ22" s="118"/>
      <c r="AK22" s="118"/>
      <c r="AL22" s="118"/>
      <c r="AM22" s="118"/>
      <c r="AN22" s="118"/>
    </row>
    <row r="23" spans="2:40" s="117" customFormat="1" ht="120" customHeight="1">
      <c r="B23" s="121" t="s">
        <v>376</v>
      </c>
      <c r="C23" s="78" t="s">
        <v>377</v>
      </c>
      <c r="D23" s="107">
        <v>1</v>
      </c>
      <c r="E23" s="76">
        <v>23900</v>
      </c>
      <c r="F23" s="77">
        <f t="shared" si="4"/>
        <v>23900</v>
      </c>
      <c r="G23" s="18"/>
      <c r="H23" s="76">
        <f t="shared" si="1"/>
        <v>0</v>
      </c>
      <c r="I23" s="77">
        <f t="shared" si="2"/>
        <v>0</v>
      </c>
      <c r="J23" s="118"/>
      <c r="K23" s="118"/>
      <c r="L23" s="118"/>
      <c r="M23" s="118"/>
      <c r="N23" s="118"/>
      <c r="O23" s="118"/>
      <c r="P23" s="118"/>
      <c r="Q23" s="118"/>
      <c r="R23" s="118"/>
      <c r="S23" s="118"/>
      <c r="T23" s="118"/>
      <c r="U23" s="118"/>
      <c r="V23" s="118"/>
      <c r="W23" s="118"/>
      <c r="X23" s="118"/>
      <c r="Y23" s="118"/>
      <c r="Z23" s="118"/>
      <c r="AA23" s="118"/>
      <c r="AB23" s="118"/>
      <c r="AC23" s="118"/>
      <c r="AD23" s="118"/>
      <c r="AE23" s="118"/>
      <c r="AF23" s="118"/>
      <c r="AG23" s="118"/>
      <c r="AH23" s="118"/>
      <c r="AI23" s="118"/>
      <c r="AJ23" s="118"/>
      <c r="AK23" s="118"/>
      <c r="AL23" s="118"/>
      <c r="AM23" s="118"/>
      <c r="AN23" s="118"/>
    </row>
    <row r="24" spans="2:40" s="117" customFormat="1" ht="166.5" customHeight="1">
      <c r="B24" s="121" t="s">
        <v>378</v>
      </c>
      <c r="C24" s="78" t="s">
        <v>379</v>
      </c>
      <c r="D24" s="107">
        <v>1</v>
      </c>
      <c r="E24" s="76">
        <v>15800</v>
      </c>
      <c r="F24" s="77">
        <f t="shared" si="4"/>
        <v>15800</v>
      </c>
      <c r="G24" s="18"/>
      <c r="H24" s="76">
        <f t="shared" si="1"/>
        <v>0</v>
      </c>
      <c r="I24" s="77">
        <f t="shared" si="2"/>
        <v>0</v>
      </c>
      <c r="J24" s="118"/>
      <c r="K24" s="118"/>
      <c r="L24" s="118"/>
      <c r="M24" s="118"/>
      <c r="N24" s="118"/>
      <c r="O24" s="118"/>
      <c r="P24" s="118"/>
      <c r="Q24" s="118"/>
      <c r="R24" s="118"/>
      <c r="S24" s="118"/>
      <c r="T24" s="118"/>
      <c r="U24" s="118"/>
      <c r="V24" s="118"/>
      <c r="W24" s="118"/>
      <c r="X24" s="118"/>
      <c r="Y24" s="118"/>
      <c r="Z24" s="118"/>
      <c r="AA24" s="118"/>
      <c r="AB24" s="118"/>
      <c r="AC24" s="118"/>
      <c r="AD24" s="118"/>
      <c r="AE24" s="118"/>
      <c r="AF24" s="118"/>
      <c r="AG24" s="118"/>
      <c r="AH24" s="118"/>
      <c r="AI24" s="118"/>
      <c r="AJ24" s="118"/>
      <c r="AK24" s="118"/>
      <c r="AL24" s="118"/>
      <c r="AM24" s="118"/>
      <c r="AN24" s="118"/>
    </row>
    <row r="25" spans="2:40" s="117" customFormat="1" ht="60" customHeight="1">
      <c r="B25" s="121" t="s">
        <v>380</v>
      </c>
      <c r="C25" s="78" t="s">
        <v>381</v>
      </c>
      <c r="D25" s="107">
        <v>1</v>
      </c>
      <c r="E25" s="76">
        <v>110400</v>
      </c>
      <c r="F25" s="77">
        <f t="shared" si="4"/>
        <v>110400</v>
      </c>
      <c r="G25" s="18"/>
      <c r="H25" s="76">
        <f t="shared" si="1"/>
        <v>0</v>
      </c>
      <c r="I25" s="77">
        <f t="shared" si="2"/>
        <v>0</v>
      </c>
      <c r="J25" s="118"/>
      <c r="K25" s="118"/>
      <c r="L25" s="118"/>
      <c r="M25" s="118"/>
      <c r="N25" s="118"/>
      <c r="O25" s="118"/>
      <c r="P25" s="118"/>
      <c r="Q25" s="118"/>
      <c r="R25" s="118"/>
      <c r="S25" s="118"/>
      <c r="T25" s="118"/>
      <c r="U25" s="118"/>
      <c r="V25" s="118"/>
      <c r="W25" s="118"/>
      <c r="X25" s="118"/>
      <c r="Y25" s="118"/>
      <c r="Z25" s="118"/>
      <c r="AA25" s="118"/>
      <c r="AB25" s="118"/>
      <c r="AC25" s="118"/>
      <c r="AD25" s="118"/>
      <c r="AE25" s="118"/>
      <c r="AF25" s="118"/>
      <c r="AG25" s="118"/>
      <c r="AH25" s="118"/>
      <c r="AI25" s="118"/>
      <c r="AJ25" s="118"/>
      <c r="AK25" s="118"/>
      <c r="AL25" s="118"/>
      <c r="AM25" s="118"/>
      <c r="AN25" s="118"/>
    </row>
    <row r="26" spans="2:40" s="117" customFormat="1" ht="173.25" customHeight="1">
      <c r="B26" s="121" t="s">
        <v>382</v>
      </c>
      <c r="C26" s="78" t="s">
        <v>595</v>
      </c>
      <c r="D26" s="107">
        <v>1</v>
      </c>
      <c r="E26" s="76">
        <v>119000</v>
      </c>
      <c r="F26" s="77">
        <f t="shared" si="4"/>
        <v>119000</v>
      </c>
      <c r="G26" s="18"/>
      <c r="H26" s="76">
        <f t="shared" si="1"/>
        <v>0</v>
      </c>
      <c r="I26" s="77">
        <f t="shared" si="2"/>
        <v>0</v>
      </c>
      <c r="J26" s="118"/>
      <c r="K26" s="118"/>
      <c r="L26" s="118"/>
      <c r="M26" s="118"/>
      <c r="N26" s="118"/>
      <c r="O26" s="118"/>
      <c r="P26" s="118"/>
      <c r="Q26" s="118"/>
      <c r="R26" s="118"/>
      <c r="S26" s="118"/>
      <c r="T26" s="118"/>
      <c r="U26" s="118"/>
      <c r="V26" s="118"/>
      <c r="W26" s="118"/>
      <c r="X26" s="118"/>
      <c r="Y26" s="118"/>
      <c r="Z26" s="118"/>
      <c r="AA26" s="118"/>
      <c r="AB26" s="118"/>
      <c r="AC26" s="118"/>
      <c r="AD26" s="118"/>
      <c r="AE26" s="118"/>
      <c r="AF26" s="118"/>
      <c r="AG26" s="118"/>
      <c r="AH26" s="118"/>
      <c r="AI26" s="118"/>
      <c r="AJ26" s="118"/>
      <c r="AK26" s="118"/>
      <c r="AL26" s="118"/>
      <c r="AM26" s="118"/>
      <c r="AN26" s="118"/>
    </row>
    <row r="27" spans="2:40" s="117" customFormat="1" ht="157.5" customHeight="1">
      <c r="B27" s="121" t="s">
        <v>596</v>
      </c>
      <c r="C27" s="114" t="s">
        <v>383</v>
      </c>
      <c r="D27" s="107">
        <v>2</v>
      </c>
      <c r="E27" s="76">
        <v>9500</v>
      </c>
      <c r="F27" s="77">
        <f t="shared" si="4"/>
        <v>19000</v>
      </c>
      <c r="G27" s="18"/>
      <c r="H27" s="76">
        <f t="shared" si="1"/>
        <v>0</v>
      </c>
      <c r="I27" s="77">
        <f t="shared" si="2"/>
        <v>0</v>
      </c>
      <c r="J27" s="118"/>
      <c r="K27" s="118"/>
      <c r="L27" s="118"/>
      <c r="M27" s="118"/>
      <c r="N27" s="118"/>
      <c r="O27" s="118"/>
      <c r="P27" s="118"/>
      <c r="Q27" s="118"/>
      <c r="R27" s="118"/>
      <c r="S27" s="118"/>
      <c r="T27" s="118"/>
      <c r="U27" s="118"/>
      <c r="V27" s="118"/>
      <c r="W27" s="118"/>
      <c r="X27" s="118"/>
      <c r="Y27" s="118"/>
      <c r="Z27" s="118"/>
      <c r="AA27" s="118"/>
      <c r="AB27" s="118"/>
      <c r="AC27" s="118"/>
      <c r="AD27" s="118"/>
      <c r="AE27" s="118"/>
      <c r="AF27" s="118"/>
      <c r="AG27" s="118"/>
      <c r="AH27" s="118"/>
      <c r="AI27" s="118"/>
      <c r="AJ27" s="118"/>
      <c r="AK27" s="118"/>
      <c r="AL27" s="118"/>
      <c r="AM27" s="118"/>
      <c r="AN27" s="118"/>
    </row>
    <row r="28" spans="2:40" s="117" customFormat="1" ht="285.75" customHeight="1">
      <c r="B28" s="121" t="s">
        <v>384</v>
      </c>
      <c r="C28" s="114" t="s">
        <v>385</v>
      </c>
      <c r="D28" s="107">
        <v>1</v>
      </c>
      <c r="E28" s="76">
        <v>7500</v>
      </c>
      <c r="F28" s="77">
        <f t="shared" si="4"/>
        <v>7500</v>
      </c>
      <c r="G28" s="18"/>
      <c r="H28" s="76">
        <f t="shared" si="1"/>
        <v>0</v>
      </c>
      <c r="I28" s="77">
        <f t="shared" si="2"/>
        <v>0</v>
      </c>
      <c r="J28" s="118"/>
      <c r="K28" s="118"/>
      <c r="L28" s="118"/>
      <c r="M28" s="118"/>
      <c r="N28" s="118"/>
      <c r="O28" s="118"/>
      <c r="P28" s="118"/>
      <c r="Q28" s="118"/>
      <c r="R28" s="118"/>
      <c r="S28" s="118"/>
      <c r="T28" s="118"/>
      <c r="U28" s="118"/>
      <c r="V28" s="118"/>
      <c r="W28" s="118"/>
      <c r="X28" s="118"/>
      <c r="Y28" s="118"/>
      <c r="Z28" s="118"/>
      <c r="AA28" s="118"/>
      <c r="AB28" s="118"/>
      <c r="AC28" s="118"/>
      <c r="AD28" s="118"/>
      <c r="AE28" s="118"/>
      <c r="AF28" s="118"/>
      <c r="AG28" s="118"/>
      <c r="AH28" s="118"/>
      <c r="AI28" s="118"/>
      <c r="AJ28" s="118"/>
      <c r="AK28" s="118"/>
      <c r="AL28" s="118"/>
      <c r="AM28" s="118"/>
      <c r="AN28" s="118"/>
    </row>
    <row r="29" spans="2:40" s="117" customFormat="1" ht="239.25" customHeight="1">
      <c r="B29" s="121" t="s">
        <v>386</v>
      </c>
      <c r="C29" s="78" t="s">
        <v>387</v>
      </c>
      <c r="D29" s="107">
        <v>1</v>
      </c>
      <c r="E29" s="76">
        <v>34000</v>
      </c>
      <c r="F29" s="77">
        <f t="shared" si="4"/>
        <v>34000</v>
      </c>
      <c r="G29" s="18"/>
      <c r="H29" s="76">
        <f t="shared" si="1"/>
        <v>0</v>
      </c>
      <c r="I29" s="77">
        <f t="shared" si="2"/>
        <v>0</v>
      </c>
      <c r="J29" s="118"/>
      <c r="K29" s="118"/>
      <c r="L29" s="118"/>
      <c r="M29" s="118"/>
      <c r="N29" s="118"/>
      <c r="O29" s="118"/>
      <c r="P29" s="118"/>
      <c r="Q29" s="118"/>
      <c r="R29" s="118"/>
      <c r="S29" s="118"/>
      <c r="T29" s="118"/>
      <c r="U29" s="118"/>
      <c r="V29" s="118"/>
      <c r="W29" s="118"/>
      <c r="X29" s="118"/>
      <c r="Y29" s="118"/>
      <c r="Z29" s="118"/>
      <c r="AA29" s="118"/>
      <c r="AB29" s="118"/>
      <c r="AC29" s="118"/>
      <c r="AD29" s="118"/>
      <c r="AE29" s="118"/>
      <c r="AF29" s="118"/>
      <c r="AG29" s="118"/>
      <c r="AH29" s="118"/>
      <c r="AI29" s="118"/>
      <c r="AJ29" s="118"/>
      <c r="AK29" s="118"/>
      <c r="AL29" s="118"/>
      <c r="AM29" s="118"/>
      <c r="AN29" s="118"/>
    </row>
    <row r="30" spans="2:40" s="126" customFormat="1" ht="210" customHeight="1">
      <c r="B30" s="123" t="s">
        <v>388</v>
      </c>
      <c r="C30" s="114" t="s">
        <v>648</v>
      </c>
      <c r="D30" s="124">
        <v>15</v>
      </c>
      <c r="E30" s="76">
        <v>6400</v>
      </c>
      <c r="F30" s="77">
        <f t="shared" si="4"/>
        <v>96000</v>
      </c>
      <c r="G30" s="18"/>
      <c r="H30" s="76">
        <f t="shared" si="1"/>
        <v>0</v>
      </c>
      <c r="I30" s="77">
        <f t="shared" si="2"/>
        <v>0</v>
      </c>
      <c r="J30" s="125"/>
      <c r="K30" s="125"/>
      <c r="L30" s="125"/>
      <c r="M30" s="125"/>
      <c r="N30" s="125"/>
      <c r="O30" s="125"/>
      <c r="P30" s="125"/>
      <c r="Q30" s="125"/>
      <c r="R30" s="125"/>
      <c r="S30" s="125"/>
      <c r="T30" s="125"/>
      <c r="U30" s="125"/>
      <c r="V30" s="125"/>
      <c r="W30" s="125"/>
      <c r="X30" s="125"/>
      <c r="Y30" s="125"/>
      <c r="Z30" s="125"/>
      <c r="AA30" s="125"/>
      <c r="AB30" s="125"/>
      <c r="AC30" s="125"/>
      <c r="AD30" s="125"/>
      <c r="AE30" s="125"/>
      <c r="AF30" s="125"/>
      <c r="AG30" s="125"/>
      <c r="AH30" s="125"/>
      <c r="AI30" s="125"/>
      <c r="AJ30" s="125"/>
      <c r="AK30" s="125"/>
      <c r="AL30" s="125"/>
      <c r="AM30" s="125"/>
      <c r="AN30" s="125"/>
    </row>
    <row r="31" spans="2:40" s="126" customFormat="1" ht="243" customHeight="1">
      <c r="B31" s="123" t="s">
        <v>389</v>
      </c>
      <c r="C31" s="114" t="s">
        <v>649</v>
      </c>
      <c r="D31" s="124">
        <v>10</v>
      </c>
      <c r="E31" s="76">
        <v>4200</v>
      </c>
      <c r="F31" s="77">
        <f t="shared" si="4"/>
        <v>42000</v>
      </c>
      <c r="G31" s="18"/>
      <c r="H31" s="76">
        <f t="shared" si="1"/>
        <v>0</v>
      </c>
      <c r="I31" s="77">
        <f t="shared" si="2"/>
        <v>0</v>
      </c>
      <c r="J31" s="125"/>
      <c r="K31" s="125"/>
      <c r="L31" s="125"/>
      <c r="M31" s="125"/>
      <c r="N31" s="125"/>
      <c r="O31" s="125"/>
      <c r="P31" s="125"/>
      <c r="Q31" s="125"/>
      <c r="R31" s="125"/>
      <c r="S31" s="125"/>
      <c r="T31" s="125"/>
      <c r="U31" s="125"/>
      <c r="V31" s="125"/>
      <c r="W31" s="125"/>
      <c r="X31" s="125"/>
      <c r="Y31" s="125"/>
      <c r="Z31" s="125"/>
      <c r="AA31" s="125"/>
      <c r="AB31" s="125"/>
      <c r="AC31" s="125"/>
      <c r="AD31" s="125"/>
      <c r="AE31" s="125"/>
      <c r="AF31" s="125"/>
      <c r="AG31" s="125"/>
      <c r="AH31" s="125"/>
      <c r="AI31" s="125"/>
      <c r="AJ31" s="125"/>
      <c r="AK31" s="125"/>
      <c r="AL31" s="125"/>
      <c r="AM31" s="125"/>
      <c r="AN31" s="125"/>
    </row>
    <row r="32" spans="2:40" s="117" customFormat="1" ht="144" customHeight="1">
      <c r="B32" s="121" t="s">
        <v>390</v>
      </c>
      <c r="C32" s="78" t="s">
        <v>391</v>
      </c>
      <c r="D32" s="107">
        <v>1</v>
      </c>
      <c r="E32" s="76">
        <v>7700</v>
      </c>
      <c r="F32" s="77">
        <f t="shared" si="4"/>
        <v>7700</v>
      </c>
      <c r="G32" s="18"/>
      <c r="H32" s="76">
        <f t="shared" si="1"/>
        <v>0</v>
      </c>
      <c r="I32" s="77">
        <f t="shared" si="2"/>
        <v>0</v>
      </c>
      <c r="J32" s="118"/>
      <c r="K32" s="118"/>
      <c r="L32" s="118"/>
      <c r="M32" s="118"/>
      <c r="N32" s="118"/>
      <c r="O32" s="118"/>
      <c r="P32" s="118"/>
      <c r="Q32" s="118"/>
      <c r="R32" s="118"/>
      <c r="S32" s="118"/>
      <c r="T32" s="118"/>
      <c r="U32" s="118"/>
      <c r="V32" s="118"/>
      <c r="W32" s="118"/>
      <c r="X32" s="118"/>
      <c r="Y32" s="118"/>
      <c r="Z32" s="118"/>
      <c r="AA32" s="118"/>
      <c r="AB32" s="118"/>
      <c r="AC32" s="118"/>
      <c r="AD32" s="118"/>
      <c r="AE32" s="118"/>
      <c r="AF32" s="118"/>
      <c r="AG32" s="118"/>
      <c r="AH32" s="118"/>
      <c r="AI32" s="118"/>
      <c r="AJ32" s="118"/>
      <c r="AK32" s="118"/>
      <c r="AL32" s="118"/>
      <c r="AM32" s="118"/>
      <c r="AN32" s="118"/>
    </row>
    <row r="33" spans="2:40" s="117" customFormat="1" ht="131.25" customHeight="1">
      <c r="B33" s="121" t="s">
        <v>392</v>
      </c>
      <c r="C33" s="114" t="s">
        <v>607</v>
      </c>
      <c r="D33" s="124">
        <v>1</v>
      </c>
      <c r="E33" s="76">
        <v>11600</v>
      </c>
      <c r="F33" s="77">
        <f t="shared" si="4"/>
        <v>11600</v>
      </c>
      <c r="G33" s="18"/>
      <c r="H33" s="76">
        <f t="shared" si="1"/>
        <v>0</v>
      </c>
      <c r="I33" s="77">
        <f t="shared" si="2"/>
        <v>0</v>
      </c>
      <c r="J33" s="118"/>
      <c r="K33" s="118"/>
      <c r="L33" s="118"/>
      <c r="M33" s="118"/>
      <c r="N33" s="118"/>
      <c r="O33" s="118"/>
      <c r="P33" s="118"/>
      <c r="Q33" s="118"/>
      <c r="R33" s="118"/>
      <c r="S33" s="118"/>
      <c r="T33" s="118"/>
      <c r="U33" s="118"/>
      <c r="V33" s="118"/>
      <c r="W33" s="118"/>
      <c r="X33" s="118"/>
      <c r="Y33" s="118"/>
      <c r="Z33" s="118"/>
      <c r="AA33" s="118"/>
      <c r="AB33" s="118"/>
      <c r="AC33" s="118"/>
      <c r="AD33" s="118"/>
      <c r="AE33" s="118"/>
      <c r="AF33" s="118"/>
      <c r="AG33" s="118"/>
      <c r="AH33" s="118"/>
      <c r="AI33" s="118"/>
      <c r="AJ33" s="118"/>
      <c r="AK33" s="118"/>
      <c r="AL33" s="118"/>
      <c r="AM33" s="118"/>
      <c r="AN33" s="118"/>
    </row>
    <row r="34" spans="2:40" s="117" customFormat="1" ht="188.25" customHeight="1">
      <c r="B34" s="121" t="s">
        <v>393</v>
      </c>
      <c r="C34" s="114" t="s">
        <v>608</v>
      </c>
      <c r="D34" s="124">
        <v>4</v>
      </c>
      <c r="E34" s="76">
        <v>8000</v>
      </c>
      <c r="F34" s="77">
        <f t="shared" si="4"/>
        <v>32000</v>
      </c>
      <c r="G34" s="18"/>
      <c r="H34" s="76">
        <f t="shared" si="1"/>
        <v>0</v>
      </c>
      <c r="I34" s="77">
        <f t="shared" si="2"/>
        <v>0</v>
      </c>
      <c r="J34" s="118"/>
      <c r="K34" s="118"/>
      <c r="L34" s="118"/>
      <c r="M34" s="118"/>
      <c r="N34" s="118"/>
      <c r="O34" s="118"/>
      <c r="P34" s="118"/>
      <c r="Q34" s="118"/>
      <c r="R34" s="118"/>
      <c r="S34" s="118"/>
      <c r="T34" s="118"/>
      <c r="U34" s="118"/>
      <c r="V34" s="118"/>
      <c r="W34" s="118"/>
      <c r="X34" s="118"/>
      <c r="Y34" s="118"/>
      <c r="Z34" s="118"/>
      <c r="AA34" s="118"/>
      <c r="AB34" s="118"/>
      <c r="AC34" s="118"/>
      <c r="AD34" s="118"/>
      <c r="AE34" s="118"/>
      <c r="AF34" s="118"/>
      <c r="AG34" s="118"/>
      <c r="AH34" s="118"/>
      <c r="AI34" s="118"/>
      <c r="AJ34" s="118"/>
      <c r="AK34" s="118"/>
      <c r="AL34" s="118"/>
      <c r="AM34" s="118"/>
      <c r="AN34" s="118"/>
    </row>
    <row r="35" spans="2:40" s="117" customFormat="1" ht="359.25" customHeight="1">
      <c r="B35" s="121" t="s">
        <v>394</v>
      </c>
      <c r="C35" s="78" t="s">
        <v>609</v>
      </c>
      <c r="D35" s="107">
        <v>5</v>
      </c>
      <c r="E35" s="76">
        <v>4700</v>
      </c>
      <c r="F35" s="77">
        <f t="shared" si="4"/>
        <v>23500</v>
      </c>
      <c r="G35" s="18"/>
      <c r="H35" s="76">
        <f t="shared" si="1"/>
        <v>0</v>
      </c>
      <c r="I35" s="77">
        <f t="shared" si="2"/>
        <v>0</v>
      </c>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8"/>
      <c r="AG35" s="118"/>
      <c r="AH35" s="118"/>
      <c r="AI35" s="118"/>
      <c r="AJ35" s="118"/>
      <c r="AK35" s="118"/>
      <c r="AL35" s="118"/>
      <c r="AM35" s="118"/>
      <c r="AN35" s="118"/>
    </row>
    <row r="36" spans="2:40" s="117" customFormat="1" ht="336" customHeight="1">
      <c r="B36" s="121" t="s">
        <v>395</v>
      </c>
      <c r="C36" s="78" t="s">
        <v>610</v>
      </c>
      <c r="D36" s="107">
        <v>5</v>
      </c>
      <c r="E36" s="76">
        <v>2200</v>
      </c>
      <c r="F36" s="77">
        <f t="shared" si="4"/>
        <v>11000</v>
      </c>
      <c r="G36" s="18"/>
      <c r="H36" s="76">
        <f t="shared" si="1"/>
        <v>0</v>
      </c>
      <c r="I36" s="77">
        <f t="shared" si="2"/>
        <v>0</v>
      </c>
      <c r="J36" s="118"/>
      <c r="K36" s="118"/>
      <c r="L36" s="118"/>
      <c r="M36" s="118"/>
      <c r="N36" s="118"/>
      <c r="O36" s="118"/>
      <c r="P36" s="118"/>
      <c r="Q36" s="118"/>
      <c r="R36" s="118"/>
      <c r="S36" s="118"/>
      <c r="T36" s="118"/>
      <c r="U36" s="118"/>
      <c r="V36" s="118"/>
      <c r="W36" s="118"/>
      <c r="X36" s="118"/>
      <c r="Y36" s="118"/>
      <c r="Z36" s="118"/>
      <c r="AA36" s="118"/>
      <c r="AB36" s="118"/>
      <c r="AC36" s="118"/>
      <c r="AD36" s="118"/>
      <c r="AE36" s="118"/>
      <c r="AF36" s="118"/>
      <c r="AG36" s="118"/>
      <c r="AH36" s="118"/>
      <c r="AI36" s="118"/>
      <c r="AJ36" s="118"/>
      <c r="AK36" s="118"/>
      <c r="AL36" s="118"/>
      <c r="AM36" s="118"/>
      <c r="AN36" s="118"/>
    </row>
    <row r="37" spans="2:40" s="117" customFormat="1" ht="123" customHeight="1">
      <c r="B37" s="123" t="s">
        <v>396</v>
      </c>
      <c r="C37" s="123" t="s">
        <v>397</v>
      </c>
      <c r="D37" s="124">
        <v>5</v>
      </c>
      <c r="E37" s="76">
        <v>10900</v>
      </c>
      <c r="F37" s="77">
        <f t="shared" si="4"/>
        <v>54500</v>
      </c>
      <c r="G37" s="18"/>
      <c r="H37" s="76">
        <f t="shared" si="1"/>
        <v>0</v>
      </c>
      <c r="I37" s="77">
        <f t="shared" si="2"/>
        <v>0</v>
      </c>
      <c r="J37" s="118"/>
      <c r="K37" s="118"/>
      <c r="L37" s="118"/>
      <c r="M37" s="118"/>
      <c r="N37" s="118"/>
      <c r="O37" s="118"/>
      <c r="P37" s="118"/>
      <c r="Q37" s="118"/>
      <c r="R37" s="118"/>
      <c r="S37" s="118"/>
      <c r="T37" s="118"/>
      <c r="U37" s="118"/>
      <c r="V37" s="118"/>
      <c r="W37" s="118"/>
      <c r="X37" s="118"/>
      <c r="Y37" s="118"/>
      <c r="Z37" s="118"/>
      <c r="AA37" s="118"/>
      <c r="AB37" s="118"/>
      <c r="AC37" s="118"/>
      <c r="AD37" s="118"/>
      <c r="AE37" s="118"/>
      <c r="AF37" s="118"/>
      <c r="AG37" s="118"/>
      <c r="AH37" s="118"/>
      <c r="AI37" s="118"/>
      <c r="AJ37" s="118"/>
      <c r="AK37" s="118"/>
      <c r="AL37" s="118"/>
      <c r="AM37" s="118"/>
      <c r="AN37" s="118"/>
    </row>
    <row r="38" spans="2:40" s="117" customFormat="1" ht="186" customHeight="1">
      <c r="B38" s="121" t="s">
        <v>398</v>
      </c>
      <c r="C38" s="114" t="s">
        <v>650</v>
      </c>
      <c r="D38" s="124">
        <v>6</v>
      </c>
      <c r="E38" s="76">
        <v>14100</v>
      </c>
      <c r="F38" s="77">
        <f t="shared" si="4"/>
        <v>84600</v>
      </c>
      <c r="G38" s="18"/>
      <c r="H38" s="76">
        <f t="shared" si="1"/>
        <v>0</v>
      </c>
      <c r="I38" s="77">
        <f t="shared" si="2"/>
        <v>0</v>
      </c>
      <c r="J38" s="118"/>
      <c r="K38" s="118"/>
      <c r="L38" s="118"/>
      <c r="M38" s="118"/>
      <c r="N38" s="118"/>
      <c r="O38" s="118"/>
      <c r="P38" s="118"/>
      <c r="Q38" s="118"/>
      <c r="R38" s="118"/>
      <c r="S38" s="118"/>
      <c r="T38" s="118"/>
      <c r="U38" s="118"/>
      <c r="V38" s="118"/>
      <c r="W38" s="118"/>
      <c r="X38" s="118"/>
      <c r="Y38" s="118"/>
      <c r="Z38" s="118"/>
      <c r="AA38" s="118"/>
      <c r="AB38" s="118"/>
      <c r="AC38" s="118"/>
      <c r="AD38" s="118"/>
      <c r="AE38" s="118"/>
      <c r="AF38" s="118"/>
      <c r="AG38" s="118"/>
      <c r="AH38" s="118"/>
      <c r="AI38" s="118"/>
      <c r="AJ38" s="118"/>
      <c r="AK38" s="118"/>
      <c r="AL38" s="118"/>
      <c r="AM38" s="118"/>
      <c r="AN38" s="118"/>
    </row>
    <row r="39" spans="2:40" s="117" customFormat="1" ht="64.5" customHeight="1">
      <c r="B39" s="121" t="s">
        <v>399</v>
      </c>
      <c r="C39" s="114" t="s">
        <v>651</v>
      </c>
      <c r="D39" s="107">
        <v>3</v>
      </c>
      <c r="E39" s="76">
        <v>5800</v>
      </c>
      <c r="F39" s="77">
        <f t="shared" si="4"/>
        <v>17400</v>
      </c>
      <c r="G39" s="18"/>
      <c r="H39" s="76">
        <f t="shared" si="1"/>
        <v>0</v>
      </c>
      <c r="I39" s="77">
        <f t="shared" si="2"/>
        <v>0</v>
      </c>
      <c r="J39" s="118"/>
      <c r="K39" s="118"/>
      <c r="L39" s="118"/>
      <c r="M39" s="118"/>
      <c r="N39" s="118"/>
      <c r="O39" s="118"/>
      <c r="P39" s="118"/>
      <c r="Q39" s="118"/>
      <c r="R39" s="118"/>
      <c r="S39" s="118"/>
      <c r="T39" s="118"/>
      <c r="U39" s="118"/>
      <c r="V39" s="118"/>
      <c r="W39" s="118"/>
      <c r="X39" s="118"/>
      <c r="Y39" s="118"/>
      <c r="Z39" s="118"/>
      <c r="AA39" s="118"/>
      <c r="AB39" s="118"/>
      <c r="AC39" s="118"/>
      <c r="AD39" s="118"/>
      <c r="AE39" s="118"/>
      <c r="AF39" s="118"/>
      <c r="AG39" s="118"/>
      <c r="AH39" s="118"/>
      <c r="AI39" s="118"/>
      <c r="AJ39" s="118"/>
      <c r="AK39" s="118"/>
      <c r="AL39" s="118"/>
      <c r="AM39" s="118"/>
      <c r="AN39" s="118"/>
    </row>
    <row r="40" spans="2:40" s="117" customFormat="1" ht="92.25" customHeight="1">
      <c r="B40" s="121" t="s">
        <v>400</v>
      </c>
      <c r="C40" s="114" t="s">
        <v>617</v>
      </c>
      <c r="D40" s="107">
        <v>2</v>
      </c>
      <c r="E40" s="76">
        <v>5400</v>
      </c>
      <c r="F40" s="77">
        <f t="shared" si="4"/>
        <v>10800</v>
      </c>
      <c r="G40" s="18"/>
      <c r="H40" s="76">
        <f t="shared" si="1"/>
        <v>0</v>
      </c>
      <c r="I40" s="77">
        <f t="shared" si="2"/>
        <v>0</v>
      </c>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row>
    <row r="41" spans="2:40" s="122" customFormat="1" ht="69.75" customHeight="1">
      <c r="B41" s="120" t="s">
        <v>402</v>
      </c>
      <c r="C41" s="120"/>
      <c r="D41" s="120"/>
      <c r="E41" s="120"/>
      <c r="F41" s="120"/>
      <c r="G41" s="137"/>
      <c r="H41" s="120"/>
      <c r="I41" s="120"/>
      <c r="J41" s="118"/>
      <c r="K41" s="118"/>
      <c r="L41" s="118"/>
      <c r="M41" s="118"/>
      <c r="N41" s="118"/>
      <c r="O41" s="118"/>
      <c r="P41" s="118"/>
      <c r="Q41" s="118"/>
      <c r="R41" s="118"/>
      <c r="S41" s="118"/>
      <c r="T41" s="118"/>
      <c r="U41" s="118"/>
      <c r="V41" s="118"/>
      <c r="W41" s="118"/>
      <c r="X41" s="118"/>
      <c r="Y41" s="118"/>
      <c r="Z41" s="118"/>
      <c r="AA41" s="118"/>
      <c r="AB41" s="118"/>
      <c r="AC41" s="118"/>
      <c r="AD41" s="118"/>
      <c r="AE41" s="118"/>
      <c r="AF41" s="118"/>
      <c r="AG41" s="118"/>
      <c r="AH41" s="118"/>
      <c r="AI41" s="118"/>
      <c r="AJ41" s="118"/>
      <c r="AK41" s="118"/>
      <c r="AL41" s="118"/>
      <c r="AM41" s="118"/>
      <c r="AN41" s="118"/>
    </row>
    <row r="42" spans="2:40" s="117" customFormat="1" ht="141" customHeight="1">
      <c r="B42" s="114" t="s">
        <v>403</v>
      </c>
      <c r="C42" s="114" t="s">
        <v>613</v>
      </c>
      <c r="D42" s="124">
        <v>1</v>
      </c>
      <c r="E42" s="76">
        <v>19600</v>
      </c>
      <c r="F42" s="77">
        <f t="shared" ref="F42:F44" si="5">$D42*E42</f>
        <v>19600</v>
      </c>
      <c r="G42" s="18"/>
      <c r="H42" s="76">
        <f t="shared" si="1"/>
        <v>0</v>
      </c>
      <c r="I42" s="77">
        <f t="shared" si="2"/>
        <v>0</v>
      </c>
      <c r="J42" s="118"/>
      <c r="K42" s="118"/>
      <c r="L42" s="118"/>
      <c r="M42" s="118"/>
      <c r="N42" s="118"/>
      <c r="O42" s="118"/>
      <c r="P42" s="118"/>
      <c r="Q42" s="118"/>
      <c r="R42" s="118"/>
      <c r="S42" s="118"/>
      <c r="T42" s="118"/>
      <c r="U42" s="118"/>
      <c r="V42" s="118"/>
      <c r="W42" s="118"/>
      <c r="X42" s="118"/>
      <c r="Y42" s="118"/>
      <c r="Z42" s="118"/>
      <c r="AA42" s="118"/>
      <c r="AB42" s="118"/>
      <c r="AC42" s="118"/>
      <c r="AD42" s="118"/>
      <c r="AE42" s="118"/>
      <c r="AF42" s="118"/>
      <c r="AG42" s="118"/>
      <c r="AH42" s="118"/>
      <c r="AI42" s="118"/>
      <c r="AJ42" s="118"/>
      <c r="AK42" s="118"/>
      <c r="AL42" s="118"/>
      <c r="AM42" s="118"/>
      <c r="AN42" s="118"/>
    </row>
    <row r="43" spans="2:40" s="117" customFormat="1" ht="78" customHeight="1">
      <c r="B43" s="114" t="s">
        <v>404</v>
      </c>
      <c r="C43" s="114" t="s">
        <v>405</v>
      </c>
      <c r="D43" s="107">
        <v>8</v>
      </c>
      <c r="E43" s="76">
        <v>2900</v>
      </c>
      <c r="F43" s="77">
        <f t="shared" si="5"/>
        <v>23200</v>
      </c>
      <c r="G43" s="18"/>
      <c r="H43" s="76">
        <f t="shared" si="1"/>
        <v>0</v>
      </c>
      <c r="I43" s="77">
        <f t="shared" si="2"/>
        <v>0</v>
      </c>
      <c r="J43" s="118"/>
      <c r="K43" s="118"/>
      <c r="L43" s="118"/>
      <c r="M43" s="118"/>
      <c r="N43" s="118"/>
      <c r="O43" s="118"/>
      <c r="P43" s="118"/>
      <c r="Q43" s="118"/>
      <c r="R43" s="118"/>
      <c r="S43" s="118"/>
      <c r="T43" s="118"/>
      <c r="U43" s="118"/>
      <c r="V43" s="118"/>
      <c r="W43" s="118"/>
      <c r="X43" s="118"/>
      <c r="Y43" s="118"/>
      <c r="Z43" s="118"/>
      <c r="AA43" s="118"/>
      <c r="AB43" s="118"/>
      <c r="AC43" s="118"/>
      <c r="AD43" s="118"/>
      <c r="AE43" s="118"/>
      <c r="AF43" s="118"/>
      <c r="AG43" s="118"/>
      <c r="AH43" s="118"/>
      <c r="AI43" s="118"/>
      <c r="AJ43" s="118"/>
      <c r="AK43" s="118"/>
      <c r="AL43" s="118"/>
      <c r="AM43" s="118"/>
      <c r="AN43" s="118"/>
    </row>
    <row r="44" spans="2:40" s="117" customFormat="1" ht="78" customHeight="1">
      <c r="B44" s="114" t="s">
        <v>406</v>
      </c>
      <c r="C44" s="114" t="s">
        <v>407</v>
      </c>
      <c r="D44" s="107">
        <v>2</v>
      </c>
      <c r="E44" s="76">
        <v>4900</v>
      </c>
      <c r="F44" s="77">
        <f t="shared" si="5"/>
        <v>9800</v>
      </c>
      <c r="G44" s="18"/>
      <c r="H44" s="76">
        <f t="shared" si="1"/>
        <v>0</v>
      </c>
      <c r="I44" s="77">
        <f t="shared" si="2"/>
        <v>0</v>
      </c>
      <c r="J44" s="118"/>
      <c r="K44" s="118"/>
      <c r="L44" s="118"/>
      <c r="M44" s="118"/>
      <c r="N44" s="118"/>
      <c r="O44" s="118"/>
      <c r="P44" s="118"/>
      <c r="Q44" s="118"/>
      <c r="R44" s="118"/>
      <c r="S44" s="118"/>
      <c r="T44" s="118"/>
      <c r="U44" s="118"/>
      <c r="V44" s="118"/>
      <c r="W44" s="118"/>
      <c r="X44" s="118"/>
      <c r="Y44" s="118"/>
      <c r="Z44" s="118"/>
      <c r="AA44" s="118"/>
      <c r="AB44" s="118"/>
      <c r="AC44" s="118"/>
      <c r="AD44" s="118"/>
      <c r="AE44" s="118"/>
      <c r="AF44" s="118"/>
      <c r="AG44" s="118"/>
      <c r="AH44" s="118"/>
      <c r="AI44" s="118"/>
      <c r="AJ44" s="118"/>
      <c r="AK44" s="118"/>
      <c r="AL44" s="118"/>
      <c r="AM44" s="118"/>
      <c r="AN44" s="118"/>
    </row>
    <row r="45" spans="2:40" s="122" customFormat="1" ht="90" customHeight="1">
      <c r="B45" s="120" t="s">
        <v>408</v>
      </c>
      <c r="C45" s="120"/>
      <c r="D45" s="120"/>
      <c r="E45" s="120"/>
      <c r="F45" s="120"/>
      <c r="G45" s="137"/>
      <c r="H45" s="120"/>
      <c r="I45" s="120"/>
      <c r="J45" s="118"/>
      <c r="K45" s="118"/>
      <c r="L45" s="118"/>
      <c r="M45" s="118"/>
      <c r="N45" s="118"/>
      <c r="O45" s="118"/>
      <c r="P45" s="118"/>
      <c r="Q45" s="118"/>
      <c r="R45" s="118"/>
      <c r="S45" s="118"/>
      <c r="T45" s="118"/>
      <c r="U45" s="118"/>
      <c r="V45" s="118"/>
      <c r="W45" s="118"/>
      <c r="X45" s="118"/>
      <c r="Y45" s="118"/>
      <c r="Z45" s="118"/>
      <c r="AA45" s="118"/>
      <c r="AB45" s="118"/>
      <c r="AC45" s="118"/>
      <c r="AD45" s="118"/>
      <c r="AE45" s="118"/>
      <c r="AF45" s="118"/>
      <c r="AG45" s="118"/>
      <c r="AH45" s="118"/>
      <c r="AI45" s="118"/>
      <c r="AJ45" s="118"/>
      <c r="AK45" s="118"/>
      <c r="AL45" s="118"/>
      <c r="AM45" s="118"/>
      <c r="AN45" s="118"/>
    </row>
    <row r="46" spans="2:40" s="117" customFormat="1" ht="225" customHeight="1">
      <c r="B46" s="114" t="s">
        <v>409</v>
      </c>
      <c r="C46" s="114" t="s">
        <v>618</v>
      </c>
      <c r="D46" s="124">
        <v>1</v>
      </c>
      <c r="E46" s="76">
        <v>76600</v>
      </c>
      <c r="F46" s="77">
        <f t="shared" ref="F46" si="6">$D46*E46</f>
        <v>76600</v>
      </c>
      <c r="G46" s="18"/>
      <c r="H46" s="76">
        <f t="shared" si="1"/>
        <v>0</v>
      </c>
      <c r="I46" s="77">
        <f t="shared" si="2"/>
        <v>0</v>
      </c>
      <c r="J46" s="118"/>
      <c r="K46" s="118"/>
      <c r="L46" s="118"/>
      <c r="M46" s="118"/>
      <c r="N46" s="118"/>
      <c r="O46" s="118"/>
      <c r="P46" s="118"/>
      <c r="Q46" s="118"/>
      <c r="R46" s="118"/>
      <c r="S46" s="118"/>
      <c r="T46" s="118"/>
      <c r="U46" s="118"/>
      <c r="V46" s="118"/>
      <c r="W46" s="118"/>
      <c r="X46" s="118"/>
      <c r="Y46" s="118"/>
      <c r="Z46" s="118"/>
      <c r="AA46" s="118"/>
      <c r="AB46" s="118"/>
      <c r="AC46" s="118"/>
      <c r="AD46" s="118"/>
      <c r="AE46" s="118"/>
      <c r="AF46" s="118"/>
      <c r="AG46" s="118"/>
      <c r="AH46" s="118"/>
      <c r="AI46" s="118"/>
      <c r="AJ46" s="118"/>
      <c r="AK46" s="118"/>
      <c r="AL46" s="118"/>
      <c r="AM46" s="118"/>
      <c r="AN46" s="118"/>
    </row>
    <row r="47" spans="2:40" s="122" customFormat="1" ht="47.25" customHeight="1">
      <c r="B47" s="120" t="s">
        <v>410</v>
      </c>
      <c r="C47" s="120"/>
      <c r="D47" s="120"/>
      <c r="E47" s="120"/>
      <c r="F47" s="120"/>
      <c r="G47" s="137"/>
      <c r="H47" s="120"/>
      <c r="I47" s="120"/>
      <c r="J47" s="118"/>
      <c r="K47" s="118"/>
      <c r="L47" s="118"/>
      <c r="M47" s="118"/>
      <c r="N47" s="118"/>
      <c r="O47" s="118"/>
      <c r="P47" s="118"/>
      <c r="Q47" s="118"/>
      <c r="R47" s="118"/>
      <c r="S47" s="118"/>
      <c r="T47" s="118"/>
      <c r="U47" s="118"/>
      <c r="V47" s="118"/>
      <c r="W47" s="118"/>
      <c r="X47" s="118"/>
      <c r="Y47" s="118"/>
      <c r="Z47" s="118"/>
      <c r="AA47" s="118"/>
      <c r="AB47" s="118"/>
      <c r="AC47" s="118"/>
      <c r="AD47" s="118"/>
      <c r="AE47" s="118"/>
      <c r="AF47" s="118"/>
      <c r="AG47" s="118"/>
      <c r="AH47" s="118"/>
      <c r="AI47" s="118"/>
      <c r="AJ47" s="118"/>
      <c r="AK47" s="118"/>
      <c r="AL47" s="118"/>
      <c r="AM47" s="118"/>
      <c r="AN47" s="118"/>
    </row>
    <row r="48" spans="2:40" s="117" customFormat="1" ht="78" customHeight="1">
      <c r="B48" s="78" t="s">
        <v>411</v>
      </c>
      <c r="C48" s="78" t="s">
        <v>412</v>
      </c>
      <c r="D48" s="124">
        <v>1</v>
      </c>
      <c r="E48" s="76">
        <v>4900</v>
      </c>
      <c r="F48" s="77">
        <f t="shared" ref="F48:F50" si="7">$D48*E48</f>
        <v>4900</v>
      </c>
      <c r="G48" s="18"/>
      <c r="H48" s="76">
        <f t="shared" si="1"/>
        <v>0</v>
      </c>
      <c r="I48" s="77">
        <f t="shared" si="2"/>
        <v>0</v>
      </c>
      <c r="J48" s="118"/>
      <c r="K48" s="118"/>
      <c r="L48" s="118"/>
      <c r="M48" s="118"/>
      <c r="N48" s="118"/>
      <c r="O48" s="118"/>
      <c r="P48" s="118"/>
      <c r="Q48" s="118"/>
      <c r="R48" s="118"/>
      <c r="S48" s="118"/>
      <c r="T48" s="118"/>
      <c r="U48" s="118"/>
      <c r="V48" s="118"/>
      <c r="W48" s="118"/>
      <c r="X48" s="118"/>
      <c r="Y48" s="118"/>
      <c r="Z48" s="118"/>
      <c r="AA48" s="118"/>
      <c r="AB48" s="118"/>
      <c r="AC48" s="118"/>
      <c r="AD48" s="118"/>
      <c r="AE48" s="118"/>
      <c r="AF48" s="118"/>
      <c r="AG48" s="118"/>
      <c r="AH48" s="118"/>
      <c r="AI48" s="118"/>
      <c r="AJ48" s="118"/>
      <c r="AK48" s="118"/>
      <c r="AL48" s="118"/>
      <c r="AM48" s="118"/>
      <c r="AN48" s="118"/>
    </row>
    <row r="49" spans="2:40" s="117" customFormat="1" ht="78" customHeight="1">
      <c r="B49" s="78" t="s">
        <v>413</v>
      </c>
      <c r="C49" s="78" t="s">
        <v>414</v>
      </c>
      <c r="D49" s="124">
        <v>1</v>
      </c>
      <c r="E49" s="76">
        <v>11800</v>
      </c>
      <c r="F49" s="77">
        <f t="shared" si="7"/>
        <v>11800</v>
      </c>
      <c r="G49" s="18"/>
      <c r="H49" s="76">
        <f t="shared" si="1"/>
        <v>0</v>
      </c>
      <c r="I49" s="77">
        <f t="shared" si="2"/>
        <v>0</v>
      </c>
      <c r="J49" s="118"/>
      <c r="K49" s="118"/>
      <c r="L49" s="118"/>
      <c r="M49" s="118"/>
      <c r="N49" s="118"/>
      <c r="O49" s="118"/>
      <c r="P49" s="118"/>
      <c r="Q49" s="118"/>
      <c r="R49" s="118"/>
      <c r="S49" s="118"/>
      <c r="T49" s="118"/>
      <c r="U49" s="118"/>
      <c r="V49" s="118"/>
      <c r="W49" s="118"/>
      <c r="X49" s="118"/>
      <c r="Y49" s="118"/>
      <c r="Z49" s="118"/>
      <c r="AA49" s="118"/>
      <c r="AB49" s="118"/>
      <c r="AC49" s="118"/>
      <c r="AD49" s="118"/>
      <c r="AE49" s="118"/>
      <c r="AF49" s="118"/>
      <c r="AG49" s="118"/>
      <c r="AH49" s="118"/>
      <c r="AI49" s="118"/>
      <c r="AJ49" s="118"/>
      <c r="AK49" s="118"/>
      <c r="AL49" s="118"/>
      <c r="AM49" s="118"/>
      <c r="AN49" s="118"/>
    </row>
    <row r="50" spans="2:40" s="117" customFormat="1" ht="117.75" customHeight="1">
      <c r="B50" s="78" t="s">
        <v>415</v>
      </c>
      <c r="C50" s="78" t="s">
        <v>416</v>
      </c>
      <c r="D50" s="107">
        <v>1</v>
      </c>
      <c r="E50" s="76">
        <v>208600</v>
      </c>
      <c r="F50" s="77">
        <f t="shared" si="7"/>
        <v>208600</v>
      </c>
      <c r="G50" s="18"/>
      <c r="H50" s="76">
        <f t="shared" si="1"/>
        <v>0</v>
      </c>
      <c r="I50" s="77">
        <f t="shared" si="2"/>
        <v>0</v>
      </c>
      <c r="J50" s="118"/>
      <c r="K50" s="118"/>
      <c r="L50" s="118"/>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118"/>
      <c r="AJ50" s="118"/>
      <c r="AK50" s="118"/>
      <c r="AL50" s="118"/>
      <c r="AM50" s="118"/>
      <c r="AN50" s="118"/>
    </row>
    <row r="51" spans="2:40" s="128" customFormat="1" ht="18.75">
      <c r="B51" s="127" t="s">
        <v>417</v>
      </c>
      <c r="C51" s="127"/>
      <c r="D51" s="127"/>
      <c r="E51" s="120"/>
      <c r="F51" s="120"/>
      <c r="G51" s="137"/>
      <c r="H51" s="120"/>
      <c r="I51" s="120"/>
      <c r="J51" s="118"/>
      <c r="K51" s="118"/>
      <c r="L51" s="118"/>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118"/>
      <c r="AJ51" s="118"/>
      <c r="AK51" s="118"/>
      <c r="AL51" s="118"/>
      <c r="AM51" s="118"/>
      <c r="AN51" s="118"/>
    </row>
    <row r="52" spans="2:40" s="117" customFormat="1" ht="143.25" customHeight="1">
      <c r="B52" s="78" t="s">
        <v>418</v>
      </c>
      <c r="C52" s="78" t="s">
        <v>653</v>
      </c>
      <c r="D52" s="107">
        <v>6</v>
      </c>
      <c r="E52" s="76">
        <v>3400</v>
      </c>
      <c r="F52" s="77">
        <f t="shared" ref="F52" si="8">$D52*E52</f>
        <v>20400</v>
      </c>
      <c r="G52" s="18"/>
      <c r="H52" s="76">
        <f t="shared" si="1"/>
        <v>0</v>
      </c>
      <c r="I52" s="77">
        <f t="shared" si="2"/>
        <v>0</v>
      </c>
      <c r="J52" s="118"/>
      <c r="K52" s="118"/>
      <c r="L52" s="118"/>
      <c r="M52" s="118"/>
      <c r="N52" s="118"/>
      <c r="O52" s="118"/>
      <c r="P52" s="118"/>
      <c r="Q52" s="118"/>
      <c r="R52" s="118"/>
      <c r="S52" s="118"/>
      <c r="T52" s="118"/>
      <c r="U52" s="118"/>
      <c r="V52" s="118"/>
      <c r="W52" s="118"/>
      <c r="X52" s="118"/>
      <c r="Y52" s="118"/>
      <c r="Z52" s="118"/>
      <c r="AA52" s="118"/>
      <c r="AB52" s="118"/>
      <c r="AC52" s="118"/>
      <c r="AD52" s="118"/>
      <c r="AE52" s="118"/>
      <c r="AF52" s="118"/>
      <c r="AG52" s="118"/>
      <c r="AH52" s="118"/>
      <c r="AI52" s="118"/>
      <c r="AJ52" s="118"/>
      <c r="AK52" s="118"/>
      <c r="AL52" s="118"/>
      <c r="AM52" s="118"/>
      <c r="AN52" s="118"/>
    </row>
    <row r="53" spans="2:40" s="122" customFormat="1" ht="44.25" customHeight="1">
      <c r="B53" s="120" t="s">
        <v>419</v>
      </c>
      <c r="C53" s="120"/>
      <c r="D53" s="120"/>
      <c r="E53" s="120"/>
      <c r="F53" s="120"/>
      <c r="G53" s="137"/>
      <c r="H53" s="120"/>
      <c r="I53" s="120"/>
      <c r="J53" s="118"/>
      <c r="K53" s="118"/>
      <c r="L53" s="118"/>
      <c r="M53" s="118"/>
      <c r="N53" s="118"/>
      <c r="O53" s="118"/>
      <c r="P53" s="118"/>
      <c r="Q53" s="118"/>
      <c r="R53" s="118"/>
      <c r="S53" s="118"/>
      <c r="T53" s="118"/>
      <c r="U53" s="118"/>
      <c r="V53" s="118"/>
      <c r="W53" s="118"/>
      <c r="X53" s="118"/>
      <c r="Y53" s="118"/>
      <c r="Z53" s="118"/>
      <c r="AA53" s="118"/>
      <c r="AB53" s="118"/>
      <c r="AC53" s="118"/>
      <c r="AD53" s="118"/>
      <c r="AE53" s="118"/>
      <c r="AF53" s="118"/>
      <c r="AG53" s="118"/>
      <c r="AH53" s="118"/>
      <c r="AI53" s="118"/>
      <c r="AJ53" s="118"/>
      <c r="AK53" s="118"/>
      <c r="AL53" s="118"/>
      <c r="AM53" s="118"/>
      <c r="AN53" s="118"/>
    </row>
    <row r="54" spans="2:40" s="117" customFormat="1" ht="113.25" customHeight="1">
      <c r="B54" s="78" t="s">
        <v>420</v>
      </c>
      <c r="C54" s="78" t="s">
        <v>421</v>
      </c>
      <c r="D54" s="107">
        <v>1</v>
      </c>
      <c r="E54" s="76">
        <v>18100</v>
      </c>
      <c r="F54" s="77">
        <f t="shared" ref="F54" si="9">$D54*E54</f>
        <v>18100</v>
      </c>
      <c r="G54" s="18"/>
      <c r="H54" s="76">
        <f t="shared" si="1"/>
        <v>0</v>
      </c>
      <c r="I54" s="77">
        <f t="shared" si="2"/>
        <v>0</v>
      </c>
      <c r="J54" s="118"/>
      <c r="K54" s="118"/>
      <c r="L54" s="118"/>
      <c r="M54" s="118"/>
      <c r="N54" s="118"/>
      <c r="O54" s="118"/>
      <c r="P54" s="118"/>
      <c r="Q54" s="118"/>
      <c r="R54" s="118"/>
      <c r="S54" s="118"/>
      <c r="T54" s="118"/>
      <c r="U54" s="118"/>
      <c r="V54" s="118"/>
      <c r="W54" s="118"/>
      <c r="X54" s="118"/>
      <c r="Y54" s="118"/>
      <c r="Z54" s="118"/>
      <c r="AA54" s="118"/>
      <c r="AB54" s="118"/>
      <c r="AC54" s="118"/>
      <c r="AD54" s="118"/>
      <c r="AE54" s="118"/>
      <c r="AF54" s="118"/>
      <c r="AG54" s="118"/>
      <c r="AH54" s="118"/>
      <c r="AI54" s="118"/>
      <c r="AJ54" s="118"/>
      <c r="AK54" s="118"/>
      <c r="AL54" s="118"/>
      <c r="AM54" s="118"/>
      <c r="AN54" s="118"/>
    </row>
    <row r="55" spans="2:40" s="122" customFormat="1" ht="18.75">
      <c r="B55" s="120" t="s">
        <v>422</v>
      </c>
      <c r="C55" s="120"/>
      <c r="D55" s="120"/>
      <c r="E55" s="120"/>
      <c r="F55" s="120"/>
      <c r="G55" s="137"/>
      <c r="H55" s="120"/>
      <c r="I55" s="120"/>
      <c r="J55" s="118"/>
      <c r="K55" s="118"/>
      <c r="L55" s="118"/>
      <c r="M55" s="118"/>
      <c r="N55" s="118"/>
      <c r="O55" s="118"/>
      <c r="P55" s="118"/>
      <c r="Q55" s="118"/>
      <c r="R55" s="118"/>
      <c r="S55" s="118"/>
      <c r="T55" s="118"/>
      <c r="U55" s="118"/>
      <c r="V55" s="118"/>
      <c r="W55" s="118"/>
      <c r="X55" s="118"/>
      <c r="Y55" s="118"/>
      <c r="Z55" s="118"/>
      <c r="AA55" s="118"/>
      <c r="AB55" s="118"/>
      <c r="AC55" s="118"/>
      <c r="AD55" s="118"/>
      <c r="AE55" s="118"/>
      <c r="AF55" s="118"/>
      <c r="AG55" s="118"/>
      <c r="AH55" s="118"/>
      <c r="AI55" s="118"/>
      <c r="AJ55" s="118"/>
      <c r="AK55" s="118"/>
      <c r="AL55" s="118"/>
      <c r="AM55" s="118"/>
      <c r="AN55" s="118"/>
    </row>
    <row r="56" spans="2:40" s="117" customFormat="1" ht="408.75" customHeight="1">
      <c r="B56" s="78" t="s">
        <v>423</v>
      </c>
      <c r="C56" s="129" t="s">
        <v>654</v>
      </c>
      <c r="D56" s="107">
        <v>11</v>
      </c>
      <c r="E56" s="76">
        <v>55500</v>
      </c>
      <c r="F56" s="77">
        <f t="shared" ref="F56:F62" si="10">$D56*E56</f>
        <v>610500</v>
      </c>
      <c r="G56" s="18"/>
      <c r="H56" s="76">
        <f t="shared" si="1"/>
        <v>0</v>
      </c>
      <c r="I56" s="77">
        <f t="shared" si="2"/>
        <v>0</v>
      </c>
      <c r="J56" s="118"/>
      <c r="K56" s="118"/>
      <c r="L56" s="118"/>
      <c r="M56" s="118"/>
      <c r="N56" s="118"/>
      <c r="O56" s="118"/>
      <c r="P56" s="118"/>
      <c r="Q56" s="118"/>
      <c r="R56" s="118"/>
      <c r="S56" s="118"/>
      <c r="T56" s="118"/>
      <c r="U56" s="118"/>
      <c r="V56" s="118"/>
      <c r="W56" s="118"/>
      <c r="X56" s="118"/>
      <c r="Y56" s="118"/>
      <c r="Z56" s="118"/>
      <c r="AA56" s="118"/>
      <c r="AB56" s="118"/>
      <c r="AC56" s="118"/>
      <c r="AD56" s="118"/>
      <c r="AE56" s="118"/>
      <c r="AF56" s="118"/>
      <c r="AG56" s="118"/>
      <c r="AH56" s="118"/>
      <c r="AI56" s="118"/>
      <c r="AJ56" s="118"/>
      <c r="AK56" s="118"/>
      <c r="AL56" s="118"/>
      <c r="AM56" s="118"/>
      <c r="AN56" s="118"/>
    </row>
    <row r="57" spans="2:40" s="117" customFormat="1" ht="326.25" customHeight="1">
      <c r="B57" s="114" t="s">
        <v>424</v>
      </c>
      <c r="C57" s="114" t="s">
        <v>598</v>
      </c>
      <c r="D57" s="124">
        <v>3</v>
      </c>
      <c r="E57" s="76">
        <v>43400</v>
      </c>
      <c r="F57" s="77">
        <f t="shared" si="10"/>
        <v>130200</v>
      </c>
      <c r="G57" s="18"/>
      <c r="H57" s="76">
        <f t="shared" si="1"/>
        <v>0</v>
      </c>
      <c r="I57" s="77">
        <f t="shared" si="2"/>
        <v>0</v>
      </c>
      <c r="J57" s="118"/>
      <c r="K57" s="118"/>
      <c r="L57" s="118"/>
      <c r="M57" s="118"/>
      <c r="N57" s="118"/>
      <c r="O57" s="118"/>
      <c r="P57" s="118"/>
      <c r="Q57" s="118"/>
      <c r="R57" s="118"/>
      <c r="S57" s="118"/>
      <c r="T57" s="118"/>
      <c r="U57" s="118"/>
      <c r="V57" s="118"/>
      <c r="W57" s="118"/>
      <c r="X57" s="118"/>
      <c r="Y57" s="118"/>
      <c r="Z57" s="118"/>
      <c r="AA57" s="118"/>
      <c r="AB57" s="118"/>
      <c r="AC57" s="118"/>
      <c r="AD57" s="118"/>
      <c r="AE57" s="118"/>
      <c r="AF57" s="118"/>
      <c r="AG57" s="118"/>
      <c r="AH57" s="118"/>
      <c r="AI57" s="118"/>
      <c r="AJ57" s="118"/>
      <c r="AK57" s="118"/>
      <c r="AL57" s="118"/>
      <c r="AM57" s="118"/>
      <c r="AN57" s="118"/>
    </row>
    <row r="58" spans="2:40" s="117" customFormat="1" ht="112.5" customHeight="1">
      <c r="B58" s="78" t="s">
        <v>425</v>
      </c>
      <c r="C58" s="78" t="s">
        <v>426</v>
      </c>
      <c r="D58" s="107">
        <v>6</v>
      </c>
      <c r="E58" s="76">
        <v>12300</v>
      </c>
      <c r="F58" s="77">
        <f t="shared" si="10"/>
        <v>73800</v>
      </c>
      <c r="G58" s="18"/>
      <c r="H58" s="76">
        <f t="shared" si="1"/>
        <v>0</v>
      </c>
      <c r="I58" s="77">
        <f t="shared" si="2"/>
        <v>0</v>
      </c>
      <c r="J58" s="118"/>
      <c r="K58" s="118"/>
      <c r="L58" s="118"/>
      <c r="M58" s="118"/>
      <c r="N58" s="118"/>
      <c r="O58" s="118"/>
      <c r="P58" s="118"/>
      <c r="Q58" s="118"/>
      <c r="R58" s="118"/>
      <c r="S58" s="118"/>
      <c r="T58" s="118"/>
      <c r="U58" s="118"/>
      <c r="V58" s="118"/>
      <c r="W58" s="118"/>
      <c r="X58" s="118"/>
      <c r="Y58" s="118"/>
      <c r="Z58" s="118"/>
      <c r="AA58" s="118"/>
      <c r="AB58" s="118"/>
      <c r="AC58" s="118"/>
      <c r="AD58" s="118"/>
      <c r="AE58" s="118"/>
      <c r="AF58" s="118"/>
      <c r="AG58" s="118"/>
      <c r="AH58" s="118"/>
      <c r="AI58" s="118"/>
      <c r="AJ58" s="118"/>
      <c r="AK58" s="118"/>
      <c r="AL58" s="118"/>
      <c r="AM58" s="118"/>
      <c r="AN58" s="118"/>
    </row>
    <row r="59" spans="2:40" s="117" customFormat="1" ht="282" customHeight="1">
      <c r="B59" s="78" t="s">
        <v>427</v>
      </c>
      <c r="C59" s="78" t="s">
        <v>655</v>
      </c>
      <c r="D59" s="124">
        <v>3</v>
      </c>
      <c r="E59" s="76">
        <v>11900</v>
      </c>
      <c r="F59" s="77">
        <f t="shared" si="10"/>
        <v>35700</v>
      </c>
      <c r="G59" s="18"/>
      <c r="H59" s="76">
        <f t="shared" si="1"/>
        <v>0</v>
      </c>
      <c r="I59" s="77">
        <f t="shared" si="2"/>
        <v>0</v>
      </c>
      <c r="J59" s="118"/>
      <c r="K59" s="118"/>
      <c r="L59" s="118"/>
      <c r="M59" s="118"/>
      <c r="N59" s="118"/>
      <c r="O59" s="118"/>
      <c r="P59" s="118"/>
      <c r="Q59" s="118"/>
      <c r="R59" s="118"/>
      <c r="S59" s="118"/>
      <c r="T59" s="118"/>
      <c r="U59" s="118"/>
      <c r="V59" s="118"/>
      <c r="W59" s="118"/>
      <c r="X59" s="118"/>
      <c r="Y59" s="118"/>
      <c r="Z59" s="118"/>
      <c r="AA59" s="118"/>
      <c r="AB59" s="118"/>
      <c r="AC59" s="118"/>
      <c r="AD59" s="118"/>
      <c r="AE59" s="118"/>
      <c r="AF59" s="118"/>
      <c r="AG59" s="118"/>
      <c r="AH59" s="118"/>
      <c r="AI59" s="118"/>
      <c r="AJ59" s="118"/>
      <c r="AK59" s="118"/>
      <c r="AL59" s="118"/>
      <c r="AM59" s="118"/>
      <c r="AN59" s="118"/>
    </row>
    <row r="60" spans="2:40" s="117" customFormat="1" ht="199.5" customHeight="1">
      <c r="B60" s="78" t="s">
        <v>428</v>
      </c>
      <c r="C60" s="78" t="s">
        <v>429</v>
      </c>
      <c r="D60" s="107">
        <v>25</v>
      </c>
      <c r="E60" s="76">
        <v>5000</v>
      </c>
      <c r="F60" s="77">
        <f t="shared" si="10"/>
        <v>125000</v>
      </c>
      <c r="G60" s="18"/>
      <c r="H60" s="76">
        <f t="shared" si="1"/>
        <v>0</v>
      </c>
      <c r="I60" s="77">
        <f t="shared" si="2"/>
        <v>0</v>
      </c>
      <c r="J60" s="118"/>
      <c r="K60" s="118"/>
      <c r="L60" s="118"/>
      <c r="M60" s="118"/>
      <c r="N60" s="118"/>
      <c r="O60" s="118"/>
      <c r="P60" s="118"/>
      <c r="Q60" s="118"/>
      <c r="R60" s="118"/>
      <c r="S60" s="118"/>
      <c r="T60" s="118"/>
      <c r="U60" s="118"/>
      <c r="V60" s="118"/>
      <c r="W60" s="118"/>
      <c r="X60" s="118"/>
      <c r="Y60" s="118"/>
      <c r="Z60" s="118"/>
      <c r="AA60" s="118"/>
      <c r="AB60" s="118"/>
      <c r="AC60" s="118"/>
      <c r="AD60" s="118"/>
      <c r="AE60" s="118"/>
      <c r="AF60" s="118"/>
      <c r="AG60" s="118"/>
      <c r="AH60" s="118"/>
      <c r="AI60" s="118"/>
      <c r="AJ60" s="118"/>
      <c r="AK60" s="118"/>
      <c r="AL60" s="118"/>
      <c r="AM60" s="118"/>
      <c r="AN60" s="118"/>
    </row>
    <row r="61" spans="2:40" s="117" customFormat="1" ht="234.75" customHeight="1">
      <c r="B61" s="114" t="s">
        <v>481</v>
      </c>
      <c r="C61" s="114" t="s">
        <v>614</v>
      </c>
      <c r="D61" s="107">
        <v>13</v>
      </c>
      <c r="E61" s="76">
        <v>5600</v>
      </c>
      <c r="F61" s="77">
        <f t="shared" si="10"/>
        <v>72800</v>
      </c>
      <c r="G61" s="18"/>
      <c r="H61" s="76">
        <f t="shared" si="1"/>
        <v>0</v>
      </c>
      <c r="I61" s="77">
        <f t="shared" si="2"/>
        <v>0</v>
      </c>
      <c r="J61" s="118"/>
      <c r="K61" s="118"/>
      <c r="L61" s="118"/>
      <c r="M61" s="118"/>
      <c r="N61" s="118"/>
      <c r="O61" s="118"/>
      <c r="P61" s="118"/>
      <c r="Q61" s="118"/>
      <c r="R61" s="118"/>
      <c r="S61" s="118"/>
      <c r="T61" s="118"/>
      <c r="U61" s="118"/>
      <c r="V61" s="118"/>
      <c r="W61" s="118"/>
      <c r="X61" s="118"/>
      <c r="Y61" s="118"/>
      <c r="Z61" s="118"/>
      <c r="AA61" s="118"/>
      <c r="AB61" s="118"/>
      <c r="AC61" s="118"/>
      <c r="AD61" s="118"/>
      <c r="AE61" s="118"/>
      <c r="AF61" s="118"/>
      <c r="AG61" s="118"/>
      <c r="AH61" s="118"/>
      <c r="AI61" s="118"/>
      <c r="AJ61" s="118"/>
      <c r="AK61" s="118"/>
      <c r="AL61" s="118"/>
      <c r="AM61" s="118"/>
      <c r="AN61" s="118"/>
    </row>
    <row r="62" spans="2:40" s="117" customFormat="1" ht="241.5" customHeight="1">
      <c r="B62" s="114" t="s">
        <v>615</v>
      </c>
      <c r="C62" s="114" t="s">
        <v>656</v>
      </c>
      <c r="D62" s="130">
        <v>11</v>
      </c>
      <c r="E62" s="76">
        <v>6200</v>
      </c>
      <c r="F62" s="77">
        <f t="shared" si="10"/>
        <v>68200</v>
      </c>
      <c r="G62" s="18"/>
      <c r="H62" s="76">
        <f t="shared" si="1"/>
        <v>0</v>
      </c>
      <c r="I62" s="77">
        <f t="shared" si="2"/>
        <v>0</v>
      </c>
      <c r="J62" s="118"/>
      <c r="K62" s="118"/>
      <c r="L62" s="118"/>
      <c r="M62" s="118"/>
      <c r="N62" s="118"/>
      <c r="O62" s="118"/>
      <c r="P62" s="118"/>
      <c r="Q62" s="118"/>
      <c r="R62" s="118"/>
      <c r="S62" s="118"/>
      <c r="T62" s="118"/>
      <c r="U62" s="118"/>
      <c r="V62" s="118"/>
      <c r="W62" s="118"/>
      <c r="X62" s="118"/>
      <c r="Y62" s="118"/>
      <c r="Z62" s="118"/>
      <c r="AA62" s="118"/>
      <c r="AB62" s="118"/>
      <c r="AC62" s="118"/>
      <c r="AD62" s="118"/>
      <c r="AE62" s="118"/>
      <c r="AF62" s="118"/>
      <c r="AG62" s="118"/>
      <c r="AH62" s="118"/>
      <c r="AI62" s="118"/>
      <c r="AJ62" s="118"/>
      <c r="AK62" s="118"/>
      <c r="AL62" s="118"/>
      <c r="AM62" s="118"/>
      <c r="AN62" s="118"/>
    </row>
    <row r="63" spans="2:40" s="122" customFormat="1" ht="135.75" customHeight="1">
      <c r="B63" s="224" t="s">
        <v>798</v>
      </c>
      <c r="C63" s="225"/>
      <c r="D63" s="120"/>
      <c r="E63" s="120"/>
      <c r="F63" s="120"/>
      <c r="G63" s="137"/>
      <c r="H63" s="120"/>
      <c r="I63" s="120"/>
      <c r="J63" s="118"/>
      <c r="K63" s="118"/>
      <c r="L63" s="118"/>
      <c r="M63" s="118"/>
      <c r="N63" s="118"/>
      <c r="O63" s="118"/>
      <c r="P63" s="118"/>
      <c r="Q63" s="118"/>
      <c r="R63" s="118"/>
      <c r="S63" s="118"/>
      <c r="T63" s="118"/>
      <c r="U63" s="118"/>
      <c r="V63" s="118"/>
      <c r="W63" s="118"/>
      <c r="X63" s="118"/>
      <c r="Y63" s="118"/>
      <c r="Z63" s="118"/>
      <c r="AA63" s="118"/>
      <c r="AB63" s="118"/>
      <c r="AC63" s="118"/>
      <c r="AD63" s="118"/>
      <c r="AE63" s="118"/>
      <c r="AF63" s="118"/>
      <c r="AG63" s="118"/>
      <c r="AH63" s="118"/>
      <c r="AI63" s="118"/>
      <c r="AJ63" s="118"/>
      <c r="AK63" s="118"/>
      <c r="AL63" s="118"/>
      <c r="AM63" s="118"/>
      <c r="AN63" s="118"/>
    </row>
    <row r="64" spans="2:40" s="117" customFormat="1" ht="326.25" customHeight="1">
      <c r="B64" s="78" t="s">
        <v>430</v>
      </c>
      <c r="C64" s="114" t="s">
        <v>431</v>
      </c>
      <c r="D64" s="107">
        <v>4</v>
      </c>
      <c r="E64" s="76">
        <v>211700</v>
      </c>
      <c r="F64" s="77">
        <f t="shared" ref="F64:F70" si="11">$D64*E64</f>
        <v>846800</v>
      </c>
      <c r="G64" s="18"/>
      <c r="H64" s="76">
        <f t="shared" si="1"/>
        <v>0</v>
      </c>
      <c r="I64" s="77">
        <f t="shared" si="2"/>
        <v>0</v>
      </c>
      <c r="J64" s="118"/>
      <c r="K64" s="118"/>
      <c r="L64" s="118"/>
      <c r="M64" s="118"/>
      <c r="N64" s="118"/>
      <c r="O64" s="118"/>
      <c r="P64" s="118"/>
      <c r="Q64" s="118"/>
      <c r="R64" s="118"/>
      <c r="S64" s="118"/>
      <c r="T64" s="118"/>
      <c r="U64" s="118"/>
      <c r="V64" s="118"/>
      <c r="W64" s="118"/>
      <c r="X64" s="118"/>
      <c r="Y64" s="118"/>
      <c r="Z64" s="118"/>
      <c r="AA64" s="118"/>
      <c r="AB64" s="118"/>
      <c r="AC64" s="118"/>
      <c r="AD64" s="118"/>
      <c r="AE64" s="118"/>
      <c r="AF64" s="118"/>
      <c r="AG64" s="118"/>
      <c r="AH64" s="118"/>
      <c r="AI64" s="118"/>
      <c r="AJ64" s="118"/>
      <c r="AK64" s="118"/>
      <c r="AL64" s="118"/>
      <c r="AM64" s="118"/>
      <c r="AN64" s="118"/>
    </row>
    <row r="65" spans="2:40" s="117" customFormat="1" ht="315.75" customHeight="1">
      <c r="B65" s="78" t="s">
        <v>432</v>
      </c>
      <c r="C65" s="114" t="s">
        <v>433</v>
      </c>
      <c r="D65" s="107">
        <v>6</v>
      </c>
      <c r="E65" s="76">
        <v>132900</v>
      </c>
      <c r="F65" s="77">
        <f t="shared" si="11"/>
        <v>797400</v>
      </c>
      <c r="G65" s="18"/>
      <c r="H65" s="76">
        <f t="shared" si="1"/>
        <v>0</v>
      </c>
      <c r="I65" s="77">
        <f t="shared" si="2"/>
        <v>0</v>
      </c>
      <c r="J65" s="118"/>
      <c r="K65" s="118"/>
      <c r="L65" s="118"/>
      <c r="M65" s="118"/>
      <c r="N65" s="118"/>
      <c r="O65" s="118"/>
      <c r="P65" s="118"/>
      <c r="Q65" s="118"/>
      <c r="R65" s="118"/>
      <c r="S65" s="118"/>
      <c r="T65" s="118"/>
      <c r="U65" s="118"/>
      <c r="V65" s="118"/>
      <c r="W65" s="118"/>
      <c r="X65" s="118"/>
      <c r="Y65" s="118"/>
      <c r="Z65" s="118"/>
      <c r="AA65" s="118"/>
      <c r="AB65" s="118"/>
      <c r="AC65" s="118"/>
      <c r="AD65" s="118"/>
      <c r="AE65" s="118"/>
      <c r="AF65" s="118"/>
      <c r="AG65" s="118"/>
      <c r="AH65" s="118"/>
      <c r="AI65" s="118"/>
      <c r="AJ65" s="118"/>
      <c r="AK65" s="118"/>
      <c r="AL65" s="118"/>
      <c r="AM65" s="118"/>
      <c r="AN65" s="118"/>
    </row>
    <row r="66" spans="2:40" s="117" customFormat="1" ht="263.25" customHeight="1">
      <c r="B66" s="78" t="s">
        <v>434</v>
      </c>
      <c r="C66" s="114" t="s">
        <v>435</v>
      </c>
      <c r="D66" s="107">
        <v>1</v>
      </c>
      <c r="E66" s="76">
        <v>121600</v>
      </c>
      <c r="F66" s="77">
        <f t="shared" si="11"/>
        <v>121600</v>
      </c>
      <c r="G66" s="18"/>
      <c r="H66" s="76">
        <f t="shared" si="1"/>
        <v>0</v>
      </c>
      <c r="I66" s="77">
        <f t="shared" si="2"/>
        <v>0</v>
      </c>
      <c r="J66" s="118"/>
      <c r="K66" s="118"/>
      <c r="L66" s="118"/>
      <c r="M66" s="118"/>
      <c r="N66" s="118"/>
      <c r="O66" s="118"/>
      <c r="P66" s="118"/>
      <c r="Q66" s="118"/>
      <c r="R66" s="118"/>
      <c r="S66" s="118"/>
      <c r="T66" s="118"/>
      <c r="U66" s="118"/>
      <c r="V66" s="118"/>
      <c r="W66" s="118"/>
      <c r="X66" s="118"/>
      <c r="Y66" s="118"/>
      <c r="Z66" s="118"/>
      <c r="AA66" s="118"/>
      <c r="AB66" s="118"/>
      <c r="AC66" s="118"/>
      <c r="AD66" s="118"/>
      <c r="AE66" s="118"/>
      <c r="AF66" s="118"/>
      <c r="AG66" s="118"/>
      <c r="AH66" s="118"/>
      <c r="AI66" s="118"/>
      <c r="AJ66" s="118"/>
      <c r="AK66" s="118"/>
      <c r="AL66" s="118"/>
      <c r="AM66" s="118"/>
      <c r="AN66" s="118"/>
    </row>
    <row r="67" spans="2:40" s="117" customFormat="1" ht="177.75" customHeight="1">
      <c r="B67" s="78" t="s">
        <v>436</v>
      </c>
      <c r="C67" s="114" t="s">
        <v>437</v>
      </c>
      <c r="D67" s="107">
        <v>2</v>
      </c>
      <c r="E67" s="76">
        <v>35300</v>
      </c>
      <c r="F67" s="77">
        <f t="shared" si="11"/>
        <v>70600</v>
      </c>
      <c r="G67" s="18"/>
      <c r="H67" s="76">
        <f t="shared" si="1"/>
        <v>0</v>
      </c>
      <c r="I67" s="77">
        <f t="shared" si="2"/>
        <v>0</v>
      </c>
      <c r="J67" s="118"/>
      <c r="K67" s="118"/>
      <c r="L67" s="118"/>
      <c r="M67" s="118"/>
      <c r="N67" s="118"/>
      <c r="O67" s="118"/>
      <c r="P67" s="118"/>
      <c r="Q67" s="118"/>
      <c r="R67" s="118"/>
      <c r="S67" s="118"/>
      <c r="T67" s="118"/>
      <c r="U67" s="118"/>
      <c r="V67" s="118"/>
      <c r="W67" s="118"/>
      <c r="X67" s="118"/>
      <c r="Y67" s="118"/>
      <c r="Z67" s="118"/>
      <c r="AA67" s="118"/>
      <c r="AB67" s="118"/>
      <c r="AC67" s="118"/>
      <c r="AD67" s="118"/>
      <c r="AE67" s="118"/>
      <c r="AF67" s="118"/>
      <c r="AG67" s="118"/>
      <c r="AH67" s="118"/>
      <c r="AI67" s="118"/>
      <c r="AJ67" s="118"/>
      <c r="AK67" s="118"/>
      <c r="AL67" s="118"/>
      <c r="AM67" s="118"/>
      <c r="AN67" s="118"/>
    </row>
    <row r="68" spans="2:40" s="117" customFormat="1" ht="141.75" customHeight="1">
      <c r="B68" s="78" t="s">
        <v>364</v>
      </c>
      <c r="C68" s="78" t="s">
        <v>599</v>
      </c>
      <c r="D68" s="107">
        <v>10</v>
      </c>
      <c r="E68" s="76">
        <v>41700</v>
      </c>
      <c r="F68" s="77">
        <f t="shared" si="11"/>
        <v>417000</v>
      </c>
      <c r="G68" s="18"/>
      <c r="H68" s="76">
        <f t="shared" si="1"/>
        <v>0</v>
      </c>
      <c r="I68" s="77">
        <f t="shared" si="2"/>
        <v>0</v>
      </c>
      <c r="J68" s="118"/>
      <c r="K68" s="118"/>
      <c r="L68" s="118"/>
      <c r="M68" s="118"/>
      <c r="N68" s="118"/>
      <c r="O68" s="118"/>
      <c r="P68" s="118"/>
      <c r="Q68" s="118"/>
      <c r="R68" s="118"/>
      <c r="S68" s="118"/>
      <c r="T68" s="118"/>
      <c r="U68" s="118"/>
      <c r="V68" s="118"/>
      <c r="W68" s="118"/>
      <c r="X68" s="118"/>
      <c r="Y68" s="118"/>
      <c r="Z68" s="118"/>
      <c r="AA68" s="118"/>
      <c r="AB68" s="118"/>
      <c r="AC68" s="118"/>
      <c r="AD68" s="118"/>
      <c r="AE68" s="118"/>
      <c r="AF68" s="118"/>
      <c r="AG68" s="118"/>
      <c r="AH68" s="118"/>
      <c r="AI68" s="118"/>
      <c r="AJ68" s="118"/>
      <c r="AK68" s="118"/>
      <c r="AL68" s="118"/>
      <c r="AM68" s="118"/>
      <c r="AN68" s="118"/>
    </row>
    <row r="69" spans="2:40" s="117" customFormat="1" ht="171.75" customHeight="1">
      <c r="B69" s="78" t="s">
        <v>438</v>
      </c>
      <c r="C69" s="78" t="s">
        <v>439</v>
      </c>
      <c r="D69" s="107">
        <v>16</v>
      </c>
      <c r="E69" s="76">
        <v>12000</v>
      </c>
      <c r="F69" s="77">
        <f t="shared" si="11"/>
        <v>192000</v>
      </c>
      <c r="G69" s="18"/>
      <c r="H69" s="76">
        <f t="shared" si="1"/>
        <v>0</v>
      </c>
      <c r="I69" s="77">
        <f t="shared" si="2"/>
        <v>0</v>
      </c>
      <c r="J69" s="118"/>
      <c r="K69" s="118"/>
      <c r="L69" s="118"/>
      <c r="M69" s="118"/>
      <c r="N69" s="118"/>
      <c r="O69" s="118"/>
      <c r="P69" s="118"/>
      <c r="Q69" s="118"/>
      <c r="R69" s="118"/>
      <c r="S69" s="118"/>
      <c r="T69" s="118"/>
      <c r="U69" s="118"/>
      <c r="V69" s="118"/>
      <c r="W69" s="118"/>
      <c r="X69" s="118"/>
      <c r="Y69" s="118"/>
      <c r="Z69" s="118"/>
      <c r="AA69" s="118"/>
      <c r="AB69" s="118"/>
      <c r="AC69" s="118"/>
      <c r="AD69" s="118"/>
      <c r="AE69" s="118"/>
      <c r="AF69" s="118"/>
      <c r="AG69" s="118"/>
      <c r="AH69" s="118"/>
      <c r="AI69" s="118"/>
      <c r="AJ69" s="118"/>
      <c r="AK69" s="118"/>
      <c r="AL69" s="118"/>
      <c r="AM69" s="118"/>
      <c r="AN69" s="118"/>
    </row>
    <row r="70" spans="2:40" s="117" customFormat="1" ht="116.25" customHeight="1">
      <c r="B70" s="78" t="s">
        <v>440</v>
      </c>
      <c r="C70" s="78" t="s">
        <v>657</v>
      </c>
      <c r="D70" s="107">
        <v>7</v>
      </c>
      <c r="E70" s="76">
        <v>16400</v>
      </c>
      <c r="F70" s="77">
        <f t="shared" si="11"/>
        <v>114800</v>
      </c>
      <c r="G70" s="18"/>
      <c r="H70" s="76">
        <f t="shared" si="1"/>
        <v>0</v>
      </c>
      <c r="I70" s="77">
        <f t="shared" si="2"/>
        <v>0</v>
      </c>
      <c r="J70" s="118"/>
      <c r="K70" s="118"/>
      <c r="L70" s="118"/>
      <c r="M70" s="118"/>
      <c r="N70" s="118"/>
      <c r="O70" s="118"/>
      <c r="P70" s="118"/>
      <c r="Q70" s="118"/>
      <c r="R70" s="118"/>
      <c r="S70" s="118"/>
      <c r="T70" s="118"/>
      <c r="U70" s="118"/>
      <c r="V70" s="118"/>
      <c r="W70" s="118"/>
      <c r="X70" s="118"/>
      <c r="Y70" s="118"/>
      <c r="Z70" s="118"/>
      <c r="AA70" s="118"/>
      <c r="AB70" s="118"/>
      <c r="AC70" s="118"/>
      <c r="AD70" s="118"/>
      <c r="AE70" s="118"/>
      <c r="AF70" s="118"/>
      <c r="AG70" s="118"/>
      <c r="AH70" s="118"/>
      <c r="AI70" s="118"/>
      <c r="AJ70" s="118"/>
      <c r="AK70" s="118"/>
      <c r="AL70" s="118"/>
      <c r="AM70" s="118"/>
      <c r="AN70" s="118"/>
    </row>
    <row r="71" spans="2:40" s="122" customFormat="1" ht="92.25" customHeight="1">
      <c r="B71" s="120" t="s">
        <v>441</v>
      </c>
      <c r="C71" s="120"/>
      <c r="D71" s="120"/>
      <c r="E71" s="120"/>
      <c r="F71" s="120"/>
      <c r="G71" s="137"/>
      <c r="H71" s="120"/>
      <c r="I71" s="120"/>
      <c r="J71" s="118"/>
      <c r="K71" s="118"/>
      <c r="L71" s="118"/>
      <c r="M71" s="118"/>
      <c r="N71" s="118"/>
      <c r="O71" s="118"/>
      <c r="P71" s="118"/>
      <c r="Q71" s="118"/>
      <c r="R71" s="118"/>
      <c r="S71" s="118"/>
      <c r="T71" s="118"/>
      <c r="U71" s="118"/>
      <c r="V71" s="118"/>
      <c r="W71" s="118"/>
      <c r="X71" s="118"/>
      <c r="Y71" s="118"/>
      <c r="Z71" s="118"/>
      <c r="AA71" s="118"/>
      <c r="AB71" s="118"/>
      <c r="AC71" s="118"/>
      <c r="AD71" s="118"/>
      <c r="AE71" s="118"/>
      <c r="AF71" s="118"/>
      <c r="AG71" s="118"/>
      <c r="AH71" s="118"/>
      <c r="AI71" s="118"/>
      <c r="AJ71" s="118"/>
      <c r="AK71" s="118"/>
      <c r="AL71" s="118"/>
      <c r="AM71" s="118"/>
      <c r="AN71" s="118"/>
    </row>
    <row r="72" spans="2:40" s="117" customFormat="1" ht="36" customHeight="1">
      <c r="B72" s="78" t="s">
        <v>442</v>
      </c>
      <c r="C72" s="78" t="s">
        <v>443</v>
      </c>
      <c r="D72" s="107">
        <v>1</v>
      </c>
      <c r="E72" s="76">
        <v>23100</v>
      </c>
      <c r="F72" s="77">
        <f t="shared" ref="F72:F94" si="12">$D72*E72</f>
        <v>23100</v>
      </c>
      <c r="G72" s="18"/>
      <c r="H72" s="76">
        <f t="shared" si="1"/>
        <v>0</v>
      </c>
      <c r="I72" s="77">
        <f t="shared" si="2"/>
        <v>0</v>
      </c>
      <c r="J72" s="118"/>
      <c r="K72" s="118"/>
      <c r="L72" s="118"/>
      <c r="M72" s="118"/>
      <c r="N72" s="118"/>
      <c r="O72" s="118"/>
      <c r="P72" s="118"/>
      <c r="Q72" s="118"/>
      <c r="R72" s="118"/>
      <c r="S72" s="118"/>
      <c r="T72" s="118"/>
      <c r="U72" s="118"/>
      <c r="V72" s="118"/>
      <c r="W72" s="118"/>
      <c r="X72" s="118"/>
      <c r="Y72" s="118"/>
      <c r="Z72" s="118"/>
      <c r="AA72" s="118"/>
      <c r="AB72" s="118"/>
      <c r="AC72" s="118"/>
      <c r="AD72" s="118"/>
      <c r="AE72" s="118"/>
      <c r="AF72" s="118"/>
      <c r="AG72" s="118"/>
      <c r="AH72" s="118"/>
      <c r="AI72" s="118"/>
      <c r="AJ72" s="118"/>
      <c r="AK72" s="118"/>
      <c r="AL72" s="118"/>
      <c r="AM72" s="118"/>
      <c r="AN72" s="118"/>
    </row>
    <row r="73" spans="2:40" s="117" customFormat="1" ht="351.75" customHeight="1">
      <c r="B73" s="78" t="s">
        <v>444</v>
      </c>
      <c r="C73" s="114" t="s">
        <v>600</v>
      </c>
      <c r="D73" s="107">
        <v>1</v>
      </c>
      <c r="E73" s="76">
        <v>4300</v>
      </c>
      <c r="F73" s="77">
        <f t="shared" si="12"/>
        <v>4300</v>
      </c>
      <c r="G73" s="18"/>
      <c r="H73" s="76">
        <f t="shared" si="1"/>
        <v>0</v>
      </c>
      <c r="I73" s="77">
        <f t="shared" si="2"/>
        <v>0</v>
      </c>
      <c r="J73" s="118"/>
      <c r="K73" s="118"/>
      <c r="L73" s="118"/>
      <c r="M73" s="118"/>
      <c r="N73" s="118"/>
      <c r="O73" s="118"/>
      <c r="P73" s="118"/>
      <c r="Q73" s="118"/>
      <c r="R73" s="118"/>
      <c r="S73" s="118"/>
      <c r="T73" s="118"/>
      <c r="U73" s="118"/>
      <c r="V73" s="118"/>
      <c r="W73" s="118"/>
      <c r="X73" s="118"/>
      <c r="Y73" s="118"/>
      <c r="Z73" s="118"/>
      <c r="AA73" s="118"/>
      <c r="AB73" s="118"/>
      <c r="AC73" s="118"/>
      <c r="AD73" s="118"/>
      <c r="AE73" s="118"/>
      <c r="AF73" s="118"/>
      <c r="AG73" s="118"/>
      <c r="AH73" s="118"/>
      <c r="AI73" s="118"/>
      <c r="AJ73" s="118"/>
      <c r="AK73" s="118"/>
      <c r="AL73" s="118"/>
      <c r="AM73" s="118"/>
      <c r="AN73" s="118"/>
    </row>
    <row r="74" spans="2:40" s="117" customFormat="1" ht="387.75" customHeight="1">
      <c r="B74" s="78" t="s">
        <v>445</v>
      </c>
      <c r="C74" s="114" t="s">
        <v>446</v>
      </c>
      <c r="D74" s="107">
        <v>1</v>
      </c>
      <c r="E74" s="76">
        <v>12500</v>
      </c>
      <c r="F74" s="77">
        <f t="shared" si="12"/>
        <v>12500</v>
      </c>
      <c r="G74" s="18"/>
      <c r="H74" s="76">
        <f t="shared" ref="H74:H135" si="13">ROUND(G74,0)</f>
        <v>0</v>
      </c>
      <c r="I74" s="77">
        <f t="shared" ref="I74:I135" si="14">+H74*D74</f>
        <v>0</v>
      </c>
      <c r="J74" s="118"/>
      <c r="K74" s="118"/>
      <c r="L74" s="118"/>
      <c r="M74" s="118"/>
      <c r="N74" s="118"/>
      <c r="O74" s="118"/>
      <c r="P74" s="118"/>
      <c r="Q74" s="118"/>
      <c r="R74" s="118"/>
      <c r="S74" s="118"/>
      <c r="T74" s="118"/>
      <c r="U74" s="118"/>
      <c r="V74" s="118"/>
      <c r="W74" s="118"/>
      <c r="X74" s="118"/>
      <c r="Y74" s="118"/>
      <c r="Z74" s="118"/>
      <c r="AA74" s="118"/>
      <c r="AB74" s="118"/>
      <c r="AC74" s="118"/>
      <c r="AD74" s="118"/>
      <c r="AE74" s="118"/>
      <c r="AF74" s="118"/>
      <c r="AG74" s="118"/>
      <c r="AH74" s="118"/>
      <c r="AI74" s="118"/>
      <c r="AJ74" s="118"/>
      <c r="AK74" s="118"/>
      <c r="AL74" s="118"/>
      <c r="AM74" s="118"/>
      <c r="AN74" s="118"/>
    </row>
    <row r="75" spans="2:40" s="117" customFormat="1" ht="240" customHeight="1">
      <c r="B75" s="78" t="s">
        <v>447</v>
      </c>
      <c r="C75" s="114" t="s">
        <v>448</v>
      </c>
      <c r="D75" s="107">
        <v>1</v>
      </c>
      <c r="E75" s="76">
        <v>7800</v>
      </c>
      <c r="F75" s="77">
        <f t="shared" si="12"/>
        <v>7800</v>
      </c>
      <c r="G75" s="18"/>
      <c r="H75" s="76">
        <f t="shared" si="13"/>
        <v>0</v>
      </c>
      <c r="I75" s="77">
        <f t="shared" si="14"/>
        <v>0</v>
      </c>
      <c r="J75" s="118"/>
      <c r="K75" s="118"/>
      <c r="L75" s="118"/>
      <c r="M75" s="118"/>
      <c r="N75" s="118"/>
      <c r="O75" s="118"/>
      <c r="P75" s="118"/>
      <c r="Q75" s="118"/>
      <c r="R75" s="118"/>
      <c r="S75" s="118"/>
      <c r="T75" s="118"/>
      <c r="U75" s="118"/>
      <c r="V75" s="118"/>
      <c r="W75" s="118"/>
      <c r="X75" s="118"/>
      <c r="Y75" s="118"/>
      <c r="Z75" s="118"/>
      <c r="AA75" s="118"/>
      <c r="AB75" s="118"/>
      <c r="AC75" s="118"/>
      <c r="AD75" s="118"/>
      <c r="AE75" s="118"/>
      <c r="AF75" s="118"/>
      <c r="AG75" s="118"/>
      <c r="AH75" s="118"/>
      <c r="AI75" s="118"/>
      <c r="AJ75" s="118"/>
      <c r="AK75" s="118"/>
      <c r="AL75" s="118"/>
      <c r="AM75" s="118"/>
      <c r="AN75" s="118"/>
    </row>
    <row r="76" spans="2:40" s="117" customFormat="1" ht="233.25" customHeight="1">
      <c r="B76" s="78" t="s">
        <v>449</v>
      </c>
      <c r="C76" s="114" t="s">
        <v>450</v>
      </c>
      <c r="D76" s="107">
        <v>1</v>
      </c>
      <c r="E76" s="76">
        <v>9400</v>
      </c>
      <c r="F76" s="77">
        <f t="shared" si="12"/>
        <v>9400</v>
      </c>
      <c r="G76" s="18"/>
      <c r="H76" s="76">
        <f t="shared" si="13"/>
        <v>0</v>
      </c>
      <c r="I76" s="77">
        <f t="shared" si="14"/>
        <v>0</v>
      </c>
      <c r="J76" s="118"/>
      <c r="K76" s="118"/>
      <c r="L76" s="118"/>
      <c r="M76" s="118"/>
      <c r="N76" s="118"/>
      <c r="O76" s="118"/>
      <c r="P76" s="118"/>
      <c r="Q76" s="118"/>
      <c r="R76" s="118"/>
      <c r="S76" s="118"/>
      <c r="T76" s="118"/>
      <c r="U76" s="118"/>
      <c r="V76" s="118"/>
      <c r="W76" s="118"/>
      <c r="X76" s="118"/>
      <c r="Y76" s="118"/>
      <c r="Z76" s="118"/>
      <c r="AA76" s="118"/>
      <c r="AB76" s="118"/>
      <c r="AC76" s="118"/>
      <c r="AD76" s="118"/>
      <c r="AE76" s="118"/>
      <c r="AF76" s="118"/>
      <c r="AG76" s="118"/>
      <c r="AH76" s="118"/>
      <c r="AI76" s="118"/>
      <c r="AJ76" s="118"/>
      <c r="AK76" s="118"/>
      <c r="AL76" s="118"/>
      <c r="AM76" s="118"/>
      <c r="AN76" s="118"/>
    </row>
    <row r="77" spans="2:40" s="117" customFormat="1" ht="187.15" customHeight="1">
      <c r="B77" s="78" t="s">
        <v>451</v>
      </c>
      <c r="C77" s="78" t="s">
        <v>452</v>
      </c>
      <c r="D77" s="107">
        <v>1</v>
      </c>
      <c r="E77" s="76">
        <v>9000</v>
      </c>
      <c r="F77" s="77">
        <f t="shared" si="12"/>
        <v>9000</v>
      </c>
      <c r="G77" s="18"/>
      <c r="H77" s="76">
        <f t="shared" si="13"/>
        <v>0</v>
      </c>
      <c r="I77" s="77">
        <f t="shared" si="14"/>
        <v>0</v>
      </c>
      <c r="J77" s="118"/>
      <c r="K77" s="118"/>
      <c r="L77" s="118"/>
      <c r="M77" s="118"/>
      <c r="N77" s="118"/>
      <c r="O77" s="118"/>
      <c r="P77" s="118"/>
      <c r="Q77" s="118"/>
      <c r="R77" s="118"/>
      <c r="S77" s="118"/>
      <c r="T77" s="118"/>
      <c r="U77" s="118"/>
      <c r="V77" s="118"/>
      <c r="W77" s="118"/>
      <c r="X77" s="118"/>
      <c r="Y77" s="118"/>
      <c r="Z77" s="118"/>
      <c r="AA77" s="118"/>
      <c r="AB77" s="118"/>
      <c r="AC77" s="118"/>
      <c r="AD77" s="118"/>
      <c r="AE77" s="118"/>
      <c r="AF77" s="118"/>
      <c r="AG77" s="118"/>
      <c r="AH77" s="118"/>
      <c r="AI77" s="118"/>
      <c r="AJ77" s="118"/>
      <c r="AK77" s="118"/>
      <c r="AL77" s="118"/>
      <c r="AM77" s="118"/>
      <c r="AN77" s="118"/>
    </row>
    <row r="78" spans="2:40" s="117" customFormat="1" ht="261.75" customHeight="1">
      <c r="B78" s="78" t="s">
        <v>453</v>
      </c>
      <c r="C78" s="78" t="s">
        <v>658</v>
      </c>
      <c r="D78" s="107">
        <v>1</v>
      </c>
      <c r="E78" s="76">
        <v>9600</v>
      </c>
      <c r="F78" s="77">
        <f t="shared" si="12"/>
        <v>9600</v>
      </c>
      <c r="G78" s="18"/>
      <c r="H78" s="76">
        <f t="shared" si="13"/>
        <v>0</v>
      </c>
      <c r="I78" s="77">
        <f t="shared" si="14"/>
        <v>0</v>
      </c>
      <c r="J78" s="118"/>
      <c r="K78" s="118"/>
      <c r="L78" s="118"/>
      <c r="M78" s="118"/>
      <c r="N78" s="118"/>
      <c r="O78" s="118"/>
      <c r="P78" s="118"/>
      <c r="Q78" s="118"/>
      <c r="R78" s="118"/>
      <c r="S78" s="118"/>
      <c r="T78" s="118"/>
      <c r="U78" s="118"/>
      <c r="V78" s="118"/>
      <c r="W78" s="118"/>
      <c r="X78" s="118"/>
      <c r="Y78" s="118"/>
      <c r="Z78" s="118"/>
      <c r="AA78" s="118"/>
      <c r="AB78" s="118"/>
      <c r="AC78" s="118"/>
      <c r="AD78" s="118"/>
      <c r="AE78" s="118"/>
      <c r="AF78" s="118"/>
      <c r="AG78" s="118"/>
      <c r="AH78" s="118"/>
      <c r="AI78" s="118"/>
      <c r="AJ78" s="118"/>
      <c r="AK78" s="118"/>
      <c r="AL78" s="118"/>
      <c r="AM78" s="118"/>
      <c r="AN78" s="118"/>
    </row>
    <row r="79" spans="2:40" s="117" customFormat="1" ht="46.5" customHeight="1">
      <c r="B79" s="78" t="s">
        <v>454</v>
      </c>
      <c r="C79" s="78" t="s">
        <v>455</v>
      </c>
      <c r="D79" s="107">
        <v>1</v>
      </c>
      <c r="E79" s="76">
        <v>6500</v>
      </c>
      <c r="F79" s="77">
        <f t="shared" si="12"/>
        <v>6500</v>
      </c>
      <c r="G79" s="18"/>
      <c r="H79" s="76">
        <f t="shared" si="13"/>
        <v>0</v>
      </c>
      <c r="I79" s="77">
        <f t="shared" si="14"/>
        <v>0</v>
      </c>
      <c r="J79" s="118"/>
      <c r="K79" s="118"/>
      <c r="L79" s="118"/>
      <c r="M79" s="118"/>
      <c r="N79" s="118"/>
      <c r="O79" s="118"/>
      <c r="P79" s="118"/>
      <c r="Q79" s="118"/>
      <c r="R79" s="118"/>
      <c r="S79" s="118"/>
      <c r="T79" s="118"/>
      <c r="U79" s="118"/>
      <c r="V79" s="118"/>
      <c r="W79" s="118"/>
      <c r="X79" s="118"/>
      <c r="Y79" s="118"/>
      <c r="Z79" s="118"/>
      <c r="AA79" s="118"/>
      <c r="AB79" s="118"/>
      <c r="AC79" s="118"/>
      <c r="AD79" s="118"/>
      <c r="AE79" s="118"/>
      <c r="AF79" s="118"/>
      <c r="AG79" s="118"/>
      <c r="AH79" s="118"/>
      <c r="AI79" s="118"/>
      <c r="AJ79" s="118"/>
      <c r="AK79" s="118"/>
      <c r="AL79" s="118"/>
      <c r="AM79" s="118"/>
      <c r="AN79" s="118"/>
    </row>
    <row r="80" spans="2:40" s="117" customFormat="1" ht="106.5" customHeight="1">
      <c r="B80" s="78" t="s">
        <v>456</v>
      </c>
      <c r="C80" s="78" t="s">
        <v>457</v>
      </c>
      <c r="D80" s="107">
        <v>1</v>
      </c>
      <c r="E80" s="76">
        <v>7000</v>
      </c>
      <c r="F80" s="77">
        <f t="shared" si="12"/>
        <v>7000</v>
      </c>
      <c r="G80" s="18"/>
      <c r="H80" s="76">
        <f t="shared" si="13"/>
        <v>0</v>
      </c>
      <c r="I80" s="77">
        <f t="shared" si="14"/>
        <v>0</v>
      </c>
      <c r="J80" s="118"/>
      <c r="K80" s="118"/>
      <c r="L80" s="118"/>
      <c r="M80" s="118"/>
      <c r="N80" s="118"/>
      <c r="O80" s="118"/>
      <c r="P80" s="118"/>
      <c r="Q80" s="118"/>
      <c r="R80" s="118"/>
      <c r="S80" s="118"/>
      <c r="T80" s="118"/>
      <c r="U80" s="118"/>
      <c r="V80" s="118"/>
      <c r="W80" s="118"/>
      <c r="X80" s="118"/>
      <c r="Y80" s="118"/>
      <c r="Z80" s="118"/>
      <c r="AA80" s="118"/>
      <c r="AB80" s="118"/>
      <c r="AC80" s="118"/>
      <c r="AD80" s="118"/>
      <c r="AE80" s="118"/>
      <c r="AF80" s="118"/>
      <c r="AG80" s="118"/>
      <c r="AH80" s="118"/>
      <c r="AI80" s="118"/>
      <c r="AJ80" s="118"/>
      <c r="AK80" s="118"/>
      <c r="AL80" s="118"/>
      <c r="AM80" s="118"/>
      <c r="AN80" s="118"/>
    </row>
    <row r="81" spans="2:40" s="117" customFormat="1" ht="98.25" customHeight="1">
      <c r="B81" s="78" t="s">
        <v>659</v>
      </c>
      <c r="C81" s="78" t="s">
        <v>660</v>
      </c>
      <c r="D81" s="107">
        <v>1</v>
      </c>
      <c r="E81" s="76">
        <v>7200</v>
      </c>
      <c r="F81" s="77">
        <f t="shared" si="12"/>
        <v>7200</v>
      </c>
      <c r="G81" s="18"/>
      <c r="H81" s="76">
        <f t="shared" si="13"/>
        <v>0</v>
      </c>
      <c r="I81" s="77">
        <f t="shared" si="14"/>
        <v>0</v>
      </c>
      <c r="J81" s="118"/>
      <c r="K81" s="118"/>
      <c r="L81" s="118"/>
      <c r="M81" s="118"/>
      <c r="N81" s="118"/>
      <c r="O81" s="118"/>
      <c r="P81" s="118"/>
      <c r="Q81" s="118"/>
      <c r="R81" s="118"/>
      <c r="S81" s="118"/>
      <c r="T81" s="118"/>
      <c r="U81" s="118"/>
      <c r="V81" s="118"/>
      <c r="W81" s="118"/>
      <c r="X81" s="118"/>
      <c r="Y81" s="118"/>
      <c r="Z81" s="118"/>
      <c r="AA81" s="118"/>
      <c r="AB81" s="118"/>
      <c r="AC81" s="118"/>
      <c r="AD81" s="118"/>
      <c r="AE81" s="118"/>
      <c r="AF81" s="118"/>
      <c r="AG81" s="118"/>
      <c r="AH81" s="118"/>
      <c r="AI81" s="118"/>
      <c r="AJ81" s="118"/>
      <c r="AK81" s="118"/>
      <c r="AL81" s="118"/>
      <c r="AM81" s="118"/>
      <c r="AN81" s="118"/>
    </row>
    <row r="82" spans="2:40" s="117" customFormat="1" ht="98.25" customHeight="1">
      <c r="B82" s="78" t="s">
        <v>616</v>
      </c>
      <c r="C82" s="78" t="s">
        <v>660</v>
      </c>
      <c r="D82" s="107">
        <v>1</v>
      </c>
      <c r="E82" s="76">
        <v>8300</v>
      </c>
      <c r="F82" s="77">
        <f t="shared" si="12"/>
        <v>8300</v>
      </c>
      <c r="G82" s="18"/>
      <c r="H82" s="76">
        <f t="shared" si="13"/>
        <v>0</v>
      </c>
      <c r="I82" s="77">
        <f t="shared" si="14"/>
        <v>0</v>
      </c>
      <c r="J82" s="118"/>
      <c r="K82" s="118"/>
      <c r="L82" s="118"/>
      <c r="M82" s="118"/>
      <c r="N82" s="118"/>
      <c r="O82" s="118"/>
      <c r="P82" s="118"/>
      <c r="Q82" s="118"/>
      <c r="R82" s="118"/>
      <c r="S82" s="118"/>
      <c r="T82" s="118"/>
      <c r="U82" s="118"/>
      <c r="V82" s="118"/>
      <c r="W82" s="118"/>
      <c r="X82" s="118"/>
      <c r="Y82" s="118"/>
      <c r="Z82" s="118"/>
      <c r="AA82" s="118"/>
      <c r="AB82" s="118"/>
      <c r="AC82" s="118"/>
      <c r="AD82" s="118"/>
      <c r="AE82" s="118"/>
      <c r="AF82" s="118"/>
      <c r="AG82" s="118"/>
      <c r="AH82" s="118"/>
      <c r="AI82" s="118"/>
      <c r="AJ82" s="118"/>
      <c r="AK82" s="118"/>
      <c r="AL82" s="118"/>
      <c r="AM82" s="118"/>
      <c r="AN82" s="118"/>
    </row>
    <row r="83" spans="2:40" s="117" customFormat="1" ht="198" customHeight="1">
      <c r="B83" s="78" t="s">
        <v>458</v>
      </c>
      <c r="C83" s="78" t="s">
        <v>661</v>
      </c>
      <c r="D83" s="107">
        <v>1</v>
      </c>
      <c r="E83" s="76">
        <v>7800</v>
      </c>
      <c r="F83" s="77">
        <f t="shared" si="12"/>
        <v>7800</v>
      </c>
      <c r="G83" s="18"/>
      <c r="H83" s="76">
        <f t="shared" si="13"/>
        <v>0</v>
      </c>
      <c r="I83" s="77">
        <f t="shared" si="14"/>
        <v>0</v>
      </c>
      <c r="J83" s="118"/>
      <c r="K83" s="118"/>
      <c r="L83" s="118"/>
      <c r="M83" s="118"/>
      <c r="N83" s="118"/>
      <c r="O83" s="118"/>
      <c r="P83" s="118"/>
      <c r="Q83" s="118"/>
      <c r="R83" s="118"/>
      <c r="S83" s="118"/>
      <c r="T83" s="118"/>
      <c r="U83" s="118"/>
      <c r="V83" s="118"/>
      <c r="W83" s="118"/>
      <c r="X83" s="118"/>
      <c r="Y83" s="118"/>
      <c r="Z83" s="118"/>
      <c r="AA83" s="118"/>
      <c r="AB83" s="118"/>
      <c r="AC83" s="118"/>
      <c r="AD83" s="118"/>
      <c r="AE83" s="118"/>
      <c r="AF83" s="118"/>
      <c r="AG83" s="118"/>
      <c r="AH83" s="118"/>
      <c r="AI83" s="118"/>
      <c r="AJ83" s="118"/>
      <c r="AK83" s="118"/>
      <c r="AL83" s="118"/>
      <c r="AM83" s="118"/>
      <c r="AN83" s="118"/>
    </row>
    <row r="84" spans="2:40" s="117" customFormat="1" ht="100.5" customHeight="1">
      <c r="B84" s="78" t="s">
        <v>602</v>
      </c>
      <c r="C84" s="78" t="s">
        <v>619</v>
      </c>
      <c r="D84" s="107">
        <v>1</v>
      </c>
      <c r="E84" s="76">
        <v>4900</v>
      </c>
      <c r="F84" s="77">
        <f t="shared" si="12"/>
        <v>4900</v>
      </c>
      <c r="G84" s="18"/>
      <c r="H84" s="76">
        <f t="shared" si="13"/>
        <v>0</v>
      </c>
      <c r="I84" s="77">
        <f t="shared" si="14"/>
        <v>0</v>
      </c>
      <c r="J84" s="118"/>
      <c r="K84" s="118"/>
      <c r="L84" s="118"/>
      <c r="M84" s="118"/>
      <c r="N84" s="118"/>
      <c r="O84" s="118"/>
      <c r="P84" s="118"/>
      <c r="Q84" s="118"/>
      <c r="R84" s="118"/>
      <c r="S84" s="118"/>
      <c r="T84" s="118"/>
      <c r="U84" s="118"/>
      <c r="V84" s="118"/>
      <c r="W84" s="118"/>
      <c r="X84" s="118"/>
      <c r="Y84" s="118"/>
      <c r="Z84" s="118"/>
      <c r="AA84" s="118"/>
      <c r="AB84" s="118"/>
      <c r="AC84" s="118"/>
      <c r="AD84" s="118"/>
      <c r="AE84" s="118"/>
      <c r="AF84" s="118"/>
      <c r="AG84" s="118"/>
      <c r="AH84" s="118"/>
      <c r="AI84" s="118"/>
      <c r="AJ84" s="118"/>
      <c r="AK84" s="118"/>
      <c r="AL84" s="118"/>
      <c r="AM84" s="118"/>
      <c r="AN84" s="118"/>
    </row>
    <row r="85" spans="2:40" s="117" customFormat="1" ht="151.5" customHeight="1">
      <c r="B85" s="78" t="s">
        <v>459</v>
      </c>
      <c r="C85" s="114" t="s">
        <v>460</v>
      </c>
      <c r="D85" s="107">
        <v>1</v>
      </c>
      <c r="E85" s="76">
        <v>19700</v>
      </c>
      <c r="F85" s="77">
        <f t="shared" si="12"/>
        <v>19700</v>
      </c>
      <c r="G85" s="18"/>
      <c r="H85" s="76">
        <f t="shared" si="13"/>
        <v>0</v>
      </c>
      <c r="I85" s="77">
        <f t="shared" si="14"/>
        <v>0</v>
      </c>
      <c r="J85" s="118"/>
      <c r="K85" s="118"/>
      <c r="L85" s="118"/>
      <c r="M85" s="118"/>
      <c r="N85" s="118"/>
      <c r="O85" s="118"/>
      <c r="P85" s="118"/>
      <c r="Q85" s="118"/>
      <c r="R85" s="118"/>
      <c r="S85" s="118"/>
      <c r="T85" s="118"/>
      <c r="U85" s="118"/>
      <c r="V85" s="118"/>
      <c r="W85" s="118"/>
      <c r="X85" s="118"/>
      <c r="Y85" s="118"/>
      <c r="Z85" s="118"/>
      <c r="AA85" s="118"/>
      <c r="AB85" s="118"/>
      <c r="AC85" s="118"/>
      <c r="AD85" s="118"/>
      <c r="AE85" s="118"/>
      <c r="AF85" s="118"/>
      <c r="AG85" s="118"/>
      <c r="AH85" s="118"/>
      <c r="AI85" s="118"/>
      <c r="AJ85" s="118"/>
      <c r="AK85" s="118"/>
      <c r="AL85" s="118"/>
      <c r="AM85" s="118"/>
      <c r="AN85" s="118"/>
    </row>
    <row r="86" spans="2:40" s="117" customFormat="1" ht="252" customHeight="1">
      <c r="B86" s="78" t="s">
        <v>461</v>
      </c>
      <c r="C86" s="114" t="s">
        <v>462</v>
      </c>
      <c r="D86" s="107">
        <v>1</v>
      </c>
      <c r="E86" s="76">
        <v>9500</v>
      </c>
      <c r="F86" s="77">
        <f t="shared" si="12"/>
        <v>9500</v>
      </c>
      <c r="G86" s="18"/>
      <c r="H86" s="76">
        <f t="shared" si="13"/>
        <v>0</v>
      </c>
      <c r="I86" s="77">
        <f t="shared" si="14"/>
        <v>0</v>
      </c>
      <c r="J86" s="118"/>
      <c r="K86" s="118"/>
      <c r="L86" s="118"/>
      <c r="M86" s="118"/>
      <c r="N86" s="118"/>
      <c r="O86" s="118"/>
      <c r="P86" s="118"/>
      <c r="Q86" s="118"/>
      <c r="R86" s="118"/>
      <c r="S86" s="118"/>
      <c r="T86" s="118"/>
      <c r="U86" s="118"/>
      <c r="V86" s="118"/>
      <c r="W86" s="118"/>
      <c r="X86" s="118"/>
      <c r="Y86" s="118"/>
      <c r="Z86" s="118"/>
      <c r="AA86" s="118"/>
      <c r="AB86" s="118"/>
      <c r="AC86" s="118"/>
      <c r="AD86" s="118"/>
      <c r="AE86" s="118"/>
      <c r="AF86" s="118"/>
      <c r="AG86" s="118"/>
      <c r="AH86" s="118"/>
      <c r="AI86" s="118"/>
      <c r="AJ86" s="118"/>
      <c r="AK86" s="118"/>
      <c r="AL86" s="118"/>
      <c r="AM86" s="118"/>
      <c r="AN86" s="118"/>
    </row>
    <row r="87" spans="2:40" s="117" customFormat="1" ht="93.6" customHeight="1">
      <c r="B87" s="78" t="s">
        <v>463</v>
      </c>
      <c r="C87" s="114" t="s">
        <v>464</v>
      </c>
      <c r="D87" s="107">
        <v>1</v>
      </c>
      <c r="E87" s="76">
        <v>86100</v>
      </c>
      <c r="F87" s="77">
        <f t="shared" si="12"/>
        <v>86100</v>
      </c>
      <c r="G87" s="18"/>
      <c r="H87" s="76">
        <f t="shared" si="13"/>
        <v>0</v>
      </c>
      <c r="I87" s="77">
        <f t="shared" si="14"/>
        <v>0</v>
      </c>
      <c r="J87" s="118"/>
      <c r="K87" s="118"/>
      <c r="L87" s="118"/>
      <c r="M87" s="118"/>
      <c r="N87" s="118"/>
      <c r="O87" s="118"/>
      <c r="P87" s="118"/>
      <c r="Q87" s="118"/>
      <c r="R87" s="118"/>
      <c r="S87" s="118"/>
      <c r="T87" s="118"/>
      <c r="U87" s="118"/>
      <c r="V87" s="118"/>
      <c r="W87" s="118"/>
      <c r="X87" s="118"/>
      <c r="Y87" s="118"/>
      <c r="Z87" s="118"/>
      <c r="AA87" s="118"/>
      <c r="AB87" s="118"/>
      <c r="AC87" s="118"/>
      <c r="AD87" s="118"/>
      <c r="AE87" s="118"/>
      <c r="AF87" s="118"/>
      <c r="AG87" s="118"/>
      <c r="AH87" s="118"/>
      <c r="AI87" s="118"/>
      <c r="AJ87" s="118"/>
      <c r="AK87" s="118"/>
      <c r="AL87" s="118"/>
      <c r="AM87" s="118"/>
      <c r="AN87" s="118"/>
    </row>
    <row r="88" spans="2:40" s="117" customFormat="1" ht="111" customHeight="1">
      <c r="B88" s="78" t="s">
        <v>401</v>
      </c>
      <c r="C88" s="114" t="s">
        <v>695</v>
      </c>
      <c r="D88" s="107">
        <v>1</v>
      </c>
      <c r="E88" s="76">
        <v>4300</v>
      </c>
      <c r="F88" s="77">
        <f t="shared" si="12"/>
        <v>4300</v>
      </c>
      <c r="G88" s="18"/>
      <c r="H88" s="76">
        <f t="shared" si="13"/>
        <v>0</v>
      </c>
      <c r="I88" s="77">
        <f t="shared" si="14"/>
        <v>0</v>
      </c>
      <c r="J88" s="118"/>
      <c r="K88" s="118"/>
      <c r="L88" s="118"/>
      <c r="M88" s="118"/>
      <c r="N88" s="118"/>
      <c r="O88" s="118"/>
      <c r="P88" s="118"/>
      <c r="Q88" s="118"/>
      <c r="R88" s="118"/>
      <c r="S88" s="118"/>
      <c r="T88" s="118"/>
      <c r="U88" s="118"/>
      <c r="V88" s="118"/>
      <c r="W88" s="118"/>
      <c r="X88" s="118"/>
      <c r="Y88" s="118"/>
      <c r="Z88" s="118"/>
      <c r="AA88" s="118"/>
      <c r="AB88" s="118"/>
      <c r="AC88" s="118"/>
      <c r="AD88" s="118"/>
      <c r="AE88" s="118"/>
      <c r="AF88" s="118"/>
      <c r="AG88" s="118"/>
      <c r="AH88" s="118"/>
      <c r="AI88" s="118"/>
      <c r="AJ88" s="118"/>
      <c r="AK88" s="118"/>
      <c r="AL88" s="118"/>
      <c r="AM88" s="118"/>
      <c r="AN88" s="118"/>
    </row>
    <row r="89" spans="2:40" s="117" customFormat="1" ht="135" customHeight="1">
      <c r="B89" s="78" t="s">
        <v>465</v>
      </c>
      <c r="C89" s="114" t="s">
        <v>466</v>
      </c>
      <c r="D89" s="107">
        <v>1</v>
      </c>
      <c r="E89" s="76">
        <v>4500</v>
      </c>
      <c r="F89" s="77">
        <f t="shared" si="12"/>
        <v>4500</v>
      </c>
      <c r="G89" s="18"/>
      <c r="H89" s="76">
        <f t="shared" si="13"/>
        <v>0</v>
      </c>
      <c r="I89" s="77">
        <f t="shared" si="14"/>
        <v>0</v>
      </c>
      <c r="J89" s="118"/>
      <c r="K89" s="118"/>
      <c r="L89" s="118"/>
      <c r="M89" s="118"/>
      <c r="N89" s="118"/>
      <c r="O89" s="118"/>
      <c r="P89" s="118"/>
      <c r="Q89" s="118"/>
      <c r="R89" s="118"/>
      <c r="S89" s="118"/>
      <c r="T89" s="118"/>
      <c r="U89" s="118"/>
      <c r="V89" s="118"/>
      <c r="W89" s="118"/>
      <c r="X89" s="118"/>
      <c r="Y89" s="118"/>
      <c r="Z89" s="118"/>
      <c r="AA89" s="118"/>
      <c r="AB89" s="118"/>
      <c r="AC89" s="118"/>
      <c r="AD89" s="118"/>
      <c r="AE89" s="118"/>
      <c r="AF89" s="118"/>
      <c r="AG89" s="118"/>
      <c r="AH89" s="118"/>
      <c r="AI89" s="118"/>
      <c r="AJ89" s="118"/>
      <c r="AK89" s="118"/>
      <c r="AL89" s="118"/>
      <c r="AM89" s="118"/>
      <c r="AN89" s="118"/>
    </row>
    <row r="90" spans="2:40" s="117" customFormat="1" ht="327" customHeight="1">
      <c r="B90" s="78" t="s">
        <v>467</v>
      </c>
      <c r="C90" s="114" t="s">
        <v>601</v>
      </c>
      <c r="D90" s="107">
        <v>1</v>
      </c>
      <c r="E90" s="76">
        <v>53400</v>
      </c>
      <c r="F90" s="77">
        <f t="shared" si="12"/>
        <v>53400</v>
      </c>
      <c r="G90" s="18"/>
      <c r="H90" s="76">
        <f t="shared" si="13"/>
        <v>0</v>
      </c>
      <c r="I90" s="77">
        <f t="shared" si="14"/>
        <v>0</v>
      </c>
      <c r="J90" s="118"/>
      <c r="K90" s="118"/>
      <c r="L90" s="118"/>
      <c r="M90" s="118"/>
      <c r="N90" s="118"/>
      <c r="O90" s="118"/>
      <c r="P90" s="118"/>
      <c r="Q90" s="118"/>
      <c r="R90" s="118"/>
      <c r="S90" s="118"/>
      <c r="T90" s="118"/>
      <c r="U90" s="118"/>
      <c r="V90" s="118"/>
      <c r="W90" s="118"/>
      <c r="X90" s="118"/>
      <c r="Y90" s="118"/>
      <c r="Z90" s="118"/>
      <c r="AA90" s="118"/>
      <c r="AB90" s="118"/>
      <c r="AC90" s="118"/>
      <c r="AD90" s="118"/>
      <c r="AE90" s="118"/>
      <c r="AF90" s="118"/>
      <c r="AG90" s="118"/>
      <c r="AH90" s="118"/>
      <c r="AI90" s="118"/>
      <c r="AJ90" s="118"/>
      <c r="AK90" s="118"/>
      <c r="AL90" s="118"/>
      <c r="AM90" s="118"/>
      <c r="AN90" s="118"/>
    </row>
    <row r="91" spans="2:40" s="117" customFormat="1" ht="105" customHeight="1">
      <c r="B91" s="78" t="s">
        <v>468</v>
      </c>
      <c r="C91" s="114" t="s">
        <v>469</v>
      </c>
      <c r="D91" s="107">
        <v>10</v>
      </c>
      <c r="E91" s="76">
        <v>3600</v>
      </c>
      <c r="F91" s="77">
        <f t="shared" si="12"/>
        <v>36000</v>
      </c>
      <c r="G91" s="18"/>
      <c r="H91" s="76">
        <f t="shared" si="13"/>
        <v>0</v>
      </c>
      <c r="I91" s="77">
        <f t="shared" si="14"/>
        <v>0</v>
      </c>
      <c r="J91" s="118"/>
      <c r="K91" s="118"/>
      <c r="L91" s="118"/>
      <c r="M91" s="118"/>
      <c r="N91" s="118"/>
      <c r="O91" s="118"/>
      <c r="P91" s="118"/>
      <c r="Q91" s="118"/>
      <c r="R91" s="118"/>
      <c r="S91" s="118"/>
      <c r="T91" s="118"/>
      <c r="U91" s="118"/>
      <c r="V91" s="118"/>
      <c r="W91" s="118"/>
      <c r="X91" s="118"/>
      <c r="Y91" s="118"/>
      <c r="Z91" s="118"/>
      <c r="AA91" s="118"/>
      <c r="AB91" s="118"/>
      <c r="AC91" s="118"/>
      <c r="AD91" s="118"/>
      <c r="AE91" s="118"/>
      <c r="AF91" s="118"/>
      <c r="AG91" s="118"/>
      <c r="AH91" s="118"/>
      <c r="AI91" s="118"/>
      <c r="AJ91" s="118"/>
      <c r="AK91" s="118"/>
      <c r="AL91" s="118"/>
      <c r="AM91" s="118"/>
      <c r="AN91" s="118"/>
    </row>
    <row r="92" spans="2:40" s="117" customFormat="1" ht="93.6" customHeight="1">
      <c r="B92" s="78" t="s">
        <v>470</v>
      </c>
      <c r="C92" s="114" t="s">
        <v>611</v>
      </c>
      <c r="D92" s="107">
        <v>1</v>
      </c>
      <c r="E92" s="76">
        <v>2700</v>
      </c>
      <c r="F92" s="77">
        <f t="shared" si="12"/>
        <v>2700</v>
      </c>
      <c r="G92" s="18"/>
      <c r="H92" s="76">
        <f t="shared" si="13"/>
        <v>0</v>
      </c>
      <c r="I92" s="77">
        <f t="shared" si="14"/>
        <v>0</v>
      </c>
      <c r="J92" s="118"/>
      <c r="K92" s="118"/>
      <c r="L92" s="118"/>
      <c r="M92" s="118"/>
      <c r="N92" s="118"/>
      <c r="O92" s="118"/>
      <c r="P92" s="118"/>
      <c r="Q92" s="118"/>
      <c r="R92" s="118"/>
      <c r="S92" s="118"/>
      <c r="T92" s="118"/>
      <c r="U92" s="118"/>
      <c r="V92" s="118"/>
      <c r="W92" s="118"/>
      <c r="X92" s="118"/>
      <c r="Y92" s="118"/>
      <c r="Z92" s="118"/>
      <c r="AA92" s="118"/>
      <c r="AB92" s="118"/>
      <c r="AC92" s="118"/>
      <c r="AD92" s="118"/>
      <c r="AE92" s="118"/>
      <c r="AF92" s="118"/>
      <c r="AG92" s="118"/>
      <c r="AH92" s="118"/>
      <c r="AI92" s="118"/>
      <c r="AJ92" s="118"/>
      <c r="AK92" s="118"/>
      <c r="AL92" s="118"/>
      <c r="AM92" s="118"/>
      <c r="AN92" s="118"/>
    </row>
    <row r="93" spans="2:40" s="117" customFormat="1" ht="93.6" customHeight="1">
      <c r="B93" s="78" t="s">
        <v>471</v>
      </c>
      <c r="C93" s="114" t="s">
        <v>472</v>
      </c>
      <c r="D93" s="107">
        <v>2</v>
      </c>
      <c r="E93" s="76">
        <v>9000</v>
      </c>
      <c r="F93" s="77">
        <f t="shared" si="12"/>
        <v>18000</v>
      </c>
      <c r="G93" s="18"/>
      <c r="H93" s="76">
        <f t="shared" si="13"/>
        <v>0</v>
      </c>
      <c r="I93" s="77">
        <f t="shared" si="14"/>
        <v>0</v>
      </c>
      <c r="J93" s="118"/>
      <c r="K93" s="118"/>
      <c r="L93" s="118"/>
      <c r="M93" s="118"/>
      <c r="N93" s="118"/>
      <c r="O93" s="118"/>
      <c r="P93" s="118"/>
      <c r="Q93" s="118"/>
      <c r="R93" s="118"/>
      <c r="S93" s="118"/>
      <c r="T93" s="118"/>
      <c r="U93" s="118"/>
      <c r="V93" s="118"/>
      <c r="W93" s="118"/>
      <c r="X93" s="118"/>
      <c r="Y93" s="118"/>
      <c r="Z93" s="118"/>
      <c r="AA93" s="118"/>
      <c r="AB93" s="118"/>
      <c r="AC93" s="118"/>
      <c r="AD93" s="118"/>
      <c r="AE93" s="118"/>
      <c r="AF93" s="118"/>
      <c r="AG93" s="118"/>
      <c r="AH93" s="118"/>
      <c r="AI93" s="118"/>
      <c r="AJ93" s="118"/>
      <c r="AK93" s="118"/>
      <c r="AL93" s="118"/>
      <c r="AM93" s="118"/>
      <c r="AN93" s="118"/>
    </row>
    <row r="94" spans="2:40" s="117" customFormat="1" ht="93.6" customHeight="1">
      <c r="B94" s="78" t="s">
        <v>473</v>
      </c>
      <c r="C94" s="114" t="s">
        <v>474</v>
      </c>
      <c r="D94" s="107">
        <v>1</v>
      </c>
      <c r="E94" s="76">
        <v>10900</v>
      </c>
      <c r="F94" s="77">
        <f t="shared" si="12"/>
        <v>10900</v>
      </c>
      <c r="G94" s="18"/>
      <c r="H94" s="76">
        <f t="shared" si="13"/>
        <v>0</v>
      </c>
      <c r="I94" s="77">
        <f t="shared" si="14"/>
        <v>0</v>
      </c>
      <c r="J94" s="118"/>
      <c r="K94" s="118"/>
      <c r="L94" s="118"/>
      <c r="M94" s="118"/>
      <c r="N94" s="118"/>
      <c r="O94" s="118"/>
      <c r="P94" s="118"/>
      <c r="Q94" s="118"/>
      <c r="R94" s="118"/>
      <c r="S94" s="118"/>
      <c r="T94" s="118"/>
      <c r="U94" s="118"/>
      <c r="V94" s="118"/>
      <c r="W94" s="118"/>
      <c r="X94" s="118"/>
      <c r="Y94" s="118"/>
      <c r="Z94" s="118"/>
      <c r="AA94" s="118"/>
      <c r="AB94" s="118"/>
      <c r="AC94" s="118"/>
      <c r="AD94" s="118"/>
      <c r="AE94" s="118"/>
      <c r="AF94" s="118"/>
      <c r="AG94" s="118"/>
      <c r="AH94" s="118"/>
      <c r="AI94" s="118"/>
      <c r="AJ94" s="118"/>
      <c r="AK94" s="118"/>
      <c r="AL94" s="118"/>
      <c r="AM94" s="118"/>
      <c r="AN94" s="118"/>
    </row>
    <row r="95" spans="2:40" s="122" customFormat="1" ht="84.75" customHeight="1">
      <c r="B95" s="120" t="s">
        <v>475</v>
      </c>
      <c r="C95" s="120"/>
      <c r="D95" s="120"/>
      <c r="E95" s="120"/>
      <c r="F95" s="120"/>
      <c r="G95" s="137"/>
      <c r="H95" s="120"/>
      <c r="I95" s="120"/>
      <c r="J95" s="118"/>
      <c r="K95" s="118"/>
      <c r="L95" s="118"/>
      <c r="M95" s="118"/>
      <c r="N95" s="118"/>
      <c r="O95" s="118"/>
      <c r="P95" s="118"/>
      <c r="Q95" s="118"/>
      <c r="R95" s="118"/>
      <c r="S95" s="118"/>
      <c r="T95" s="118"/>
      <c r="U95" s="118"/>
      <c r="V95" s="118"/>
      <c r="W95" s="118"/>
      <c r="X95" s="118"/>
      <c r="Y95" s="118"/>
      <c r="Z95" s="118"/>
      <c r="AA95" s="118"/>
      <c r="AB95" s="118"/>
      <c r="AC95" s="118"/>
      <c r="AD95" s="118"/>
      <c r="AE95" s="118"/>
      <c r="AF95" s="118"/>
      <c r="AG95" s="118"/>
      <c r="AH95" s="118"/>
      <c r="AI95" s="118"/>
      <c r="AJ95" s="118"/>
      <c r="AK95" s="118"/>
      <c r="AL95" s="118"/>
      <c r="AM95" s="118"/>
      <c r="AN95" s="118"/>
    </row>
    <row r="96" spans="2:40" s="117" customFormat="1" ht="108" customHeight="1">
      <c r="B96" s="78" t="s">
        <v>476</v>
      </c>
      <c r="C96" s="114" t="s">
        <v>664</v>
      </c>
      <c r="D96" s="107">
        <v>1</v>
      </c>
      <c r="E96" s="76">
        <v>178500</v>
      </c>
      <c r="F96" s="77">
        <f t="shared" ref="F96:F104" si="15">$D96*E96</f>
        <v>178500</v>
      </c>
      <c r="G96" s="18"/>
      <c r="H96" s="76">
        <f t="shared" si="13"/>
        <v>0</v>
      </c>
      <c r="I96" s="77">
        <f t="shared" si="14"/>
        <v>0</v>
      </c>
      <c r="J96" s="118"/>
      <c r="K96" s="118"/>
      <c r="L96" s="118"/>
      <c r="M96" s="118"/>
      <c r="N96" s="118"/>
      <c r="O96" s="118"/>
      <c r="P96" s="118"/>
      <c r="Q96" s="118"/>
      <c r="R96" s="118"/>
      <c r="S96" s="118"/>
      <c r="T96" s="118"/>
      <c r="U96" s="118"/>
      <c r="V96" s="118"/>
      <c r="W96" s="118"/>
      <c r="X96" s="118"/>
      <c r="Y96" s="118"/>
      <c r="Z96" s="118"/>
      <c r="AA96" s="118"/>
      <c r="AB96" s="118"/>
      <c r="AC96" s="118"/>
      <c r="AD96" s="118"/>
      <c r="AE96" s="118"/>
      <c r="AF96" s="118"/>
      <c r="AG96" s="118"/>
      <c r="AH96" s="118"/>
      <c r="AI96" s="118"/>
      <c r="AJ96" s="118"/>
      <c r="AK96" s="118"/>
      <c r="AL96" s="118"/>
      <c r="AM96" s="118"/>
      <c r="AN96" s="118"/>
    </row>
    <row r="97" spans="2:40" s="117" customFormat="1" ht="151.5" customHeight="1">
      <c r="B97" s="78" t="s">
        <v>477</v>
      </c>
      <c r="C97" s="78" t="s">
        <v>663</v>
      </c>
      <c r="D97" s="107">
        <v>1</v>
      </c>
      <c r="E97" s="76">
        <v>56700</v>
      </c>
      <c r="F97" s="77">
        <f t="shared" si="15"/>
        <v>56700</v>
      </c>
      <c r="G97" s="18"/>
      <c r="H97" s="76">
        <f t="shared" si="13"/>
        <v>0</v>
      </c>
      <c r="I97" s="77">
        <f t="shared" si="14"/>
        <v>0</v>
      </c>
      <c r="J97" s="118"/>
      <c r="K97" s="118"/>
      <c r="L97" s="118"/>
      <c r="M97" s="118"/>
      <c r="N97" s="118"/>
      <c r="O97" s="118"/>
      <c r="P97" s="118"/>
      <c r="Q97" s="118"/>
      <c r="R97" s="118"/>
      <c r="S97" s="118"/>
      <c r="T97" s="118"/>
      <c r="U97" s="118"/>
      <c r="V97" s="118"/>
      <c r="W97" s="118"/>
      <c r="X97" s="118"/>
      <c r="Y97" s="118"/>
      <c r="Z97" s="118"/>
      <c r="AA97" s="118"/>
      <c r="AB97" s="118"/>
      <c r="AC97" s="118"/>
      <c r="AD97" s="118"/>
      <c r="AE97" s="118"/>
      <c r="AF97" s="118"/>
      <c r="AG97" s="118"/>
      <c r="AH97" s="118"/>
      <c r="AI97" s="118"/>
      <c r="AJ97" s="118"/>
      <c r="AK97" s="118"/>
      <c r="AL97" s="118"/>
      <c r="AM97" s="118"/>
      <c r="AN97" s="118"/>
    </row>
    <row r="98" spans="2:40" s="117" customFormat="1" ht="120" customHeight="1">
      <c r="B98" s="78" t="s">
        <v>662</v>
      </c>
      <c r="C98" s="78" t="s">
        <v>665</v>
      </c>
      <c r="D98" s="107">
        <v>1</v>
      </c>
      <c r="E98" s="76">
        <v>120000</v>
      </c>
      <c r="F98" s="77">
        <f t="shared" si="15"/>
        <v>120000</v>
      </c>
      <c r="G98" s="18"/>
      <c r="H98" s="76">
        <f t="shared" si="13"/>
        <v>0</v>
      </c>
      <c r="I98" s="77">
        <f t="shared" si="14"/>
        <v>0</v>
      </c>
      <c r="J98" s="118"/>
      <c r="K98" s="118"/>
      <c r="L98" s="118"/>
      <c r="M98" s="118"/>
      <c r="N98" s="118"/>
      <c r="O98" s="118"/>
      <c r="P98" s="118"/>
      <c r="Q98" s="118"/>
      <c r="R98" s="118"/>
      <c r="S98" s="118"/>
      <c r="T98" s="118"/>
      <c r="U98" s="118"/>
      <c r="V98" s="118"/>
      <c r="W98" s="118"/>
      <c r="X98" s="118"/>
      <c r="Y98" s="118"/>
      <c r="Z98" s="118"/>
      <c r="AA98" s="118"/>
      <c r="AB98" s="118"/>
      <c r="AC98" s="118"/>
      <c r="AD98" s="118"/>
      <c r="AE98" s="118"/>
      <c r="AF98" s="118"/>
      <c r="AG98" s="118"/>
      <c r="AH98" s="118"/>
      <c r="AI98" s="118"/>
      <c r="AJ98" s="118"/>
      <c r="AK98" s="118"/>
      <c r="AL98" s="118"/>
      <c r="AM98" s="118"/>
      <c r="AN98" s="118"/>
    </row>
    <row r="99" spans="2:40" s="117" customFormat="1" ht="179.25" customHeight="1">
      <c r="B99" s="78" t="s">
        <v>478</v>
      </c>
      <c r="C99" s="78" t="s">
        <v>620</v>
      </c>
      <c r="D99" s="107">
        <v>1</v>
      </c>
      <c r="E99" s="76">
        <v>20600</v>
      </c>
      <c r="F99" s="77">
        <f t="shared" si="15"/>
        <v>20600</v>
      </c>
      <c r="G99" s="18"/>
      <c r="H99" s="76">
        <f t="shared" si="13"/>
        <v>0</v>
      </c>
      <c r="I99" s="77">
        <f t="shared" si="14"/>
        <v>0</v>
      </c>
      <c r="J99" s="118"/>
      <c r="K99" s="118"/>
      <c r="L99" s="118"/>
      <c r="M99" s="118"/>
      <c r="N99" s="118"/>
      <c r="O99" s="118"/>
      <c r="P99" s="118"/>
      <c r="Q99" s="118"/>
      <c r="R99" s="118"/>
      <c r="S99" s="118"/>
      <c r="T99" s="118"/>
      <c r="U99" s="118"/>
      <c r="V99" s="118"/>
      <c r="W99" s="118"/>
      <c r="X99" s="118"/>
      <c r="Y99" s="118"/>
      <c r="Z99" s="118"/>
      <c r="AA99" s="118"/>
      <c r="AB99" s="118"/>
      <c r="AC99" s="118"/>
      <c r="AD99" s="118"/>
      <c r="AE99" s="118"/>
      <c r="AF99" s="118"/>
      <c r="AG99" s="118"/>
      <c r="AH99" s="118"/>
      <c r="AI99" s="118"/>
      <c r="AJ99" s="118"/>
      <c r="AK99" s="118"/>
      <c r="AL99" s="118"/>
      <c r="AM99" s="118"/>
      <c r="AN99" s="118"/>
    </row>
    <row r="100" spans="2:40" s="117" customFormat="1" ht="78" customHeight="1">
      <c r="B100" s="78" t="s">
        <v>479</v>
      </c>
      <c r="C100" s="78" t="s">
        <v>370</v>
      </c>
      <c r="D100" s="107">
        <v>1</v>
      </c>
      <c r="E100" s="76">
        <v>3800</v>
      </c>
      <c r="F100" s="77">
        <f t="shared" si="15"/>
        <v>3800</v>
      </c>
      <c r="G100" s="18"/>
      <c r="H100" s="76">
        <f t="shared" si="13"/>
        <v>0</v>
      </c>
      <c r="I100" s="77">
        <f t="shared" si="14"/>
        <v>0</v>
      </c>
      <c r="J100" s="118"/>
      <c r="K100" s="118"/>
      <c r="L100" s="118"/>
      <c r="M100" s="118"/>
      <c r="N100" s="118"/>
      <c r="O100" s="118"/>
      <c r="P100" s="118"/>
      <c r="Q100" s="118"/>
      <c r="R100" s="118"/>
      <c r="S100" s="118"/>
      <c r="T100" s="118"/>
      <c r="U100" s="118"/>
      <c r="V100" s="118"/>
      <c r="W100" s="118"/>
      <c r="X100" s="118"/>
      <c r="Y100" s="118"/>
      <c r="Z100" s="118"/>
      <c r="AA100" s="118"/>
      <c r="AB100" s="118"/>
      <c r="AC100" s="118"/>
      <c r="AD100" s="118"/>
      <c r="AE100" s="118"/>
      <c r="AF100" s="118"/>
      <c r="AG100" s="118"/>
      <c r="AH100" s="118"/>
      <c r="AI100" s="118"/>
      <c r="AJ100" s="118"/>
      <c r="AK100" s="118"/>
      <c r="AL100" s="118"/>
      <c r="AM100" s="118"/>
      <c r="AN100" s="118"/>
    </row>
    <row r="101" spans="2:40" s="118" customFormat="1" ht="56.25">
      <c r="B101" s="120" t="s">
        <v>816</v>
      </c>
      <c r="C101" s="78"/>
      <c r="D101" s="107"/>
      <c r="E101" s="76">
        <v>0</v>
      </c>
      <c r="F101" s="77"/>
      <c r="G101" s="18"/>
      <c r="H101" s="76">
        <f t="shared" si="13"/>
        <v>0</v>
      </c>
      <c r="I101" s="77">
        <f t="shared" si="14"/>
        <v>0</v>
      </c>
    </row>
    <row r="102" spans="2:40" s="90" customFormat="1" ht="39.75" customHeight="1">
      <c r="B102" s="71" t="s">
        <v>521</v>
      </c>
      <c r="C102" s="91" t="s">
        <v>702</v>
      </c>
      <c r="D102" s="92">
        <v>1</v>
      </c>
      <c r="E102" s="76">
        <v>20090</v>
      </c>
      <c r="F102" s="77">
        <f t="shared" si="15"/>
        <v>20090</v>
      </c>
      <c r="G102" s="18"/>
      <c r="H102" s="76">
        <f t="shared" si="13"/>
        <v>0</v>
      </c>
      <c r="I102" s="77">
        <f t="shared" si="14"/>
        <v>0</v>
      </c>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c r="AH102" s="70"/>
      <c r="AI102" s="70"/>
      <c r="AJ102" s="70"/>
      <c r="AK102" s="70"/>
      <c r="AL102" s="70"/>
      <c r="AM102" s="70"/>
      <c r="AN102" s="70"/>
    </row>
    <row r="103" spans="2:40" s="90" customFormat="1" ht="39.75" customHeight="1">
      <c r="B103" s="71" t="s">
        <v>534</v>
      </c>
      <c r="C103" s="91" t="s">
        <v>703</v>
      </c>
      <c r="D103" s="92">
        <v>1</v>
      </c>
      <c r="E103" s="76">
        <v>9520</v>
      </c>
      <c r="F103" s="77">
        <f t="shared" si="15"/>
        <v>9520</v>
      </c>
      <c r="G103" s="18"/>
      <c r="H103" s="76">
        <f t="shared" si="13"/>
        <v>0</v>
      </c>
      <c r="I103" s="77">
        <f t="shared" si="14"/>
        <v>0</v>
      </c>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70"/>
      <c r="AG103" s="70"/>
      <c r="AH103" s="70"/>
      <c r="AI103" s="70"/>
      <c r="AJ103" s="70"/>
      <c r="AK103" s="70"/>
      <c r="AL103" s="70"/>
      <c r="AM103" s="70"/>
      <c r="AN103" s="70"/>
    </row>
    <row r="104" spans="2:40" s="90" customFormat="1" ht="39.75" customHeight="1">
      <c r="B104" s="71" t="s">
        <v>454</v>
      </c>
      <c r="C104" s="91" t="s">
        <v>772</v>
      </c>
      <c r="D104" s="92">
        <v>1</v>
      </c>
      <c r="E104" s="76">
        <v>12790</v>
      </c>
      <c r="F104" s="77">
        <f t="shared" si="15"/>
        <v>12790</v>
      </c>
      <c r="G104" s="18"/>
      <c r="H104" s="76">
        <f t="shared" si="13"/>
        <v>0</v>
      </c>
      <c r="I104" s="77">
        <f t="shared" si="14"/>
        <v>0</v>
      </c>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70"/>
      <c r="AI104" s="70"/>
      <c r="AJ104" s="70"/>
      <c r="AK104" s="70"/>
      <c r="AL104" s="70"/>
      <c r="AM104" s="70"/>
      <c r="AN104" s="70"/>
    </row>
    <row r="105" spans="2:40" s="122" customFormat="1" ht="80.25" customHeight="1">
      <c r="B105" s="120" t="s">
        <v>757</v>
      </c>
      <c r="C105" s="120"/>
      <c r="D105" s="120"/>
      <c r="E105" s="120"/>
      <c r="F105" s="120"/>
      <c r="G105" s="137"/>
      <c r="H105" s="120"/>
      <c r="I105" s="120"/>
      <c r="J105" s="118"/>
      <c r="K105" s="118"/>
      <c r="L105" s="118"/>
      <c r="M105" s="118"/>
      <c r="N105" s="118"/>
      <c r="O105" s="118"/>
      <c r="P105" s="118"/>
      <c r="Q105" s="118"/>
      <c r="R105" s="118"/>
      <c r="S105" s="118"/>
      <c r="T105" s="118"/>
      <c r="U105" s="118"/>
      <c r="V105" s="118"/>
      <c r="W105" s="118"/>
      <c r="X105" s="118"/>
      <c r="Y105" s="118"/>
      <c r="Z105" s="118"/>
      <c r="AA105" s="118"/>
      <c r="AB105" s="118"/>
      <c r="AC105" s="118"/>
      <c r="AD105" s="118"/>
      <c r="AE105" s="118"/>
      <c r="AF105" s="118"/>
      <c r="AG105" s="118"/>
      <c r="AH105" s="118"/>
      <c r="AI105" s="118"/>
      <c r="AJ105" s="118"/>
      <c r="AK105" s="118"/>
      <c r="AL105" s="118"/>
      <c r="AM105" s="118"/>
      <c r="AN105" s="118"/>
    </row>
    <row r="106" spans="2:40" s="117" customFormat="1" ht="192.75" customHeight="1">
      <c r="B106" s="131" t="s">
        <v>597</v>
      </c>
      <c r="C106" s="132" t="s">
        <v>694</v>
      </c>
      <c r="D106" s="133">
        <v>1</v>
      </c>
      <c r="E106" s="76">
        <v>12990</v>
      </c>
      <c r="F106" s="77">
        <f t="shared" ref="F106:F107" si="16">$D106*E106</f>
        <v>12990</v>
      </c>
      <c r="G106" s="18"/>
      <c r="H106" s="76">
        <f t="shared" si="13"/>
        <v>0</v>
      </c>
      <c r="I106" s="77">
        <f t="shared" si="14"/>
        <v>0</v>
      </c>
      <c r="J106" s="118"/>
      <c r="K106" s="118"/>
      <c r="L106" s="118"/>
      <c r="M106" s="118"/>
      <c r="N106" s="118"/>
      <c r="O106" s="118"/>
      <c r="P106" s="118"/>
      <c r="Q106" s="118"/>
      <c r="R106" s="118"/>
      <c r="S106" s="118"/>
      <c r="T106" s="118"/>
      <c r="U106" s="118"/>
      <c r="V106" s="118"/>
      <c r="W106" s="118"/>
      <c r="X106" s="118"/>
      <c r="Y106" s="118"/>
      <c r="Z106" s="118"/>
      <c r="AA106" s="118"/>
      <c r="AB106" s="118"/>
      <c r="AC106" s="118"/>
      <c r="AD106" s="118"/>
      <c r="AE106" s="118"/>
      <c r="AF106" s="118"/>
      <c r="AG106" s="118"/>
      <c r="AH106" s="118"/>
      <c r="AI106" s="118"/>
      <c r="AJ106" s="118"/>
      <c r="AK106" s="118"/>
      <c r="AL106" s="118"/>
      <c r="AM106" s="118"/>
      <c r="AN106" s="118"/>
    </row>
    <row r="107" spans="2:40" s="117" customFormat="1" ht="175.5" customHeight="1">
      <c r="B107" s="131" t="s">
        <v>612</v>
      </c>
      <c r="C107" s="132" t="s">
        <v>652</v>
      </c>
      <c r="D107" s="133">
        <v>2</v>
      </c>
      <c r="E107" s="76">
        <v>1790</v>
      </c>
      <c r="F107" s="77">
        <f t="shared" si="16"/>
        <v>3580</v>
      </c>
      <c r="G107" s="18"/>
      <c r="H107" s="76">
        <f t="shared" si="13"/>
        <v>0</v>
      </c>
      <c r="I107" s="77">
        <f t="shared" si="14"/>
        <v>0</v>
      </c>
      <c r="J107" s="118"/>
      <c r="K107" s="118"/>
      <c r="L107" s="118"/>
      <c r="M107" s="118"/>
      <c r="N107" s="118"/>
      <c r="O107" s="118"/>
      <c r="P107" s="118"/>
      <c r="Q107" s="118"/>
      <c r="R107" s="118"/>
      <c r="S107" s="118"/>
      <c r="T107" s="118"/>
      <c r="U107" s="118"/>
      <c r="V107" s="118"/>
      <c r="W107" s="118"/>
      <c r="X107" s="118"/>
      <c r="Y107" s="118"/>
      <c r="Z107" s="118"/>
      <c r="AA107" s="118"/>
      <c r="AB107" s="118"/>
      <c r="AC107" s="118"/>
      <c r="AD107" s="118"/>
      <c r="AE107" s="118"/>
      <c r="AF107" s="118"/>
      <c r="AG107" s="118"/>
      <c r="AH107" s="118"/>
      <c r="AI107" s="118"/>
      <c r="AJ107" s="118"/>
      <c r="AK107" s="118"/>
      <c r="AL107" s="118"/>
      <c r="AM107" s="118"/>
      <c r="AN107" s="118"/>
    </row>
    <row r="108" spans="2:40" s="128" customFormat="1" ht="37.5">
      <c r="B108" s="127" t="s">
        <v>763</v>
      </c>
      <c r="C108" s="127"/>
      <c r="D108" s="134"/>
      <c r="E108" s="120"/>
      <c r="F108" s="120"/>
      <c r="G108" s="137"/>
      <c r="H108" s="120"/>
      <c r="I108" s="120"/>
      <c r="J108" s="118"/>
      <c r="K108" s="118"/>
      <c r="L108" s="118"/>
      <c r="M108" s="118"/>
      <c r="N108" s="118"/>
      <c r="O108" s="118"/>
      <c r="P108" s="118"/>
      <c r="Q108" s="118"/>
      <c r="R108" s="118"/>
      <c r="S108" s="118"/>
      <c r="T108" s="118"/>
      <c r="U108" s="118"/>
      <c r="V108" s="118"/>
      <c r="W108" s="118"/>
      <c r="X108" s="118"/>
      <c r="Y108" s="118"/>
      <c r="Z108" s="118"/>
      <c r="AA108" s="118"/>
      <c r="AB108" s="118"/>
      <c r="AC108" s="118"/>
      <c r="AD108" s="118"/>
      <c r="AE108" s="118"/>
      <c r="AF108" s="118"/>
      <c r="AG108" s="118"/>
      <c r="AH108" s="118"/>
      <c r="AI108" s="118"/>
      <c r="AJ108" s="118"/>
      <c r="AK108" s="118"/>
      <c r="AL108" s="118"/>
      <c r="AM108" s="118"/>
      <c r="AN108" s="118"/>
    </row>
    <row r="109" spans="2:40" s="117" customFormat="1" ht="132.75" customHeight="1">
      <c r="B109" s="78" t="s">
        <v>737</v>
      </c>
      <c r="C109" s="78" t="s">
        <v>738</v>
      </c>
      <c r="D109" s="107">
        <v>4</v>
      </c>
      <c r="E109" s="76">
        <v>48000</v>
      </c>
      <c r="F109" s="77">
        <f t="shared" ref="F109:F121" si="17">$D109*E109</f>
        <v>192000</v>
      </c>
      <c r="G109" s="18"/>
      <c r="H109" s="76">
        <f t="shared" si="13"/>
        <v>0</v>
      </c>
      <c r="I109" s="77">
        <f t="shared" si="14"/>
        <v>0</v>
      </c>
      <c r="J109" s="118"/>
      <c r="K109" s="118"/>
      <c r="L109" s="118"/>
      <c r="M109" s="118"/>
      <c r="N109" s="118"/>
      <c r="O109" s="118"/>
      <c r="P109" s="118"/>
      <c r="Q109" s="118"/>
      <c r="R109" s="118"/>
      <c r="S109" s="118"/>
      <c r="T109" s="118"/>
      <c r="U109" s="118"/>
      <c r="V109" s="118"/>
      <c r="W109" s="118"/>
      <c r="X109" s="118"/>
      <c r="Y109" s="118"/>
      <c r="Z109" s="118"/>
      <c r="AA109" s="118"/>
      <c r="AB109" s="118"/>
      <c r="AC109" s="118"/>
      <c r="AD109" s="118"/>
      <c r="AE109" s="118"/>
      <c r="AF109" s="118"/>
      <c r="AG109" s="118"/>
      <c r="AH109" s="118"/>
      <c r="AI109" s="118"/>
      <c r="AJ109" s="118"/>
      <c r="AK109" s="118"/>
      <c r="AL109" s="118"/>
      <c r="AM109" s="118"/>
      <c r="AN109" s="118"/>
    </row>
    <row r="110" spans="2:40" s="117" customFormat="1" ht="96.75" customHeight="1">
      <c r="B110" s="78" t="s">
        <v>739</v>
      </c>
      <c r="C110" s="78" t="s">
        <v>740</v>
      </c>
      <c r="D110" s="107">
        <v>1</v>
      </c>
      <c r="E110" s="76">
        <v>7990</v>
      </c>
      <c r="F110" s="77">
        <f t="shared" si="17"/>
        <v>7990</v>
      </c>
      <c r="G110" s="18"/>
      <c r="H110" s="76">
        <f t="shared" si="13"/>
        <v>0</v>
      </c>
      <c r="I110" s="77">
        <f t="shared" si="14"/>
        <v>0</v>
      </c>
      <c r="J110" s="118"/>
      <c r="K110" s="118"/>
      <c r="L110" s="118"/>
      <c r="M110" s="118"/>
      <c r="N110" s="118"/>
      <c r="O110" s="118"/>
      <c r="P110" s="118"/>
      <c r="Q110" s="118"/>
      <c r="R110" s="118"/>
      <c r="S110" s="118"/>
      <c r="T110" s="118"/>
      <c r="U110" s="118"/>
      <c r="V110" s="118"/>
      <c r="W110" s="118"/>
      <c r="X110" s="118"/>
      <c r="Y110" s="118"/>
      <c r="Z110" s="118"/>
      <c r="AA110" s="118"/>
      <c r="AB110" s="118"/>
      <c r="AC110" s="118"/>
      <c r="AD110" s="118"/>
      <c r="AE110" s="118"/>
      <c r="AF110" s="118"/>
      <c r="AG110" s="118"/>
      <c r="AH110" s="118"/>
      <c r="AI110" s="118"/>
      <c r="AJ110" s="118"/>
      <c r="AK110" s="118"/>
      <c r="AL110" s="118"/>
      <c r="AM110" s="118"/>
      <c r="AN110" s="118"/>
    </row>
    <row r="111" spans="2:40" s="117" customFormat="1" ht="185.25" customHeight="1">
      <c r="B111" s="78" t="s">
        <v>741</v>
      </c>
      <c r="C111" s="78" t="s">
        <v>742</v>
      </c>
      <c r="D111" s="107">
        <v>5</v>
      </c>
      <c r="E111" s="76">
        <v>1900</v>
      </c>
      <c r="F111" s="77">
        <f t="shared" si="17"/>
        <v>9500</v>
      </c>
      <c r="G111" s="18"/>
      <c r="H111" s="76">
        <f t="shared" si="13"/>
        <v>0</v>
      </c>
      <c r="I111" s="77">
        <f t="shared" si="14"/>
        <v>0</v>
      </c>
      <c r="J111" s="118"/>
      <c r="K111" s="118"/>
      <c r="L111" s="118"/>
      <c r="M111" s="118"/>
      <c r="N111" s="118"/>
      <c r="O111" s="118"/>
      <c r="P111" s="118"/>
      <c r="Q111" s="118"/>
      <c r="R111" s="118"/>
      <c r="S111" s="118"/>
      <c r="T111" s="118"/>
      <c r="U111" s="118"/>
      <c r="V111" s="118"/>
      <c r="W111" s="118"/>
      <c r="X111" s="118"/>
      <c r="Y111" s="118"/>
      <c r="Z111" s="118"/>
      <c r="AA111" s="118"/>
      <c r="AB111" s="118"/>
      <c r="AC111" s="118"/>
      <c r="AD111" s="118"/>
      <c r="AE111" s="118"/>
      <c r="AF111" s="118"/>
      <c r="AG111" s="118"/>
      <c r="AH111" s="118"/>
      <c r="AI111" s="118"/>
      <c r="AJ111" s="118"/>
      <c r="AK111" s="118"/>
      <c r="AL111" s="118"/>
      <c r="AM111" s="118"/>
      <c r="AN111" s="118"/>
    </row>
    <row r="112" spans="2:40" s="117" customFormat="1" ht="18.75">
      <c r="B112" s="226" t="s">
        <v>743</v>
      </c>
      <c r="C112" s="78" t="s">
        <v>744</v>
      </c>
      <c r="D112" s="107">
        <v>1</v>
      </c>
      <c r="E112" s="76">
        <v>4990</v>
      </c>
      <c r="F112" s="77">
        <f t="shared" si="17"/>
        <v>4990</v>
      </c>
      <c r="G112" s="18"/>
      <c r="H112" s="76">
        <f t="shared" si="13"/>
        <v>0</v>
      </c>
      <c r="I112" s="77">
        <f t="shared" si="14"/>
        <v>0</v>
      </c>
      <c r="J112" s="118"/>
      <c r="K112" s="118"/>
      <c r="L112" s="118"/>
      <c r="M112" s="118"/>
      <c r="N112" s="118"/>
      <c r="O112" s="118"/>
      <c r="P112" s="118"/>
      <c r="Q112" s="118"/>
      <c r="R112" s="118"/>
      <c r="S112" s="118"/>
      <c r="T112" s="118"/>
      <c r="U112" s="118"/>
      <c r="V112" s="118"/>
      <c r="W112" s="118"/>
      <c r="X112" s="118"/>
      <c r="Y112" s="118"/>
      <c r="Z112" s="118"/>
      <c r="AA112" s="118"/>
      <c r="AB112" s="118"/>
      <c r="AC112" s="118"/>
      <c r="AD112" s="118"/>
      <c r="AE112" s="118"/>
      <c r="AF112" s="118"/>
      <c r="AG112" s="118"/>
      <c r="AH112" s="118"/>
      <c r="AI112" s="118"/>
      <c r="AJ112" s="118"/>
      <c r="AK112" s="118"/>
      <c r="AL112" s="118"/>
      <c r="AM112" s="118"/>
      <c r="AN112" s="118"/>
    </row>
    <row r="113" spans="2:40" s="117" customFormat="1" ht="18.75">
      <c r="B113" s="227"/>
      <c r="C113" s="78" t="s">
        <v>745</v>
      </c>
      <c r="D113" s="107">
        <v>1</v>
      </c>
      <c r="E113" s="76">
        <v>5600</v>
      </c>
      <c r="F113" s="77">
        <f t="shared" si="17"/>
        <v>5600</v>
      </c>
      <c r="G113" s="18"/>
      <c r="H113" s="76">
        <f t="shared" si="13"/>
        <v>0</v>
      </c>
      <c r="I113" s="77">
        <f t="shared" si="14"/>
        <v>0</v>
      </c>
      <c r="J113" s="118"/>
      <c r="K113" s="118"/>
      <c r="L113" s="118"/>
      <c r="M113" s="118"/>
      <c r="N113" s="118"/>
      <c r="O113" s="118"/>
      <c r="P113" s="118"/>
      <c r="Q113" s="118"/>
      <c r="R113" s="118"/>
      <c r="S113" s="118"/>
      <c r="T113" s="118"/>
      <c r="U113" s="118"/>
      <c r="V113" s="118"/>
      <c r="W113" s="118"/>
      <c r="X113" s="118"/>
      <c r="Y113" s="118"/>
      <c r="Z113" s="118"/>
      <c r="AA113" s="118"/>
      <c r="AB113" s="118"/>
      <c r="AC113" s="118"/>
      <c r="AD113" s="118"/>
      <c r="AE113" s="118"/>
      <c r="AF113" s="118"/>
      <c r="AG113" s="118"/>
      <c r="AH113" s="118"/>
      <c r="AI113" s="118"/>
      <c r="AJ113" s="118"/>
      <c r="AK113" s="118"/>
      <c r="AL113" s="118"/>
      <c r="AM113" s="118"/>
      <c r="AN113" s="118"/>
    </row>
    <row r="114" spans="2:40" s="117" customFormat="1" ht="18.75">
      <c r="B114" s="227"/>
      <c r="C114" s="78" t="s">
        <v>746</v>
      </c>
      <c r="D114" s="107">
        <v>3</v>
      </c>
      <c r="E114" s="76">
        <v>3090</v>
      </c>
      <c r="F114" s="77">
        <f t="shared" si="17"/>
        <v>9270</v>
      </c>
      <c r="G114" s="18"/>
      <c r="H114" s="76">
        <f t="shared" si="13"/>
        <v>0</v>
      </c>
      <c r="I114" s="77">
        <f t="shared" si="14"/>
        <v>0</v>
      </c>
      <c r="J114" s="118"/>
      <c r="K114" s="118"/>
      <c r="L114" s="118"/>
      <c r="M114" s="118"/>
      <c r="N114" s="118"/>
      <c r="O114" s="118"/>
      <c r="P114" s="118"/>
      <c r="Q114" s="118"/>
      <c r="R114" s="118"/>
      <c r="S114" s="118"/>
      <c r="T114" s="118"/>
      <c r="U114" s="118"/>
      <c r="V114" s="118"/>
      <c r="W114" s="118"/>
      <c r="X114" s="118"/>
      <c r="Y114" s="118"/>
      <c r="Z114" s="118"/>
      <c r="AA114" s="118"/>
      <c r="AB114" s="118"/>
      <c r="AC114" s="118"/>
      <c r="AD114" s="118"/>
      <c r="AE114" s="118"/>
      <c r="AF114" s="118"/>
      <c r="AG114" s="118"/>
      <c r="AH114" s="118"/>
      <c r="AI114" s="118"/>
      <c r="AJ114" s="118"/>
      <c r="AK114" s="118"/>
      <c r="AL114" s="118"/>
      <c r="AM114" s="118"/>
      <c r="AN114" s="118"/>
    </row>
    <row r="115" spans="2:40" s="117" customFormat="1" ht="18.75">
      <c r="B115" s="227"/>
      <c r="C115" s="78" t="s">
        <v>747</v>
      </c>
      <c r="D115" s="107">
        <v>2</v>
      </c>
      <c r="E115" s="76">
        <v>1650</v>
      </c>
      <c r="F115" s="77">
        <f t="shared" si="17"/>
        <v>3300</v>
      </c>
      <c r="G115" s="18"/>
      <c r="H115" s="76">
        <f t="shared" si="13"/>
        <v>0</v>
      </c>
      <c r="I115" s="77">
        <f t="shared" si="14"/>
        <v>0</v>
      </c>
      <c r="J115" s="118"/>
      <c r="K115" s="118"/>
      <c r="L115" s="118"/>
      <c r="M115" s="118"/>
      <c r="N115" s="118"/>
      <c r="O115" s="118"/>
      <c r="P115" s="118"/>
      <c r="Q115" s="118"/>
      <c r="R115" s="118"/>
      <c r="S115" s="118"/>
      <c r="T115" s="118"/>
      <c r="U115" s="118"/>
      <c r="V115" s="118"/>
      <c r="W115" s="118"/>
      <c r="X115" s="118"/>
      <c r="Y115" s="118"/>
      <c r="Z115" s="118"/>
      <c r="AA115" s="118"/>
      <c r="AB115" s="118"/>
      <c r="AC115" s="118"/>
      <c r="AD115" s="118"/>
      <c r="AE115" s="118"/>
      <c r="AF115" s="118"/>
      <c r="AG115" s="118"/>
      <c r="AH115" s="118"/>
      <c r="AI115" s="118"/>
      <c r="AJ115" s="118"/>
      <c r="AK115" s="118"/>
      <c r="AL115" s="118"/>
      <c r="AM115" s="118"/>
      <c r="AN115" s="118"/>
    </row>
    <row r="116" spans="2:40" s="117" customFormat="1" ht="18.75">
      <c r="B116" s="227"/>
      <c r="C116" s="78" t="s">
        <v>748</v>
      </c>
      <c r="D116" s="107">
        <v>2</v>
      </c>
      <c r="E116" s="76">
        <v>4490</v>
      </c>
      <c r="F116" s="77">
        <f t="shared" si="17"/>
        <v>8980</v>
      </c>
      <c r="G116" s="18"/>
      <c r="H116" s="76">
        <f t="shared" si="13"/>
        <v>0</v>
      </c>
      <c r="I116" s="77">
        <f t="shared" si="14"/>
        <v>0</v>
      </c>
      <c r="J116" s="118"/>
      <c r="K116" s="118"/>
      <c r="L116" s="118"/>
      <c r="M116" s="118"/>
      <c r="N116" s="118"/>
      <c r="O116" s="118"/>
      <c r="P116" s="118"/>
      <c r="Q116" s="118"/>
      <c r="R116" s="118"/>
      <c r="S116" s="118"/>
      <c r="T116" s="118"/>
      <c r="U116" s="118"/>
      <c r="V116" s="118"/>
      <c r="W116" s="118"/>
      <c r="X116" s="118"/>
      <c r="Y116" s="118"/>
      <c r="Z116" s="118"/>
      <c r="AA116" s="118"/>
      <c r="AB116" s="118"/>
      <c r="AC116" s="118"/>
      <c r="AD116" s="118"/>
      <c r="AE116" s="118"/>
      <c r="AF116" s="118"/>
      <c r="AG116" s="118"/>
      <c r="AH116" s="118"/>
      <c r="AI116" s="118"/>
      <c r="AJ116" s="118"/>
      <c r="AK116" s="118"/>
      <c r="AL116" s="118"/>
      <c r="AM116" s="118"/>
      <c r="AN116" s="118"/>
    </row>
    <row r="117" spans="2:40" s="117" customFormat="1" ht="18.75">
      <c r="B117" s="227"/>
      <c r="C117" s="78" t="s">
        <v>749</v>
      </c>
      <c r="D117" s="107">
        <v>6</v>
      </c>
      <c r="E117" s="76">
        <v>1490</v>
      </c>
      <c r="F117" s="77">
        <f t="shared" si="17"/>
        <v>8940</v>
      </c>
      <c r="G117" s="18"/>
      <c r="H117" s="76">
        <f t="shared" si="13"/>
        <v>0</v>
      </c>
      <c r="I117" s="77">
        <f t="shared" si="14"/>
        <v>0</v>
      </c>
      <c r="J117" s="118"/>
      <c r="K117" s="118"/>
      <c r="L117" s="118"/>
      <c r="M117" s="118"/>
      <c r="N117" s="118"/>
      <c r="O117" s="118"/>
      <c r="P117" s="118"/>
      <c r="Q117" s="118"/>
      <c r="R117" s="118"/>
      <c r="S117" s="118"/>
      <c r="T117" s="118"/>
      <c r="U117" s="118"/>
      <c r="V117" s="118"/>
      <c r="W117" s="118"/>
      <c r="X117" s="118"/>
      <c r="Y117" s="118"/>
      <c r="Z117" s="118"/>
      <c r="AA117" s="118"/>
      <c r="AB117" s="118"/>
      <c r="AC117" s="118"/>
      <c r="AD117" s="118"/>
      <c r="AE117" s="118"/>
      <c r="AF117" s="118"/>
      <c r="AG117" s="118"/>
      <c r="AH117" s="118"/>
      <c r="AI117" s="118"/>
      <c r="AJ117" s="118"/>
      <c r="AK117" s="118"/>
      <c r="AL117" s="118"/>
      <c r="AM117" s="118"/>
      <c r="AN117" s="118"/>
    </row>
    <row r="118" spans="2:40" s="117" customFormat="1" ht="18.75">
      <c r="B118" s="227"/>
      <c r="C118" s="78" t="s">
        <v>750</v>
      </c>
      <c r="D118" s="107">
        <v>2</v>
      </c>
      <c r="E118" s="76">
        <v>2190</v>
      </c>
      <c r="F118" s="77">
        <f t="shared" si="17"/>
        <v>4380</v>
      </c>
      <c r="G118" s="18"/>
      <c r="H118" s="76">
        <f t="shared" si="13"/>
        <v>0</v>
      </c>
      <c r="I118" s="77">
        <f t="shared" si="14"/>
        <v>0</v>
      </c>
      <c r="J118" s="118"/>
      <c r="K118" s="118"/>
      <c r="L118" s="118"/>
      <c r="M118" s="118"/>
      <c r="N118" s="118"/>
      <c r="O118" s="118"/>
      <c r="P118" s="118"/>
      <c r="Q118" s="118"/>
      <c r="R118" s="118"/>
      <c r="S118" s="118"/>
      <c r="T118" s="118"/>
      <c r="U118" s="118"/>
      <c r="V118" s="118"/>
      <c r="W118" s="118"/>
      <c r="X118" s="118"/>
      <c r="Y118" s="118"/>
      <c r="Z118" s="118"/>
      <c r="AA118" s="118"/>
      <c r="AB118" s="118"/>
      <c r="AC118" s="118"/>
      <c r="AD118" s="118"/>
      <c r="AE118" s="118"/>
      <c r="AF118" s="118"/>
      <c r="AG118" s="118"/>
      <c r="AH118" s="118"/>
      <c r="AI118" s="118"/>
      <c r="AJ118" s="118"/>
      <c r="AK118" s="118"/>
      <c r="AL118" s="118"/>
      <c r="AM118" s="118"/>
      <c r="AN118" s="118"/>
    </row>
    <row r="119" spans="2:40" s="117" customFormat="1" ht="18.75">
      <c r="B119" s="227"/>
      <c r="C119" s="78" t="s">
        <v>751</v>
      </c>
      <c r="D119" s="107">
        <v>2</v>
      </c>
      <c r="E119" s="76">
        <v>2490</v>
      </c>
      <c r="F119" s="77">
        <f t="shared" si="17"/>
        <v>4980</v>
      </c>
      <c r="G119" s="18"/>
      <c r="H119" s="76">
        <f t="shared" si="13"/>
        <v>0</v>
      </c>
      <c r="I119" s="77">
        <f t="shared" si="14"/>
        <v>0</v>
      </c>
      <c r="J119" s="118"/>
      <c r="K119" s="118"/>
      <c r="L119" s="118"/>
      <c r="M119" s="118"/>
      <c r="N119" s="118"/>
      <c r="O119" s="118"/>
      <c r="P119" s="118"/>
      <c r="Q119" s="118"/>
      <c r="R119" s="118"/>
      <c r="S119" s="118"/>
      <c r="T119" s="118"/>
      <c r="U119" s="118"/>
      <c r="V119" s="118"/>
      <c r="W119" s="118"/>
      <c r="X119" s="118"/>
      <c r="Y119" s="118"/>
      <c r="Z119" s="118"/>
      <c r="AA119" s="118"/>
      <c r="AB119" s="118"/>
      <c r="AC119" s="118"/>
      <c r="AD119" s="118"/>
      <c r="AE119" s="118"/>
      <c r="AF119" s="118"/>
      <c r="AG119" s="118"/>
      <c r="AH119" s="118"/>
      <c r="AI119" s="118"/>
      <c r="AJ119" s="118"/>
      <c r="AK119" s="118"/>
      <c r="AL119" s="118"/>
      <c r="AM119" s="118"/>
      <c r="AN119" s="118"/>
    </row>
    <row r="120" spans="2:40" s="117" customFormat="1" ht="18.75">
      <c r="B120" s="227"/>
      <c r="C120" s="78" t="s">
        <v>752</v>
      </c>
      <c r="D120" s="107">
        <v>1</v>
      </c>
      <c r="E120" s="76">
        <v>7190</v>
      </c>
      <c r="F120" s="77">
        <f t="shared" si="17"/>
        <v>7190</v>
      </c>
      <c r="G120" s="18"/>
      <c r="H120" s="76">
        <f t="shared" si="13"/>
        <v>0</v>
      </c>
      <c r="I120" s="77">
        <f t="shared" si="14"/>
        <v>0</v>
      </c>
      <c r="J120" s="118"/>
      <c r="K120" s="118"/>
      <c r="L120" s="118"/>
      <c r="M120" s="118"/>
      <c r="N120" s="118"/>
      <c r="O120" s="118"/>
      <c r="P120" s="118"/>
      <c r="Q120" s="118"/>
      <c r="R120" s="118"/>
      <c r="S120" s="118"/>
      <c r="T120" s="118"/>
      <c r="U120" s="118"/>
      <c r="V120" s="118"/>
      <c r="W120" s="118"/>
      <c r="X120" s="118"/>
      <c r="Y120" s="118"/>
      <c r="Z120" s="118"/>
      <c r="AA120" s="118"/>
      <c r="AB120" s="118"/>
      <c r="AC120" s="118"/>
      <c r="AD120" s="118"/>
      <c r="AE120" s="118"/>
      <c r="AF120" s="118"/>
      <c r="AG120" s="118"/>
      <c r="AH120" s="118"/>
      <c r="AI120" s="118"/>
      <c r="AJ120" s="118"/>
      <c r="AK120" s="118"/>
      <c r="AL120" s="118"/>
      <c r="AM120" s="118"/>
      <c r="AN120" s="118"/>
    </row>
    <row r="121" spans="2:40" s="117" customFormat="1" ht="18.75">
      <c r="B121" s="227"/>
      <c r="C121" s="78" t="s">
        <v>779</v>
      </c>
      <c r="D121" s="107">
        <v>1</v>
      </c>
      <c r="E121" s="76">
        <v>70000</v>
      </c>
      <c r="F121" s="77">
        <f t="shared" si="17"/>
        <v>70000</v>
      </c>
      <c r="G121" s="18"/>
      <c r="H121" s="76">
        <f t="shared" si="13"/>
        <v>0</v>
      </c>
      <c r="I121" s="77">
        <f t="shared" si="14"/>
        <v>0</v>
      </c>
      <c r="J121" s="118"/>
      <c r="K121" s="118"/>
      <c r="L121" s="118"/>
      <c r="M121" s="118"/>
      <c r="N121" s="118"/>
      <c r="O121" s="118"/>
      <c r="P121" s="118"/>
      <c r="Q121" s="118"/>
      <c r="R121" s="118"/>
      <c r="S121" s="118"/>
      <c r="T121" s="118"/>
      <c r="U121" s="118"/>
      <c r="V121" s="118"/>
      <c r="W121" s="118"/>
      <c r="X121" s="118"/>
      <c r="Y121" s="118"/>
      <c r="Z121" s="118"/>
      <c r="AA121" s="118"/>
      <c r="AB121" s="118"/>
      <c r="AC121" s="118"/>
      <c r="AD121" s="118"/>
      <c r="AE121" s="118"/>
      <c r="AF121" s="118"/>
      <c r="AG121" s="118"/>
      <c r="AH121" s="118"/>
      <c r="AI121" s="118"/>
      <c r="AJ121" s="118"/>
      <c r="AK121" s="118"/>
      <c r="AL121" s="118"/>
      <c r="AM121" s="118"/>
      <c r="AN121" s="118"/>
    </row>
    <row r="122" spans="2:40" s="128" customFormat="1" ht="273.75" customHeight="1">
      <c r="B122" s="228" t="s">
        <v>805</v>
      </c>
      <c r="C122" s="229"/>
      <c r="D122" s="127"/>
      <c r="E122" s="120"/>
      <c r="F122" s="120"/>
      <c r="G122" s="137"/>
      <c r="H122" s="120"/>
      <c r="I122" s="120"/>
      <c r="J122" s="118"/>
      <c r="K122" s="118"/>
      <c r="L122" s="118"/>
      <c r="M122" s="118"/>
      <c r="N122" s="118"/>
      <c r="O122" s="118"/>
      <c r="P122" s="118"/>
      <c r="Q122" s="118"/>
      <c r="R122" s="118"/>
      <c r="S122" s="118"/>
      <c r="T122" s="118"/>
      <c r="U122" s="118"/>
      <c r="V122" s="118"/>
      <c r="W122" s="118"/>
      <c r="X122" s="118"/>
      <c r="Y122" s="118"/>
      <c r="Z122" s="118"/>
      <c r="AA122" s="118"/>
      <c r="AB122" s="118"/>
      <c r="AC122" s="118"/>
      <c r="AD122" s="118"/>
      <c r="AE122" s="118"/>
      <c r="AF122" s="118"/>
      <c r="AG122" s="118"/>
      <c r="AH122" s="118"/>
      <c r="AI122" s="118"/>
      <c r="AJ122" s="118"/>
      <c r="AK122" s="118"/>
      <c r="AL122" s="118"/>
      <c r="AM122" s="118"/>
      <c r="AN122" s="118"/>
    </row>
    <row r="123" spans="2:40" s="117" customFormat="1" ht="409.5" customHeight="1">
      <c r="B123" s="78" t="s">
        <v>624</v>
      </c>
      <c r="C123" s="78" t="s">
        <v>764</v>
      </c>
      <c r="D123" s="107">
        <v>6</v>
      </c>
      <c r="E123" s="76">
        <v>6280</v>
      </c>
      <c r="F123" s="77">
        <f t="shared" ref="F123:F135" si="18">$D123*E123</f>
        <v>37680</v>
      </c>
      <c r="G123" s="18"/>
      <c r="H123" s="76">
        <f t="shared" si="13"/>
        <v>0</v>
      </c>
      <c r="I123" s="77">
        <f t="shared" si="14"/>
        <v>0</v>
      </c>
      <c r="J123" s="118"/>
      <c r="K123" s="118"/>
      <c r="L123" s="118"/>
      <c r="M123" s="118"/>
      <c r="N123" s="118"/>
      <c r="O123" s="118"/>
      <c r="P123" s="118"/>
      <c r="Q123" s="118"/>
      <c r="R123" s="118"/>
      <c r="S123" s="118"/>
      <c r="T123" s="118"/>
      <c r="U123" s="118"/>
      <c r="V123" s="118"/>
      <c r="W123" s="118"/>
      <c r="X123" s="118"/>
      <c r="Y123" s="118"/>
      <c r="Z123" s="118"/>
      <c r="AA123" s="118"/>
      <c r="AB123" s="118"/>
      <c r="AC123" s="118"/>
      <c r="AD123" s="118"/>
      <c r="AE123" s="118"/>
      <c r="AF123" s="118"/>
      <c r="AG123" s="118"/>
      <c r="AH123" s="118"/>
      <c r="AI123" s="118"/>
      <c r="AJ123" s="118"/>
      <c r="AK123" s="118"/>
      <c r="AL123" s="118"/>
      <c r="AM123" s="118"/>
      <c r="AN123" s="118"/>
    </row>
    <row r="124" spans="2:40" s="117" customFormat="1" ht="316.5" customHeight="1">
      <c r="B124" s="78" t="s">
        <v>625</v>
      </c>
      <c r="C124" s="78" t="s">
        <v>765</v>
      </c>
      <c r="D124" s="107">
        <v>1</v>
      </c>
      <c r="E124" s="76">
        <v>32900</v>
      </c>
      <c r="F124" s="77">
        <f t="shared" si="18"/>
        <v>32900</v>
      </c>
      <c r="G124" s="18"/>
      <c r="H124" s="76">
        <f t="shared" si="13"/>
        <v>0</v>
      </c>
      <c r="I124" s="77">
        <f t="shared" si="14"/>
        <v>0</v>
      </c>
      <c r="J124" s="118"/>
      <c r="K124" s="118"/>
      <c r="L124" s="118"/>
      <c r="M124" s="118"/>
      <c r="N124" s="118"/>
      <c r="O124" s="118"/>
      <c r="P124" s="118"/>
      <c r="Q124" s="118"/>
      <c r="R124" s="118"/>
      <c r="S124" s="118"/>
      <c r="T124" s="118"/>
      <c r="U124" s="118"/>
      <c r="V124" s="118"/>
      <c r="W124" s="118"/>
      <c r="X124" s="118"/>
      <c r="Y124" s="118"/>
      <c r="Z124" s="118"/>
      <c r="AA124" s="118"/>
      <c r="AB124" s="118"/>
      <c r="AC124" s="118"/>
      <c r="AD124" s="118"/>
      <c r="AE124" s="118"/>
      <c r="AF124" s="118"/>
      <c r="AG124" s="118"/>
      <c r="AH124" s="118"/>
      <c r="AI124" s="118"/>
      <c r="AJ124" s="118"/>
      <c r="AK124" s="118"/>
      <c r="AL124" s="118"/>
      <c r="AM124" s="118"/>
      <c r="AN124" s="118"/>
    </row>
    <row r="125" spans="2:40" s="117" customFormat="1" ht="18.75">
      <c r="B125" s="78" t="s">
        <v>626</v>
      </c>
      <c r="C125" s="78" t="s">
        <v>636</v>
      </c>
      <c r="D125" s="107">
        <v>6</v>
      </c>
      <c r="E125" s="76">
        <v>2500</v>
      </c>
      <c r="F125" s="77">
        <f t="shared" si="18"/>
        <v>15000</v>
      </c>
      <c r="G125" s="18"/>
      <c r="H125" s="76">
        <f t="shared" si="13"/>
        <v>0</v>
      </c>
      <c r="I125" s="77">
        <f t="shared" si="14"/>
        <v>0</v>
      </c>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c r="AF125" s="118"/>
      <c r="AG125" s="118"/>
      <c r="AH125" s="118"/>
      <c r="AI125" s="118"/>
      <c r="AJ125" s="118"/>
      <c r="AK125" s="118"/>
      <c r="AL125" s="118"/>
      <c r="AM125" s="118"/>
      <c r="AN125" s="118"/>
    </row>
    <row r="126" spans="2:40" s="117" customFormat="1" ht="18.75">
      <c r="B126" s="78" t="s">
        <v>627</v>
      </c>
      <c r="C126" s="78" t="s">
        <v>637</v>
      </c>
      <c r="D126" s="107">
        <v>1</v>
      </c>
      <c r="E126" s="76">
        <v>12000</v>
      </c>
      <c r="F126" s="77">
        <f t="shared" si="18"/>
        <v>12000</v>
      </c>
      <c r="G126" s="18"/>
      <c r="H126" s="76">
        <f t="shared" si="13"/>
        <v>0</v>
      </c>
      <c r="I126" s="77">
        <f t="shared" si="14"/>
        <v>0</v>
      </c>
      <c r="J126" s="118"/>
      <c r="K126" s="118"/>
      <c r="L126" s="118"/>
      <c r="M126" s="118"/>
      <c r="N126" s="118"/>
      <c r="O126" s="118"/>
      <c r="P126" s="118"/>
      <c r="Q126" s="118"/>
      <c r="R126" s="118"/>
      <c r="S126" s="118"/>
      <c r="T126" s="118"/>
      <c r="U126" s="118"/>
      <c r="V126" s="118"/>
      <c r="W126" s="118"/>
      <c r="X126" s="118"/>
      <c r="Y126" s="118"/>
      <c r="Z126" s="118"/>
      <c r="AA126" s="118"/>
      <c r="AB126" s="118"/>
      <c r="AC126" s="118"/>
      <c r="AD126" s="118"/>
      <c r="AE126" s="118"/>
      <c r="AF126" s="118"/>
      <c r="AG126" s="118"/>
      <c r="AH126" s="118"/>
      <c r="AI126" s="118"/>
      <c r="AJ126" s="118"/>
      <c r="AK126" s="118"/>
      <c r="AL126" s="118"/>
      <c r="AM126" s="118"/>
      <c r="AN126" s="118"/>
    </row>
    <row r="127" spans="2:40" s="117" customFormat="1" ht="216.75" customHeight="1">
      <c r="B127" s="78" t="s">
        <v>628</v>
      </c>
      <c r="C127" s="78" t="s">
        <v>696</v>
      </c>
      <c r="D127" s="107">
        <v>5</v>
      </c>
      <c r="E127" s="76">
        <v>4090</v>
      </c>
      <c r="F127" s="77">
        <f t="shared" si="18"/>
        <v>20450</v>
      </c>
      <c r="G127" s="18"/>
      <c r="H127" s="76">
        <f t="shared" si="13"/>
        <v>0</v>
      </c>
      <c r="I127" s="77">
        <f t="shared" si="14"/>
        <v>0</v>
      </c>
      <c r="J127" s="118"/>
      <c r="K127" s="118"/>
      <c r="L127" s="118"/>
      <c r="M127" s="118"/>
      <c r="N127" s="118"/>
      <c r="O127" s="118"/>
      <c r="P127" s="118"/>
      <c r="Q127" s="118"/>
      <c r="R127" s="118"/>
      <c r="S127" s="118"/>
      <c r="T127" s="118"/>
      <c r="U127" s="118"/>
      <c r="V127" s="118"/>
      <c r="W127" s="118"/>
      <c r="X127" s="118"/>
      <c r="Y127" s="118"/>
      <c r="Z127" s="118"/>
      <c r="AA127" s="118"/>
      <c r="AB127" s="118"/>
      <c r="AC127" s="118"/>
      <c r="AD127" s="118"/>
      <c r="AE127" s="118"/>
      <c r="AF127" s="118"/>
      <c r="AG127" s="118"/>
      <c r="AH127" s="118"/>
      <c r="AI127" s="118"/>
      <c r="AJ127" s="118"/>
      <c r="AK127" s="118"/>
      <c r="AL127" s="118"/>
      <c r="AM127" s="118"/>
      <c r="AN127" s="118"/>
    </row>
    <row r="128" spans="2:40" s="117" customFormat="1" ht="201.75" customHeight="1">
      <c r="B128" s="78" t="s">
        <v>629</v>
      </c>
      <c r="C128" s="78" t="s">
        <v>697</v>
      </c>
      <c r="D128" s="107">
        <v>5</v>
      </c>
      <c r="E128" s="76">
        <v>8990</v>
      </c>
      <c r="F128" s="77">
        <f t="shared" si="18"/>
        <v>44950</v>
      </c>
      <c r="G128" s="18"/>
      <c r="H128" s="76">
        <f t="shared" si="13"/>
        <v>0</v>
      </c>
      <c r="I128" s="77">
        <f t="shared" si="14"/>
        <v>0</v>
      </c>
      <c r="J128" s="118"/>
      <c r="K128" s="118"/>
      <c r="L128" s="118"/>
      <c r="M128" s="118"/>
      <c r="N128" s="118"/>
      <c r="O128" s="118"/>
      <c r="P128" s="118"/>
      <c r="Q128" s="118"/>
      <c r="R128" s="118"/>
      <c r="S128" s="118"/>
      <c r="T128" s="118"/>
      <c r="U128" s="118"/>
      <c r="V128" s="118"/>
      <c r="W128" s="118"/>
      <c r="X128" s="118"/>
      <c r="Y128" s="118"/>
      <c r="Z128" s="118"/>
      <c r="AA128" s="118"/>
      <c r="AB128" s="118"/>
      <c r="AC128" s="118"/>
      <c r="AD128" s="118"/>
      <c r="AE128" s="118"/>
      <c r="AF128" s="118"/>
      <c r="AG128" s="118"/>
      <c r="AH128" s="118"/>
      <c r="AI128" s="118"/>
      <c r="AJ128" s="118"/>
      <c r="AK128" s="118"/>
      <c r="AL128" s="118"/>
      <c r="AM128" s="118"/>
      <c r="AN128" s="118"/>
    </row>
    <row r="129" spans="2:40" s="117" customFormat="1" ht="93.75">
      <c r="B129" s="78" t="s">
        <v>630</v>
      </c>
      <c r="C129" s="78" t="s">
        <v>638</v>
      </c>
      <c r="D129" s="107">
        <v>7</v>
      </c>
      <c r="E129" s="76">
        <v>500</v>
      </c>
      <c r="F129" s="77">
        <f t="shared" si="18"/>
        <v>3500</v>
      </c>
      <c r="G129" s="18"/>
      <c r="H129" s="76">
        <f t="shared" si="13"/>
        <v>0</v>
      </c>
      <c r="I129" s="77">
        <f t="shared" si="14"/>
        <v>0</v>
      </c>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c r="AF129" s="118"/>
      <c r="AG129" s="118"/>
      <c r="AH129" s="118"/>
      <c r="AI129" s="118"/>
      <c r="AJ129" s="118"/>
      <c r="AK129" s="118"/>
      <c r="AL129" s="118"/>
      <c r="AM129" s="118"/>
      <c r="AN129" s="118"/>
    </row>
    <row r="130" spans="2:40" s="117" customFormat="1" ht="187.5">
      <c r="B130" s="78" t="s">
        <v>631</v>
      </c>
      <c r="C130" s="78" t="s">
        <v>639</v>
      </c>
      <c r="D130" s="107">
        <v>13</v>
      </c>
      <c r="E130" s="76">
        <v>1650</v>
      </c>
      <c r="F130" s="77">
        <f t="shared" si="18"/>
        <v>21450</v>
      </c>
      <c r="G130" s="18"/>
      <c r="H130" s="76">
        <f t="shared" si="13"/>
        <v>0</v>
      </c>
      <c r="I130" s="77">
        <f t="shared" si="14"/>
        <v>0</v>
      </c>
      <c r="J130" s="118"/>
      <c r="K130" s="118"/>
      <c r="L130" s="118"/>
      <c r="M130" s="118"/>
      <c r="N130" s="118"/>
      <c r="O130" s="118"/>
      <c r="P130" s="118"/>
      <c r="Q130" s="118"/>
      <c r="R130" s="118"/>
      <c r="S130" s="118"/>
      <c r="T130" s="118"/>
      <c r="U130" s="118"/>
      <c r="V130" s="118"/>
      <c r="W130" s="118"/>
      <c r="X130" s="118"/>
      <c r="Y130" s="118"/>
      <c r="Z130" s="118"/>
      <c r="AA130" s="118"/>
      <c r="AB130" s="118"/>
      <c r="AC130" s="118"/>
      <c r="AD130" s="118"/>
      <c r="AE130" s="118"/>
      <c r="AF130" s="118"/>
      <c r="AG130" s="118"/>
      <c r="AH130" s="118"/>
      <c r="AI130" s="118"/>
      <c r="AJ130" s="118"/>
      <c r="AK130" s="118"/>
      <c r="AL130" s="118"/>
      <c r="AM130" s="118"/>
      <c r="AN130" s="118"/>
    </row>
    <row r="131" spans="2:40" s="117" customFormat="1" ht="281.25">
      <c r="B131" s="78" t="s">
        <v>632</v>
      </c>
      <c r="C131" s="78" t="s">
        <v>640</v>
      </c>
      <c r="D131" s="107">
        <v>22</v>
      </c>
      <c r="E131" s="76">
        <v>1200</v>
      </c>
      <c r="F131" s="77">
        <f t="shared" si="18"/>
        <v>26400</v>
      </c>
      <c r="G131" s="18"/>
      <c r="H131" s="76">
        <f t="shared" si="13"/>
        <v>0</v>
      </c>
      <c r="I131" s="77">
        <f t="shared" si="14"/>
        <v>0</v>
      </c>
      <c r="J131" s="118"/>
      <c r="K131" s="118"/>
      <c r="L131" s="118"/>
      <c r="M131" s="118"/>
      <c r="N131" s="118"/>
      <c r="O131" s="118"/>
      <c r="P131" s="118"/>
      <c r="Q131" s="118"/>
      <c r="R131" s="118"/>
      <c r="S131" s="118"/>
      <c r="T131" s="118"/>
      <c r="U131" s="118"/>
      <c r="V131" s="118"/>
      <c r="W131" s="118"/>
      <c r="X131" s="118"/>
      <c r="Y131" s="118"/>
      <c r="Z131" s="118"/>
      <c r="AA131" s="118"/>
      <c r="AB131" s="118"/>
      <c r="AC131" s="118"/>
      <c r="AD131" s="118"/>
      <c r="AE131" s="118"/>
      <c r="AF131" s="118"/>
      <c r="AG131" s="118"/>
      <c r="AH131" s="118"/>
      <c r="AI131" s="118"/>
      <c r="AJ131" s="118"/>
      <c r="AK131" s="118"/>
      <c r="AL131" s="118"/>
      <c r="AM131" s="118"/>
      <c r="AN131" s="118"/>
    </row>
    <row r="132" spans="2:40" s="117" customFormat="1" ht="75.75" customHeight="1">
      <c r="B132" s="78" t="s">
        <v>633</v>
      </c>
      <c r="C132" s="78" t="s">
        <v>698</v>
      </c>
      <c r="D132" s="107">
        <v>24</v>
      </c>
      <c r="E132" s="76">
        <v>1770</v>
      </c>
      <c r="F132" s="77">
        <f t="shared" si="18"/>
        <v>42480</v>
      </c>
      <c r="G132" s="18"/>
      <c r="H132" s="76">
        <f t="shared" si="13"/>
        <v>0</v>
      </c>
      <c r="I132" s="77">
        <f t="shared" si="14"/>
        <v>0</v>
      </c>
      <c r="J132" s="118"/>
      <c r="K132" s="118"/>
      <c r="L132" s="118"/>
      <c r="M132" s="118"/>
      <c r="N132" s="118"/>
      <c r="O132" s="118"/>
      <c r="P132" s="118"/>
      <c r="Q132" s="118"/>
      <c r="R132" s="118"/>
      <c r="S132" s="118"/>
      <c r="T132" s="118"/>
      <c r="U132" s="118"/>
      <c r="V132" s="118"/>
      <c r="W132" s="118"/>
      <c r="X132" s="118"/>
      <c r="Y132" s="118"/>
      <c r="Z132" s="118"/>
      <c r="AA132" s="118"/>
      <c r="AB132" s="118"/>
      <c r="AC132" s="118"/>
      <c r="AD132" s="118"/>
      <c r="AE132" s="118"/>
      <c r="AF132" s="118"/>
      <c r="AG132" s="118"/>
      <c r="AH132" s="118"/>
      <c r="AI132" s="118"/>
      <c r="AJ132" s="118"/>
      <c r="AK132" s="118"/>
      <c r="AL132" s="118"/>
      <c r="AM132" s="118"/>
      <c r="AN132" s="118"/>
    </row>
    <row r="133" spans="2:40" s="117" customFormat="1" ht="93.75">
      <c r="B133" s="78" t="s">
        <v>634</v>
      </c>
      <c r="C133" s="78" t="s">
        <v>641</v>
      </c>
      <c r="D133" s="107">
        <v>1</v>
      </c>
      <c r="E133" s="76">
        <v>4590</v>
      </c>
      <c r="F133" s="77">
        <f t="shared" si="18"/>
        <v>4590</v>
      </c>
      <c r="G133" s="18"/>
      <c r="H133" s="76">
        <f t="shared" si="13"/>
        <v>0</v>
      </c>
      <c r="I133" s="77">
        <f t="shared" si="14"/>
        <v>0</v>
      </c>
      <c r="J133" s="118"/>
      <c r="K133" s="118"/>
      <c r="L133" s="118"/>
      <c r="M133" s="118"/>
      <c r="N133" s="118"/>
      <c r="O133" s="118"/>
      <c r="P133" s="118"/>
      <c r="Q133" s="118"/>
      <c r="R133" s="118"/>
      <c r="S133" s="118"/>
      <c r="T133" s="118"/>
      <c r="U133" s="118"/>
      <c r="V133" s="118"/>
      <c r="W133" s="118"/>
      <c r="X133" s="118"/>
      <c r="Y133" s="118"/>
      <c r="Z133" s="118"/>
      <c r="AA133" s="118"/>
      <c r="AB133" s="118"/>
      <c r="AC133" s="118"/>
      <c r="AD133" s="118"/>
      <c r="AE133" s="118"/>
      <c r="AF133" s="118"/>
      <c r="AG133" s="118"/>
      <c r="AH133" s="118"/>
      <c r="AI133" s="118"/>
      <c r="AJ133" s="118"/>
      <c r="AK133" s="118"/>
      <c r="AL133" s="118"/>
      <c r="AM133" s="118"/>
      <c r="AN133" s="118"/>
    </row>
    <row r="134" spans="2:40" s="117" customFormat="1" ht="37.5">
      <c r="B134" s="78" t="s">
        <v>642</v>
      </c>
      <c r="C134" s="78" t="s">
        <v>643</v>
      </c>
      <c r="D134" s="107">
        <v>1</v>
      </c>
      <c r="E134" s="76">
        <v>1400</v>
      </c>
      <c r="F134" s="77">
        <f t="shared" si="18"/>
        <v>1400</v>
      </c>
      <c r="G134" s="18"/>
      <c r="H134" s="76">
        <f t="shared" si="13"/>
        <v>0</v>
      </c>
      <c r="I134" s="77">
        <f t="shared" si="14"/>
        <v>0</v>
      </c>
      <c r="J134" s="118"/>
      <c r="K134" s="118"/>
      <c r="L134" s="118"/>
      <c r="M134" s="118"/>
      <c r="N134" s="118"/>
      <c r="O134" s="118"/>
      <c r="P134" s="118"/>
      <c r="Q134" s="118"/>
      <c r="R134" s="118"/>
      <c r="S134" s="118"/>
      <c r="T134" s="118"/>
      <c r="U134" s="118"/>
      <c r="V134" s="118"/>
      <c r="W134" s="118"/>
      <c r="X134" s="118"/>
      <c r="Y134" s="118"/>
      <c r="Z134" s="118"/>
      <c r="AA134" s="118"/>
      <c r="AB134" s="118"/>
      <c r="AC134" s="118"/>
      <c r="AD134" s="118"/>
      <c r="AE134" s="118"/>
      <c r="AF134" s="118"/>
      <c r="AG134" s="118"/>
      <c r="AH134" s="118"/>
      <c r="AI134" s="118"/>
      <c r="AJ134" s="118"/>
      <c r="AK134" s="118"/>
      <c r="AL134" s="118"/>
      <c r="AM134" s="118"/>
      <c r="AN134" s="118"/>
    </row>
    <row r="135" spans="2:40" s="117" customFormat="1" ht="112.5">
      <c r="B135" s="78" t="s">
        <v>635</v>
      </c>
      <c r="C135" s="78" t="s">
        <v>644</v>
      </c>
      <c r="D135" s="107">
        <v>2</v>
      </c>
      <c r="E135" s="76">
        <v>6550</v>
      </c>
      <c r="F135" s="77">
        <f t="shared" si="18"/>
        <v>13100</v>
      </c>
      <c r="G135" s="18"/>
      <c r="H135" s="76">
        <f t="shared" si="13"/>
        <v>0</v>
      </c>
      <c r="I135" s="77">
        <f t="shared" si="14"/>
        <v>0</v>
      </c>
      <c r="J135" s="118"/>
      <c r="K135" s="118"/>
      <c r="L135" s="118"/>
      <c r="M135" s="118"/>
      <c r="N135" s="118"/>
      <c r="O135" s="118"/>
      <c r="P135" s="118"/>
      <c r="Q135" s="118"/>
      <c r="R135" s="118"/>
      <c r="S135" s="118"/>
      <c r="T135" s="118"/>
      <c r="U135" s="118"/>
      <c r="V135" s="118"/>
      <c r="W135" s="118"/>
      <c r="X135" s="118"/>
      <c r="Y135" s="118"/>
      <c r="Z135" s="118"/>
      <c r="AA135" s="118"/>
      <c r="AB135" s="118"/>
      <c r="AC135" s="118"/>
      <c r="AD135" s="118"/>
      <c r="AE135" s="118"/>
      <c r="AF135" s="118"/>
      <c r="AG135" s="118"/>
      <c r="AH135" s="118"/>
      <c r="AI135" s="118"/>
      <c r="AJ135" s="118"/>
      <c r="AK135" s="118"/>
      <c r="AL135" s="118"/>
      <c r="AM135" s="118"/>
      <c r="AN135" s="118"/>
    </row>
    <row r="136" spans="2:40" s="117" customFormat="1" ht="78" customHeight="1">
      <c r="B136" s="221" t="s">
        <v>480</v>
      </c>
      <c r="C136" s="221"/>
      <c r="D136" s="135"/>
      <c r="F136" s="82">
        <f>SUM(F9:F135)</f>
        <v>7175090</v>
      </c>
      <c r="G136" s="136"/>
      <c r="H136" s="136"/>
      <c r="I136" s="82">
        <f>SUM(I9:I135)</f>
        <v>0</v>
      </c>
      <c r="J136" s="118"/>
      <c r="K136" s="118"/>
      <c r="L136" s="118"/>
      <c r="M136" s="118"/>
      <c r="N136" s="118"/>
      <c r="O136" s="118"/>
      <c r="P136" s="118"/>
      <c r="Q136" s="118"/>
      <c r="R136" s="118"/>
      <c r="S136" s="118"/>
      <c r="T136" s="118"/>
      <c r="U136" s="118"/>
      <c r="V136" s="118"/>
      <c r="W136" s="118"/>
      <c r="X136" s="118"/>
      <c r="Y136" s="118"/>
      <c r="Z136" s="118"/>
      <c r="AA136" s="118"/>
      <c r="AB136" s="118"/>
      <c r="AC136" s="118"/>
      <c r="AD136" s="118"/>
      <c r="AE136" s="118"/>
      <c r="AF136" s="118"/>
      <c r="AG136" s="118"/>
      <c r="AH136" s="118"/>
      <c r="AI136" s="118"/>
      <c r="AJ136" s="118"/>
      <c r="AK136" s="118"/>
      <c r="AL136" s="118"/>
      <c r="AM136" s="118"/>
      <c r="AN136" s="118"/>
    </row>
    <row r="137" spans="2:40" s="117" customFormat="1" ht="81" customHeight="1">
      <c r="E137" s="98"/>
      <c r="F137" s="10"/>
      <c r="G137" s="136"/>
      <c r="H137" s="136"/>
      <c r="J137" s="118"/>
      <c r="K137" s="118"/>
      <c r="L137" s="118"/>
      <c r="M137" s="118"/>
      <c r="N137" s="118"/>
      <c r="O137" s="118"/>
      <c r="P137" s="118"/>
      <c r="Q137" s="118"/>
      <c r="R137" s="118"/>
      <c r="S137" s="118"/>
      <c r="T137" s="118"/>
      <c r="U137" s="118"/>
      <c r="V137" s="118"/>
      <c r="W137" s="118"/>
      <c r="X137" s="118"/>
      <c r="Y137" s="118"/>
      <c r="Z137" s="118"/>
      <c r="AA137" s="118"/>
      <c r="AB137" s="118"/>
      <c r="AC137" s="118"/>
      <c r="AD137" s="118"/>
      <c r="AE137" s="118"/>
      <c r="AF137" s="118"/>
      <c r="AG137" s="118"/>
      <c r="AH137" s="118"/>
      <c r="AI137" s="118"/>
      <c r="AJ137" s="118"/>
      <c r="AK137" s="118"/>
      <c r="AL137" s="118"/>
      <c r="AM137" s="118"/>
      <c r="AN137" s="118"/>
    </row>
    <row r="138" spans="2:40">
      <c r="E138" s="117"/>
      <c r="F138" s="117"/>
      <c r="G138" s="136"/>
      <c r="H138" s="136"/>
    </row>
    <row r="139" spans="2:40">
      <c r="E139" s="117"/>
      <c r="F139" s="117"/>
      <c r="G139" s="136"/>
      <c r="H139" s="136"/>
    </row>
    <row r="140" spans="2:40">
      <c r="E140" s="117"/>
      <c r="F140" s="117"/>
      <c r="G140" s="136"/>
      <c r="H140" s="136"/>
    </row>
    <row r="141" spans="2:40">
      <c r="E141" s="117"/>
      <c r="F141" s="117"/>
      <c r="G141" s="136"/>
      <c r="H141" s="136"/>
    </row>
    <row r="142" spans="2:40">
      <c r="E142" s="117"/>
      <c r="F142" s="117"/>
      <c r="G142" s="136"/>
      <c r="H142" s="136"/>
    </row>
    <row r="143" spans="2:40">
      <c r="G143" s="136"/>
      <c r="H143" s="136"/>
    </row>
    <row r="144" spans="2:40">
      <c r="G144" s="136"/>
      <c r="H144" s="136"/>
    </row>
    <row r="145" spans="7:8">
      <c r="G145" s="136"/>
      <c r="H145" s="136"/>
    </row>
    <row r="146" spans="7:8">
      <c r="G146" s="136"/>
      <c r="H146" s="136"/>
    </row>
  </sheetData>
  <sheetProtection algorithmName="SHA-512" hashValue="R+9oIgX4MTAsEzm/0G93lNqhXL7ecMf1aqg8WTqph682GkK1ivsQV9ShucRAoklFlnRjn6m0djTgjIs/cV10jw==" saltValue="ILA8Uxjs4f0uQv+3u1MiWQ==" spinCount="100000" sheet="1" objects="1" scenarios="1"/>
  <mergeCells count="10">
    <mergeCell ref="B3:D3"/>
    <mergeCell ref="B4:D4"/>
    <mergeCell ref="G6:I6"/>
    <mergeCell ref="B136:C136"/>
    <mergeCell ref="B8:C8"/>
    <mergeCell ref="B11:C11"/>
    <mergeCell ref="B63:C63"/>
    <mergeCell ref="B112:B121"/>
    <mergeCell ref="B122:C122"/>
    <mergeCell ref="B6:F6"/>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4A3B5-2F3A-4AC3-BDC8-7CB8D261B491}">
  <sheetPr>
    <tabColor rgb="FFFFFF00"/>
  </sheetPr>
  <dimension ref="B3:I42"/>
  <sheetViews>
    <sheetView topLeftCell="A3" zoomScale="50" zoomScaleNormal="50" workbookViewId="0">
      <selection activeCell="D10" sqref="D10:E10"/>
    </sheetView>
  </sheetViews>
  <sheetFormatPr baseColWidth="10" defaultColWidth="11.5" defaultRowHeight="18.75"/>
  <cols>
    <col min="1" max="1" width="4.125" style="89" customWidth="1"/>
    <col min="2" max="2" width="48.125" style="89" customWidth="1"/>
    <col min="3" max="3" width="103.125" style="89" customWidth="1"/>
    <col min="4" max="4" width="13" style="89" customWidth="1"/>
    <col min="5" max="9" width="30.75" style="89" customWidth="1"/>
    <col min="10" max="16384" width="11.5" style="89"/>
  </cols>
  <sheetData>
    <row r="3" spans="2:9" ht="46.35" customHeight="1">
      <c r="B3" s="209" t="s">
        <v>82</v>
      </c>
      <c r="C3" s="209"/>
      <c r="D3" s="209"/>
    </row>
    <row r="4" spans="2:9" ht="102" customHeight="1">
      <c r="B4" s="209" t="s">
        <v>840</v>
      </c>
      <c r="C4" s="209"/>
      <c r="D4" s="209"/>
    </row>
    <row r="5" spans="2:9" ht="26.25" customHeight="1">
      <c r="B5" s="106"/>
      <c r="C5" s="106"/>
      <c r="D5" s="106"/>
    </row>
    <row r="6" spans="2:9" s="90" customFormat="1" ht="46.5" customHeight="1">
      <c r="B6" s="207" t="s">
        <v>710</v>
      </c>
      <c r="C6" s="207"/>
      <c r="D6" s="207"/>
      <c r="E6" s="207"/>
      <c r="F6" s="207"/>
      <c r="G6" s="197" t="s">
        <v>806</v>
      </c>
      <c r="H6" s="198"/>
      <c r="I6" s="199"/>
    </row>
    <row r="7" spans="2:9" s="90" customFormat="1" ht="82.5" customHeight="1">
      <c r="B7" s="27" t="s">
        <v>134</v>
      </c>
      <c r="C7" s="27" t="s">
        <v>135</v>
      </c>
      <c r="D7" s="27" t="s">
        <v>12</v>
      </c>
      <c r="E7" s="109" t="s">
        <v>807</v>
      </c>
      <c r="F7" s="119" t="s">
        <v>830</v>
      </c>
      <c r="G7" s="27" t="s">
        <v>828</v>
      </c>
      <c r="H7" s="27" t="s">
        <v>16</v>
      </c>
      <c r="I7" s="27" t="s">
        <v>829</v>
      </c>
    </row>
    <row r="8" spans="2:9" s="90" customFormat="1">
      <c r="B8" s="232" t="s">
        <v>711</v>
      </c>
      <c r="C8" s="138" t="s">
        <v>712</v>
      </c>
      <c r="D8" s="73">
        <v>1</v>
      </c>
      <c r="E8" s="76">
        <v>1200</v>
      </c>
      <c r="F8" s="77">
        <f t="shared" ref="F8" si="0">$D8*E8</f>
        <v>1200</v>
      </c>
      <c r="G8" s="18"/>
      <c r="H8" s="76">
        <f>ROUND(G8,0)</f>
        <v>0</v>
      </c>
      <c r="I8" s="77">
        <f>+H8*D8</f>
        <v>0</v>
      </c>
    </row>
    <row r="9" spans="2:9" s="90" customFormat="1">
      <c r="B9" s="232"/>
      <c r="C9" s="138" t="s">
        <v>713</v>
      </c>
      <c r="D9" s="73">
        <v>1</v>
      </c>
      <c r="E9" s="76">
        <v>1000</v>
      </c>
      <c r="F9" s="77">
        <f t="shared" ref="F9:F40" si="1">$D9*E9</f>
        <v>1000</v>
      </c>
      <c r="G9" s="18"/>
      <c r="H9" s="76">
        <f t="shared" ref="H9:H40" si="2">ROUND(G9,0)</f>
        <v>0</v>
      </c>
      <c r="I9" s="77">
        <f t="shared" ref="I9:I40" si="3">+H9*D9</f>
        <v>0</v>
      </c>
    </row>
    <row r="10" spans="2:9" s="90" customFormat="1">
      <c r="B10" s="232"/>
      <c r="C10" s="138" t="s">
        <v>714</v>
      </c>
      <c r="D10" s="73">
        <v>1</v>
      </c>
      <c r="E10" s="76">
        <v>1200</v>
      </c>
      <c r="F10" s="77">
        <f t="shared" si="1"/>
        <v>1200</v>
      </c>
      <c r="G10" s="18"/>
      <c r="H10" s="76">
        <f t="shared" si="2"/>
        <v>0</v>
      </c>
      <c r="I10" s="77">
        <f t="shared" si="3"/>
        <v>0</v>
      </c>
    </row>
    <row r="11" spans="2:9" s="90" customFormat="1">
      <c r="B11" s="232"/>
      <c r="C11" s="138" t="s">
        <v>715</v>
      </c>
      <c r="D11" s="73">
        <v>1</v>
      </c>
      <c r="E11" s="76">
        <v>1100</v>
      </c>
      <c r="F11" s="77">
        <f t="shared" si="1"/>
        <v>1100</v>
      </c>
      <c r="G11" s="18"/>
      <c r="H11" s="76">
        <f t="shared" si="2"/>
        <v>0</v>
      </c>
      <c r="I11" s="77">
        <f t="shared" si="3"/>
        <v>0</v>
      </c>
    </row>
    <row r="12" spans="2:9" s="90" customFormat="1">
      <c r="B12" s="232"/>
      <c r="C12" s="138" t="s">
        <v>716</v>
      </c>
      <c r="D12" s="73">
        <v>1</v>
      </c>
      <c r="E12" s="76">
        <v>1800</v>
      </c>
      <c r="F12" s="77">
        <f t="shared" si="1"/>
        <v>1800</v>
      </c>
      <c r="G12" s="18"/>
      <c r="H12" s="76">
        <f t="shared" si="2"/>
        <v>0</v>
      </c>
      <c r="I12" s="77">
        <f t="shared" si="3"/>
        <v>0</v>
      </c>
    </row>
    <row r="13" spans="2:9" s="90" customFormat="1">
      <c r="B13" s="232"/>
      <c r="C13" s="138" t="s">
        <v>717</v>
      </c>
      <c r="D13" s="73">
        <v>1</v>
      </c>
      <c r="E13" s="76">
        <v>1200</v>
      </c>
      <c r="F13" s="77">
        <f t="shared" si="1"/>
        <v>1200</v>
      </c>
      <c r="G13" s="18"/>
      <c r="H13" s="76">
        <f t="shared" si="2"/>
        <v>0</v>
      </c>
      <c r="I13" s="77">
        <f t="shared" si="3"/>
        <v>0</v>
      </c>
    </row>
    <row r="14" spans="2:9" s="90" customFormat="1">
      <c r="B14" s="232"/>
      <c r="C14" s="138" t="s">
        <v>718</v>
      </c>
      <c r="D14" s="73">
        <v>1</v>
      </c>
      <c r="E14" s="76">
        <v>2500</v>
      </c>
      <c r="F14" s="77">
        <f t="shared" si="1"/>
        <v>2500</v>
      </c>
      <c r="G14" s="18"/>
      <c r="H14" s="76">
        <f t="shared" si="2"/>
        <v>0</v>
      </c>
      <c r="I14" s="77">
        <f t="shared" si="3"/>
        <v>0</v>
      </c>
    </row>
    <row r="15" spans="2:9" s="90" customFormat="1">
      <c r="B15" s="232"/>
      <c r="C15" s="138" t="s">
        <v>719</v>
      </c>
      <c r="D15" s="73">
        <v>1</v>
      </c>
      <c r="E15" s="76">
        <v>1500</v>
      </c>
      <c r="F15" s="77">
        <f t="shared" si="1"/>
        <v>1500</v>
      </c>
      <c r="G15" s="18"/>
      <c r="H15" s="76">
        <f t="shared" si="2"/>
        <v>0</v>
      </c>
      <c r="I15" s="77">
        <f t="shared" si="3"/>
        <v>0</v>
      </c>
    </row>
    <row r="16" spans="2:9" s="90" customFormat="1">
      <c r="B16" s="232"/>
      <c r="C16" s="138" t="s">
        <v>720</v>
      </c>
      <c r="D16" s="73">
        <v>1</v>
      </c>
      <c r="E16" s="76">
        <v>1200</v>
      </c>
      <c r="F16" s="77">
        <f t="shared" si="1"/>
        <v>1200</v>
      </c>
      <c r="G16" s="18"/>
      <c r="H16" s="76">
        <f t="shared" si="2"/>
        <v>0</v>
      </c>
      <c r="I16" s="77">
        <f t="shared" si="3"/>
        <v>0</v>
      </c>
    </row>
    <row r="17" spans="2:9" s="90" customFormat="1">
      <c r="B17" s="232"/>
      <c r="C17" s="138" t="s">
        <v>721</v>
      </c>
      <c r="D17" s="73">
        <v>1</v>
      </c>
      <c r="E17" s="76">
        <v>1000</v>
      </c>
      <c r="F17" s="77">
        <f t="shared" si="1"/>
        <v>1000</v>
      </c>
      <c r="G17" s="18"/>
      <c r="H17" s="76">
        <f t="shared" si="2"/>
        <v>0</v>
      </c>
      <c r="I17" s="77">
        <f t="shared" si="3"/>
        <v>0</v>
      </c>
    </row>
    <row r="18" spans="2:9" s="90" customFormat="1">
      <c r="B18" s="232"/>
      <c r="C18" s="138" t="s">
        <v>722</v>
      </c>
      <c r="D18" s="73">
        <v>1</v>
      </c>
      <c r="E18" s="76">
        <v>1200</v>
      </c>
      <c r="F18" s="77">
        <f t="shared" si="1"/>
        <v>1200</v>
      </c>
      <c r="G18" s="18"/>
      <c r="H18" s="76">
        <f t="shared" si="2"/>
        <v>0</v>
      </c>
      <c r="I18" s="77">
        <f t="shared" si="3"/>
        <v>0</v>
      </c>
    </row>
    <row r="19" spans="2:9" s="90" customFormat="1">
      <c r="B19" s="232"/>
      <c r="C19" s="138" t="s">
        <v>723</v>
      </c>
      <c r="D19" s="73">
        <v>1</v>
      </c>
      <c r="E19" s="76">
        <v>1200</v>
      </c>
      <c r="F19" s="77">
        <f t="shared" si="1"/>
        <v>1200</v>
      </c>
      <c r="G19" s="18"/>
      <c r="H19" s="76">
        <f t="shared" si="2"/>
        <v>0</v>
      </c>
      <c r="I19" s="77">
        <f t="shared" si="3"/>
        <v>0</v>
      </c>
    </row>
    <row r="20" spans="2:9" s="90" customFormat="1">
      <c r="B20" s="232"/>
      <c r="C20" s="138" t="s">
        <v>724</v>
      </c>
      <c r="D20" s="73">
        <v>1</v>
      </c>
      <c r="E20" s="76">
        <v>1200</v>
      </c>
      <c r="F20" s="77">
        <f t="shared" si="1"/>
        <v>1200</v>
      </c>
      <c r="G20" s="18"/>
      <c r="H20" s="76">
        <f t="shared" si="2"/>
        <v>0</v>
      </c>
      <c r="I20" s="77">
        <f t="shared" si="3"/>
        <v>0</v>
      </c>
    </row>
    <row r="21" spans="2:9" s="90" customFormat="1">
      <c r="B21" s="232"/>
      <c r="C21" s="138" t="s">
        <v>725</v>
      </c>
      <c r="D21" s="73">
        <v>1</v>
      </c>
      <c r="E21" s="76">
        <v>1200</v>
      </c>
      <c r="F21" s="77">
        <f t="shared" si="1"/>
        <v>1200</v>
      </c>
      <c r="G21" s="18"/>
      <c r="H21" s="76">
        <f t="shared" si="2"/>
        <v>0</v>
      </c>
      <c r="I21" s="77">
        <f t="shared" si="3"/>
        <v>0</v>
      </c>
    </row>
    <row r="22" spans="2:9" s="90" customFormat="1">
      <c r="B22" s="232"/>
      <c r="C22" s="138" t="s">
        <v>726</v>
      </c>
      <c r="D22" s="73">
        <v>1</v>
      </c>
      <c r="E22" s="76">
        <v>1800</v>
      </c>
      <c r="F22" s="77">
        <f t="shared" si="1"/>
        <v>1800</v>
      </c>
      <c r="G22" s="18"/>
      <c r="H22" s="76">
        <f t="shared" si="2"/>
        <v>0</v>
      </c>
      <c r="I22" s="77">
        <f t="shared" si="3"/>
        <v>0</v>
      </c>
    </row>
    <row r="23" spans="2:9" s="90" customFormat="1">
      <c r="B23" s="232"/>
      <c r="C23" s="138" t="s">
        <v>727</v>
      </c>
      <c r="D23" s="73">
        <v>1</v>
      </c>
      <c r="E23" s="76">
        <v>2000</v>
      </c>
      <c r="F23" s="77">
        <f t="shared" si="1"/>
        <v>2000</v>
      </c>
      <c r="G23" s="18"/>
      <c r="H23" s="76">
        <f t="shared" si="2"/>
        <v>0</v>
      </c>
      <c r="I23" s="77">
        <f t="shared" si="3"/>
        <v>0</v>
      </c>
    </row>
    <row r="24" spans="2:9" s="90" customFormat="1">
      <c r="B24" s="232"/>
      <c r="C24" s="138" t="s">
        <v>728</v>
      </c>
      <c r="D24" s="73">
        <v>1</v>
      </c>
      <c r="E24" s="76">
        <v>1200</v>
      </c>
      <c r="F24" s="77">
        <f t="shared" si="1"/>
        <v>1200</v>
      </c>
      <c r="G24" s="18"/>
      <c r="H24" s="76">
        <f t="shared" si="2"/>
        <v>0</v>
      </c>
      <c r="I24" s="77">
        <f t="shared" si="3"/>
        <v>0</v>
      </c>
    </row>
    <row r="25" spans="2:9" s="90" customFormat="1">
      <c r="B25" s="232"/>
      <c r="C25" s="138" t="s">
        <v>729</v>
      </c>
      <c r="D25" s="73">
        <v>1</v>
      </c>
      <c r="E25" s="76">
        <v>1200</v>
      </c>
      <c r="F25" s="77">
        <f t="shared" si="1"/>
        <v>1200</v>
      </c>
      <c r="G25" s="18"/>
      <c r="H25" s="76">
        <f t="shared" si="2"/>
        <v>0</v>
      </c>
      <c r="I25" s="77">
        <f t="shared" si="3"/>
        <v>0</v>
      </c>
    </row>
    <row r="26" spans="2:9" s="90" customFormat="1">
      <c r="B26" s="232"/>
      <c r="C26" s="138" t="s">
        <v>730</v>
      </c>
      <c r="D26" s="73">
        <v>1</v>
      </c>
      <c r="E26" s="76">
        <v>1200</v>
      </c>
      <c r="F26" s="77">
        <f t="shared" si="1"/>
        <v>1200</v>
      </c>
      <c r="G26" s="18"/>
      <c r="H26" s="76">
        <f t="shared" si="2"/>
        <v>0</v>
      </c>
      <c r="I26" s="77">
        <f t="shared" si="3"/>
        <v>0</v>
      </c>
    </row>
    <row r="27" spans="2:9" s="90" customFormat="1">
      <c r="B27" s="232"/>
      <c r="C27" s="138" t="s">
        <v>731</v>
      </c>
      <c r="D27" s="73">
        <v>1</v>
      </c>
      <c r="E27" s="76">
        <v>300</v>
      </c>
      <c r="F27" s="77">
        <f t="shared" si="1"/>
        <v>300</v>
      </c>
      <c r="G27" s="18"/>
      <c r="H27" s="76">
        <f t="shared" si="2"/>
        <v>0</v>
      </c>
      <c r="I27" s="77">
        <f t="shared" si="3"/>
        <v>0</v>
      </c>
    </row>
    <row r="28" spans="2:9" s="90" customFormat="1">
      <c r="B28" s="232"/>
      <c r="C28" s="138" t="s">
        <v>760</v>
      </c>
      <c r="D28" s="73">
        <v>1</v>
      </c>
      <c r="E28" s="76">
        <v>1200</v>
      </c>
      <c r="F28" s="77">
        <f t="shared" si="1"/>
        <v>1200</v>
      </c>
      <c r="G28" s="18"/>
      <c r="H28" s="76">
        <f t="shared" si="2"/>
        <v>0</v>
      </c>
      <c r="I28" s="77">
        <f t="shared" si="3"/>
        <v>0</v>
      </c>
    </row>
    <row r="29" spans="2:9" s="90" customFormat="1">
      <c r="B29" s="232" t="s">
        <v>761</v>
      </c>
      <c r="C29" s="138" t="s">
        <v>732</v>
      </c>
      <c r="D29" s="73">
        <v>1</v>
      </c>
      <c r="E29" s="76">
        <v>12000</v>
      </c>
      <c r="F29" s="77">
        <f t="shared" si="1"/>
        <v>12000</v>
      </c>
      <c r="G29" s="18"/>
      <c r="H29" s="76">
        <f t="shared" si="2"/>
        <v>0</v>
      </c>
      <c r="I29" s="77">
        <f t="shared" si="3"/>
        <v>0</v>
      </c>
    </row>
    <row r="30" spans="2:9" s="90" customFormat="1">
      <c r="B30" s="232"/>
      <c r="C30" s="138" t="s">
        <v>733</v>
      </c>
      <c r="D30" s="73">
        <v>1</v>
      </c>
      <c r="E30" s="76">
        <v>19800</v>
      </c>
      <c r="F30" s="77">
        <f t="shared" si="1"/>
        <v>19800</v>
      </c>
      <c r="G30" s="18"/>
      <c r="H30" s="76">
        <f t="shared" si="2"/>
        <v>0</v>
      </c>
      <c r="I30" s="77">
        <f t="shared" si="3"/>
        <v>0</v>
      </c>
    </row>
    <row r="31" spans="2:9" s="90" customFormat="1">
      <c r="B31" s="232"/>
      <c r="C31" s="138" t="s">
        <v>800</v>
      </c>
      <c r="D31" s="73">
        <v>1</v>
      </c>
      <c r="E31" s="76">
        <v>8900</v>
      </c>
      <c r="F31" s="77">
        <f t="shared" si="1"/>
        <v>8900</v>
      </c>
      <c r="G31" s="18"/>
      <c r="H31" s="76">
        <f t="shared" si="2"/>
        <v>0</v>
      </c>
      <c r="I31" s="77">
        <f t="shared" si="3"/>
        <v>0</v>
      </c>
    </row>
    <row r="32" spans="2:9" s="90" customFormat="1">
      <c r="B32" s="232"/>
      <c r="C32" s="138" t="s">
        <v>799</v>
      </c>
      <c r="D32" s="73">
        <v>1</v>
      </c>
      <c r="E32" s="76">
        <v>113500</v>
      </c>
      <c r="F32" s="77">
        <f t="shared" si="1"/>
        <v>113500</v>
      </c>
      <c r="G32" s="18"/>
      <c r="H32" s="76">
        <f t="shared" si="2"/>
        <v>0</v>
      </c>
      <c r="I32" s="77">
        <f t="shared" si="3"/>
        <v>0</v>
      </c>
    </row>
    <row r="33" spans="2:9" s="90" customFormat="1">
      <c r="B33" s="232"/>
      <c r="C33" s="138" t="s">
        <v>801</v>
      </c>
      <c r="D33" s="73">
        <v>1</v>
      </c>
      <c r="E33" s="76">
        <v>27000</v>
      </c>
      <c r="F33" s="77">
        <f t="shared" si="1"/>
        <v>27000</v>
      </c>
      <c r="G33" s="18"/>
      <c r="H33" s="76">
        <f t="shared" si="2"/>
        <v>0</v>
      </c>
      <c r="I33" s="77">
        <f t="shared" si="3"/>
        <v>0</v>
      </c>
    </row>
    <row r="34" spans="2:9" s="90" customFormat="1">
      <c r="B34" s="232"/>
      <c r="C34" s="138" t="s">
        <v>802</v>
      </c>
      <c r="D34" s="73">
        <v>1</v>
      </c>
      <c r="E34" s="76">
        <v>27000</v>
      </c>
      <c r="F34" s="77">
        <f t="shared" si="1"/>
        <v>27000</v>
      </c>
      <c r="G34" s="18"/>
      <c r="H34" s="76">
        <f t="shared" si="2"/>
        <v>0</v>
      </c>
      <c r="I34" s="77">
        <f t="shared" si="3"/>
        <v>0</v>
      </c>
    </row>
    <row r="35" spans="2:9" s="90" customFormat="1">
      <c r="B35" s="230" t="s">
        <v>762</v>
      </c>
      <c r="C35" s="138" t="s">
        <v>803</v>
      </c>
      <c r="D35" s="73">
        <v>1</v>
      </c>
      <c r="E35" s="76">
        <v>49000</v>
      </c>
      <c r="F35" s="77">
        <f t="shared" si="1"/>
        <v>49000</v>
      </c>
      <c r="G35" s="18"/>
      <c r="H35" s="76">
        <f t="shared" si="2"/>
        <v>0</v>
      </c>
      <c r="I35" s="77">
        <f t="shared" si="3"/>
        <v>0</v>
      </c>
    </row>
    <row r="36" spans="2:9" s="90" customFormat="1">
      <c r="B36" s="231"/>
      <c r="C36" s="138" t="s">
        <v>804</v>
      </c>
      <c r="D36" s="73">
        <v>1</v>
      </c>
      <c r="E36" s="76">
        <v>20000</v>
      </c>
      <c r="F36" s="77">
        <f t="shared" si="1"/>
        <v>20000</v>
      </c>
      <c r="G36" s="18"/>
      <c r="H36" s="76">
        <f t="shared" si="2"/>
        <v>0</v>
      </c>
      <c r="I36" s="77">
        <f t="shared" si="3"/>
        <v>0</v>
      </c>
    </row>
    <row r="37" spans="2:9" s="90" customFormat="1" ht="37.5">
      <c r="B37" s="233" t="s">
        <v>734</v>
      </c>
      <c r="C37" s="138" t="s">
        <v>780</v>
      </c>
      <c r="D37" s="73">
        <v>1</v>
      </c>
      <c r="E37" s="76">
        <v>4500</v>
      </c>
      <c r="F37" s="77">
        <f t="shared" si="1"/>
        <v>4500</v>
      </c>
      <c r="G37" s="18"/>
      <c r="H37" s="76">
        <f t="shared" si="2"/>
        <v>0</v>
      </c>
      <c r="I37" s="77">
        <f t="shared" si="3"/>
        <v>0</v>
      </c>
    </row>
    <row r="38" spans="2:9" s="90" customFormat="1" ht="37.5">
      <c r="B38" s="234"/>
      <c r="C38" s="138" t="s">
        <v>781</v>
      </c>
      <c r="D38" s="73">
        <v>1</v>
      </c>
      <c r="E38" s="76">
        <v>38200</v>
      </c>
      <c r="F38" s="77">
        <f t="shared" si="1"/>
        <v>38200</v>
      </c>
      <c r="G38" s="18"/>
      <c r="H38" s="76">
        <f t="shared" si="2"/>
        <v>0</v>
      </c>
      <c r="I38" s="77">
        <f t="shared" si="3"/>
        <v>0</v>
      </c>
    </row>
    <row r="39" spans="2:9" s="90" customFormat="1" ht="37.5">
      <c r="B39" s="234"/>
      <c r="C39" s="138" t="s">
        <v>782</v>
      </c>
      <c r="D39" s="73">
        <v>1</v>
      </c>
      <c r="E39" s="76">
        <v>38000</v>
      </c>
      <c r="F39" s="77">
        <f t="shared" si="1"/>
        <v>38000</v>
      </c>
      <c r="G39" s="18"/>
      <c r="H39" s="76">
        <f t="shared" si="2"/>
        <v>0</v>
      </c>
      <c r="I39" s="77">
        <f t="shared" si="3"/>
        <v>0</v>
      </c>
    </row>
    <row r="40" spans="2:9" s="90" customFormat="1">
      <c r="B40" s="235"/>
      <c r="C40" s="138" t="s">
        <v>735</v>
      </c>
      <c r="D40" s="73">
        <v>1</v>
      </c>
      <c r="E40" s="76">
        <v>29900</v>
      </c>
      <c r="F40" s="77">
        <f t="shared" si="1"/>
        <v>29900</v>
      </c>
      <c r="G40" s="18"/>
      <c r="H40" s="76">
        <f t="shared" si="2"/>
        <v>0</v>
      </c>
      <c r="I40" s="77">
        <f t="shared" si="3"/>
        <v>0</v>
      </c>
    </row>
    <row r="41" spans="2:9" s="90" customFormat="1" ht="39.75" customHeight="1">
      <c r="B41" s="207" t="s">
        <v>736</v>
      </c>
      <c r="C41" s="208"/>
      <c r="D41" s="93"/>
      <c r="F41" s="82">
        <f>SUM(F8:F40)</f>
        <v>415200</v>
      </c>
      <c r="I41" s="82">
        <f>SUM(I8:I40)</f>
        <v>0</v>
      </c>
    </row>
    <row r="42" spans="2:9" s="90" customFormat="1" ht="39.75" customHeight="1"/>
  </sheetData>
  <sheetProtection algorithmName="SHA-512" hashValue="or85vWg09f5/RaxpozrkpgZ5ywnjGw/hKzrjB9KZ8sxYikuuXdnlOT92VLRgwapLY0Y3I0wZjQlniK6wrs7t2w==" saltValue="n+5baWNzDRZ7QIFG2LREew==" spinCount="100000" sheet="1" objects="1" scenarios="1"/>
  <mergeCells count="9">
    <mergeCell ref="B41:C41"/>
    <mergeCell ref="B35:B36"/>
    <mergeCell ref="B6:F6"/>
    <mergeCell ref="G6:I6"/>
    <mergeCell ref="B3:D3"/>
    <mergeCell ref="B4:D4"/>
    <mergeCell ref="B8:B28"/>
    <mergeCell ref="B29:B34"/>
    <mergeCell ref="B37:B4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vt:i4>
      </vt:variant>
    </vt:vector>
  </HeadingPairs>
  <TitlesOfParts>
    <vt:vector size="14" baseType="lpstr">
      <vt:lpstr>INSTRUCTIVO</vt:lpstr>
      <vt:lpstr>0. CONSOLIDADA RURAL</vt:lpstr>
      <vt:lpstr>1. ELEMENTOS HIGIENE PORDEMRU</vt:lpstr>
      <vt:lpstr>2. VESTUARIORU</vt:lpstr>
      <vt:lpstr>3. ORIENTACIÓN EN SALUD_RU</vt:lpstr>
      <vt:lpstr>3. ORIENTACIÓN EN SALUD (UR)_RU</vt:lpstr>
      <vt:lpstr>4. ELEMENTOS PAPELERÍA_RU</vt:lpstr>
      <vt:lpstr>4. ELEMENTOS PAPELERÍA (UR)_RU</vt:lpstr>
      <vt:lpstr>5. ASEO INSTITUCIONAL_RU</vt:lpstr>
      <vt:lpstr>5. ASEO INSTITUCIONAL (UR)_RU</vt:lpstr>
      <vt:lpstr>6. DOTACIÓN_RU</vt:lpstr>
      <vt:lpstr>7. HUERTA AGRO_RU</vt:lpstr>
      <vt:lpstr>'0. CONSOLIDADA RURAL'!Área_de_impresión</vt:lpstr>
      <vt:lpstr>'0. CONSOLIDADA RURAL'!Títulos_a_imprimir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Leila Durán</dc:creator>
  <cp:keywords/>
  <dc:description/>
  <cp:lastModifiedBy>Carol Alejandra Bolivar Silva</cp:lastModifiedBy>
  <cp:revision/>
  <dcterms:created xsi:type="dcterms:W3CDTF">2024-04-04T02:37:35Z</dcterms:created>
  <dcterms:modified xsi:type="dcterms:W3CDTF">2026-05-11T17:09:47Z</dcterms:modified>
  <cp:category/>
  <cp:contentStatus/>
</cp:coreProperties>
</file>