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3. ALIMENTACION TO/MC-ATL-CCS-021-2026/5. OFERTAS Y EVALUACION/1. EVALUACION PRELIMINAR/"/>
    </mc:Choice>
  </mc:AlternateContent>
  <xr:revisionPtr revIDLastSave="0" documentId="8_{4F0638FC-84EB-48F9-9B6A-1B024CE1CA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H12" i="1" s="1"/>
  <c r="F13" i="1"/>
  <c r="G13" i="1" s="1"/>
  <c r="H13" i="1" s="1"/>
  <c r="F14" i="1"/>
  <c r="G14" i="1" s="1"/>
  <c r="H14" i="1" s="1"/>
  <c r="F11" i="1"/>
  <c r="G11" i="1" s="1"/>
  <c r="H11" i="1" s="1"/>
  <c r="F6" i="1"/>
  <c r="G6" i="1" s="1"/>
  <c r="H6" i="1" s="1"/>
  <c r="F5" i="1"/>
  <c r="G5" i="1" s="1"/>
  <c r="H5" i="1" s="1"/>
  <c r="K6" i="1" l="1"/>
  <c r="J6" i="1"/>
  <c r="K11" i="1"/>
  <c r="J11" i="1"/>
  <c r="J13" i="1"/>
  <c r="K13" i="1"/>
  <c r="K5" i="1"/>
  <c r="J5" i="1"/>
  <c r="J14" i="1"/>
  <c r="K14" i="1"/>
  <c r="J12" i="1"/>
  <c r="K12" i="1"/>
</calcChain>
</file>

<file path=xl/sharedStrings.xml><?xml version="1.0" encoding="utf-8"?>
<sst xmlns="http://schemas.openxmlformats.org/spreadsheetml/2006/main" count="43" uniqueCount="27">
  <si>
    <t>ALMUERZOS TO</t>
  </si>
  <si>
    <t>ITEM</t>
  </si>
  <si>
    <t>DESCRIPCION</t>
  </si>
  <si>
    <t>CANTIDAD</t>
  </si>
  <si>
    <t>VALOR UNITARIO</t>
  </si>
  <si>
    <t>IMPUESTO</t>
  </si>
  <si>
    <t>DESAYUNOS TO</t>
  </si>
  <si>
    <r>
      <rPr>
        <b/>
        <sz val="11"/>
        <color theme="1"/>
        <rFont val="Aptos Narrow"/>
        <family val="2"/>
        <scheme val="minor"/>
      </rPr>
      <t>PORCION DE DESAYUNO OPCION 1</t>
    </r>
    <r>
      <rPr>
        <sz val="11"/>
        <color theme="1"/>
        <rFont val="Aptos Narrow"/>
        <family val="2"/>
        <scheme val="minor"/>
      </rPr>
      <t xml:space="preserve">
Huevo al gusto 120 Gr
Arepa o Patacón 150 Gr
Queso 50 Gr
Bebida Caliente o Jugo 250 CC</t>
    </r>
  </si>
  <si>
    <r>
      <t xml:space="preserve">PORCION DE DESAYUNO OPCION 2
</t>
    </r>
    <r>
      <rPr>
        <sz val="11"/>
        <color theme="1"/>
        <rFont val="Aptos Narrow"/>
        <family val="2"/>
        <scheme val="minor"/>
      </rPr>
      <t>Caldo de costilla 300 CC</t>
    </r>
    <r>
      <rPr>
        <b/>
        <sz val="11"/>
        <color theme="1"/>
        <rFont val="Aptos Narrow"/>
        <family val="2"/>
        <scheme val="minor"/>
      </rPr>
      <t xml:space="preserve">
</t>
    </r>
    <r>
      <rPr>
        <sz val="11"/>
        <color theme="1"/>
        <rFont val="Aptos Narrow"/>
        <family val="2"/>
        <scheme val="minor"/>
      </rPr>
      <t>Huevo o Bistec 120 Gr
Arepa o Patacón 150 Gr
Bebida Caliente o Jugo 250 CC</t>
    </r>
  </si>
  <si>
    <t>SERVIDO EN RESTAURANTE</t>
  </si>
  <si>
    <t>CONDICION</t>
  </si>
  <si>
    <t>1.1</t>
  </si>
  <si>
    <t>1.2</t>
  </si>
  <si>
    <t>2.1</t>
  </si>
  <si>
    <t>2.2</t>
  </si>
  <si>
    <r>
      <rPr>
        <b/>
        <sz val="11"/>
        <color theme="1"/>
        <rFont val="Aptos Narrow"/>
        <family val="2"/>
        <scheme val="minor"/>
      </rPr>
      <t>PORCION DE DESAYUNO OPCION 1</t>
    </r>
    <r>
      <rPr>
        <sz val="11"/>
        <color theme="1"/>
        <rFont val="Aptos Narrow"/>
        <family val="2"/>
        <scheme val="minor"/>
      </rPr>
      <t xml:space="preserve">
Huevo al gusto 120 Gr
Arepa o Patacón 150 Gr
Queso 50 Gr
Bebida Caliente o Jugo 250 CC </t>
    </r>
  </si>
  <si>
    <r>
      <rPr>
        <b/>
        <sz val="10"/>
        <color theme="1"/>
        <rFont val="Arial"/>
        <family val="2"/>
      </rPr>
      <t xml:space="preserve">PORCIÓN DE ALIMENTOS QUE CONSTE DE: </t>
    </r>
    <r>
      <rPr>
        <sz val="10"/>
        <color theme="1"/>
        <rFont val="Arial"/>
        <family val="2"/>
      </rPr>
      <t xml:space="preserve">
	Jugo de fruta 250 CC 
	Sopa 300 CC 
	Cereal (Arroz) 150 Grs. 
	Tubérculos y plátanos 100 Grs. 
	Leguminosas 100 Grs.
	Proteína (carnes de Pollo, res o pescado) 200 Grs. 
	Ensalada 80 Grs.  </t>
    </r>
  </si>
  <si>
    <r>
      <rPr>
        <b/>
        <sz val="10"/>
        <color theme="1"/>
        <rFont val="Arial"/>
        <family val="2"/>
      </rPr>
      <t xml:space="preserve">PORCIÓN DE ALIMENTOS QUE CONSTE DE: </t>
    </r>
    <r>
      <rPr>
        <sz val="10"/>
        <color theme="1"/>
        <rFont val="Arial"/>
        <family val="2"/>
      </rPr>
      <t xml:space="preserve">
Jugo de fruta 250 CC 
Sopa 300 CC 
Cereal (Arroz) 150 Grs. 
Tubérculos y plátanos 100 Grs. 
Leguminosas 100 Grs.
Proteína (carnes de Pollo, res o pescado) 200 Grs. 
Ensalada 80 Grs.  </t>
    </r>
  </si>
  <si>
    <t>SUMINISTRO DE ALMUERZOS EN SEDE SENA CRA 43 O NODOS DESIGNADOS, HASTA UN RADIO DE 3 KM DESDE EL RESTAURANTE.</t>
  </si>
  <si>
    <t>VALOR UNITARIO INCLUIDO IMPUESTO</t>
  </si>
  <si>
    <t>(85% del valor total)</t>
  </si>
  <si>
    <t>Nota: Favor indicar como valor unitario el 85% del costo total del desayuno/almuerzo ofrecido, puesto que tal porcentaje es el correspondiente a cubrir económicamente por parte del SENA.</t>
  </si>
  <si>
    <r>
      <rPr>
        <b/>
        <sz val="11"/>
        <color theme="1"/>
        <rFont val="Aptos Narrow"/>
        <family val="2"/>
        <scheme val="minor"/>
      </rPr>
      <t>PORCION DE DESAYUNO OPCION 2</t>
    </r>
    <r>
      <rPr>
        <sz val="11"/>
        <color theme="1"/>
        <rFont val="Aptos Narrow"/>
        <family val="2"/>
        <scheme val="minor"/>
      </rPr>
      <t xml:space="preserve">
Caldo de costilla 300 CC
Huevo o Bistec 120 Gr
Arepa o Patacón 150 Gr
Bebida Caliente o Jugo 250 CC</t>
    </r>
  </si>
  <si>
    <t>FORMATO OFERTA ECONÓMICA</t>
  </si>
  <si>
    <t>100%</t>
  </si>
  <si>
    <t>PROMEDIO VALOR UNITARIO INCLUIDO IMPUESTO</t>
  </si>
  <si>
    <t>CUMPLE/NO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</si>
</sst>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Arial"/>
      <family val="2"/>
    </font>
    <font>
      <b/>
      <sz val="11"/>
      <name val="Aptos Narrow"/>
      <family val="2"/>
      <scheme val="minor"/>
    </font>
    <font>
      <b/>
      <sz val="10"/>
      <color theme="1"/>
      <name val="Arial"/>
      <family val="2"/>
    </font>
    <font>
      <b/>
      <sz val="18"/>
      <name val="Aptos Narrow"/>
      <family val="2"/>
      <scheme val="minor"/>
    </font>
    <font>
      <b/>
      <sz val="10"/>
      <color rgb="FF00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49992370372631"/>
        <bgColor theme="4"/>
      </patternFill>
    </fill>
    <fill>
      <patternFill patternType="solid">
        <fgColor theme="3" tint="0.499984740745262"/>
        <bgColor theme="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theme="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44" fontId="0" fillId="0" borderId="0" xfId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4" fontId="0" fillId="2" borderId="9" xfId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3" fillId="4" borderId="1" xfId="0" applyFont="1" applyFill="1" applyBorder="1"/>
    <xf numFmtId="0" fontId="3" fillId="4" borderId="2" xfId="0" applyFont="1" applyFill="1" applyBorder="1"/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/>
    </xf>
    <xf numFmtId="8" fontId="0" fillId="0" borderId="8" xfId="1" applyNumberFormat="1" applyFont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9" fillId="0" borderId="10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8" borderId="0" xfId="0" applyFill="1" applyAlignment="1">
      <alignment horizontal="center" vertical="center" wrapText="1"/>
    </xf>
    <xf numFmtId="44" fontId="0" fillId="0" borderId="0" xfId="1" applyFont="1" applyAlignment="1">
      <alignment vertical="center"/>
    </xf>
    <xf numFmtId="44" fontId="0" fillId="0" borderId="0" xfId="1" applyFont="1" applyAlignment="1">
      <alignment horizontal="center" vertical="center"/>
    </xf>
    <xf numFmtId="9" fontId="0" fillId="8" borderId="0" xfId="0" applyNumberForma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11"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2" formatCode="&quot;$&quot;\ #,##0.00;[Red]\-&quot;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bgColor theme="3" tint="0.49998474074526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2</xdr:col>
      <xdr:colOff>2045970</xdr:colOff>
      <xdr:row>19</xdr:row>
      <xdr:rowOff>57150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0" y="9563100"/>
          <a:ext cx="2045970" cy="6000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4:G6" totalsRowShown="0" headerRowDxfId="10" headerRowBorderDxfId="9" tableBorderDxfId="8" totalsRowBorderDxfId="7">
  <tableColumns count="7">
    <tableColumn id="1" xr3:uid="{00000000-0010-0000-0000-000001000000}" name="ITEM" dataDxfId="6"/>
    <tableColumn id="7" xr3:uid="{00000000-0010-0000-0000-000007000000}" name="CONDICION" dataDxfId="5"/>
    <tableColumn id="2" xr3:uid="{00000000-0010-0000-0000-000002000000}" name="DESCRIPCION" dataDxfId="4"/>
    <tableColumn id="3" xr3:uid="{00000000-0010-0000-0000-000003000000}" name="CANTIDAD" dataDxfId="3"/>
    <tableColumn id="4" xr3:uid="{00000000-0010-0000-0000-000004000000}" name="VALOR UNITARIO" dataDxfId="2" dataCellStyle="Moneda"/>
    <tableColumn id="5" xr3:uid="{00000000-0010-0000-0000-000005000000}" name="IMPUESTO" dataDxfId="1" dataCellStyle="Moneda">
      <calculatedColumnFormula>+Tabla1[[#This Row],[VALOR UNITARIO]]*8%</calculatedColumnFormula>
    </tableColumn>
    <tableColumn id="6" xr3:uid="{00000000-0010-0000-0000-000006000000}" name="VALOR UNITARIO INCLUIDO IMPUESTO" dataDxfId="0" dataCellStyle="Moneda">
      <calculatedColumnFormula>+Tabla1[[#This Row],[VALOR UNITARIO]]+Tabla1[[#This Row],[IMPUESTO]]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B10" zoomScaleNormal="100" workbookViewId="0">
      <selection activeCell="L10" sqref="L10"/>
    </sheetView>
  </sheetViews>
  <sheetFormatPr baseColWidth="10" defaultRowHeight="14.4" x14ac:dyDescent="0.3"/>
  <cols>
    <col min="1" max="1" width="8.77734375" customWidth="1"/>
    <col min="2" max="2" width="23.77734375" customWidth="1"/>
    <col min="3" max="3" width="43.33203125" customWidth="1"/>
    <col min="4" max="4" width="12.109375" bestFit="1" customWidth="1"/>
    <col min="5" max="5" width="18.33203125" customWidth="1"/>
    <col min="6" max="6" width="14.33203125" customWidth="1"/>
    <col min="7" max="7" width="25" customWidth="1"/>
    <col min="8" max="8" width="11.77734375" bestFit="1" customWidth="1"/>
    <col min="9" max="9" width="14.88671875" customWidth="1"/>
    <col min="10" max="11" width="11.5546875" style="1"/>
  </cols>
  <sheetData>
    <row r="1" spans="1:11" ht="23.4" x14ac:dyDescent="0.45">
      <c r="A1" s="27" t="s">
        <v>23</v>
      </c>
      <c r="B1" s="28"/>
      <c r="C1" s="28"/>
    </row>
    <row r="3" spans="1:11" ht="21" x14ac:dyDescent="0.4">
      <c r="A3" s="20" t="s">
        <v>0</v>
      </c>
      <c r="B3" s="21"/>
      <c r="C3" s="21"/>
      <c r="D3" s="29" t="s">
        <v>20</v>
      </c>
      <c r="E3" s="29"/>
      <c r="F3" s="29"/>
      <c r="G3" s="30"/>
    </row>
    <row r="4" spans="1:11" s="1" customFormat="1" ht="57.6" x14ac:dyDescent="0.3">
      <c r="A4" s="10" t="s">
        <v>1</v>
      </c>
      <c r="B4" s="10" t="s">
        <v>10</v>
      </c>
      <c r="C4" s="11" t="s">
        <v>2</v>
      </c>
      <c r="D4" s="22" t="s">
        <v>3</v>
      </c>
      <c r="E4" s="22" t="s">
        <v>4</v>
      </c>
      <c r="F4" s="22" t="s">
        <v>5</v>
      </c>
      <c r="G4" s="23" t="s">
        <v>19</v>
      </c>
      <c r="H4" s="33" t="s">
        <v>24</v>
      </c>
      <c r="I4" s="33" t="s">
        <v>25</v>
      </c>
      <c r="J4" s="33" t="s">
        <v>26</v>
      </c>
      <c r="K4" s="36">
        <v>0.15</v>
      </c>
    </row>
    <row r="5" spans="1:11" ht="118.8" x14ac:dyDescent="0.3">
      <c r="A5" s="17" t="s">
        <v>11</v>
      </c>
      <c r="B5" s="13" t="s">
        <v>9</v>
      </c>
      <c r="C5" s="18" t="s">
        <v>16</v>
      </c>
      <c r="D5" s="2">
        <v>1</v>
      </c>
      <c r="E5" s="25">
        <v>13400</v>
      </c>
      <c r="F5" s="3">
        <f>+Tabla1[[#This Row],[VALOR UNITARIO]]*8%</f>
        <v>1072</v>
      </c>
      <c r="G5" s="3">
        <f>+Tabla1[[#This Row],[VALOR UNITARIO]]+Tabla1[[#This Row],[IMPUESTO]]</f>
        <v>14472</v>
      </c>
      <c r="H5" s="34">
        <f>+Tabla1[[#This Row],[VALOR UNITARIO INCLUIDO IMPUESTO]]/85%</f>
        <v>17025.882352941178</v>
      </c>
      <c r="I5" s="34">
        <v>17250</v>
      </c>
      <c r="J5" s="1" t="str">
        <f>+IF(H5&lt;=I5,"CUMPLE","NO CUMPLE")</f>
        <v>CUMPLE</v>
      </c>
      <c r="K5" s="35">
        <f>+H5*15%</f>
        <v>2553.8823529411766</v>
      </c>
    </row>
    <row r="6" spans="1:11" ht="118.8" x14ac:dyDescent="0.3">
      <c r="A6" s="17" t="s">
        <v>12</v>
      </c>
      <c r="B6" s="13" t="s">
        <v>18</v>
      </c>
      <c r="C6" s="18" t="s">
        <v>17</v>
      </c>
      <c r="D6" s="2">
        <v>1</v>
      </c>
      <c r="E6" s="25">
        <v>13400</v>
      </c>
      <c r="F6" s="3">
        <f>+Tabla1[[#This Row],[VALOR UNITARIO]]*8%</f>
        <v>1072</v>
      </c>
      <c r="G6" s="3">
        <f>+Tabla1[[#This Row],[VALOR UNITARIO]]+Tabla1[[#This Row],[IMPUESTO]]</f>
        <v>14472</v>
      </c>
      <c r="H6" s="34">
        <f>+Tabla1[[#This Row],[VALOR UNITARIO INCLUIDO IMPUESTO]]/85%</f>
        <v>17025.882352941178</v>
      </c>
      <c r="I6" s="34">
        <v>17500</v>
      </c>
      <c r="J6" s="1" t="str">
        <f t="shared" ref="J6:J14" si="0">+IF(H6&lt;=I6,"CUMPLE","NO CUMPLE")</f>
        <v>CUMPLE</v>
      </c>
      <c r="K6" s="35">
        <f>+H6*15%</f>
        <v>2553.8823529411766</v>
      </c>
    </row>
    <row r="7" spans="1:11" x14ac:dyDescent="0.3">
      <c r="A7" s="1"/>
      <c r="B7" s="1"/>
      <c r="C7" s="4"/>
      <c r="D7" s="1"/>
      <c r="E7" s="5"/>
      <c r="F7" s="5"/>
      <c r="G7" s="5"/>
      <c r="K7" s="35"/>
    </row>
    <row r="8" spans="1:11" x14ac:dyDescent="0.3">
      <c r="K8" s="35"/>
    </row>
    <row r="9" spans="1:11" ht="21" x14ac:dyDescent="0.4">
      <c r="A9" s="20" t="s">
        <v>6</v>
      </c>
      <c r="B9" s="21"/>
      <c r="C9" s="21"/>
      <c r="D9" s="29" t="s">
        <v>20</v>
      </c>
      <c r="E9" s="29"/>
      <c r="F9" s="29"/>
      <c r="G9" s="30"/>
      <c r="K9" s="35"/>
    </row>
    <row r="10" spans="1:11" s="1" customFormat="1" ht="57.6" x14ac:dyDescent="0.3">
      <c r="A10" s="12" t="s">
        <v>1</v>
      </c>
      <c r="B10" s="12"/>
      <c r="C10" s="12" t="s">
        <v>2</v>
      </c>
      <c r="D10" s="24" t="s">
        <v>3</v>
      </c>
      <c r="E10" s="24" t="s">
        <v>4</v>
      </c>
      <c r="F10" s="24" t="s">
        <v>5</v>
      </c>
      <c r="G10" s="26" t="s">
        <v>19</v>
      </c>
      <c r="H10" s="33" t="s">
        <v>24</v>
      </c>
      <c r="I10" s="33" t="s">
        <v>25</v>
      </c>
      <c r="J10" s="33" t="s">
        <v>26</v>
      </c>
      <c r="K10" s="36">
        <v>0.15</v>
      </c>
    </row>
    <row r="11" spans="1:11" ht="79.95" customHeight="1" x14ac:dyDescent="0.3">
      <c r="A11" s="15" t="s">
        <v>11</v>
      </c>
      <c r="B11" s="7" t="s">
        <v>9</v>
      </c>
      <c r="C11" s="7" t="s">
        <v>7</v>
      </c>
      <c r="D11" s="6">
        <v>1</v>
      </c>
      <c r="E11" s="9">
        <v>8000</v>
      </c>
      <c r="F11" s="9">
        <f>+E11*8%</f>
        <v>640</v>
      </c>
      <c r="G11" s="9">
        <f>+E11+F11</f>
        <v>8640</v>
      </c>
      <c r="H11" s="35">
        <f>+G11/85%</f>
        <v>10164.705882352941</v>
      </c>
      <c r="I11" s="35">
        <v>10250</v>
      </c>
      <c r="J11" s="1" t="str">
        <f t="shared" si="0"/>
        <v>CUMPLE</v>
      </c>
      <c r="K11" s="35">
        <f t="shared" ref="K11:K14" si="1">+H11*15%</f>
        <v>1524.705882352941</v>
      </c>
    </row>
    <row r="12" spans="1:11" ht="86.4" x14ac:dyDescent="0.3">
      <c r="A12" s="16" t="s">
        <v>12</v>
      </c>
      <c r="B12" s="14" t="s">
        <v>18</v>
      </c>
      <c r="C12" s="19" t="s">
        <v>15</v>
      </c>
      <c r="D12" s="19">
        <v>1</v>
      </c>
      <c r="E12" s="9">
        <v>8000</v>
      </c>
      <c r="F12" s="9">
        <f t="shared" ref="F12:F14" si="2">+E12*8%</f>
        <v>640</v>
      </c>
      <c r="G12" s="9">
        <f t="shared" ref="G12:G14" si="3">+E12+F12</f>
        <v>8640</v>
      </c>
      <c r="H12" s="35">
        <f t="shared" ref="H12:H14" si="4">+G12/85%</f>
        <v>10164.705882352941</v>
      </c>
      <c r="I12" s="35">
        <v>10250</v>
      </c>
      <c r="J12" s="1" t="str">
        <f t="shared" si="0"/>
        <v>CUMPLE</v>
      </c>
      <c r="K12" s="35">
        <f t="shared" si="1"/>
        <v>1524.705882352941</v>
      </c>
    </row>
    <row r="13" spans="1:11" ht="79.95" customHeight="1" x14ac:dyDescent="0.3">
      <c r="A13" s="15" t="s">
        <v>13</v>
      </c>
      <c r="B13" s="7" t="s">
        <v>9</v>
      </c>
      <c r="C13" s="8" t="s">
        <v>8</v>
      </c>
      <c r="D13" s="6">
        <v>1</v>
      </c>
      <c r="E13" s="9">
        <v>8400</v>
      </c>
      <c r="F13" s="9">
        <f t="shared" si="2"/>
        <v>672</v>
      </c>
      <c r="G13" s="9">
        <f t="shared" si="3"/>
        <v>9072</v>
      </c>
      <c r="H13" s="35">
        <f t="shared" si="4"/>
        <v>10672.941176470589</v>
      </c>
      <c r="I13" s="35">
        <v>10750</v>
      </c>
      <c r="J13" s="1" t="str">
        <f t="shared" si="0"/>
        <v>CUMPLE</v>
      </c>
      <c r="K13" s="35">
        <f t="shared" si="1"/>
        <v>1600.9411764705883</v>
      </c>
    </row>
    <row r="14" spans="1:11" ht="86.4" x14ac:dyDescent="0.3">
      <c r="A14" s="16" t="s">
        <v>14</v>
      </c>
      <c r="B14" s="14" t="s">
        <v>18</v>
      </c>
      <c r="C14" s="19" t="s">
        <v>22</v>
      </c>
      <c r="D14" s="19">
        <v>1</v>
      </c>
      <c r="E14" s="9">
        <v>8400</v>
      </c>
      <c r="F14" s="9">
        <f t="shared" si="2"/>
        <v>672</v>
      </c>
      <c r="G14" s="9">
        <f t="shared" si="3"/>
        <v>9072</v>
      </c>
      <c r="H14" s="35">
        <f t="shared" si="4"/>
        <v>10672.941176470589</v>
      </c>
      <c r="I14" s="35">
        <v>10750</v>
      </c>
      <c r="J14" s="1" t="str">
        <f t="shared" si="0"/>
        <v>CUMPLE</v>
      </c>
      <c r="K14" s="35">
        <f t="shared" si="1"/>
        <v>1600.9411764705883</v>
      </c>
    </row>
    <row r="18" spans="1:8" x14ac:dyDescent="0.3">
      <c r="A18" s="31" t="s">
        <v>21</v>
      </c>
      <c r="B18" s="31"/>
      <c r="C18" s="31"/>
      <c r="D18" s="31"/>
      <c r="E18" s="31"/>
      <c r="F18" s="31"/>
      <c r="G18" s="31"/>
      <c r="H18" s="31"/>
    </row>
    <row r="19" spans="1:8" x14ac:dyDescent="0.3">
      <c r="A19" s="32"/>
      <c r="B19" s="32"/>
      <c r="C19" s="32"/>
      <c r="D19" s="32"/>
      <c r="E19" s="32"/>
      <c r="F19" s="32"/>
      <c r="G19" s="32"/>
      <c r="H19" s="32"/>
    </row>
  </sheetData>
  <mergeCells count="4">
    <mergeCell ref="A1:C1"/>
    <mergeCell ref="D9:G9"/>
    <mergeCell ref="D3:G3"/>
    <mergeCell ref="A18:H1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 Gomez</cp:lastModifiedBy>
  <cp:lastPrinted>2026-05-10T19:27:47Z</cp:lastPrinted>
  <dcterms:created xsi:type="dcterms:W3CDTF">2025-05-16T20:29:36Z</dcterms:created>
  <dcterms:modified xsi:type="dcterms:W3CDTF">2026-05-13T16:43:53Z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2025-05-16T20:30:41Z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e1811aa2-3779-4152-b6e1-efea0cc400f5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