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d:\LMartinMa\Downloads\"/>
    </mc:Choice>
  </mc:AlternateContent>
  <xr:revisionPtr revIDLastSave="0" documentId="13_ncr:1_{C460E6C0-633A-4A10-93E0-B93CE29F5786}" xr6:coauthVersionLast="36" xr6:coauthVersionMax="47" xr10:uidLastSave="{00000000-0000-0000-0000-000000000000}"/>
  <bookViews>
    <workbookView xWindow="0" yWindow="0" windowWidth="28800" windowHeight="11505" activeTab="2" xr2:uid="{3B3F67D2-E210-4E72-8503-F343A72636F9}"/>
  </bookViews>
  <sheets>
    <sheet name="ANEXO 1. AREA PROTEGIDA" sheetId="1" r:id="rId1"/>
    <sheet name=" INFORME  AVANCE MARZO 2026 " sheetId="2" r:id="rId2"/>
    <sheet name="INFORME  AVANCE ABRIL 2026" sheetId="5" r:id="rId3"/>
    <sheet name="Hoja1" sheetId="4" state="hidden" r:id="rId4"/>
    <sheet name="LISTAS" sheetId="3" state="hidden" r:id="rId5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1" l="1"/>
  <c r="O20" i="1"/>
  <c r="N20" i="1"/>
  <c r="N21" i="1"/>
  <c r="O21" i="1" s="1"/>
  <c r="N19" i="1"/>
  <c r="N18" i="1"/>
  <c r="R15" i="1"/>
  <c r="O7" i="1" l="1"/>
  <c r="O8" i="1"/>
  <c r="O9" i="1"/>
  <c r="N6" i="1"/>
  <c r="P5" i="2"/>
  <c r="Q5" i="2" s="1"/>
  <c r="P8" i="2"/>
  <c r="Q8" i="2" s="1"/>
  <c r="P7" i="2"/>
  <c r="Q7" i="2" s="1"/>
  <c r="P6" i="2"/>
  <c r="Q6" i="2" s="1"/>
  <c r="S11" i="1" l="1"/>
  <c r="T8" i="1" s="1"/>
  <c r="R23" i="1"/>
  <c r="R17" i="1"/>
  <c r="T10" i="1" l="1"/>
  <c r="T7" i="1"/>
  <c r="T6" i="1"/>
  <c r="T5" i="1"/>
  <c r="T11" i="1" s="1"/>
  <c r="T9" i="1"/>
  <c r="N22" i="1"/>
  <c r="O22" i="1" s="1"/>
  <c r="M22" i="1"/>
  <c r="L22" i="1"/>
  <c r="K22" i="1"/>
  <c r="J22" i="1"/>
  <c r="I22" i="1"/>
  <c r="H22" i="1"/>
  <c r="G22" i="1"/>
  <c r="F22" i="1"/>
  <c r="E22" i="1"/>
  <c r="D22" i="1"/>
  <c r="C22" i="1"/>
  <c r="B22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O18" i="1" l="1"/>
  <c r="O6" i="1"/>
  <c r="O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tc={2E67BC42-4E84-426B-8330-970455FCB1B0}</author>
    <author>tc={DF024560-4497-41D9-942E-7498580F63CC}</author>
    <author>tc={BDD96294-3AB6-49DA-8805-E851ECAC18F1}</author>
    <author>tc={3EA1B6EC-A7D3-4F88-96D5-FAA796FF1058}</author>
  </authors>
  <commentList>
    <comment ref="S5" authorId="0" shapeId="0" xr:uid="{2E67BC42-4E84-426B-8330-970455FCB1B0}">
      <text>
        <r>
          <rPr>
            <sz val="11"/>
            <color theme="1"/>
            <rFont val="Aptos Narrow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Registre las primeras causas de morbilidad en orden de aparición </t>
        </r>
      </text>
    </comment>
    <comment ref="A6" authorId="1" shapeId="0" xr:uid="{DF024560-4497-41D9-942E-7498580F63CC}">
      <text>
        <r>
          <rPr>
            <sz val="11"/>
            <color theme="1"/>
            <rFont val="Aptos Narrow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Registre el nombre de la sede</t>
        </r>
      </text>
    </comment>
    <comment ref="S11" authorId="2" shapeId="0" xr:uid="{BDD96294-3AB6-49DA-8805-E851ECAC18F1}">
      <text>
        <r>
          <rPr>
            <sz val="11"/>
            <color theme="1"/>
            <rFont val="Aptos Narrow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Registre el número total de atenciones de área protegida ( no incluya los tamizajes ni los signos vitales)</t>
        </r>
      </text>
    </comment>
    <comment ref="A18" authorId="3" shapeId="0" xr:uid="{3EA1B6EC-A7D3-4F88-96D5-FAA796FF1058}">
      <text>
        <r>
          <rPr>
            <sz val="11"/>
            <color theme="1"/>
            <rFont val="Aptos Narrow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Registre el nombre de la sede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tc={D2E05F7E-943E-4D91-923A-0C05FEEC53D4}</author>
    <author>user</author>
  </authors>
  <commentList>
    <comment ref="B5" authorId="0" shapeId="0" xr:uid="{D2E05F7E-943E-4D91-923A-0C05FEEC53D4}">
      <text>
        <r>
          <rPr>
            <sz val="11"/>
            <color theme="1"/>
            <rFont val="Aptos Narrow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Registre el nombre del contrato </t>
        </r>
      </text>
    </comment>
    <comment ref="L5" authorId="1" shapeId="0" xr:uid="{68BD3E38-2C3D-4069-B0E6-6E9B81EB0915}">
      <text>
        <r>
          <rPr>
            <b/>
            <sz val="9"/>
            <color indexed="81"/>
            <rFont val="Tahoma"/>
            <family val="2"/>
          </rPr>
          <t xml:space="preserve">Evelyn O: 
Seleccione el antecedente personal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" authorId="1" shapeId="0" xr:uid="{E83DF404-6F7E-49EB-80E2-6C1836030180}">
      <text>
        <r>
          <rPr>
            <b/>
            <sz val="9"/>
            <color indexed="81"/>
            <rFont val="Tahoma"/>
            <family val="2"/>
          </rPr>
          <t>Evelyn O:
Seleccione el tiempo de respuesta para el traslado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1" shapeId="0" xr:uid="{C676B823-FD1A-4894-9F37-71EA22C60DEC}">
      <text>
        <r>
          <rPr>
            <b/>
            <sz val="9"/>
            <color indexed="81"/>
            <rFont val="Tahoma"/>
            <family val="2"/>
          </rPr>
          <t>Evelyn O:</t>
        </r>
        <r>
          <rPr>
            <sz val="9"/>
            <color indexed="81"/>
            <rFont val="Tahoma"/>
            <family val="2"/>
          </rPr>
          <t xml:space="preserve">
Seleccione el tipo de ambulancia</t>
        </r>
      </text>
    </comment>
  </commentList>
</comments>
</file>

<file path=xl/sharedStrings.xml><?xml version="1.0" encoding="utf-8"?>
<sst xmlns="http://schemas.openxmlformats.org/spreadsheetml/2006/main" count="370" uniqueCount="220">
  <si>
    <t>ANEXO 1 INFORME DE CARACTERIZACION MENSUAL DE  ATENCIONES AREA PROTEGIDA</t>
  </si>
  <si>
    <t>Seccional</t>
  </si>
  <si>
    <t>Motivo de consulta (liste los primeros motivos de consulta)</t>
  </si>
  <si>
    <t>No de atenciones área protegida</t>
  </si>
  <si>
    <t xml:space="preserve">Motivo de consulta </t>
  </si>
  <si>
    <t>Cantidad</t>
  </si>
  <si>
    <t>%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</si>
  <si>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</si>
  <si>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</si>
  <si>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</si>
  <si>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</si>
  <si>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</si>
  <si>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</si>
  <si>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</si>
  <si>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</si>
  <si>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</si>
  <si>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</si>
  <si>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</si>
  <si>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</si>
  <si>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</si>
  <si>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%PART</t>
  </si>
  <si>
    <t>1. EMBARAZO</t>
  </si>
  <si>
    <t>PALACIO DE JUSTICIA</t>
  </si>
  <si>
    <t>2.NAUSEAS Y MAREO</t>
  </si>
  <si>
    <t>Sede 2</t>
  </si>
  <si>
    <t>3.FRECUENCIA CARDIACA ALTA</t>
  </si>
  <si>
    <t>Sede 3</t>
  </si>
  <si>
    <t>4.SUDORACION CANSANCIO Y CALOR</t>
  </si>
  <si>
    <t>Sede 4</t>
  </si>
  <si>
    <t>5.</t>
  </si>
  <si>
    <t>6. Otras</t>
  </si>
  <si>
    <t>Total</t>
  </si>
  <si>
    <t>Grafique el tipo de atenciones</t>
  </si>
  <si>
    <t>Tipo</t>
  </si>
  <si>
    <t>No de atenciones</t>
  </si>
  <si>
    <t>Presencial</t>
  </si>
  <si>
    <t>Seguimiento,  Control de signos vitales y tamizajes(Aplica exclusivamente para sedes tipo A)</t>
  </si>
  <si>
    <t>Teleconsulta</t>
  </si>
  <si>
    <t>Grafique las atenciones que generaron  traslado en ambulancia</t>
  </si>
  <si>
    <t>Requiere traslado</t>
  </si>
  <si>
    <t>Si</t>
  </si>
  <si>
    <t>No</t>
  </si>
  <si>
    <t>Motivo de atencion primeros auxilios psicológicos (liste los primeros motivos de consulta)</t>
  </si>
  <si>
    <t>Especifique si la atencion obedece a primeros auxilios psicológicos</t>
  </si>
  <si>
    <t>Primeros auxilios psicológicos</t>
  </si>
  <si>
    <t>1.</t>
  </si>
  <si>
    <t xml:space="preserve">No de atenciones </t>
  </si>
  <si>
    <t>2.</t>
  </si>
  <si>
    <t>3.</t>
  </si>
  <si>
    <t>4.</t>
  </si>
  <si>
    <t>ANEXO 2. INFORME DE AVANCE MENSUAL DE  ATENCIONES AREA PROTEGIDA</t>
  </si>
  <si>
    <t xml:space="preserve">INFORMACION GENERAL </t>
  </si>
  <si>
    <t>ANTECEDENTES</t>
  </si>
  <si>
    <t>SIGNOS VITALES</t>
  </si>
  <si>
    <t>TRIAGE Y TRASLADO PACIENTES</t>
  </si>
  <si>
    <t xml:space="preserve">SECCIONAL </t>
  </si>
  <si>
    <t>IPS</t>
  </si>
  <si>
    <t>Nº</t>
  </si>
  <si>
    <t>CÉDULA</t>
  </si>
  <si>
    <t>APELLIDO Y NOMBRES</t>
  </si>
  <si>
    <t>EDAD</t>
  </si>
  <si>
    <t>EPS</t>
  </si>
  <si>
    <t>CARGO</t>
  </si>
  <si>
    <t>SEDE</t>
  </si>
  <si>
    <t>CIUDAD</t>
  </si>
  <si>
    <t>TELEFONO</t>
  </si>
  <si>
    <t>ANTEDECENTES  PERSONALES (ECNT)</t>
  </si>
  <si>
    <t>ANTEDECENTES FAMILIARES
 (ECNT)</t>
  </si>
  <si>
    <t>PESO</t>
  </si>
  <si>
    <t>TALLA</t>
  </si>
  <si>
    <t>IMC</t>
  </si>
  <si>
    <t>COMPOSICION CORPORAL</t>
  </si>
  <si>
    <t>FRECUENCIA CARDIACA</t>
  </si>
  <si>
    <t>SATURACION OXIGENO</t>
  </si>
  <si>
    <t>T/A</t>
  </si>
  <si>
    <t>Hemoglobina glicosilada</t>
  </si>
  <si>
    <t>DIANGOSTICO PRESUNTIVO 1</t>
  </si>
  <si>
    <t>DIANGOSTICO PRESUNTIVO 2</t>
  </si>
  <si>
    <t>CLASIFICACION TRIAGE</t>
  </si>
  <si>
    <t>NOMBBRE PROFESIONAL QUE ATIENDE</t>
  </si>
  <si>
    <t>DOCUMENTO PROFESIONAL QUE ATIENDE</t>
  </si>
  <si>
    <t>TIEMPO DE RESPUESTA</t>
  </si>
  <si>
    <t>TIPO DE AMBULANCIA</t>
  </si>
  <si>
    <t>IPS QUE RECEPTORA</t>
  </si>
  <si>
    <t>FECHA</t>
  </si>
  <si>
    <t>HORA INGRESO A IPS RECEPTORA</t>
  </si>
  <si>
    <t>PROFESIONAL QUE RECIBE EL PACIENTE</t>
  </si>
  <si>
    <t>NOMBRE DE ACOMPAÑANTE</t>
  </si>
  <si>
    <t>Ibagué</t>
  </si>
  <si>
    <t xml:space="preserve">MAYERLLY MUÑOZ </t>
  </si>
  <si>
    <t xml:space="preserve">SALUD TOTAL </t>
  </si>
  <si>
    <t xml:space="preserve">OFICIAL MAYOR </t>
  </si>
  <si>
    <t xml:space="preserve">PALACIO DE JUSTICIA </t>
  </si>
  <si>
    <t xml:space="preserve">IBAGUE </t>
  </si>
  <si>
    <t>110/60</t>
  </si>
  <si>
    <t>N/A</t>
  </si>
  <si>
    <t>ESTADO DE EMBARAZO</t>
  </si>
  <si>
    <t>V</t>
  </si>
  <si>
    <t xml:space="preserve">MARLIETH GONZALEZ </t>
  </si>
  <si>
    <t>INMEDIATO</t>
  </si>
  <si>
    <t xml:space="preserve">ALBA SOFUA ROJAS </t>
  </si>
  <si>
    <t xml:space="preserve">SANITAS </t>
  </si>
  <si>
    <t xml:space="preserve">VISITANTE </t>
  </si>
  <si>
    <t>160/80</t>
  </si>
  <si>
    <t xml:space="preserve">MAREO, NAUSEAS </t>
  </si>
  <si>
    <t xml:space="preserve">CLAUDIA LOZANO </t>
  </si>
  <si>
    <t xml:space="preserve">ARQUITECTA </t>
  </si>
  <si>
    <t>FRECUENCIA CARIACA ALTA</t>
  </si>
  <si>
    <t>JUSTINO JIMENEZ</t>
  </si>
  <si>
    <t xml:space="preserve">NUEVA EPS </t>
  </si>
  <si>
    <t xml:space="preserve">ABOGADO </t>
  </si>
  <si>
    <t>140/80</t>
  </si>
  <si>
    <t xml:space="preserve">SUDORACION, CANSANCIO,, CALOR </t>
  </si>
  <si>
    <t>N</t>
  </si>
  <si>
    <t>Antecedentes personales</t>
  </si>
  <si>
    <t>Antecedentes familiares 1° grado</t>
  </si>
  <si>
    <t>Factores de riesgo</t>
  </si>
  <si>
    <t>Nivel Central*</t>
  </si>
  <si>
    <t>Hipertensión arterial</t>
  </si>
  <si>
    <t>Tabaquismo</t>
  </si>
  <si>
    <t>Armenia</t>
  </si>
  <si>
    <t>Diabetes Mellitus 2</t>
  </si>
  <si>
    <t>Alcoholismo</t>
  </si>
  <si>
    <t>Barranquilla</t>
  </si>
  <si>
    <t>Dislipidemia</t>
  </si>
  <si>
    <t>Sedentarismo</t>
  </si>
  <si>
    <t>Bogotá*</t>
  </si>
  <si>
    <t>Hipercolesterolemia Familiar</t>
  </si>
  <si>
    <t>Obesidad</t>
  </si>
  <si>
    <t>Bucaramanga</t>
  </si>
  <si>
    <t>Cardiopatias</t>
  </si>
  <si>
    <t>Sobrepeso</t>
  </si>
  <si>
    <t>Cali-Buga</t>
  </si>
  <si>
    <t>IAM</t>
  </si>
  <si>
    <t>Dieta poco saludable</t>
  </si>
  <si>
    <t>Cartagena-San Andrés</t>
  </si>
  <si>
    <t>Cáncer de mama</t>
  </si>
  <si>
    <t>Estrés</t>
  </si>
  <si>
    <t>Cúcuta-Arauca</t>
  </si>
  <si>
    <t>Cáncer de ovario</t>
  </si>
  <si>
    <t>Exposición al sol</t>
  </si>
  <si>
    <t>Cundinamarca</t>
  </si>
  <si>
    <t>Cáncer de útero</t>
  </si>
  <si>
    <t>Exposición a productos químicos y carcinógenos</t>
  </si>
  <si>
    <t>Cáncer de prostata</t>
  </si>
  <si>
    <t>Exposición a radiació</t>
  </si>
  <si>
    <t>Manizales</t>
  </si>
  <si>
    <t>Cáncer de tiroides</t>
  </si>
  <si>
    <t>VPH</t>
  </si>
  <si>
    <t>Medellín</t>
  </si>
  <si>
    <t>Cáncer de estomago</t>
  </si>
  <si>
    <t>Helicobacter pylori:</t>
  </si>
  <si>
    <t>Montería</t>
  </si>
  <si>
    <t>Cáncer colono rectal</t>
  </si>
  <si>
    <t>Exposición a hormonas</t>
  </si>
  <si>
    <t>Neiva-Florencia</t>
  </si>
  <si>
    <t>Pasto-Mocoa</t>
  </si>
  <si>
    <t>Pereira</t>
  </si>
  <si>
    <t>Popayán</t>
  </si>
  <si>
    <t>Quibdó</t>
  </si>
  <si>
    <t>Riohacha</t>
  </si>
  <si>
    <t>Santa Marta</t>
  </si>
  <si>
    <t>Sincelejo</t>
  </si>
  <si>
    <t>Tunja-Yopal</t>
  </si>
  <si>
    <t>Valledupar</t>
  </si>
  <si>
    <t xml:space="preserve">Villavicencio </t>
  </si>
  <si>
    <t>Nivel central</t>
  </si>
  <si>
    <t>I</t>
  </si>
  <si>
    <t>BASICA</t>
  </si>
  <si>
    <t>II</t>
  </si>
  <si>
    <t>20 MINUTOS</t>
  </si>
  <si>
    <t>MEDICALIZADA</t>
  </si>
  <si>
    <t>III</t>
  </si>
  <si>
    <t>30 MINUTOS</t>
  </si>
  <si>
    <t>Bogotá</t>
  </si>
  <si>
    <t>IV</t>
  </si>
  <si>
    <t>60 MINUTOS</t>
  </si>
  <si>
    <t>90 MINUTOS</t>
  </si>
  <si>
    <t>Cali</t>
  </si>
  <si>
    <t>OTRO</t>
  </si>
  <si>
    <t>Cartagena</t>
  </si>
  <si>
    <t>Cúcuta</t>
  </si>
  <si>
    <t>Neiva</t>
  </si>
  <si>
    <t>Pasto</t>
  </si>
  <si>
    <t>Santa marta</t>
  </si>
  <si>
    <t>Tunja</t>
  </si>
  <si>
    <t>Villavicencio</t>
  </si>
  <si>
    <t>Coordinación administrativa Arauca</t>
  </si>
  <si>
    <t>Coordinación administrativa Buga</t>
  </si>
  <si>
    <t>Coordinación administrativa Florencia</t>
  </si>
  <si>
    <t>Coordinación administrativa Mocoa</t>
  </si>
  <si>
    <t>Coordinación administrativa San Andrés</t>
  </si>
  <si>
    <t>Coordinación administrativa Yopal</t>
  </si>
  <si>
    <t>Lilia Estela Martinez Duque</t>
  </si>
  <si>
    <t>Ana Maria Morales</t>
  </si>
  <si>
    <t>Laura Camila Aristizabal</t>
  </si>
  <si>
    <t>Sanitas</t>
  </si>
  <si>
    <t>Asesor psicosocial</t>
  </si>
  <si>
    <t>palacio</t>
  </si>
  <si>
    <t>71kg</t>
  </si>
  <si>
    <t>1.69 cm</t>
  </si>
  <si>
    <t>108/76</t>
  </si>
  <si>
    <t>Derrame ocular ojo izquierdo</t>
  </si>
  <si>
    <t>Carmen Collazos aux.enfermeria</t>
  </si>
  <si>
    <t>2 minutos</t>
  </si>
  <si>
    <t>cefalea migrañosa</t>
  </si>
  <si>
    <t>168MG/DL</t>
  </si>
  <si>
    <t>Ansiedad</t>
  </si>
  <si>
    <t>Vertigo-Antecedente de infarto y cirugia de revascularizacion</t>
  </si>
  <si>
    <t>Basica</t>
  </si>
  <si>
    <t>Laura Quintero(hija)</t>
  </si>
  <si>
    <t>Cespa</t>
  </si>
  <si>
    <t>F25</t>
  </si>
  <si>
    <t>salud total</t>
  </si>
  <si>
    <t>Oficial mayor</t>
  </si>
  <si>
    <t>Diabetes T II-hipertension-colesterolemia-enfermedad cardiaca-depresion y ansiedad</t>
  </si>
  <si>
    <t>hipotiroidismo -diabetes-hipertension</t>
  </si>
  <si>
    <t>53kg</t>
  </si>
  <si>
    <t>1.60cm</t>
  </si>
  <si>
    <t>138/76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</si>
</sst>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10"/>
      <color rgb="FF1F1F1E"/>
      <name val="Arial"/>
      <family val="2"/>
    </font>
    <font>
      <b/>
      <sz val="18"/>
      <color theme="0"/>
      <name val="Arial"/>
      <family val="2"/>
    </font>
    <font>
      <sz val="9"/>
      <color indexed="81"/>
      <name val="Tahoma"/>
      <family val="2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11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/>
    <xf numFmtId="9" fontId="0" fillId="0" borderId="4" xfId="1" applyFont="1" applyBorder="1"/>
    <xf numFmtId="0" fontId="3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vertical="center" wrapText="1"/>
    </xf>
    <xf numFmtId="2" fontId="0" fillId="0" borderId="4" xfId="0" applyNumberFormat="1" applyBorder="1"/>
    <xf numFmtId="0" fontId="2" fillId="2" borderId="4" xfId="0" applyFont="1" applyFill="1" applyBorder="1" applyAlignment="1">
      <alignment horizontal="center"/>
    </xf>
    <xf numFmtId="0" fontId="7" fillId="0" borderId="4" xfId="0" applyFont="1" applyBorder="1"/>
    <xf numFmtId="0" fontId="8" fillId="0" borderId="4" xfId="0" applyFont="1" applyBorder="1"/>
    <xf numFmtId="9" fontId="0" fillId="0" borderId="0" xfId="1" applyFont="1" applyBorder="1"/>
    <xf numFmtId="9" fontId="0" fillId="0" borderId="4" xfId="1" applyFont="1" applyBorder="1" applyProtection="1">
      <protection hidden="1"/>
    </xf>
    <xf numFmtId="0" fontId="9" fillId="4" borderId="4" xfId="0" applyFont="1" applyFill="1" applyBorder="1"/>
    <xf numFmtId="0" fontId="10" fillId="0" borderId="4" xfId="0" applyFont="1" applyBorder="1" applyAlignment="1">
      <alignment vertical="center" wrapText="1"/>
    </xf>
    <xf numFmtId="0" fontId="9" fillId="0" borderId="4" xfId="0" applyFont="1" applyBorder="1"/>
    <xf numFmtId="0" fontId="10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top" wrapText="1"/>
    </xf>
    <xf numFmtId="2" fontId="0" fillId="0" borderId="4" xfId="0" applyNumberFormat="1" applyBorder="1" applyAlignment="1">
      <alignment horizontal="center"/>
    </xf>
    <xf numFmtId="9" fontId="0" fillId="0" borderId="4" xfId="0" applyNumberFormat="1" applyBorder="1"/>
    <xf numFmtId="0" fontId="2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8" fillId="0" borderId="0" xfId="0" applyFont="1" applyBorder="1"/>
    <xf numFmtId="0" fontId="0" fillId="0" borderId="4" xfId="0" applyBorder="1" applyAlignment="1">
      <alignment horizontal="center"/>
    </xf>
    <xf numFmtId="0" fontId="12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5" fillId="3" borderId="5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5" borderId="4" xfId="0" applyFont="1" applyFill="1" applyBorder="1" applyAlignment="1">
      <alignment horizontal="left"/>
    </xf>
    <xf numFmtId="0" fontId="2" fillId="5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</cellXfs>
  <cellStyles count="3">
    <cellStyle name="Normal" xfId="0" builtinId="0"/>
    <cellStyle name="Normal 2" xfId="2" xr:uid="{F31BEA92-B96E-4924-87A1-78D01C0D6307}"/>
    <cellStyle name="Porcentaje" xfId="1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600"/>
              <a:t>Tipo de atenciones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4522924411400248E-2"/>
          <c:y val="0.31280041994750657"/>
          <c:w val="0.89095415117719945"/>
          <c:h val="0.39873091863517063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701-4340-85C2-DC0B79AA564B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701-4340-85C2-DC0B79AA564B}"/>
              </c:ext>
            </c:extLst>
          </c:dPt>
          <c:cat>
            <c:strRef>
              <c:f>'ANEXO 1. AREA PROTEGIDA'!$Q$15:$Q$16</c:f>
              <c:strCache>
                <c:ptCount val="2"/>
                <c:pt idx="0">
                  <c:v>Presencial</c:v>
                </c:pt>
                <c:pt idx="1">
                  <c:v>Teleconsulta</c:v>
                </c:pt>
              </c:strCache>
            </c:strRef>
          </c:cat>
          <c:val>
            <c:numRef>
              <c:f>'ANEXO 1. AREA PROTEGIDA'!$R$15:$R$16</c:f>
              <c:numCache>
                <c:formatCode>General</c:formatCode>
                <c:ptCount val="2"/>
                <c:pt idx="0">
                  <c:v>7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8E-426D-8265-1B2D670BA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800"/>
              <a:t>Requiere traslado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'ANEXO 1. AREA PROTEGIDA'!$R$20</c:f>
              <c:strCache>
                <c:ptCount val="1"/>
                <c:pt idx="0">
                  <c:v>No de atenciones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616-42C6-99A5-E6FC14ABA3B5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616-42C6-99A5-E6FC14ABA3B5}"/>
              </c:ext>
            </c:extLst>
          </c:dPt>
          <c:cat>
            <c:strRef>
              <c:f>'ANEXO 1. AREA PROTEGIDA'!$Q$21:$Q$22</c:f>
              <c:strCache>
                <c:ptCount val="2"/>
                <c:pt idx="0">
                  <c:v>Si</c:v>
                </c:pt>
                <c:pt idx="1">
                  <c:v>No</c:v>
                </c:pt>
              </c:strCache>
            </c:strRef>
          </c:cat>
          <c:val>
            <c:numRef>
              <c:f>'ANEXO 1. AREA PROTEGIDA'!$R$21:$R$22</c:f>
              <c:numCache>
                <c:formatCode>General</c:formatCode>
                <c:ptCount val="2"/>
                <c:pt idx="0">
                  <c:v>1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D4-4353-9BD1-AC7C53516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4939342259636929E-2"/>
          <c:y val="0.24025945801360812"/>
          <c:w val="0.18774407297448478"/>
          <c:h val="0.142809371050840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11</xdr:row>
      <xdr:rowOff>76200</xdr:rowOff>
    </xdr:from>
    <xdr:to>
      <xdr:col>22</xdr:col>
      <xdr:colOff>0</xdr:colOff>
      <xdr:row>17</xdr:row>
      <xdr:rowOff>161925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0128C50-A348-175C-8B83-3A148B7B38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</xdr:colOff>
      <xdr:row>19</xdr:row>
      <xdr:rowOff>38100</xdr:rowOff>
    </xdr:from>
    <xdr:to>
      <xdr:col>22</xdr:col>
      <xdr:colOff>47625</xdr:colOff>
      <xdr:row>26</xdr:row>
      <xdr:rowOff>180975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F6A4194-4360-6815-496F-46F9D56654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velyn Yamile Ordoñez González" id="{A3842452-6A98-4597-8C2F-7B5C4E39C612}" userId="S::eordonezgo@deaj.ramajudicial.gov.co::106299bf-7b8c-4ebe-abbb-c0e905d54d5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5" dT="2026-01-27T14:34:44.72" personId="{A3842452-6A98-4597-8C2F-7B5C4E39C612}" id="{2E67BC42-4E84-426B-8330-970455FCB1B0}">
    <text xml:space="preserve">Registre las primeras causas de morbilidad en orden de aparición </text>
  </threadedComment>
  <threadedComment ref="A6" dT="2026-01-27T14:24:50.93" personId="{A3842452-6A98-4597-8C2F-7B5C4E39C612}" id="{DF024560-4497-41D9-942E-7498580F63CC}">
    <text>Registre el nombre de la sede</text>
  </threadedComment>
  <threadedComment ref="S11" dT="2026-01-27T14:34:09.74" personId="{A3842452-6A98-4597-8C2F-7B5C4E39C612}" id="{BDD96294-3AB6-49DA-8805-E851ECAC18F1}">
    <text>Registre el número total de atenciones de área protegida ( no incluya los tamizajes ni los signos vitales)</text>
  </threadedComment>
  <threadedComment ref="A18" dT="2026-01-27T14:25:04.36" personId="{A3842452-6A98-4597-8C2F-7B5C4E39C612}" id="{3EA1B6EC-A7D3-4F88-96D5-FAA796FF1058}">
    <text>Registre el nombre de la sede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5" dT="2026-01-27T14:36:52.21" personId="{A3842452-6A98-4597-8C2F-7B5C4E39C612}" id="{D2E05F7E-943E-4D91-923A-0C05FEEC53D4}">
    <text xml:space="preserve">Registre el nombre del contrato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D60A-E407-4FFE-898E-C393B504FF5E}">
  <dimension ref="A1:V31"/>
  <sheetViews>
    <sheetView workbookViewId="0">
      <selection activeCell="Q31" sqref="Q31"/>
    </sheetView>
  </sheetViews>
  <sheetFormatPr baseColWidth="10" defaultColWidth="11.375" defaultRowHeight="14.25"/>
  <cols>
    <col min="1" max="1" width="20.125" customWidth="1"/>
    <col min="2" max="2" width="6.375" customWidth="1"/>
    <col min="3" max="3" width="7.375" customWidth="1"/>
    <col min="4" max="4" width="6.75" customWidth="1"/>
    <col min="5" max="5" width="6.625" customWidth="1"/>
    <col min="6" max="6" width="6.25" customWidth="1"/>
    <col min="7" max="7" width="5.75" customWidth="1"/>
    <col min="8" max="8" width="4.375" customWidth="1"/>
    <col min="9" max="9" width="6.625" customWidth="1"/>
    <col min="10" max="10" width="13.25" customWidth="1"/>
    <col min="11" max="11" width="8" customWidth="1"/>
    <col min="12" max="12" width="9.875" customWidth="1"/>
    <col min="13" max="13" width="9.25" customWidth="1"/>
    <col min="14" max="14" width="7.25" customWidth="1"/>
    <col min="16" max="16" width="6.375" customWidth="1"/>
    <col min="17" max="17" width="57.875" bestFit="1" customWidth="1"/>
    <col min="18" max="18" width="14.75" customWidth="1"/>
  </cols>
  <sheetData>
    <row r="1" spans="1:22" ht="23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ht="15">
      <c r="A2" s="2" t="s">
        <v>1</v>
      </c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5">
      <c r="Q3" s="37" t="s">
        <v>2</v>
      </c>
      <c r="R3" s="37"/>
      <c r="S3" s="37"/>
      <c r="T3" s="37"/>
    </row>
    <row r="4" spans="1:22" ht="15">
      <c r="A4" s="38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Q4" s="31" t="s">
        <v>4</v>
      </c>
      <c r="R4" s="31"/>
      <c r="S4" s="7" t="s">
        <v>5</v>
      </c>
      <c r="T4" s="7" t="s">
        <v>6</v>
      </c>
    </row>
    <row r="5" spans="1:22">
      <c r="A5" s="7"/>
      <c r="B5" s="7" t="s">
        <v>7</v>
      </c>
      <c r="C5" s="7" t="s">
        <v>8</v>
      </c>
      <c r="D5" s="7" t="s">
        <v>9</v>
      </c>
      <c r="E5" s="7" t="s">
        <v>10</v>
      </c>
      <c r="F5" s="7" t="s">
        <v>11</v>
      </c>
      <c r="G5" s="7" t="s">
        <v>12</v>
      </c>
      <c r="H5" s="7" t="s">
        <v>13</v>
      </c>
      <c r="I5" s="7" t="s">
        <v>14</v>
      </c>
      <c r="J5" s="7" t="s">
        <v>15</v>
      </c>
      <c r="K5" s="7" t="s">
        <v>16</v>
      </c>
      <c r="L5" s="7" t="s">
        <v>17</v>
      </c>
      <c r="M5" s="7" t="s">
        <v>18</v>
      </c>
      <c r="N5" s="7" t="s">
        <v>19</v>
      </c>
      <c r="O5" s="7" t="s">
        <v>20</v>
      </c>
      <c r="Q5" s="31" t="s">
        <v>21</v>
      </c>
      <c r="R5" s="31"/>
      <c r="S5" s="7">
        <v>1</v>
      </c>
      <c r="T5" s="17">
        <f>+S5/$S$11</f>
        <v>0.14285714285714285</v>
      </c>
    </row>
    <row r="6" spans="1:22">
      <c r="A6" s="7" t="s">
        <v>22</v>
      </c>
      <c r="B6" s="7">
        <v>0</v>
      </c>
      <c r="C6" s="7">
        <v>0</v>
      </c>
      <c r="D6" s="7">
        <v>4</v>
      </c>
      <c r="E6" s="7">
        <v>3</v>
      </c>
      <c r="F6" s="7"/>
      <c r="G6" s="7"/>
      <c r="H6" s="7"/>
      <c r="I6" s="7"/>
      <c r="J6" s="7"/>
      <c r="K6" s="7"/>
      <c r="L6" s="7"/>
      <c r="M6" s="7"/>
      <c r="N6" s="7">
        <f>SUM(B6:M6)</f>
        <v>7</v>
      </c>
      <c r="O6" s="8">
        <f>+N6/N10</f>
        <v>1</v>
      </c>
      <c r="Q6" s="31" t="s">
        <v>23</v>
      </c>
      <c r="R6" s="31"/>
      <c r="S6" s="7">
        <v>2</v>
      </c>
      <c r="T6" s="17">
        <f t="shared" ref="T6:T10" si="0">+S6/$S$11</f>
        <v>0.2857142857142857</v>
      </c>
    </row>
    <row r="7" spans="1:22">
      <c r="A7" s="7" t="s">
        <v>24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 t="e">
        <f t="shared" ref="O7:O9" si="1">+N7/N11</f>
        <v>#DIV/0!</v>
      </c>
      <c r="Q7" s="31" t="s">
        <v>25</v>
      </c>
      <c r="R7" s="31"/>
      <c r="S7" s="7">
        <v>1</v>
      </c>
      <c r="T7" s="8">
        <f t="shared" si="0"/>
        <v>0.14285714285714285</v>
      </c>
    </row>
    <row r="8" spans="1:22">
      <c r="A8" s="7" t="s">
        <v>26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 t="e">
        <f t="shared" si="1"/>
        <v>#DIV/0!</v>
      </c>
      <c r="Q8" s="31" t="s">
        <v>27</v>
      </c>
      <c r="R8" s="31"/>
      <c r="S8" s="7">
        <v>1</v>
      </c>
      <c r="T8" s="8">
        <f t="shared" si="0"/>
        <v>0.14285714285714285</v>
      </c>
    </row>
    <row r="9" spans="1:22">
      <c r="A9" s="7" t="s">
        <v>28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 t="e">
        <f t="shared" si="1"/>
        <v>#DIV/0!</v>
      </c>
      <c r="Q9" s="31" t="s">
        <v>29</v>
      </c>
      <c r="R9" s="31"/>
      <c r="S9" s="7"/>
      <c r="T9" s="8">
        <f t="shared" si="0"/>
        <v>0</v>
      </c>
    </row>
    <row r="10" spans="1:22">
      <c r="A10" s="7" t="s">
        <v>19</v>
      </c>
      <c r="B10" s="7">
        <f>SUM(B6:B9)</f>
        <v>0</v>
      </c>
      <c r="C10" s="7">
        <f t="shared" ref="C10:M10" si="2">SUM(C6:C9)</f>
        <v>0</v>
      </c>
      <c r="D10" s="7">
        <f t="shared" si="2"/>
        <v>4</v>
      </c>
      <c r="E10" s="7">
        <f t="shared" si="2"/>
        <v>3</v>
      </c>
      <c r="F10" s="7">
        <f t="shared" si="2"/>
        <v>0</v>
      </c>
      <c r="G10" s="7">
        <f t="shared" si="2"/>
        <v>0</v>
      </c>
      <c r="H10" s="7">
        <f t="shared" si="2"/>
        <v>0</v>
      </c>
      <c r="I10" s="7">
        <f t="shared" si="2"/>
        <v>0</v>
      </c>
      <c r="J10" s="7">
        <f t="shared" si="2"/>
        <v>0</v>
      </c>
      <c r="K10" s="7">
        <f t="shared" si="2"/>
        <v>0</v>
      </c>
      <c r="L10" s="7">
        <f t="shared" si="2"/>
        <v>0</v>
      </c>
      <c r="M10" s="7">
        <f t="shared" si="2"/>
        <v>0</v>
      </c>
      <c r="N10" s="7">
        <f>SUM(N6:N9)</f>
        <v>7</v>
      </c>
      <c r="O10" s="8" t="e">
        <f>SUM(O6:O9)</f>
        <v>#DIV/0!</v>
      </c>
      <c r="Q10" s="32" t="s">
        <v>30</v>
      </c>
      <c r="R10" s="33"/>
      <c r="S10" s="7">
        <v>2</v>
      </c>
      <c r="T10" s="8">
        <f t="shared" si="0"/>
        <v>0.2857142857142857</v>
      </c>
    </row>
    <row r="11" spans="1:22" ht="15">
      <c r="O11" s="16"/>
      <c r="Q11" s="35" t="s">
        <v>31</v>
      </c>
      <c r="R11" s="36"/>
      <c r="S11" s="7">
        <f>+S5+S6+S7+S8+S9+S10</f>
        <v>7</v>
      </c>
      <c r="T11" s="24">
        <f>SUM(T5:T10)</f>
        <v>0.99999999999999989</v>
      </c>
    </row>
    <row r="13" spans="1:22" ht="15">
      <c r="Q13" s="2" t="s">
        <v>32</v>
      </c>
    </row>
    <row r="14" spans="1:22">
      <c r="Q14" s="14" t="s">
        <v>33</v>
      </c>
      <c r="R14" s="14" t="s">
        <v>34</v>
      </c>
    </row>
    <row r="15" spans="1:22">
      <c r="Q15" s="15" t="s">
        <v>35</v>
      </c>
      <c r="R15" s="15">
        <f>+N10</f>
        <v>7</v>
      </c>
    </row>
    <row r="16" spans="1:22" ht="15">
      <c r="A16" s="30" t="s">
        <v>36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Q16" s="15" t="s">
        <v>37</v>
      </c>
      <c r="R16" s="15">
        <v>0</v>
      </c>
    </row>
    <row r="17" spans="1:18">
      <c r="A17" s="7"/>
      <c r="B17" s="7" t="s">
        <v>7</v>
      </c>
      <c r="C17" s="7" t="s">
        <v>8</v>
      </c>
      <c r="D17" s="7" t="s">
        <v>9</v>
      </c>
      <c r="E17" s="7" t="s">
        <v>10</v>
      </c>
      <c r="F17" s="7" t="s">
        <v>11</v>
      </c>
      <c r="G17" s="7" t="s">
        <v>12</v>
      </c>
      <c r="H17" s="7" t="s">
        <v>13</v>
      </c>
      <c r="I17" s="7" t="s">
        <v>14</v>
      </c>
      <c r="J17" s="7" t="s">
        <v>15</v>
      </c>
      <c r="K17" s="7" t="s">
        <v>16</v>
      </c>
      <c r="L17" s="7" t="s">
        <v>17</v>
      </c>
      <c r="M17" s="7" t="s">
        <v>18</v>
      </c>
      <c r="N17" s="7" t="s">
        <v>19</v>
      </c>
      <c r="O17" s="7" t="s">
        <v>20</v>
      </c>
      <c r="Q17" s="15" t="s">
        <v>31</v>
      </c>
      <c r="R17" s="15">
        <f>+R15+R16</f>
        <v>7</v>
      </c>
    </row>
    <row r="18" spans="1:18">
      <c r="A18" s="7" t="s">
        <v>22</v>
      </c>
      <c r="B18" s="7">
        <v>0</v>
      </c>
      <c r="C18" s="7">
        <v>0</v>
      </c>
      <c r="D18" s="7">
        <v>132</v>
      </c>
      <c r="E18" s="7">
        <v>62</v>
      </c>
      <c r="F18" s="7"/>
      <c r="G18" s="7"/>
      <c r="H18" s="7"/>
      <c r="I18" s="7"/>
      <c r="J18" s="7"/>
      <c r="K18" s="7"/>
      <c r="L18" s="7"/>
      <c r="M18" s="7"/>
      <c r="N18" s="7">
        <f>SUM(B18:M18)</f>
        <v>194</v>
      </c>
      <c r="O18" s="8">
        <f>+N18/N22</f>
        <v>0.94174757281553401</v>
      </c>
    </row>
    <row r="19" spans="1:18" ht="15">
      <c r="A19" s="7" t="s">
        <v>211</v>
      </c>
      <c r="B19" s="7"/>
      <c r="C19" s="7"/>
      <c r="D19" s="7"/>
      <c r="E19" s="7">
        <v>9</v>
      </c>
      <c r="F19" s="7"/>
      <c r="G19" s="7"/>
      <c r="H19" s="7"/>
      <c r="I19" s="7"/>
      <c r="J19" s="7"/>
      <c r="K19" s="7"/>
      <c r="L19" s="7"/>
      <c r="M19" s="7"/>
      <c r="N19" s="7">
        <f>SUM(B19:M19)</f>
        <v>9</v>
      </c>
      <c r="O19" s="8" t="e">
        <f t="shared" ref="O19" si="3">+N19/N23</f>
        <v>#DIV/0!</v>
      </c>
      <c r="Q19" s="2" t="s">
        <v>38</v>
      </c>
    </row>
    <row r="20" spans="1:18">
      <c r="A20" s="7" t="s">
        <v>212</v>
      </c>
      <c r="B20" s="7"/>
      <c r="C20" s="7"/>
      <c r="D20" s="7"/>
      <c r="E20" s="7">
        <v>3</v>
      </c>
      <c r="F20" s="7"/>
      <c r="G20" s="7"/>
      <c r="H20" s="7"/>
      <c r="I20" s="7"/>
      <c r="J20" s="7"/>
      <c r="K20" s="7"/>
      <c r="L20" s="7"/>
      <c r="M20" s="7"/>
      <c r="N20" s="7">
        <f t="shared" ref="N20:N21" si="4">SUM(B20:M20)</f>
        <v>3</v>
      </c>
      <c r="O20" s="8" t="e">
        <f>+N20/N25</f>
        <v>#DIV/0!</v>
      </c>
      <c r="Q20" s="14" t="s">
        <v>39</v>
      </c>
      <c r="R20" s="14" t="s">
        <v>34</v>
      </c>
    </row>
    <row r="21" spans="1:18">
      <c r="A21" s="7" t="s">
        <v>28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>
        <f t="shared" si="4"/>
        <v>0</v>
      </c>
      <c r="O21" s="8" t="e">
        <f>+N21/N26</f>
        <v>#VALUE!</v>
      </c>
      <c r="Q21" s="15" t="s">
        <v>40</v>
      </c>
      <c r="R21" s="15">
        <v>1</v>
      </c>
    </row>
    <row r="22" spans="1:18">
      <c r="A22" s="7" t="s">
        <v>19</v>
      </c>
      <c r="B22" s="7">
        <f>SUM(B18:B21)</f>
        <v>0</v>
      </c>
      <c r="C22" s="7">
        <f t="shared" ref="C22:M22" si="5">SUM(C18:C21)</f>
        <v>0</v>
      </c>
      <c r="D22" s="7">
        <f t="shared" si="5"/>
        <v>132</v>
      </c>
      <c r="E22" s="7">
        <f t="shared" si="5"/>
        <v>74</v>
      </c>
      <c r="F22" s="7">
        <f t="shared" si="5"/>
        <v>0</v>
      </c>
      <c r="G22" s="7">
        <f t="shared" si="5"/>
        <v>0</v>
      </c>
      <c r="H22" s="7">
        <f t="shared" si="5"/>
        <v>0</v>
      </c>
      <c r="I22" s="7">
        <f t="shared" si="5"/>
        <v>0</v>
      </c>
      <c r="J22" s="7">
        <f t="shared" si="5"/>
        <v>0</v>
      </c>
      <c r="K22" s="7">
        <f t="shared" si="5"/>
        <v>0</v>
      </c>
      <c r="L22" s="7">
        <f t="shared" si="5"/>
        <v>0</v>
      </c>
      <c r="M22" s="7">
        <f t="shared" si="5"/>
        <v>0</v>
      </c>
      <c r="N22" s="7">
        <f>SUM(N18:N21)</f>
        <v>206</v>
      </c>
      <c r="O22" s="8" t="e">
        <f>+N22/N27</f>
        <v>#DIV/0!</v>
      </c>
      <c r="Q22" s="15" t="s">
        <v>41</v>
      </c>
      <c r="R22" s="15">
        <v>6</v>
      </c>
    </row>
    <row r="23" spans="1:18">
      <c r="Q23" s="15" t="s">
        <v>31</v>
      </c>
      <c r="R23" s="15">
        <f>SUM(R21:R22)</f>
        <v>7</v>
      </c>
    </row>
    <row r="24" spans="1:18">
      <c r="Q24" s="27"/>
      <c r="R24" s="27"/>
    </row>
    <row r="25" spans="1:18" ht="15">
      <c r="K25" s="29" t="s">
        <v>42</v>
      </c>
      <c r="L25" s="29"/>
      <c r="M25" s="29"/>
      <c r="N25" s="29"/>
      <c r="O25" s="29"/>
      <c r="P25" s="29"/>
      <c r="Q25" s="29"/>
    </row>
    <row r="26" spans="1:18" ht="15">
      <c r="A26" s="39" t="s">
        <v>43</v>
      </c>
      <c r="B26" s="39"/>
      <c r="C26" s="39"/>
      <c r="D26" s="39"/>
      <c r="E26" s="39"/>
      <c r="F26" s="39"/>
      <c r="G26" s="39"/>
      <c r="H26" s="39"/>
      <c r="K26" s="5" t="s">
        <v>4</v>
      </c>
      <c r="L26" s="6"/>
      <c r="M26" s="7" t="s">
        <v>5</v>
      </c>
      <c r="N26" s="7" t="s">
        <v>6</v>
      </c>
    </row>
    <row r="27" spans="1:18">
      <c r="A27" s="28" t="s">
        <v>44</v>
      </c>
      <c r="B27" s="28"/>
      <c r="C27" s="28"/>
      <c r="D27" s="28"/>
      <c r="K27" s="5" t="s">
        <v>45</v>
      </c>
      <c r="L27" s="6"/>
      <c r="M27" s="7"/>
      <c r="N27" s="7"/>
    </row>
    <row r="28" spans="1:18">
      <c r="A28" s="7" t="s">
        <v>40</v>
      </c>
      <c r="B28" s="28" t="s">
        <v>46</v>
      </c>
      <c r="C28" s="28"/>
      <c r="D28" s="28"/>
      <c r="K28" s="5" t="s">
        <v>47</v>
      </c>
      <c r="L28" s="6"/>
      <c r="M28" s="7"/>
      <c r="N28" s="7"/>
    </row>
    <row r="29" spans="1:18">
      <c r="A29" s="7" t="s">
        <v>41</v>
      </c>
      <c r="B29" s="28">
        <v>0</v>
      </c>
      <c r="C29" s="28"/>
      <c r="D29" s="28"/>
      <c r="K29" s="5" t="s">
        <v>48</v>
      </c>
      <c r="L29" s="6"/>
      <c r="M29" s="7"/>
      <c r="N29" s="7"/>
    </row>
    <row r="30" spans="1:18">
      <c r="A30" s="7" t="s">
        <v>31</v>
      </c>
      <c r="B30" s="28">
        <v>0</v>
      </c>
      <c r="C30" s="28"/>
      <c r="D30" s="28"/>
      <c r="K30" s="5" t="s">
        <v>49</v>
      </c>
      <c r="L30" s="6"/>
      <c r="M30" s="7"/>
      <c r="N30" s="7"/>
    </row>
    <row r="31" spans="1:18">
      <c r="K31" s="32" t="s">
        <v>29</v>
      </c>
      <c r="L31" s="33"/>
      <c r="M31" s="7"/>
      <c r="N31" s="7"/>
    </row>
  </sheetData>
  <mergeCells count="19">
    <mergeCell ref="K31:L31"/>
    <mergeCell ref="A1:V1"/>
    <mergeCell ref="Q4:R4"/>
    <mergeCell ref="Q5:R5"/>
    <mergeCell ref="Q6:R6"/>
    <mergeCell ref="Q7:R7"/>
    <mergeCell ref="Q8:R8"/>
    <mergeCell ref="Q10:R10"/>
    <mergeCell ref="Q11:R11"/>
    <mergeCell ref="Q3:T3"/>
    <mergeCell ref="A4:O4"/>
    <mergeCell ref="A26:H26"/>
    <mergeCell ref="A27:D27"/>
    <mergeCell ref="B28:D28"/>
    <mergeCell ref="B29:D29"/>
    <mergeCell ref="B30:D30"/>
    <mergeCell ref="K25:Q25"/>
    <mergeCell ref="A16:O16"/>
    <mergeCell ref="Q9:R9"/>
  </mergeCells>
  <pageMargins left="0.7" right="0.7" top="0.75" bottom="0.75" header="0.3" footer="0.3"/>
  <pageSetup paperSize="14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98EDD-98C6-4237-A647-F7BB66669D72}">
  <dimension ref="A1:AG8"/>
  <sheetViews>
    <sheetView topLeftCell="E1" zoomScale="85" zoomScaleNormal="85" workbookViewId="0">
      <selection activeCell="E5" sqref="A5:XFD8"/>
    </sheetView>
  </sheetViews>
  <sheetFormatPr baseColWidth="10" defaultColWidth="11.375" defaultRowHeight="14.25"/>
  <cols>
    <col min="5" max="5" width="16.25" customWidth="1"/>
    <col min="12" max="12" width="13.125" customWidth="1"/>
    <col min="13" max="13" width="12.375" customWidth="1"/>
    <col min="17" max="17" width="13.125" customWidth="1"/>
    <col min="22" max="22" width="32.25" customWidth="1"/>
    <col min="24" max="24" width="14.125" customWidth="1"/>
    <col min="33" max="33" width="16" customWidth="1"/>
  </cols>
  <sheetData>
    <row r="1" spans="1:33" ht="23.25">
      <c r="A1" s="34" t="s">
        <v>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1"/>
    </row>
    <row r="2" spans="1:33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33" ht="15">
      <c r="A3" s="40" t="s">
        <v>51</v>
      </c>
      <c r="B3" s="40"/>
      <c r="C3" s="40"/>
      <c r="D3" s="40"/>
      <c r="E3" s="40"/>
      <c r="F3" s="40"/>
      <c r="G3" s="40"/>
      <c r="H3" s="40"/>
      <c r="I3" s="40"/>
      <c r="J3" s="40"/>
      <c r="K3" s="13"/>
      <c r="L3" s="41" t="s">
        <v>52</v>
      </c>
      <c r="M3" s="41"/>
      <c r="N3" s="40" t="s">
        <v>53</v>
      </c>
      <c r="O3" s="40"/>
      <c r="P3" s="40"/>
      <c r="Q3" s="40"/>
      <c r="R3" s="40"/>
      <c r="S3" s="40"/>
      <c r="T3" s="40"/>
      <c r="U3" s="40"/>
      <c r="V3" s="40" t="s">
        <v>54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</row>
    <row r="4" spans="1:33" ht="43.5" customHeight="1">
      <c r="A4" s="9" t="s">
        <v>55</v>
      </c>
      <c r="B4" s="9" t="s">
        <v>56</v>
      </c>
      <c r="C4" s="9" t="s">
        <v>57</v>
      </c>
      <c r="D4" s="9" t="s">
        <v>58</v>
      </c>
      <c r="E4" s="9" t="s">
        <v>59</v>
      </c>
      <c r="F4" s="9" t="s">
        <v>60</v>
      </c>
      <c r="G4" s="9" t="s">
        <v>61</v>
      </c>
      <c r="H4" s="9" t="s">
        <v>62</v>
      </c>
      <c r="I4" s="9" t="s">
        <v>63</v>
      </c>
      <c r="J4" s="9" t="s">
        <v>64</v>
      </c>
      <c r="K4" s="9" t="s">
        <v>65</v>
      </c>
      <c r="L4" s="10" t="s">
        <v>66</v>
      </c>
      <c r="M4" s="10" t="s">
        <v>67</v>
      </c>
      <c r="N4" s="9" t="s">
        <v>68</v>
      </c>
      <c r="O4" s="9" t="s">
        <v>69</v>
      </c>
      <c r="P4" s="9" t="s">
        <v>70</v>
      </c>
      <c r="Q4" s="22" t="s">
        <v>71</v>
      </c>
      <c r="R4" s="9" t="s">
        <v>72</v>
      </c>
      <c r="S4" s="9" t="s">
        <v>73</v>
      </c>
      <c r="T4" s="9" t="s">
        <v>74</v>
      </c>
      <c r="U4" s="9" t="s">
        <v>75</v>
      </c>
      <c r="V4" s="9" t="s">
        <v>76</v>
      </c>
      <c r="W4" s="9" t="s">
        <v>77</v>
      </c>
      <c r="X4" s="9" t="s">
        <v>78</v>
      </c>
      <c r="Y4" s="9" t="s">
        <v>79</v>
      </c>
      <c r="Z4" s="9" t="s">
        <v>80</v>
      </c>
      <c r="AA4" s="9" t="s">
        <v>81</v>
      </c>
      <c r="AB4" s="9" t="s">
        <v>82</v>
      </c>
      <c r="AC4" s="9" t="s">
        <v>83</v>
      </c>
      <c r="AD4" s="9" t="s">
        <v>84</v>
      </c>
      <c r="AE4" s="9" t="s">
        <v>85</v>
      </c>
      <c r="AF4" s="9" t="s">
        <v>86</v>
      </c>
      <c r="AG4" s="9" t="s">
        <v>87</v>
      </c>
    </row>
    <row r="5" spans="1:33">
      <c r="A5" s="7" t="s">
        <v>88</v>
      </c>
      <c r="B5" s="7"/>
      <c r="C5" s="7"/>
      <c r="D5" s="7">
        <v>38361390</v>
      </c>
      <c r="E5" s="7" t="s">
        <v>89</v>
      </c>
      <c r="F5" s="7">
        <v>42</v>
      </c>
      <c r="G5" s="7" t="s">
        <v>90</v>
      </c>
      <c r="H5" s="7" t="s">
        <v>91</v>
      </c>
      <c r="I5" s="7" t="s">
        <v>92</v>
      </c>
      <c r="J5" s="7" t="s">
        <v>93</v>
      </c>
      <c r="K5" s="7">
        <v>3108547220</v>
      </c>
      <c r="L5" s="7"/>
      <c r="M5" s="7"/>
      <c r="N5" s="7">
        <v>65</v>
      </c>
      <c r="O5" s="7">
        <v>1.68</v>
      </c>
      <c r="P5" s="12">
        <f>+N5/(O5*O5)</f>
        <v>23.030045351473927</v>
      </c>
      <c r="Q5" s="23" t="str">
        <f>IF(P5&lt;18.5,"BAJO PESO", IF(P5&lt;=24.9,"NORMAL",  IF(P5&lt;=29.9,"SOBREPESO","OBESIDAD")))</f>
        <v>NORMAL</v>
      </c>
      <c r="R5" s="7">
        <v>88</v>
      </c>
      <c r="S5" s="7">
        <v>98</v>
      </c>
      <c r="T5" s="7" t="s">
        <v>94</v>
      </c>
      <c r="U5" s="7" t="s">
        <v>95</v>
      </c>
      <c r="V5" s="7" t="s">
        <v>96</v>
      </c>
      <c r="W5" s="7" t="s">
        <v>95</v>
      </c>
      <c r="X5" s="7" t="s">
        <v>97</v>
      </c>
      <c r="Y5" s="7" t="s">
        <v>98</v>
      </c>
      <c r="Z5" s="7">
        <v>1032393320</v>
      </c>
      <c r="AA5" s="7" t="s">
        <v>99</v>
      </c>
      <c r="AB5" s="7"/>
      <c r="AC5" s="7" t="s">
        <v>95</v>
      </c>
      <c r="AD5" s="7"/>
      <c r="AE5" s="7"/>
      <c r="AF5" s="7" t="s">
        <v>95</v>
      </c>
      <c r="AG5" s="7" t="s">
        <v>95</v>
      </c>
    </row>
    <row r="6" spans="1:33">
      <c r="A6" s="7" t="s">
        <v>88</v>
      </c>
      <c r="B6" s="7"/>
      <c r="C6" s="7"/>
      <c r="D6" s="7">
        <v>38227947</v>
      </c>
      <c r="E6" s="7" t="s">
        <v>100</v>
      </c>
      <c r="F6" s="7">
        <v>70</v>
      </c>
      <c r="G6" s="7" t="s">
        <v>101</v>
      </c>
      <c r="H6" s="7" t="s">
        <v>102</v>
      </c>
      <c r="I6" s="7" t="s">
        <v>92</v>
      </c>
      <c r="J6" s="7" t="s">
        <v>93</v>
      </c>
      <c r="K6" s="7">
        <v>3214109594</v>
      </c>
      <c r="L6" s="7"/>
      <c r="M6" s="7"/>
      <c r="N6" s="7">
        <v>55</v>
      </c>
      <c r="O6" s="7">
        <v>1.48</v>
      </c>
      <c r="P6" s="12">
        <f t="shared" ref="P6:P8" si="0">+N6/(O6*O6)</f>
        <v>25.10956902848795</v>
      </c>
      <c r="Q6" s="23" t="str">
        <f t="shared" ref="Q6:Q8" si="1">IF(P6&lt;18.5,"BAJO PESO", IF(P6&lt;=24.9,"NORMAL",  IF(P6&lt;=29.9,"SOBREPESO","OBESIDAD")))</f>
        <v>SOBREPESO</v>
      </c>
      <c r="R6" s="7">
        <v>89</v>
      </c>
      <c r="S6" s="7">
        <v>98</v>
      </c>
      <c r="T6" s="7" t="s">
        <v>103</v>
      </c>
      <c r="U6" s="7" t="s">
        <v>95</v>
      </c>
      <c r="V6" s="7" t="s">
        <v>104</v>
      </c>
      <c r="W6" s="7"/>
      <c r="X6" s="7" t="s">
        <v>97</v>
      </c>
      <c r="Y6" s="7" t="s">
        <v>98</v>
      </c>
      <c r="Z6" s="7">
        <v>1032393320</v>
      </c>
      <c r="AA6" s="7" t="s">
        <v>99</v>
      </c>
      <c r="AB6" s="7"/>
      <c r="AC6" s="7" t="s">
        <v>95</v>
      </c>
      <c r="AD6" s="7"/>
      <c r="AE6" s="7"/>
      <c r="AF6" s="7" t="s">
        <v>95</v>
      </c>
      <c r="AG6" s="7" t="s">
        <v>95</v>
      </c>
    </row>
    <row r="7" spans="1:33">
      <c r="A7" s="7" t="s">
        <v>88</v>
      </c>
      <c r="B7" s="7"/>
      <c r="C7" s="7"/>
      <c r="D7" s="7">
        <v>38248277</v>
      </c>
      <c r="E7" s="7" t="s">
        <v>105</v>
      </c>
      <c r="F7" s="7">
        <v>65</v>
      </c>
      <c r="G7" s="7" t="s">
        <v>90</v>
      </c>
      <c r="H7" s="7" t="s">
        <v>106</v>
      </c>
      <c r="I7" s="7" t="s">
        <v>92</v>
      </c>
      <c r="J7" s="7" t="s">
        <v>93</v>
      </c>
      <c r="K7" s="7">
        <v>3102822050</v>
      </c>
      <c r="L7" s="7"/>
      <c r="M7" s="7"/>
      <c r="N7" s="7">
        <v>60</v>
      </c>
      <c r="O7" s="7">
        <v>1.59</v>
      </c>
      <c r="P7" s="12">
        <f t="shared" si="0"/>
        <v>23.733238400379729</v>
      </c>
      <c r="Q7" s="23" t="str">
        <f t="shared" si="1"/>
        <v>NORMAL</v>
      </c>
      <c r="R7" s="7">
        <v>85</v>
      </c>
      <c r="S7" s="7">
        <v>95</v>
      </c>
      <c r="T7" s="7" t="s">
        <v>94</v>
      </c>
      <c r="U7" s="7" t="s">
        <v>95</v>
      </c>
      <c r="V7" s="7" t="s">
        <v>107</v>
      </c>
      <c r="W7" s="7"/>
      <c r="X7" s="7" t="s">
        <v>97</v>
      </c>
      <c r="Y7" s="7" t="s">
        <v>98</v>
      </c>
      <c r="Z7" s="7">
        <v>1032393320</v>
      </c>
      <c r="AA7" s="7" t="s">
        <v>99</v>
      </c>
      <c r="AB7" s="7"/>
      <c r="AC7" s="7" t="s">
        <v>95</v>
      </c>
      <c r="AD7" s="7"/>
      <c r="AE7" s="7"/>
      <c r="AF7" s="7" t="s">
        <v>95</v>
      </c>
      <c r="AG7" s="7" t="s">
        <v>95</v>
      </c>
    </row>
    <row r="8" spans="1:33">
      <c r="A8" s="7" t="s">
        <v>88</v>
      </c>
      <c r="B8" s="7"/>
      <c r="C8" s="7"/>
      <c r="D8" s="7">
        <v>93338601</v>
      </c>
      <c r="E8" s="7" t="s">
        <v>108</v>
      </c>
      <c r="F8" s="7">
        <v>68</v>
      </c>
      <c r="G8" s="7" t="s">
        <v>109</v>
      </c>
      <c r="H8" s="7" t="s">
        <v>110</v>
      </c>
      <c r="I8" s="7" t="s">
        <v>92</v>
      </c>
      <c r="J8" s="7" t="s">
        <v>93</v>
      </c>
      <c r="K8" s="7"/>
      <c r="L8" s="7"/>
      <c r="M8" s="7"/>
      <c r="N8" s="7">
        <v>70</v>
      </c>
      <c r="O8" s="7">
        <v>1.65</v>
      </c>
      <c r="P8" s="12">
        <f t="shared" si="0"/>
        <v>25.711662075298442</v>
      </c>
      <c r="Q8" s="23" t="str">
        <f t="shared" si="1"/>
        <v>SOBREPESO</v>
      </c>
      <c r="R8" s="7">
        <v>120</v>
      </c>
      <c r="S8" s="7">
        <v>98</v>
      </c>
      <c r="T8" s="7" t="s">
        <v>111</v>
      </c>
      <c r="U8" s="7" t="s">
        <v>95</v>
      </c>
      <c r="V8" s="7" t="s">
        <v>112</v>
      </c>
      <c r="W8" s="7"/>
      <c r="X8" s="7" t="s">
        <v>97</v>
      </c>
      <c r="Y8" s="7" t="s">
        <v>98</v>
      </c>
      <c r="Z8" s="7">
        <v>1032393320</v>
      </c>
      <c r="AA8" s="7" t="s">
        <v>99</v>
      </c>
      <c r="AB8" s="7"/>
      <c r="AC8" s="7" t="s">
        <v>95</v>
      </c>
      <c r="AD8" s="7"/>
      <c r="AE8" s="7"/>
      <c r="AF8" s="7" t="s">
        <v>95</v>
      </c>
      <c r="AG8" s="7" t="s">
        <v>113</v>
      </c>
    </row>
  </sheetData>
  <dataConsolidate/>
  <mergeCells count="5">
    <mergeCell ref="A1:AB1"/>
    <mergeCell ref="A3:J3"/>
    <mergeCell ref="L3:M3"/>
    <mergeCell ref="N3:U3"/>
    <mergeCell ref="V3:AG3"/>
  </mergeCells>
  <conditionalFormatting sqref="A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{7E56ECAE-DB72-454C-8680-5324D954DC33}</x14:id>
        </ext>
      </extLst>
    </cfRule>
  </conditionalFormatting>
  <conditionalFormatting sqref="D4">
    <cfRule type="duplicateValues" dxfId="5" priority="8"/>
    <cfRule type="duplicateValues" dxfId="4" priority="9"/>
    <cfRule type="duplicateValues" dxfId="3" priority="10"/>
  </conditionalFormatting>
  <dataValidations xWindow="940" yWindow="508" count="8">
    <dataValidation allowBlank="1" showInputMessage="1" showErrorMessage="1" promptTitle="TALLA" prompt="Registr la talla del servidor expresada en Metros" sqref="O5:O8" xr:uid="{B5FCAD4E-D4E4-4E47-AE32-59D916220B33}"/>
    <dataValidation allowBlank="1" showInputMessage="1" showErrorMessage="1" promptTitle="FRECUENCIA CARDIACA" prompt="Registre el Numero de latidos por munuto del servidor" sqref="R5:R8" xr:uid="{F7BFFC98-39F6-456E-826A-40F383885079}"/>
    <dataValidation allowBlank="1" showInputMessage="1" showErrorMessage="1" promptTitle="SATURACION DE OXIGENO" prompt="Registre el porcentaje de porcentahe de saturación que arroja la Oximetría" sqref="S5:T8" xr:uid="{83B95196-0A92-4388-B74E-221C94D9C1C8}"/>
    <dataValidation allowBlank="1" showInputMessage="1" showErrorMessage="1" promptTitle="TENSION ARTERIAL" prompt="Registre el resultado de la medicion de la presion arterial sistólica sobre la presion arterial diastpolica" sqref="U5:U8" xr:uid="{82FE2A9E-062C-4361-BD96-E624E45000A4}"/>
    <dataValidation allowBlank="1" showInputMessage="1" showErrorMessage="1" promptTitle="DIAGNOSTICO PRESUNTIVO" prompt="Registre el diagnóstco presuntivo utilizando la codificacion de la Clasificacion internacional de enfermedades décima revisión " sqref="V5:W8" xr:uid="{F24D615D-4D43-4566-8796-B36E9B22644A}"/>
    <dataValidation type="date" allowBlank="1" showInputMessage="1" showErrorMessage="1" sqref="AD5:AD8" xr:uid="{7B50F1B6-BFD3-4655-884D-60E9ED96A739}">
      <formula1>45658</formula1>
      <formula2>46022</formula2>
    </dataValidation>
    <dataValidation type="time" allowBlank="1" showInputMessage="1" showErrorMessage="1" sqref="AE5:AE8" xr:uid="{B54BBD6F-D9AE-40F7-9A70-4FA07344AB2E}">
      <formula1>0.5</formula1>
      <formula2>0.999305555555556</formula2>
    </dataValidation>
    <dataValidation type="whole" allowBlank="1" showInputMessage="1" showErrorMessage="1" promptTitle="PESO" prompt="Registre el peso del servidor expresado en Kilogramos" sqref="N5:N8" xr:uid="{04FFFD44-763A-40CF-ABAD-8206CC4075E5}">
      <formula1>40</formula1>
      <formula2>180</formula2>
    </dataValidation>
  </dataValidation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E56ECAE-DB72-454C-8680-5324D954DC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940" yWindow="508" count="8">
        <x14:dataValidation type="list" allowBlank="1" showInputMessage="1" showErrorMessage="1" xr:uid="{BF79FE2F-B274-49E6-A2AC-3596ADC816B1}">
          <x14:formula1>
            <xm:f>LISTAS!$A$1:$A$30</xm:f>
          </x14:formula1>
          <xm:sqref>A5:A8</xm:sqref>
        </x14:dataValidation>
        <x14:dataValidation type="list" allowBlank="1" showInputMessage="1" showErrorMessage="1" xr:uid="{A590D3DC-1688-4FB5-8E96-4FF97BE9FB84}">
          <x14:formula1>
            <xm:f>LISTAS!$C$1:$C$5</xm:f>
          </x14:formula1>
          <xm:sqref>X5:X8</xm:sqref>
        </x14:dataValidation>
        <x14:dataValidation type="list" allowBlank="1" showInputMessage="1" showErrorMessage="1" xr:uid="{073CD891-2A5C-4C6E-A822-39BE2B84BE32}">
          <x14:formula1>
            <xm:f>LISTAS!$D$1:$D$6</xm:f>
          </x14:formula1>
          <xm:sqref>AA5:AA8</xm:sqref>
        </x14:dataValidation>
        <x14:dataValidation type="list" allowBlank="1" showInputMessage="1" showErrorMessage="1" xr:uid="{427EBE9B-BA6E-40A1-B024-53EBF8102B5B}">
          <x14:formula1>
            <xm:f>LISTAS!$F$1:$F$2</xm:f>
          </x14:formula1>
          <xm:sqref>AB5:AB8</xm:sqref>
        </x14:dataValidation>
        <x14:dataValidation type="list" allowBlank="1" showInputMessage="1" showErrorMessage="1" xr:uid="{FA40E084-68AF-4D66-AECF-33BA38347B29}">
          <x14:formula1>
            <xm:f>LISTAS!$H$1:$H$51</xm:f>
          </x14:formula1>
          <xm:sqref>F5:F8</xm:sqref>
        </x14:dataValidation>
        <x14:dataValidation type="list" allowBlank="1" showInputMessage="1" showErrorMessage="1" xr:uid="{6FC781D9-41B0-4FCA-B722-4B8B25BEE697}">
          <x14:formula1>
            <xm:f>Hoja1!$C$2:$C$14</xm:f>
          </x14:formula1>
          <xm:sqref>L5:L8</xm:sqref>
        </x14:dataValidation>
        <x14:dataValidation type="list" allowBlank="1" showInputMessage="1" showErrorMessage="1" xr:uid="{F66D0F81-D676-4A3C-A930-780A01774106}">
          <x14:formula1>
            <xm:f>Hoja1!$D$2:$D$14</xm:f>
          </x14:formula1>
          <xm:sqref>M5:M8</xm:sqref>
        </x14:dataValidation>
        <x14:dataValidation type="custom" allowBlank="1" showInputMessage="1" showErrorMessage="1" xr:uid="{7648C4BC-79F6-42C6-BE7B-38A4FA587A3B}">
          <x14:formula1>
            <xm:f>LISTAS!A1</xm:f>
          </x14:formula1>
          <xm:sqref>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1E447-8DD8-4458-9613-0B27E28C8015}">
  <dimension ref="A1:AG7"/>
  <sheetViews>
    <sheetView tabSelected="1" topLeftCell="D1" workbookViewId="0">
      <selection activeCell="U5" sqref="U5"/>
    </sheetView>
  </sheetViews>
  <sheetFormatPr baseColWidth="10" defaultRowHeight="14.25"/>
  <cols>
    <col min="5" max="5" width="24.375" customWidth="1"/>
    <col min="8" max="8" width="16" customWidth="1"/>
    <col min="22" max="22" width="14.875" customWidth="1"/>
    <col min="25" max="25" width="13" customWidth="1"/>
    <col min="33" max="33" width="17.125" bestFit="1" customWidth="1"/>
  </cols>
  <sheetData>
    <row r="1" spans="1:33" ht="23.25">
      <c r="A1" s="34" t="s">
        <v>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1"/>
    </row>
    <row r="2" spans="1:33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33" ht="15">
      <c r="A3" s="40" t="s">
        <v>51</v>
      </c>
      <c r="B3" s="40"/>
      <c r="C3" s="40"/>
      <c r="D3" s="40"/>
      <c r="E3" s="40"/>
      <c r="F3" s="40"/>
      <c r="G3" s="40"/>
      <c r="H3" s="40"/>
      <c r="I3" s="40"/>
      <c r="J3" s="40"/>
      <c r="K3" s="25"/>
      <c r="L3" s="41" t="s">
        <v>52</v>
      </c>
      <c r="M3" s="41"/>
      <c r="N3" s="40" t="s">
        <v>53</v>
      </c>
      <c r="O3" s="40"/>
      <c r="P3" s="40"/>
      <c r="Q3" s="40"/>
      <c r="R3" s="40"/>
      <c r="S3" s="40"/>
      <c r="T3" s="40"/>
      <c r="U3" s="40"/>
      <c r="V3" s="40" t="s">
        <v>54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</row>
    <row r="4" spans="1:33" ht="43.5" customHeight="1">
      <c r="A4" s="9" t="s">
        <v>55</v>
      </c>
      <c r="B4" s="9" t="s">
        <v>56</v>
      </c>
      <c r="C4" s="9" t="s">
        <v>57</v>
      </c>
      <c r="D4" s="9" t="s">
        <v>58</v>
      </c>
      <c r="E4" s="9" t="s">
        <v>59</v>
      </c>
      <c r="F4" s="9" t="s">
        <v>60</v>
      </c>
      <c r="G4" s="9" t="s">
        <v>61</v>
      </c>
      <c r="H4" s="9" t="s">
        <v>62</v>
      </c>
      <c r="I4" s="9" t="s">
        <v>63</v>
      </c>
      <c r="J4" s="9" t="s">
        <v>64</v>
      </c>
      <c r="K4" s="9" t="s">
        <v>65</v>
      </c>
      <c r="L4" s="26" t="s">
        <v>66</v>
      </c>
      <c r="M4" s="26" t="s">
        <v>67</v>
      </c>
      <c r="N4" s="9" t="s">
        <v>68</v>
      </c>
      <c r="O4" s="9" t="s">
        <v>69</v>
      </c>
      <c r="P4" s="9" t="s">
        <v>70</v>
      </c>
      <c r="Q4" s="22" t="s">
        <v>71</v>
      </c>
      <c r="R4" s="9" t="s">
        <v>72</v>
      </c>
      <c r="S4" s="9" t="s">
        <v>73</v>
      </c>
      <c r="T4" s="9" t="s">
        <v>74</v>
      </c>
      <c r="U4" s="9" t="s">
        <v>75</v>
      </c>
      <c r="V4" s="9" t="s">
        <v>76</v>
      </c>
      <c r="W4" s="9" t="s">
        <v>77</v>
      </c>
      <c r="X4" s="9" t="s">
        <v>78</v>
      </c>
      <c r="Y4" s="9" t="s">
        <v>79</v>
      </c>
      <c r="Z4" s="9" t="s">
        <v>80</v>
      </c>
      <c r="AA4" s="9" t="s">
        <v>81</v>
      </c>
      <c r="AB4" s="9" t="s">
        <v>82</v>
      </c>
      <c r="AC4" s="9" t="s">
        <v>83</v>
      </c>
      <c r="AD4" s="9" t="s">
        <v>84</v>
      </c>
      <c r="AE4" s="9" t="s">
        <v>85</v>
      </c>
      <c r="AF4" s="9" t="s">
        <v>86</v>
      </c>
      <c r="AG4" s="9" t="s">
        <v>87</v>
      </c>
    </row>
    <row r="5" spans="1:33">
      <c r="A5" s="7" t="s">
        <v>88</v>
      </c>
      <c r="B5" s="7"/>
      <c r="C5" s="7"/>
      <c r="D5" s="7">
        <v>51748345</v>
      </c>
      <c r="E5" s="7" t="s">
        <v>193</v>
      </c>
      <c r="F5" s="7">
        <v>61</v>
      </c>
      <c r="G5" s="7" t="s">
        <v>213</v>
      </c>
      <c r="H5" s="7" t="s">
        <v>214</v>
      </c>
      <c r="I5" s="7" t="s">
        <v>198</v>
      </c>
      <c r="J5" s="7" t="s">
        <v>88</v>
      </c>
      <c r="K5" s="7">
        <v>3175756473</v>
      </c>
      <c r="L5" s="7" t="s">
        <v>215</v>
      </c>
      <c r="M5" s="7" t="s">
        <v>216</v>
      </c>
      <c r="N5" s="7" t="s">
        <v>217</v>
      </c>
      <c r="O5" s="7" t="s">
        <v>218</v>
      </c>
      <c r="P5" s="12"/>
      <c r="Q5" s="23"/>
      <c r="R5" s="7">
        <v>82</v>
      </c>
      <c r="S5" s="7">
        <v>0.96</v>
      </c>
      <c r="T5" s="7" t="s">
        <v>219</v>
      </c>
      <c r="U5" s="7" t="s">
        <v>206</v>
      </c>
      <c r="V5" s="7" t="s">
        <v>208</v>
      </c>
      <c r="W5" s="7" t="s">
        <v>207</v>
      </c>
      <c r="X5" s="7"/>
      <c r="Y5" s="7" t="s">
        <v>203</v>
      </c>
      <c r="Z5" s="7">
        <v>53070726</v>
      </c>
      <c r="AA5" s="7" t="s">
        <v>204</v>
      </c>
      <c r="AB5" s="7" t="s">
        <v>209</v>
      </c>
      <c r="AC5" s="7"/>
      <c r="AD5" s="7">
        <v>46134</v>
      </c>
      <c r="AE5" s="7"/>
      <c r="AF5" s="7"/>
      <c r="AG5" s="7" t="s">
        <v>210</v>
      </c>
    </row>
    <row r="6" spans="1:33">
      <c r="A6" s="7" t="s">
        <v>88</v>
      </c>
      <c r="B6" s="7"/>
      <c r="C6" s="7"/>
      <c r="D6" s="7"/>
      <c r="E6" s="7" t="s">
        <v>194</v>
      </c>
      <c r="F6" s="7"/>
      <c r="G6" s="7"/>
      <c r="H6" s="7"/>
      <c r="I6" s="7" t="s">
        <v>198</v>
      </c>
      <c r="J6" s="7" t="s">
        <v>88</v>
      </c>
      <c r="K6" s="7">
        <v>3156321368</v>
      </c>
      <c r="L6" s="7"/>
      <c r="M6" s="7"/>
      <c r="N6" s="7"/>
      <c r="O6" s="7"/>
      <c r="P6" s="12"/>
      <c r="Q6" s="23"/>
      <c r="R6" s="7">
        <v>71</v>
      </c>
      <c r="S6" s="7">
        <v>0.98</v>
      </c>
      <c r="T6" s="7"/>
      <c r="U6" s="7" t="s">
        <v>95</v>
      </c>
      <c r="V6" s="7" t="s">
        <v>205</v>
      </c>
      <c r="W6" s="7"/>
      <c r="X6" s="7"/>
      <c r="Y6" s="7" t="s">
        <v>203</v>
      </c>
      <c r="Z6" s="7">
        <v>53070726</v>
      </c>
      <c r="AA6" s="7" t="s">
        <v>204</v>
      </c>
      <c r="AB6" s="7" t="s">
        <v>95</v>
      </c>
      <c r="AC6" s="7"/>
      <c r="AD6" s="7">
        <v>46136</v>
      </c>
      <c r="AE6" s="7"/>
      <c r="AF6" s="7"/>
      <c r="AG6" s="7"/>
    </row>
    <row r="7" spans="1:33">
      <c r="A7" s="7" t="s">
        <v>88</v>
      </c>
      <c r="B7" s="7"/>
      <c r="C7" s="7"/>
      <c r="D7" s="7">
        <v>1110522125</v>
      </c>
      <c r="E7" s="7" t="s">
        <v>195</v>
      </c>
      <c r="F7" s="7">
        <v>34</v>
      </c>
      <c r="G7" s="7" t="s">
        <v>196</v>
      </c>
      <c r="H7" s="7" t="s">
        <v>197</v>
      </c>
      <c r="I7" s="7" t="s">
        <v>198</v>
      </c>
      <c r="J7" s="7" t="s">
        <v>88</v>
      </c>
      <c r="K7" s="7">
        <v>3167450781</v>
      </c>
      <c r="L7" s="7" t="s">
        <v>41</v>
      </c>
      <c r="M7" s="7" t="s">
        <v>41</v>
      </c>
      <c r="N7" s="7" t="s">
        <v>199</v>
      </c>
      <c r="O7" s="7" t="s">
        <v>200</v>
      </c>
      <c r="P7" s="12"/>
      <c r="Q7" s="23"/>
      <c r="R7" s="7">
        <v>78</v>
      </c>
      <c r="S7" s="7">
        <v>0.98</v>
      </c>
      <c r="T7" s="7" t="s">
        <v>201</v>
      </c>
      <c r="U7" s="7" t="s">
        <v>95</v>
      </c>
      <c r="V7" s="7" t="s">
        <v>202</v>
      </c>
      <c r="W7" s="7"/>
      <c r="X7" s="7"/>
      <c r="Y7" s="7" t="s">
        <v>203</v>
      </c>
      <c r="Z7" s="7">
        <v>53070726</v>
      </c>
      <c r="AA7" s="7" t="s">
        <v>204</v>
      </c>
      <c r="AB7" s="7" t="s">
        <v>95</v>
      </c>
      <c r="AC7" s="7"/>
      <c r="AD7" s="7">
        <v>46141</v>
      </c>
      <c r="AE7" s="7"/>
      <c r="AF7" s="7"/>
      <c r="AG7" s="7"/>
    </row>
  </sheetData>
  <mergeCells count="5">
    <mergeCell ref="A1:AB1"/>
    <mergeCell ref="A3:J3"/>
    <mergeCell ref="L3:M3"/>
    <mergeCell ref="N3:U3"/>
    <mergeCell ref="V3:AG3"/>
  </mergeCells>
  <conditionalFormatting sqref="A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{2E1C63F2-3BE8-4570-AA3F-69FE89C7D3CB}</x14:id>
        </ext>
      </extLst>
    </cfRule>
  </conditionalFormatting>
  <conditionalFormatting sqref="D4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E1C63F2-3BE8-4570-AA3F-69FE89C7D3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BF06DD3-5429-4321-AFAA-71D595A92549}">
          <x14:formula1>
            <xm:f>LISTAS!$A$1:$A$30</xm:f>
          </x14:formula1>
          <xm:sqref>A5:A7 J5:J7</xm:sqref>
        </x14:dataValidation>
        <x14:dataValidation type="custom" allowBlank="1" showInputMessage="1" showErrorMessage="1" xr:uid="{96C93163-CA76-45DE-A93D-03D397A69D9D}">
          <x14:formula1>
            <xm:f>LISTAS!A1</xm:f>
          </x14:formula1>
          <xm:sqref>A4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34AFC-6F8B-4AF1-BB26-20926F5FFE4C}">
  <dimension ref="B1:E25"/>
  <sheetViews>
    <sheetView workbookViewId="0">
      <selection activeCell="H13" sqref="H13"/>
    </sheetView>
  </sheetViews>
  <sheetFormatPr baseColWidth="10" defaultColWidth="11.375" defaultRowHeight="14.25"/>
  <cols>
    <col min="3" max="3" width="19.875" customWidth="1"/>
    <col min="4" max="4" width="17.375" customWidth="1"/>
    <col min="5" max="5" width="22.875" customWidth="1"/>
  </cols>
  <sheetData>
    <row r="1" spans="2:5">
      <c r="B1" s="18" t="s">
        <v>55</v>
      </c>
      <c r="C1" s="18" t="s">
        <v>114</v>
      </c>
      <c r="D1" s="18" t="s">
        <v>115</v>
      </c>
      <c r="E1" s="18" t="s">
        <v>116</v>
      </c>
    </row>
    <row r="2" spans="2:5">
      <c r="B2" s="19" t="s">
        <v>117</v>
      </c>
      <c r="C2" s="20" t="s">
        <v>118</v>
      </c>
      <c r="D2" s="20" t="s">
        <v>118</v>
      </c>
      <c r="E2" s="20" t="s">
        <v>119</v>
      </c>
    </row>
    <row r="3" spans="2:5">
      <c r="B3" s="21" t="s">
        <v>120</v>
      </c>
      <c r="C3" s="20" t="s">
        <v>121</v>
      </c>
      <c r="D3" s="20" t="s">
        <v>121</v>
      </c>
      <c r="E3" s="20" t="s">
        <v>122</v>
      </c>
    </row>
    <row r="4" spans="2:5">
      <c r="B4" s="21" t="s">
        <v>123</v>
      </c>
      <c r="C4" s="20" t="s">
        <v>124</v>
      </c>
      <c r="D4" s="20" t="s">
        <v>124</v>
      </c>
      <c r="E4" s="20" t="s">
        <v>125</v>
      </c>
    </row>
    <row r="5" spans="2:5">
      <c r="B5" s="21" t="s">
        <v>126</v>
      </c>
      <c r="C5" s="20" t="s">
        <v>127</v>
      </c>
      <c r="D5" s="20" t="s">
        <v>127</v>
      </c>
      <c r="E5" s="20" t="s">
        <v>128</v>
      </c>
    </row>
    <row r="6" spans="2:5">
      <c r="B6" s="21" t="s">
        <v>129</v>
      </c>
      <c r="C6" s="20" t="s">
        <v>130</v>
      </c>
      <c r="D6" s="20" t="s">
        <v>130</v>
      </c>
      <c r="E6" s="20" t="s">
        <v>131</v>
      </c>
    </row>
    <row r="7" spans="2:5">
      <c r="B7" s="21" t="s">
        <v>132</v>
      </c>
      <c r="C7" s="20" t="s">
        <v>133</v>
      </c>
      <c r="D7" s="20" t="s">
        <v>133</v>
      </c>
      <c r="E7" s="20" t="s">
        <v>134</v>
      </c>
    </row>
    <row r="8" spans="2:5">
      <c r="B8" s="21" t="s">
        <v>135</v>
      </c>
      <c r="C8" s="20" t="s">
        <v>136</v>
      </c>
      <c r="D8" s="20" t="s">
        <v>136</v>
      </c>
      <c r="E8" s="20" t="s">
        <v>137</v>
      </c>
    </row>
    <row r="9" spans="2:5">
      <c r="B9" s="21" t="s">
        <v>138</v>
      </c>
      <c r="C9" s="20" t="s">
        <v>139</v>
      </c>
      <c r="D9" s="20" t="s">
        <v>139</v>
      </c>
      <c r="E9" s="20" t="s">
        <v>140</v>
      </c>
    </row>
    <row r="10" spans="2:5">
      <c r="B10" s="21" t="s">
        <v>141</v>
      </c>
      <c r="C10" s="20" t="s">
        <v>142</v>
      </c>
      <c r="D10" s="20" t="s">
        <v>142</v>
      </c>
      <c r="E10" s="20" t="s">
        <v>143</v>
      </c>
    </row>
    <row r="11" spans="2:5">
      <c r="B11" s="21" t="s">
        <v>88</v>
      </c>
      <c r="C11" s="20" t="s">
        <v>144</v>
      </c>
      <c r="D11" s="20" t="s">
        <v>144</v>
      </c>
      <c r="E11" s="20" t="s">
        <v>145</v>
      </c>
    </row>
    <row r="12" spans="2:5">
      <c r="B12" s="21" t="s">
        <v>146</v>
      </c>
      <c r="C12" s="20" t="s">
        <v>147</v>
      </c>
      <c r="D12" s="20" t="s">
        <v>147</v>
      </c>
      <c r="E12" s="20" t="s">
        <v>148</v>
      </c>
    </row>
    <row r="13" spans="2:5">
      <c r="B13" s="21" t="s">
        <v>149</v>
      </c>
      <c r="C13" s="20" t="s">
        <v>150</v>
      </c>
      <c r="D13" s="20" t="s">
        <v>150</v>
      </c>
      <c r="E13" s="20" t="s">
        <v>151</v>
      </c>
    </row>
    <row r="14" spans="2:5">
      <c r="B14" s="21" t="s">
        <v>152</v>
      </c>
      <c r="C14" s="20" t="s">
        <v>153</v>
      </c>
      <c r="D14" s="20" t="s">
        <v>153</v>
      </c>
      <c r="E14" s="20" t="s">
        <v>154</v>
      </c>
    </row>
    <row r="15" spans="2:5">
      <c r="B15" s="21" t="s">
        <v>155</v>
      </c>
      <c r="C15" s="20"/>
      <c r="D15" s="20"/>
      <c r="E15" s="20"/>
    </row>
    <row r="16" spans="2:5">
      <c r="B16" s="21" t="s">
        <v>156</v>
      </c>
      <c r="C16" s="20"/>
      <c r="D16" s="20"/>
      <c r="E16" s="20"/>
    </row>
    <row r="17" spans="2:5">
      <c r="B17" s="21" t="s">
        <v>157</v>
      </c>
      <c r="C17" s="20"/>
      <c r="D17" s="20"/>
      <c r="E17" s="20"/>
    </row>
    <row r="18" spans="2:5">
      <c r="B18" s="21" t="s">
        <v>158</v>
      </c>
      <c r="C18" s="20"/>
      <c r="D18" s="20"/>
      <c r="E18" s="20"/>
    </row>
    <row r="19" spans="2:5">
      <c r="B19" s="21" t="s">
        <v>159</v>
      </c>
      <c r="C19" s="20"/>
      <c r="D19" s="20"/>
      <c r="E19" s="20"/>
    </row>
    <row r="20" spans="2:5">
      <c r="B20" s="21" t="s">
        <v>160</v>
      </c>
      <c r="C20" s="20"/>
      <c r="D20" s="20"/>
      <c r="E20" s="20"/>
    </row>
    <row r="21" spans="2:5">
      <c r="B21" s="21" t="s">
        <v>161</v>
      </c>
      <c r="C21" s="20"/>
      <c r="D21" s="20"/>
      <c r="E21" s="20"/>
    </row>
    <row r="22" spans="2:5">
      <c r="B22" s="21" t="s">
        <v>162</v>
      </c>
      <c r="C22" s="20"/>
      <c r="D22" s="20"/>
      <c r="E22" s="20"/>
    </row>
    <row r="23" spans="2:5">
      <c r="B23" s="21" t="s">
        <v>163</v>
      </c>
      <c r="C23" s="20"/>
      <c r="D23" s="20"/>
      <c r="E23" s="20"/>
    </row>
    <row r="24" spans="2:5">
      <c r="B24" s="21" t="s">
        <v>164</v>
      </c>
      <c r="C24" s="20"/>
      <c r="D24" s="20"/>
      <c r="E24" s="20"/>
    </row>
    <row r="25" spans="2:5">
      <c r="B25" s="21" t="s">
        <v>165</v>
      </c>
      <c r="C25" s="20"/>
      <c r="D25" s="20"/>
      <c r="E25" s="2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42B12-3FDF-433E-89AE-CA602F4CDF45}">
  <dimension ref="A1:H51"/>
  <sheetViews>
    <sheetView workbookViewId="0">
      <selection activeCell="H1" sqref="H1:H51"/>
    </sheetView>
  </sheetViews>
  <sheetFormatPr baseColWidth="10" defaultColWidth="11.375" defaultRowHeight="14.25"/>
  <cols>
    <col min="1" max="1" width="23" customWidth="1"/>
  </cols>
  <sheetData>
    <row r="1" spans="1:8">
      <c r="A1" s="11" t="s">
        <v>166</v>
      </c>
      <c r="C1" t="s">
        <v>167</v>
      </c>
      <c r="D1" t="s">
        <v>99</v>
      </c>
      <c r="F1" t="s">
        <v>168</v>
      </c>
      <c r="H1">
        <v>20</v>
      </c>
    </row>
    <row r="2" spans="1:8">
      <c r="A2" s="11" t="s">
        <v>120</v>
      </c>
      <c r="C2" t="s">
        <v>169</v>
      </c>
      <c r="D2" t="s">
        <v>170</v>
      </c>
      <c r="F2" t="s">
        <v>171</v>
      </c>
      <c r="H2">
        <v>21</v>
      </c>
    </row>
    <row r="3" spans="1:8">
      <c r="A3" s="11" t="s">
        <v>123</v>
      </c>
      <c r="C3" t="s">
        <v>172</v>
      </c>
      <c r="D3" t="s">
        <v>173</v>
      </c>
      <c r="H3">
        <v>22</v>
      </c>
    </row>
    <row r="4" spans="1:8">
      <c r="A4" s="11" t="s">
        <v>174</v>
      </c>
      <c r="C4" t="s">
        <v>175</v>
      </c>
      <c r="D4" t="s">
        <v>176</v>
      </c>
      <c r="H4">
        <v>23</v>
      </c>
    </row>
    <row r="5" spans="1:8">
      <c r="A5" s="11" t="s">
        <v>129</v>
      </c>
      <c r="C5" t="s">
        <v>97</v>
      </c>
      <c r="D5" t="s">
        <v>177</v>
      </c>
      <c r="H5">
        <v>24</v>
      </c>
    </row>
    <row r="6" spans="1:8">
      <c r="A6" s="11" t="s">
        <v>178</v>
      </c>
      <c r="D6" t="s">
        <v>179</v>
      </c>
      <c r="H6">
        <v>25</v>
      </c>
    </row>
    <row r="7" spans="1:8">
      <c r="A7" s="11" t="s">
        <v>180</v>
      </c>
      <c r="H7">
        <v>26</v>
      </c>
    </row>
    <row r="8" spans="1:8">
      <c r="A8" s="11" t="s">
        <v>181</v>
      </c>
      <c r="H8">
        <v>27</v>
      </c>
    </row>
    <row r="9" spans="1:8">
      <c r="A9" s="11" t="s">
        <v>141</v>
      </c>
      <c r="H9">
        <v>28</v>
      </c>
    </row>
    <row r="10" spans="1:8">
      <c r="A10" s="11" t="s">
        <v>88</v>
      </c>
      <c r="H10">
        <v>29</v>
      </c>
    </row>
    <row r="11" spans="1:8">
      <c r="A11" s="11" t="s">
        <v>146</v>
      </c>
      <c r="H11">
        <v>30</v>
      </c>
    </row>
    <row r="12" spans="1:8">
      <c r="A12" s="11" t="s">
        <v>149</v>
      </c>
      <c r="H12">
        <v>31</v>
      </c>
    </row>
    <row r="13" spans="1:8">
      <c r="A13" s="11" t="s">
        <v>152</v>
      </c>
      <c r="H13">
        <v>32</v>
      </c>
    </row>
    <row r="14" spans="1:8">
      <c r="A14" s="11" t="s">
        <v>159</v>
      </c>
      <c r="H14">
        <v>33</v>
      </c>
    </row>
    <row r="15" spans="1:8">
      <c r="A15" s="11" t="s">
        <v>182</v>
      </c>
      <c r="H15">
        <v>34</v>
      </c>
    </row>
    <row r="16" spans="1:8">
      <c r="A16" s="11" t="s">
        <v>183</v>
      </c>
      <c r="H16">
        <v>35</v>
      </c>
    </row>
    <row r="17" spans="1:8">
      <c r="A17" s="11" t="s">
        <v>157</v>
      </c>
      <c r="H17">
        <v>36</v>
      </c>
    </row>
    <row r="18" spans="1:8">
      <c r="A18" s="11" t="s">
        <v>158</v>
      </c>
      <c r="H18">
        <v>37</v>
      </c>
    </row>
    <row r="19" spans="1:8">
      <c r="A19" s="11" t="s">
        <v>184</v>
      </c>
      <c r="H19">
        <v>38</v>
      </c>
    </row>
    <row r="20" spans="1:8">
      <c r="A20" s="11" t="s">
        <v>162</v>
      </c>
      <c r="H20">
        <v>39</v>
      </c>
    </row>
    <row r="21" spans="1:8">
      <c r="A21" s="11" t="s">
        <v>185</v>
      </c>
      <c r="H21">
        <v>40</v>
      </c>
    </row>
    <row r="22" spans="1:8">
      <c r="A22" s="11" t="s">
        <v>164</v>
      </c>
      <c r="H22">
        <v>41</v>
      </c>
    </row>
    <row r="23" spans="1:8">
      <c r="A23" s="11" t="s">
        <v>160</v>
      </c>
      <c r="H23">
        <v>42</v>
      </c>
    </row>
    <row r="24" spans="1:8">
      <c r="A24" s="11" t="s">
        <v>186</v>
      </c>
      <c r="H24">
        <v>43</v>
      </c>
    </row>
    <row r="25" spans="1:8" ht="25.5">
      <c r="A25" s="11" t="s">
        <v>187</v>
      </c>
      <c r="H25">
        <v>44</v>
      </c>
    </row>
    <row r="26" spans="1:8" ht="25.5">
      <c r="A26" s="11" t="s">
        <v>188</v>
      </c>
      <c r="H26">
        <v>45</v>
      </c>
    </row>
    <row r="27" spans="1:8" ht="25.5">
      <c r="A27" s="11" t="s">
        <v>189</v>
      </c>
      <c r="H27">
        <v>46</v>
      </c>
    </row>
    <row r="28" spans="1:8" ht="25.5">
      <c r="A28" s="11" t="s">
        <v>190</v>
      </c>
      <c r="H28">
        <v>47</v>
      </c>
    </row>
    <row r="29" spans="1:8" ht="25.5">
      <c r="A29" s="11" t="s">
        <v>191</v>
      </c>
      <c r="H29">
        <v>48</v>
      </c>
    </row>
    <row r="30" spans="1:8" ht="25.5">
      <c r="A30" s="11" t="s">
        <v>192</v>
      </c>
      <c r="H30">
        <v>49</v>
      </c>
    </row>
    <row r="31" spans="1:8">
      <c r="H31">
        <v>50</v>
      </c>
    </row>
    <row r="32" spans="1:8">
      <c r="H32">
        <v>51</v>
      </c>
    </row>
    <row r="33" spans="8:8">
      <c r="H33">
        <v>52</v>
      </c>
    </row>
    <row r="34" spans="8:8">
      <c r="H34">
        <v>53</v>
      </c>
    </row>
    <row r="35" spans="8:8">
      <c r="H35">
        <v>54</v>
      </c>
    </row>
    <row r="36" spans="8:8">
      <c r="H36">
        <v>55</v>
      </c>
    </row>
    <row r="37" spans="8:8">
      <c r="H37">
        <v>56</v>
      </c>
    </row>
    <row r="38" spans="8:8">
      <c r="H38">
        <v>57</v>
      </c>
    </row>
    <row r="39" spans="8:8">
      <c r="H39">
        <v>58</v>
      </c>
    </row>
    <row r="40" spans="8:8">
      <c r="H40">
        <v>59</v>
      </c>
    </row>
    <row r="41" spans="8:8">
      <c r="H41">
        <v>60</v>
      </c>
    </row>
    <row r="42" spans="8:8">
      <c r="H42">
        <v>61</v>
      </c>
    </row>
    <row r="43" spans="8:8">
      <c r="H43">
        <v>62</v>
      </c>
    </row>
    <row r="44" spans="8:8">
      <c r="H44">
        <v>63</v>
      </c>
    </row>
    <row r="45" spans="8:8">
      <c r="H45">
        <v>64</v>
      </c>
    </row>
    <row r="46" spans="8:8">
      <c r="H46">
        <v>65</v>
      </c>
    </row>
    <row r="47" spans="8:8">
      <c r="H47">
        <v>66</v>
      </c>
    </row>
    <row r="48" spans="8:8">
      <c r="H48">
        <v>67</v>
      </c>
    </row>
    <row r="49" spans="8:8">
      <c r="H49">
        <v>68</v>
      </c>
    </row>
    <row r="50" spans="8:8">
      <c r="H50">
        <v>69</v>
      </c>
    </row>
    <row r="51" spans="8:8">
      <c r="H51">
        <v>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48AC49-F7AF-4E2E-A30F-7AF07F4842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1. AREA PROTEGIDA</vt:lpstr>
      <vt:lpstr> INFORME  AVANCE MARZO 2026 </vt:lpstr>
      <vt:lpstr>INFORME  AVANCE ABRIL 2026</vt:lpstr>
      <vt:lpstr>Hoja1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Evelyn Yamile Ordoñez González</dc:creator>
  <cp:keywords/>
  <dc:description/>
  <cp:lastModifiedBy>Luz Kira Martinez Martinez</cp:lastModifiedBy>
  <cp:revision/>
  <dcterms:created xsi:type="dcterms:W3CDTF">2025-01-23T16:20:55Z</dcterms:created>
  <dcterms:modified xsi:type="dcterms:W3CDTF">2026-04-30T19:51:28Z</dcterms:modified>
  <cp:category/>
  <cp:contentStatus/>
</cp:coreProperties>
</file>