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W10Pro\Desktop\"/>
    </mc:Choice>
  </mc:AlternateContent>
  <xr:revisionPtr revIDLastSave="0" documentId="13_ncr:1_{997095B8-D44A-442F-9F12-0C276082F3E2}" xr6:coauthVersionLast="47" xr6:coauthVersionMax="47" xr10:uidLastSave="{00000000-0000-0000-0000-000000000000}"/>
  <bookViews>
    <workbookView xWindow="-120" yWindow="-120" windowWidth="20730" windowHeight="11160" xr2:uid="{1F321618-C47C-4A17-9C5A-9CB2A5358AFB}"/>
  </bookViews>
  <sheets>
    <sheet name="01" sheetId="1" r:id="rId1"/>
  </sheets>
  <definedNames>
    <definedName name="_xlnm._FilterDatabase" localSheetId="0" hidden="1">'01'!$B$3:$R$183</definedName>
    <definedName name="_xlnm.Print_Titles" localSheetId="0">'01'!$A:$A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184" i="1" l="1"/>
  <c r="Q184" i="1"/>
  <c r="P184" i="1"/>
  <c r="O184" i="1"/>
  <c r="N184" i="1"/>
  <c r="M184" i="1"/>
  <c r="L184" i="1"/>
  <c r="K184" i="1"/>
  <c r="J184" i="1"/>
  <c r="I184" i="1"/>
  <c r="H184" i="1"/>
  <c r="G184" i="1"/>
  <c r="F184" i="1"/>
  <c r="E184" i="1"/>
  <c r="D184" i="1"/>
  <c r="C184" i="1"/>
  <c r="A184" i="1"/>
  <c r="T183" i="1"/>
  <c r="S183" i="1"/>
  <c r="T182" i="1"/>
  <c r="S182" i="1"/>
  <c r="T181" i="1"/>
  <c r="S181" i="1"/>
  <c r="T180" i="1"/>
  <c r="S180" i="1"/>
  <c r="T179" i="1"/>
  <c r="S179" i="1"/>
  <c r="T178" i="1"/>
  <c r="S178" i="1"/>
  <c r="T177" i="1"/>
  <c r="S177" i="1"/>
  <c r="T176" i="1"/>
  <c r="S176" i="1"/>
  <c r="T175" i="1"/>
  <c r="S175" i="1"/>
  <c r="T174" i="1"/>
  <c r="S174" i="1"/>
  <c r="T173" i="1"/>
  <c r="S173" i="1"/>
  <c r="T172" i="1"/>
  <c r="S172" i="1"/>
  <c r="T171" i="1"/>
  <c r="S171" i="1"/>
  <c r="T170" i="1"/>
  <c r="S170" i="1"/>
  <c r="T169" i="1"/>
  <c r="S169" i="1"/>
  <c r="T168" i="1"/>
  <c r="S168" i="1"/>
  <c r="T167" i="1"/>
  <c r="S167" i="1"/>
  <c r="T166" i="1"/>
  <c r="S166" i="1"/>
  <c r="T165" i="1"/>
  <c r="S165" i="1"/>
  <c r="T164" i="1"/>
  <c r="S164" i="1"/>
  <c r="T163" i="1"/>
  <c r="S163" i="1"/>
  <c r="T162" i="1"/>
  <c r="S162" i="1"/>
  <c r="T161" i="1"/>
  <c r="S161" i="1"/>
  <c r="T160" i="1"/>
  <c r="S160" i="1"/>
  <c r="T159" i="1"/>
  <c r="S159" i="1"/>
  <c r="T158" i="1"/>
  <c r="S158" i="1"/>
  <c r="T157" i="1"/>
  <c r="S157" i="1"/>
  <c r="T156" i="1"/>
  <c r="S156" i="1"/>
  <c r="T155" i="1"/>
  <c r="S155" i="1"/>
  <c r="T154" i="1"/>
  <c r="S154" i="1"/>
  <c r="T153" i="1"/>
  <c r="S153" i="1"/>
  <c r="T152" i="1"/>
  <c r="S152" i="1"/>
  <c r="T151" i="1"/>
  <c r="S151" i="1"/>
  <c r="T150" i="1"/>
  <c r="S150" i="1"/>
  <c r="T149" i="1"/>
  <c r="S149" i="1"/>
  <c r="T148" i="1"/>
  <c r="S148" i="1"/>
  <c r="T147" i="1"/>
  <c r="S147" i="1"/>
  <c r="T146" i="1"/>
  <c r="S146" i="1"/>
  <c r="T145" i="1"/>
  <c r="S145" i="1"/>
  <c r="T144" i="1"/>
  <c r="S144" i="1"/>
  <c r="T143" i="1"/>
  <c r="S143" i="1"/>
  <c r="T142" i="1"/>
  <c r="S142" i="1"/>
  <c r="T141" i="1"/>
  <c r="S141" i="1"/>
  <c r="T140" i="1"/>
  <c r="S140" i="1"/>
  <c r="T139" i="1"/>
  <c r="S139" i="1"/>
  <c r="T138" i="1"/>
  <c r="S138" i="1"/>
  <c r="T137" i="1"/>
  <c r="S137" i="1"/>
  <c r="T136" i="1"/>
  <c r="S136" i="1"/>
  <c r="T135" i="1"/>
  <c r="S135" i="1"/>
  <c r="T134" i="1"/>
  <c r="S134" i="1"/>
  <c r="T133" i="1"/>
  <c r="S133" i="1"/>
  <c r="T132" i="1"/>
  <c r="S132" i="1"/>
  <c r="T131" i="1"/>
  <c r="S131" i="1"/>
  <c r="T130" i="1"/>
  <c r="S130" i="1"/>
  <c r="T129" i="1"/>
  <c r="S129" i="1"/>
  <c r="T128" i="1"/>
  <c r="S128" i="1"/>
  <c r="T127" i="1"/>
  <c r="S127" i="1"/>
  <c r="T126" i="1"/>
  <c r="S126" i="1"/>
  <c r="T125" i="1"/>
  <c r="S125" i="1"/>
  <c r="T124" i="1"/>
  <c r="S124" i="1"/>
  <c r="T123" i="1"/>
  <c r="S123" i="1"/>
  <c r="T122" i="1"/>
  <c r="S122" i="1"/>
  <c r="T121" i="1"/>
  <c r="S121" i="1"/>
  <c r="T120" i="1"/>
  <c r="S120" i="1"/>
  <c r="T119" i="1"/>
  <c r="S119" i="1"/>
  <c r="T118" i="1"/>
  <c r="S118" i="1"/>
  <c r="T117" i="1"/>
  <c r="S117" i="1"/>
  <c r="T116" i="1"/>
  <c r="S116" i="1"/>
  <c r="T115" i="1"/>
  <c r="S115" i="1"/>
  <c r="T114" i="1"/>
  <c r="S114" i="1"/>
  <c r="T113" i="1"/>
  <c r="S113" i="1"/>
  <c r="T112" i="1"/>
  <c r="S112" i="1"/>
  <c r="T111" i="1"/>
  <c r="S111" i="1"/>
  <c r="T110" i="1"/>
  <c r="S110" i="1"/>
  <c r="T109" i="1"/>
  <c r="S109" i="1"/>
  <c r="T108" i="1"/>
  <c r="S108" i="1"/>
  <c r="T107" i="1"/>
  <c r="S107" i="1"/>
  <c r="T106" i="1"/>
  <c r="S106" i="1"/>
  <c r="T105" i="1"/>
  <c r="S105" i="1"/>
  <c r="T104" i="1"/>
  <c r="S104" i="1"/>
  <c r="T103" i="1"/>
  <c r="S103" i="1"/>
  <c r="T102" i="1"/>
  <c r="S102" i="1"/>
  <c r="T101" i="1"/>
  <c r="S101" i="1"/>
  <c r="T100" i="1"/>
  <c r="S100" i="1"/>
  <c r="T99" i="1"/>
  <c r="S99" i="1"/>
  <c r="T98" i="1"/>
  <c r="S98" i="1"/>
  <c r="T97" i="1"/>
  <c r="S97" i="1"/>
  <c r="T96" i="1"/>
  <c r="S96" i="1"/>
  <c r="T95" i="1"/>
  <c r="S95" i="1"/>
  <c r="T94" i="1"/>
  <c r="S94" i="1"/>
  <c r="T93" i="1"/>
  <c r="S93" i="1"/>
  <c r="T92" i="1"/>
  <c r="S92" i="1"/>
  <c r="T91" i="1"/>
  <c r="S91" i="1"/>
  <c r="T90" i="1"/>
  <c r="S90" i="1"/>
  <c r="T89" i="1"/>
  <c r="S89" i="1"/>
  <c r="T88" i="1"/>
  <c r="S88" i="1"/>
  <c r="T87" i="1"/>
  <c r="S87" i="1"/>
  <c r="T86" i="1"/>
  <c r="S86" i="1"/>
  <c r="T85" i="1"/>
  <c r="S85" i="1"/>
  <c r="T84" i="1"/>
  <c r="S84" i="1"/>
  <c r="T83" i="1"/>
  <c r="S83" i="1"/>
  <c r="T82" i="1"/>
  <c r="S82" i="1"/>
  <c r="T81" i="1"/>
  <c r="S81" i="1"/>
  <c r="T80" i="1"/>
  <c r="S80" i="1"/>
  <c r="T79" i="1"/>
  <c r="S79" i="1"/>
  <c r="T78" i="1"/>
  <c r="S78" i="1"/>
  <c r="T77" i="1"/>
  <c r="S77" i="1"/>
  <c r="T76" i="1"/>
  <c r="S76" i="1"/>
  <c r="T75" i="1"/>
  <c r="S75" i="1"/>
  <c r="T74" i="1"/>
  <c r="S74" i="1"/>
  <c r="T73" i="1"/>
  <c r="S73" i="1"/>
  <c r="T72" i="1"/>
  <c r="S72" i="1"/>
  <c r="T71" i="1"/>
  <c r="S71" i="1"/>
  <c r="T70" i="1"/>
  <c r="S70" i="1"/>
  <c r="T69" i="1"/>
  <c r="S69" i="1"/>
  <c r="T68" i="1"/>
  <c r="S68" i="1"/>
  <c r="T67" i="1"/>
  <c r="S67" i="1"/>
  <c r="T66" i="1"/>
  <c r="S66" i="1"/>
  <c r="T65" i="1"/>
  <c r="S65" i="1"/>
  <c r="T64" i="1"/>
  <c r="S64" i="1"/>
  <c r="T63" i="1"/>
  <c r="S63" i="1"/>
  <c r="T62" i="1"/>
  <c r="S62" i="1"/>
  <c r="T61" i="1"/>
  <c r="S61" i="1"/>
  <c r="T60" i="1"/>
  <c r="S60" i="1"/>
  <c r="T59" i="1"/>
  <c r="S59" i="1"/>
  <c r="T58" i="1"/>
  <c r="S58" i="1"/>
  <c r="T57" i="1"/>
  <c r="S57" i="1"/>
  <c r="T56" i="1"/>
  <c r="S56" i="1"/>
  <c r="T55" i="1"/>
  <c r="S55" i="1"/>
  <c r="T54" i="1"/>
  <c r="S54" i="1"/>
  <c r="T53" i="1"/>
  <c r="S53" i="1"/>
  <c r="T52" i="1"/>
  <c r="S52" i="1"/>
  <c r="T51" i="1"/>
  <c r="S51" i="1"/>
  <c r="T50" i="1"/>
  <c r="S50" i="1"/>
  <c r="T49" i="1"/>
  <c r="S49" i="1"/>
  <c r="T48" i="1"/>
  <c r="S48" i="1"/>
  <c r="T47" i="1"/>
  <c r="S47" i="1"/>
  <c r="T46" i="1"/>
  <c r="S46" i="1"/>
  <c r="T45" i="1"/>
  <c r="S45" i="1"/>
  <c r="T44" i="1"/>
  <c r="S44" i="1"/>
  <c r="T43" i="1"/>
  <c r="S43" i="1"/>
  <c r="T42" i="1"/>
  <c r="S42" i="1"/>
  <c r="T41" i="1"/>
  <c r="S41" i="1"/>
  <c r="T40" i="1"/>
  <c r="S40" i="1"/>
  <c r="T39" i="1"/>
  <c r="S39" i="1"/>
  <c r="T38" i="1"/>
  <c r="S38" i="1"/>
  <c r="T37" i="1"/>
  <c r="S37" i="1"/>
  <c r="T36" i="1"/>
  <c r="S36" i="1"/>
  <c r="T35" i="1"/>
  <c r="S35" i="1"/>
  <c r="T34" i="1"/>
  <c r="S34" i="1"/>
  <c r="T33" i="1"/>
  <c r="S33" i="1"/>
  <c r="T32" i="1"/>
  <c r="S32" i="1"/>
  <c r="T31" i="1"/>
  <c r="S31" i="1"/>
  <c r="T30" i="1"/>
  <c r="S30" i="1"/>
  <c r="T29" i="1"/>
  <c r="S29" i="1"/>
  <c r="T28" i="1"/>
  <c r="S28" i="1"/>
  <c r="T27" i="1"/>
  <c r="S27" i="1"/>
  <c r="T26" i="1"/>
  <c r="S26" i="1"/>
  <c r="T25" i="1"/>
  <c r="S25" i="1"/>
  <c r="T24" i="1"/>
  <c r="S24" i="1"/>
  <c r="T23" i="1"/>
  <c r="S23" i="1"/>
  <c r="T22" i="1"/>
  <c r="S22" i="1"/>
  <c r="T21" i="1"/>
  <c r="S21" i="1"/>
  <c r="T20" i="1"/>
  <c r="S20" i="1"/>
  <c r="T19" i="1"/>
  <c r="S19" i="1"/>
  <c r="T18" i="1"/>
  <c r="S18" i="1"/>
  <c r="T17" i="1"/>
  <c r="S17" i="1"/>
  <c r="T16" i="1"/>
  <c r="S16" i="1"/>
  <c r="T15" i="1"/>
  <c r="S15" i="1"/>
  <c r="T14" i="1"/>
  <c r="S14" i="1"/>
  <c r="T13" i="1"/>
  <c r="S13" i="1"/>
  <c r="T12" i="1"/>
  <c r="S12" i="1"/>
  <c r="T11" i="1"/>
  <c r="S11" i="1"/>
  <c r="T10" i="1"/>
  <c r="S10" i="1"/>
  <c r="T9" i="1"/>
  <c r="S9" i="1"/>
  <c r="T8" i="1"/>
  <c r="S8" i="1"/>
  <c r="T7" i="1"/>
  <c r="S7" i="1"/>
  <c r="T6" i="1"/>
  <c r="S6" i="1"/>
  <c r="T5" i="1"/>
  <c r="S5" i="1"/>
  <c r="T4" i="1"/>
  <c r="S4" i="1"/>
  <c r="S184" i="1" l="1"/>
  <c r="T184" i="1"/>
</calcChain>
</file>

<file path=xl/sharedStrings.xml><?xml version="1.0" encoding="utf-8"?>
<sst xmlns="http://schemas.openxmlformats.org/spreadsheetml/2006/main" count="517" uniqueCount="453">
  <si>
    <t>PRECONTRACTUAL</t>
  </si>
  <si>
    <t>CONTRACTUAL - REGISTRO</t>
  </si>
  <si>
    <t>CONTRACTUAL - EJECUCIÓN</t>
  </si>
  <si>
    <t>Nombres y Apellidos</t>
  </si>
  <si>
    <t>Analisis del Sector (AGR)</t>
  </si>
  <si>
    <t>Certificación de no Existencia de personal (AGR)</t>
  </si>
  <si>
    <t>Certificado de Idoneidad</t>
  </si>
  <si>
    <t>Certificación de Disponibilidad Presupuestal (AGR)</t>
  </si>
  <si>
    <t>Estudios y Documentos Previos</t>
  </si>
  <si>
    <t>Polizas</t>
  </si>
  <si>
    <t>Documentos que acrediten la experiencia y requisitos de contratación (AGR)</t>
  </si>
  <si>
    <t>Registro Presupuestal (AGR)</t>
  </si>
  <si>
    <t>Contrato (AGR)</t>
  </si>
  <si>
    <t>Acta de Inicio (AGR)</t>
  </si>
  <si>
    <t>Desig3nación del Supervisor (AGR)</t>
  </si>
  <si>
    <t>Pagos Realizados</t>
  </si>
  <si>
    <t>Facturas o Cuentas de Cobro (AGR)</t>
  </si>
  <si>
    <t>Informes de Supervision / Interventoria  (AGR)</t>
  </si>
  <si>
    <t>Acta de Terminación</t>
  </si>
  <si>
    <t>No. CTO</t>
  </si>
  <si>
    <t>Contratista</t>
  </si>
  <si>
    <t>AS</t>
  </si>
  <si>
    <t>CNEP</t>
  </si>
  <si>
    <t>CI</t>
  </si>
  <si>
    <t>CDP</t>
  </si>
  <si>
    <t>EP</t>
  </si>
  <si>
    <t>P</t>
  </si>
  <si>
    <t>DAERC</t>
  </si>
  <si>
    <t>RP</t>
  </si>
  <si>
    <t>CTO</t>
  </si>
  <si>
    <t>AI</t>
  </si>
  <si>
    <t>DS</t>
  </si>
  <si>
    <t>PR</t>
  </si>
  <si>
    <t>CC</t>
  </si>
  <si>
    <t>IC</t>
  </si>
  <si>
    <t>IS</t>
  </si>
  <si>
    <t>AT</t>
  </si>
  <si>
    <t>TOTAL</t>
  </si>
  <si>
    <t>FALTANTES</t>
  </si>
  <si>
    <t>Observaciones</t>
  </si>
  <si>
    <t>CD-59-2025-7219</t>
  </si>
  <si>
    <t>YURANIS LUZ CERVANTES PORRAS</t>
  </si>
  <si>
    <t>CD-59-2025-7216</t>
  </si>
  <si>
    <t>MARIA DEL CARMEN RODRIGUEZ FERNANDEZ</t>
  </si>
  <si>
    <t>CD-59-2025-7214</t>
  </si>
  <si>
    <t>ALBERTO LEONARDO CABALLEROVILLARREAL</t>
  </si>
  <si>
    <t>CD-48-2025-7664</t>
  </si>
  <si>
    <t>MIAGRACE DIANA COLL MUÑOZ</t>
  </si>
  <si>
    <t>CD-02-2025-7502</t>
  </si>
  <si>
    <t>LAURA VANESSA LOPEZ BERMEJO</t>
  </si>
  <si>
    <t>CD-02-2025-7474</t>
  </si>
  <si>
    <t>MIGUEL ANTONIO HIGGIN REDONDO</t>
  </si>
  <si>
    <t>CD-02-2025-7503</t>
  </si>
  <si>
    <t>MAYRA ALEJANDRA PENALOZA DELGADO</t>
  </si>
  <si>
    <t>CD-48-2025-7666</t>
  </si>
  <si>
    <t>SOL MARIA CAICEDO VIVES</t>
  </si>
  <si>
    <t>CD-48-2025-7667</t>
  </si>
  <si>
    <t>CARLOS  ALEXANDER CHARRY CONSUEGRA</t>
  </si>
  <si>
    <t>CD-48-2025-7668</t>
  </si>
  <si>
    <t>CARLOS ALBERTO SARMIENTO MAESTRE</t>
  </si>
  <si>
    <t>CD-48-2025-7669</t>
  </si>
  <si>
    <t>STEFANY JEHOVEL ISAACS NAVARRO</t>
  </si>
  <si>
    <t>CD-48-2025-7670</t>
  </si>
  <si>
    <t>WILSON ENRRIQUE RIPOLL MENDOZA</t>
  </si>
  <si>
    <t>CD-02-2025-7475</t>
  </si>
  <si>
    <t>GABREL DE JESUS VELEZ MARTINEZ</t>
  </si>
  <si>
    <t>CD-02-2025-7476</t>
  </si>
  <si>
    <t>EMILIANO FRANCISCO PEREZ SARMIENTO</t>
  </si>
  <si>
    <t>CD-02-2025-7477</t>
  </si>
  <si>
    <t>DIEGO ARMANDO RADA CARRILLO</t>
  </si>
  <si>
    <t>CD-02-2025-7478</t>
  </si>
  <si>
    <t>MERLY DEL CARMEN CORDERO LOPEZ</t>
  </si>
  <si>
    <t>CD-02-2025-7504</t>
  </si>
  <si>
    <t>JUANA VALENTINA SANTIAGO PEREIRA</t>
  </si>
  <si>
    <t>CD-02-2025-7479</t>
  </si>
  <si>
    <t>FREDIS ARMANDO ESCALANTE NOGUERA</t>
  </si>
  <si>
    <t>CD-02-2025-7473</t>
  </si>
  <si>
    <t>LEONARDO  GOMEZ PLATA</t>
  </si>
  <si>
    <t>CD-02-2025-7480</t>
  </si>
  <si>
    <t>JORDY ANDRES PONCE HOYOS</t>
  </si>
  <si>
    <t>CD-02-2025-7481</t>
  </si>
  <si>
    <t>GUSTAVO SIMON RADA CASTILLO</t>
  </si>
  <si>
    <t>CD-02-2025-7483</t>
  </si>
  <si>
    <t>ANYELINA MARGARITA CASTILLO CHARRIS</t>
  </si>
  <si>
    <t>CD-50-2025-6941</t>
  </si>
  <si>
    <t>OSNIBY VANESSA CENTENO DE LA HOZ</t>
  </si>
  <si>
    <t>CD-02-2025-7484</t>
  </si>
  <si>
    <t>LEIDY VANESSA MARTINEZ MARTINEZ</t>
  </si>
  <si>
    <t>CD-02-2025-7482</t>
  </si>
  <si>
    <t>ANDREA ELIZABETH JUHA PINEDO</t>
  </si>
  <si>
    <t>CD-02-2025-7518</t>
  </si>
  <si>
    <t>HILDA PATRICIA ROJAS MILLAN</t>
  </si>
  <si>
    <t>CD-03-2025-7591</t>
  </si>
  <si>
    <t>KELLY JOHANA ASIS MIRANDA</t>
  </si>
  <si>
    <t>CD-59-2025-7576</t>
  </si>
  <si>
    <t>MARGARITA ISABEL DUMAR HERAZO</t>
  </si>
  <si>
    <t>CD-33-2025-7924</t>
  </si>
  <si>
    <t>ELKIN MARIO CHARRY CARDENAS</t>
  </si>
  <si>
    <t>CD-02-2025-7485</t>
  </si>
  <si>
    <t>INGRID PAOLA RODRIGUEZ PEREZ</t>
  </si>
  <si>
    <t>CD-02-2025-7486</t>
  </si>
  <si>
    <t>GERALDINE VILLAREAL CARPINTERO</t>
  </si>
  <si>
    <t>CD-02-2025-7487</t>
  </si>
  <si>
    <t>OLGA ISABEL ACUÑA CARRANZA</t>
  </si>
  <si>
    <t>CD-58-2025-7538</t>
  </si>
  <si>
    <t>WENDY JOLANY RADA ESPANA</t>
  </si>
  <si>
    <t>CD-24-2025-7880</t>
  </si>
  <si>
    <t>MALKA IRINA BARRERA MOLINA</t>
  </si>
  <si>
    <t>CD-02-2025-7488</t>
  </si>
  <si>
    <t>DANIEL DUVAN CABALLERO AMADOR</t>
  </si>
  <si>
    <t>CD-24-2025-7881</t>
  </si>
  <si>
    <t>ZORAIDA  VELEZ HERNANDEZ</t>
  </si>
  <si>
    <t>CD-58-2025-7574</t>
  </si>
  <si>
    <t>LAURENT MICHELLE VOS ROMERO</t>
  </si>
  <si>
    <t>CD-24-2025-7882</t>
  </si>
  <si>
    <t>ANA MILENA ZAYAS PACHECO</t>
  </si>
  <si>
    <t>CD-24-2025-7883</t>
  </si>
  <si>
    <t>JORGE ANDRES MAYORGA MEJIA</t>
  </si>
  <si>
    <t>CD-02-2025-7516</t>
  </si>
  <si>
    <t>LAURA MARGARITA SERRANO SABOGAL</t>
  </si>
  <si>
    <t>CD-58-2025-7821</t>
  </si>
  <si>
    <t>MARIA SOLEDAD GUTIERREZ DE PINERES VIVES</t>
  </si>
  <si>
    <t>CD-24-2025-7884</t>
  </si>
  <si>
    <t>INSMAEL CASSIANI PADILLA</t>
  </si>
  <si>
    <t>CD-59-2025-6788</t>
  </si>
  <si>
    <t>JEAN PIER DIAZ FERNANDEZ</t>
  </si>
  <si>
    <t>CD-02-2025-7520</t>
  </si>
  <si>
    <t>FRANK LUIS SOTO MANJARRES</t>
  </si>
  <si>
    <t>CD-24-2025-7885</t>
  </si>
  <si>
    <t>DARLYS  RAMIREZ CASSIANI</t>
  </si>
  <si>
    <t>CD-58-2025-7573</t>
  </si>
  <si>
    <t>DORIS ESTHER OSORIO HOYOS</t>
  </si>
  <si>
    <t>CD-24-2025-7887</t>
  </si>
  <si>
    <t>CRISTINA PAOLA MELENDEZ GOMEZ</t>
  </si>
  <si>
    <t>CD-24-2025-7888</t>
  </si>
  <si>
    <t>JAZMIN CHAVELI OROZCO MADERA</t>
  </si>
  <si>
    <t>CD-02-2025-7521</t>
  </si>
  <si>
    <t>RICARDO JAVIER GASTELBONDO BLANCO</t>
  </si>
  <si>
    <t>CD-24-2025-7889</t>
  </si>
  <si>
    <t>RIGOBERTO  CASSIANI NAVARRO</t>
  </si>
  <si>
    <t>CD-11-2025-7390</t>
  </si>
  <si>
    <t>DUBERLY ESTHER CABRERA LOPEZ</t>
  </si>
  <si>
    <t>CD-02-2025-7522</t>
  </si>
  <si>
    <t>TATIANA PATRICIA SANTIAGO FONTALVO</t>
  </si>
  <si>
    <t>CD-02-2025-7523</t>
  </si>
  <si>
    <t>RAFAEL ANGEL MEJIA DE LA HOZ</t>
  </si>
  <si>
    <t>CD-02-2025-7524</t>
  </si>
  <si>
    <t>ANA MILENA CANTILLO GALLARDO</t>
  </si>
  <si>
    <t>CD-02-2025-7526</t>
  </si>
  <si>
    <t>JUAN MANUEL GRAU PALENCIA</t>
  </si>
  <si>
    <t>CD-02-2025-7528</t>
  </si>
  <si>
    <t>LARITSA MARIA MERCADO COVO</t>
  </si>
  <si>
    <t>CD-02-2025-7529</t>
  </si>
  <si>
    <t>VERONICA PATRICIA MASSARD REYES</t>
  </si>
  <si>
    <t>CD-02-2025-7532</t>
  </si>
  <si>
    <t>CESAR LUIS MEJIA REMIREZ</t>
  </si>
  <si>
    <t>CD-02-2025-7533</t>
  </si>
  <si>
    <t>SHERIN MILENE ABIANTUN SALAIMAN</t>
  </si>
  <si>
    <t>CD-02-2025-7047</t>
  </si>
  <si>
    <t>LINDA ANTINE RAMIREZ VISBAL</t>
  </si>
  <si>
    <t>CD-02-2025-7080</t>
  </si>
  <si>
    <t>YORCELIS  CASTILLO FORERO</t>
  </si>
  <si>
    <t>CD-81-2025-7923</t>
  </si>
  <si>
    <t>MARIANA  FIGUEROA NOGUERA</t>
  </si>
  <si>
    <t>CD-02-2025-7505</t>
  </si>
  <si>
    <t>JOSE FERNANDO SANCHEZ INSIGNARES</t>
  </si>
  <si>
    <t>CD-02-2025-7506</t>
  </si>
  <si>
    <t>LUISA FERNANDA MARTINEZ COBA</t>
  </si>
  <si>
    <t>CD-24-2025-7890</t>
  </si>
  <si>
    <t>WILKIS HERNEY  GOMEZ  DE LA HOZ</t>
  </si>
  <si>
    <t>CD-02-2025-7507</t>
  </si>
  <si>
    <t>BLADIMIR ARDILA MENDOZA</t>
  </si>
  <si>
    <t>CD-24-2025-7892</t>
  </si>
  <si>
    <t>DAYANA  CANDANOZA CALDERON</t>
  </si>
  <si>
    <t>CD-02-2025-7508</t>
  </si>
  <si>
    <t>DEYANITH  ROJAS ROMERO</t>
  </si>
  <si>
    <t>CD-02-2025-7509</t>
  </si>
  <si>
    <t>ANY LUCIA MEJIA LABRADOR</t>
  </si>
  <si>
    <t>CD-02-2025-7510</t>
  </si>
  <si>
    <t>EDER HABID ALVARADO MONTES</t>
  </si>
  <si>
    <t>CD-02-2025-7534</t>
  </si>
  <si>
    <t>IVONNE DEL SOCORRO ACOSTA HERNANDEZ</t>
  </si>
  <si>
    <t>CD-02-2025-7536</t>
  </si>
  <si>
    <t>STIVEN EDUARDO BOHORQUEZ PEREZ</t>
  </si>
  <si>
    <t>CD-24-2025-7893</t>
  </si>
  <si>
    <t>YENIFFER ESTEPHANIA FORERO RENTERIA</t>
  </si>
  <si>
    <t>CD-81-2025-7921</t>
  </si>
  <si>
    <t>ZULIMA  ESTHER  CARRENO  BARRIOS</t>
  </si>
  <si>
    <t>CD-12-2025-8301</t>
  </si>
  <si>
    <t>JOSE DAVID ALTAMIRANDA MARTINEZ</t>
  </si>
  <si>
    <t>CD-57-2025-8284</t>
  </si>
  <si>
    <t>MARINA ALEJANDRA CANTILLO BARRIOS</t>
  </si>
  <si>
    <t>CD-02-2025-8108</t>
  </si>
  <si>
    <t>JOSUE AULY COVA LARA</t>
  </si>
  <si>
    <t>CD-12-2025-8303</t>
  </si>
  <si>
    <t>DARIELLA CAROLINA ESCORCIA REBOLLEDO</t>
  </si>
  <si>
    <t>CD-57-2025-8286</t>
  </si>
  <si>
    <t>JAVIER MAURICIO LAMBY ZAPATA</t>
  </si>
  <si>
    <t>CD-12-2025-8304</t>
  </si>
  <si>
    <t>JOSE LUIS GIL RUIZ</t>
  </si>
  <si>
    <t>CD-12-2025-8305</t>
  </si>
  <si>
    <t>ELIAN DAVID GALVAN SORACA</t>
  </si>
  <si>
    <t>CD-57-2025-7942</t>
  </si>
  <si>
    <t>ADOLFO JOSE ARROYO HERNANDEZ</t>
  </si>
  <si>
    <t>CD-59-2025-7718</t>
  </si>
  <si>
    <t>KAILY  LOPEZ BERMUDEZ</t>
  </si>
  <si>
    <t>CD-57-2025-7943</t>
  </si>
  <si>
    <t>AMINABAD ALFONSO MUÑOZ EVERTSZ</t>
  </si>
  <si>
    <t>CD-12-2025-8306</t>
  </si>
  <si>
    <t>MURIEL CLARETH ARROYO GARCES</t>
  </si>
  <si>
    <t>CD-12-2025-8307</t>
  </si>
  <si>
    <t>BERTA SUSANA BEDOYA SANCHEZ</t>
  </si>
  <si>
    <t>CD-57-2025-7944</t>
  </si>
  <si>
    <t>BRICEIDA GALVIS CONTRERAS</t>
  </si>
  <si>
    <t>CD-12-2025-8308</t>
  </si>
  <si>
    <t>ASHLEY DAMS MARTINEZ DELGADO</t>
  </si>
  <si>
    <t>CD-57-2025-7945</t>
  </si>
  <si>
    <t>HAROLD GERMAN PEREZ TOVAR</t>
  </si>
  <si>
    <t>CD-02-2025-8703</t>
  </si>
  <si>
    <t>JAVIER  VALERA RODRIGUEZ</t>
  </si>
  <si>
    <t>CD-02-2025-8704</t>
  </si>
  <si>
    <t>JONATHAN ENRIQUE CASSIANI CAÑATE</t>
  </si>
  <si>
    <t>CD-02-2025-8705</t>
  </si>
  <si>
    <t>JEISON JESUS DE LA HOZ VARGAS</t>
  </si>
  <si>
    <t>CD-02-2025-8706</t>
  </si>
  <si>
    <t>MANUEL JOSE COLLAZOS ACOSTA</t>
  </si>
  <si>
    <t>CD-57-2025-7946</t>
  </si>
  <si>
    <t>JOSE JAIME CARVAJAL MERCADO</t>
  </si>
  <si>
    <t>CD-57-2025-7947</t>
  </si>
  <si>
    <t>DURAN HERNANDEZ LYERIN JULIETH</t>
  </si>
  <si>
    <t>CD-57-2025-7948</t>
  </si>
  <si>
    <t>RICHARD ANTONIO DURAN FERRER</t>
  </si>
  <si>
    <t>CD-57-2025-7950</t>
  </si>
  <si>
    <t>WALTER STIVEL ALBARRACIN ACEVEDO</t>
  </si>
  <si>
    <t>CD-12-2025-8309</t>
  </si>
  <si>
    <t>FRANCY JOSE ZABALA RUIZ</t>
  </si>
  <si>
    <t>CD-12-2025-8310</t>
  </si>
  <si>
    <t>KALED DAVID OLAVE LOPEZ</t>
  </si>
  <si>
    <t>CD-57-2025-7951</t>
  </si>
  <si>
    <t>YOVANIS GARZON AMADOR</t>
  </si>
  <si>
    <t>CD-02-2025-8707</t>
  </si>
  <si>
    <t>JULIO MARIO BERNIER JIMENEZ</t>
  </si>
  <si>
    <t>CD-59-2025-7719</t>
  </si>
  <si>
    <t>KATHERINE MARIA ZUBIRIA ESTRADA</t>
  </si>
  <si>
    <t>CD-59-2025-7720</t>
  </si>
  <si>
    <t>KATIA SUAREZ ROMERO</t>
  </si>
  <si>
    <t>CD-06-2025-7862</t>
  </si>
  <si>
    <t>LIZETH VANESSA TAMAYO ARDILA</t>
  </si>
  <si>
    <t>CD-06-2025-8435</t>
  </si>
  <si>
    <t>GABRIEL DE JESUS MENDOZA SARA</t>
  </si>
  <si>
    <t>CD-59-2025-7721</t>
  </si>
  <si>
    <t>KEMBERLIS PAOLA FONTALVO NAVARRO</t>
  </si>
  <si>
    <t>CD-12-2025-8311</t>
  </si>
  <si>
    <t>DANIEL RICARDO CASTILLO DELGADO</t>
  </si>
  <si>
    <t>CD-12-2025-8312</t>
  </si>
  <si>
    <t>MARTIN EMILIO GIRON GUZMAN</t>
  </si>
  <si>
    <t>CD-02-2025-8708</t>
  </si>
  <si>
    <t>ADRIANA MARIA VERGARA MEJIA</t>
  </si>
  <si>
    <t>CD-06-2025-8731</t>
  </si>
  <si>
    <t>MARGARITA ROSA RODRIGUEZ DIAZ</t>
  </si>
  <si>
    <t>CD-12-2025-8313</t>
  </si>
  <si>
    <t>LORENA DEL CARMEN OSPINO JORDAN</t>
  </si>
  <si>
    <t>CD-59-2025-7722</t>
  </si>
  <si>
    <t>LESBITH MARIA MARIMON ALMANZA</t>
  </si>
  <si>
    <t>CD-57-2025-7952</t>
  </si>
  <si>
    <t>HAIDER ALI SIERRA MERCADO</t>
  </si>
  <si>
    <t>CD-02-2025-8711</t>
  </si>
  <si>
    <t>LAURA VANESSA PANALOZA GAMEZ</t>
  </si>
  <si>
    <t>CD-59-2025-7723</t>
  </si>
  <si>
    <t>LUIS ALFREDO GUZMAN ALCOCER</t>
  </si>
  <si>
    <t>CD-06-2025-8835</t>
  </si>
  <si>
    <t>IVAN JOSE VARGAS RUIZ</t>
  </si>
  <si>
    <t>CD-57-2025-8087</t>
  </si>
  <si>
    <t>ALFONSO EDUARDO MENA VIVEROS</t>
  </si>
  <si>
    <t>CD-02-2025-8784</t>
  </si>
  <si>
    <t>MICHAEL SEBASTIAN CASTRO ZAPATA</t>
  </si>
  <si>
    <t>CD-12-2025-8314</t>
  </si>
  <si>
    <t>ESTEBAN DE JESUS HENRIQUEZ RAMOS</t>
  </si>
  <si>
    <t>CD-08-2025-8149</t>
  </si>
  <si>
    <t>FABIO ANDRES BENAVIDES MORA</t>
  </si>
  <si>
    <t>CD-59-2025-7724</t>
  </si>
  <si>
    <t>LUIS FERNANDO MARRUGO MARIOTA</t>
  </si>
  <si>
    <t>CD-57-2025-8285</t>
  </si>
  <si>
    <t>ANA MILENA CARO MORA</t>
  </si>
  <si>
    <t>CD-08-2025-8150</t>
  </si>
  <si>
    <t>JONATHAN LOBO LECHUGA</t>
  </si>
  <si>
    <t>CD-12-2025-8315</t>
  </si>
  <si>
    <t>PETER ANTHONY RODRIGUEZ MORENO</t>
  </si>
  <si>
    <t>CD-08-2025-8151</t>
  </si>
  <si>
    <t>GINA PAOLA CERA DE LOS RIOS</t>
  </si>
  <si>
    <t>CD-12-2025-8316</t>
  </si>
  <si>
    <t>LINA VALERIA HERNANDEZ PEREZ</t>
  </si>
  <si>
    <t>CD-12-2025-8318</t>
  </si>
  <si>
    <t>HERMES JOSE RICARDO GUTIERREZ</t>
  </si>
  <si>
    <t>CD-12-2025-8319</t>
  </si>
  <si>
    <t>JOSE MARIA ECHEVERRY ESPINOSA</t>
  </si>
  <si>
    <t>CD-02-2025-8785</t>
  </si>
  <si>
    <t>JOEL ANDRES SANTOYA MENDOZA</t>
  </si>
  <si>
    <t>CD-02-2025-8796</t>
  </si>
  <si>
    <t>SINDY DEL CARMEN MALVIDO BOLIVAR</t>
  </si>
  <si>
    <t>CD-02-2025-8801</t>
  </si>
  <si>
    <t>MARISOL VILORIA VENECIA</t>
  </si>
  <si>
    <t>CD-02-2025-8802</t>
  </si>
  <si>
    <t>SASHA MISHEL ZUNIGA BLANCO</t>
  </si>
  <si>
    <t>CD-03-2025-7791</t>
  </si>
  <si>
    <t>LEDYS MILENA PENA ORTEGA</t>
  </si>
  <si>
    <t>CD-12-2025-8321</t>
  </si>
  <si>
    <t>CARMEN SOFIA MARTINEZ AREVALO</t>
  </si>
  <si>
    <t>CD-12-2025-8322</t>
  </si>
  <si>
    <t>ALFREDO JOSE PACHECO NIEBLES</t>
  </si>
  <si>
    <t>CD-12-2025-8323</t>
  </si>
  <si>
    <t>OSCAR JOSE SARMIENTO AREVALO</t>
  </si>
  <si>
    <t>CD-59-2025-7725</t>
  </si>
  <si>
    <t>LUIS MANUEL VALDEZ CASSIANI</t>
  </si>
  <si>
    <t>CD-59-2025-7726</t>
  </si>
  <si>
    <t>LUISA ALEJANDRA SANTOS ACOSTA</t>
  </si>
  <si>
    <t>CD-59-2025-7727</t>
  </si>
  <si>
    <t>LUZ DALY YEPES LOAIZA</t>
  </si>
  <si>
    <t>CD-03-2025-7794</t>
  </si>
  <si>
    <t>KAREN YOLANY HERNANDEZ PEREZ</t>
  </si>
  <si>
    <t>CD-59-2025-7729</t>
  </si>
  <si>
    <t>MANUEL  ENRIQUE HERRERA GUTIERREZ</t>
  </si>
  <si>
    <t>CD-03-2025-7798</t>
  </si>
  <si>
    <t>ALBERTO  CRIALES RINCON</t>
  </si>
  <si>
    <t>CD-03-2025-7800</t>
  </si>
  <si>
    <t>IVAN DAVID PENA PENA</t>
  </si>
  <si>
    <t>CD-59-2025-7730</t>
  </si>
  <si>
    <t>MANUEL ARMANDO ALVIS LORA</t>
  </si>
  <si>
    <t>CD-59-2025-7731</t>
  </si>
  <si>
    <t>PETER JAHN BLANCO OVIEDO</t>
  </si>
  <si>
    <t>CD-59-2025-7732</t>
  </si>
  <si>
    <t>MARELVIS SANCHEZ ARRIETA</t>
  </si>
  <si>
    <t>CD-59-2025-7734</t>
  </si>
  <si>
    <t>MARYURIS MERCEDES ARZUZA CORREA</t>
  </si>
  <si>
    <t>CD-58-2025-7908</t>
  </si>
  <si>
    <t>JUAN IGNACIO LOSADA FADUL</t>
  </si>
  <si>
    <t>CD-12-2025-8324</t>
  </si>
  <si>
    <t>DANIELA MAURY JIMENEZ MARQUEZ</t>
  </si>
  <si>
    <t>CD-03-2025-7801</t>
  </si>
  <si>
    <t>ELAINE JOSEFA GOENAGA RANGEL</t>
  </si>
  <si>
    <t>CD-12-2025-8326</t>
  </si>
  <si>
    <t>AUGUSTO ENRIQUE CORMANE GARCIA</t>
  </si>
  <si>
    <t>CD-03-2025-7802</t>
  </si>
  <si>
    <t>ANA MARIA HERNANDEZ PEREZ</t>
  </si>
  <si>
    <t>CD-03-2025-7803</t>
  </si>
  <si>
    <t>ANDRES GARAY PALACIO</t>
  </si>
  <si>
    <t>CD-12-2025-8327</t>
  </si>
  <si>
    <t>JORGE MAURICIO PACHECO SOTO</t>
  </si>
  <si>
    <t>CD-59-2025-7735</t>
  </si>
  <si>
    <t>MICHAEL DE JESUS DE LA HOZ MARTINEZ</t>
  </si>
  <si>
    <t>CD-12-2025-8328</t>
  </si>
  <si>
    <t>MARICELA  OLIVARES PENA</t>
  </si>
  <si>
    <t>CD-12-2025-8329</t>
  </si>
  <si>
    <t>NELSON FULVIO MAURY JIMENEZ CAMPO</t>
  </si>
  <si>
    <t>CD-12-2025-8330</t>
  </si>
  <si>
    <t>STEEWART HELLEN ORTIZ HERRERA</t>
  </si>
  <si>
    <t>CD-12-2025-8331</t>
  </si>
  <si>
    <t>DAITE DEL CARMEN GARCIA MARTINEZ</t>
  </si>
  <si>
    <t>CD-06-2025-7864</t>
  </si>
  <si>
    <t>ALEJANDRO FLOREZ ARCILA</t>
  </si>
  <si>
    <t>CD-59-2025-7736</t>
  </si>
  <si>
    <t>MILENA PATRICIA LARA RODRIGUEZ</t>
  </si>
  <si>
    <t>CD-59-2025-7737</t>
  </si>
  <si>
    <t>MONICA PATRICIA CARO VASQSUEZ</t>
  </si>
  <si>
    <t>CD-06-2025-7865</t>
  </si>
  <si>
    <t>LAYNES JOHANNA  GONZALEZ  RADA</t>
  </si>
  <si>
    <t>CD-59-2025-7739</t>
  </si>
  <si>
    <t>NEIMARUD  VALDIRI JARAMILLO</t>
  </si>
  <si>
    <t>CD-12-2025-8332</t>
  </si>
  <si>
    <t>PAOLA PATRICIA SOLANO DE LA CRUZ</t>
  </si>
  <si>
    <t>CD-12-2025-8333</t>
  </si>
  <si>
    <t>KEVIN MANUEL HERIQUEZ RAMOS</t>
  </si>
  <si>
    <t>CD-12-2025-8334</t>
  </si>
  <si>
    <t>NEREYDA VICTORIA MEJIA MIRANDA</t>
  </si>
  <si>
    <t>CD-12-2025-8335</t>
  </si>
  <si>
    <t>ROGER DE JESUS CABALLERO MENDOZA</t>
  </si>
  <si>
    <t>CD-12-2025-8336</t>
  </si>
  <si>
    <t>CAROLINA TOVIO RUIZ</t>
  </si>
  <si>
    <t>CD-12-2025-8337</t>
  </si>
  <si>
    <t>MARCELA  JOHANA  CASTILLA DIAZ</t>
  </si>
  <si>
    <t>CD-59-2025-7740</t>
  </si>
  <si>
    <t>OSCAR DAVID CANCHILA CONTRERAS</t>
  </si>
  <si>
    <t>CD-59-2025-7741</t>
  </si>
  <si>
    <t>OSCAR SAIS FERNANDEZ MERCADO</t>
  </si>
  <si>
    <t>CD-57-2025-8287</t>
  </si>
  <si>
    <t>EDUARDO RAFAEL LASCANO REYES</t>
  </si>
  <si>
    <t>CD-12-2025-8338</t>
  </si>
  <si>
    <t>ANDRES DAVID TOVAR AMELL</t>
  </si>
  <si>
    <t>CD-12-2025-8339</t>
  </si>
  <si>
    <t>LAURA CAROLINA BOLIVAR DE LA CRUZ</t>
  </si>
  <si>
    <t>CD-12-2025-8340</t>
  </si>
  <si>
    <t>YINA PAOLA JARABA AHUMADA</t>
  </si>
  <si>
    <t>CD-58-2025-7909</t>
  </si>
  <si>
    <t>DIARIA DE DIOS GARCIA DEL GALLEGO</t>
  </si>
  <si>
    <t>CD-58-2025-7910</t>
  </si>
  <si>
    <t>MARTIN RAFAEL NUNEZ ANAYA</t>
  </si>
  <si>
    <t>CD-58-2025-7911</t>
  </si>
  <si>
    <t>CRISTIAN DAVID NORIEGA OLIVERO</t>
  </si>
  <si>
    <t>CD-06-2025-7866</t>
  </si>
  <si>
    <t>SIXTA MARIA CACERES HERRERA</t>
  </si>
  <si>
    <t>Total Documentos Cargados</t>
  </si>
  <si>
    <t>Informes por parte del contratista</t>
  </si>
  <si>
    <t xml:space="preserve">faltan 8 documentos, este contrato tiene 2 adiciones, se adjunta ambas adiciones </t>
  </si>
  <si>
    <t>este contrato tiene 2 adiciones 202500248 y 202503801, tiene anexado 9 documentos, los demas no estan adjuntos.</t>
  </si>
  <si>
    <t>contrato con 2 adiciones, se adjunta facturas, como tampoco los anexos contractuales, tampoco la fecha de inicio del contrato.</t>
  </si>
  <si>
    <t>igualmente, a este contrato le faltan 8 docuumentos, tiene 2 adiciones, no tiene adjunto, facturas, acta de inicio, anexo contratula, ect.</t>
  </si>
  <si>
    <t xml:space="preserve">este contrato solo tiene 7 documentos andjuntos </t>
  </si>
  <si>
    <t>se adjunta, 7 documentos, el resto que tiene la x ROJA, no esta adjuntos.</t>
  </si>
  <si>
    <t>se adjunta: CDP, RP,DAERC,AS, EP,CI, CNE.</t>
  </si>
  <si>
    <t>Adjuntos solo 7 documentos.</t>
  </si>
  <si>
    <t>la fecha de inicio del contratro y finzalizacion concuerdan y tambien los RP Y CD , esta bien .</t>
  </si>
  <si>
    <t>se observa la fecha de inicio y terminacion bien, al igual que la fecha de los RP- CDP.</t>
  </si>
  <si>
    <t>7 Documentos adjuntos, se observa fechas de inicio y terminacion del contrato, bien, las fechas de RP, CDP, bien, y el nombre tambien.</t>
  </si>
  <si>
    <t>Se adjunta los CDP, RP, no se ajuntas facturas, anexos contratual, designacion del superisor, poca informacion adjunta, los nombres estan bien.</t>
  </si>
  <si>
    <t>El CDP, el documento adjunto conicide con la fecha anotada.el nombre esta correcto, las fechas de inicio y flinalizacion correctas.solo 7 documentos adjuntos.</t>
  </si>
  <si>
    <t>En este contrato las fechas y nombres estan correctos, pero no se adjuntan todos los documentos.</t>
  </si>
  <si>
    <t>Se adjunta , un primer pago, los demas restantes no se adjuntan, por lo tanto coloco 2 para revision.</t>
  </si>
  <si>
    <t xml:space="preserve">solo 7 adjuntos, faltan los demas. </t>
  </si>
  <si>
    <t>se obsrva 9 documentos adjuntos. Las fechas y nombres estan correctos.</t>
  </si>
  <si>
    <t>faltan documentos, las fechas estan correctas y el nombre al igual que el del supervisor.</t>
  </si>
  <si>
    <t xml:space="preserve">en este contrato se observa, que se adjunta una factura de un primer pago, los demas pagos no, en cuanto a las fecha y nombres estan correctos, analizar bien el documento del acta de inicio. Si ese es el documento que corresponde. </t>
  </si>
  <si>
    <t>En este contrato faltan 3 documentos, la fechas y nombres estan correctamente,.</t>
  </si>
  <si>
    <t>Se adjunta solo 7, las fechas estan correctas y los nombres tamben.</t>
  </si>
  <si>
    <t>Se adjunta 7 documentos.</t>
  </si>
  <si>
    <t>FALTAN 3 Documentos,  las fecha de inicio y terminacion estan bien, igual que loa nombres.</t>
  </si>
  <si>
    <t>Se adjunta 7 documentos, los nombres y fechas estan correctamentes.</t>
  </si>
  <si>
    <t>Se observa, solo 7 documentos, las fecha y nombres estan correctamentes.</t>
  </si>
  <si>
    <t>se adjuntan 7 documentos, fecha, nombre y inicio y terminacion estan correctamente.</t>
  </si>
  <si>
    <t>faltan 4 documentos, los demas estan correctos, aun las fecha, nombres y terminacion del contrato.</t>
  </si>
  <si>
    <t>Falta el acta de terminacion del contrato.</t>
  </si>
  <si>
    <t>a fecha de inicio del contratro y finzalizacion concuerdan y tambien los RP Y CD , esta bien .</t>
  </si>
  <si>
    <t>Las fechas yy nombres estan correstos igualmente, el CDP Y RP.</t>
  </si>
  <si>
    <t xml:space="preserve">Solo falta el acta de terminacion del contrato.. </t>
  </si>
  <si>
    <t>altan 4 documentos, los demas estan correctos, aun las fecha, nombres y terminacion del contrato.</t>
  </si>
  <si>
    <t>SOLO FALTAN 2 DOCUMENTOS</t>
  </si>
  <si>
    <t>as fechas yy nombres estan correstos igualmente, el CDP Y RP.</t>
  </si>
  <si>
    <t xml:space="preserve"> FALTAN  DOCUMENTOS</t>
  </si>
  <si>
    <t>CASI TODOS LOS DOCUMENTOS ADJUNTOS</t>
  </si>
  <si>
    <t xml:space="preserve">tESTE contrato solo tiene 7 documentos andjuntos </t>
  </si>
  <si>
    <t>NO SE ADJUNTAS DOCUMENTOS</t>
  </si>
  <si>
    <t>SOLO FLATAN 2 DOCUMENTOS.</t>
  </si>
  <si>
    <t>todos los documentos adjuntos pero falta facturas por adjuntar</t>
  </si>
  <si>
    <t>todos los documentos adjuntos pero falta facturas por adjuntar, la informacion corrrcta.</t>
  </si>
  <si>
    <t>todos los documentos adjuntos pero faltan facturas por adjuntar.</t>
  </si>
  <si>
    <t>se adjunta pocos documentos y soportes con poca informacio0n.</t>
  </si>
  <si>
    <t>Solo adjunto 6 documentos, no hay soportss de facturas, inicio deel contrato y demas.</t>
  </si>
  <si>
    <t>Poca informacion.</t>
  </si>
  <si>
    <t>TODOS LOS DOCUMENTOS</t>
  </si>
  <si>
    <t>odos los documentos adjuntos pero falta facturas por adjuntar</t>
  </si>
  <si>
    <t>POCOS DOCUMENTOS</t>
  </si>
  <si>
    <t>SOLO FALTAN 3 DOCUMENTOS LOS DEMAS ESTA BIEN</t>
  </si>
  <si>
    <t>ESTAN ADJUNTOS LA MAYORIA DE DOCUMENTOS.</t>
  </si>
  <si>
    <t>TODOS LOS DOCUMENTOS ADJUNTOS Y TAMBIEN LAS FECHAS SE ENCUENTRAN EN ORDEN.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</si>
</sst>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000"/>
    <numFmt numFmtId="166" formatCode="_-* #,##0_-;\-* #,##0_-;_-* &quot;-&quot;??_-;_-@_-"/>
  </numFmts>
  <fonts count="9">
    <font>
      <sz val="11"/>
      <name val="Calibri"/>
    </font>
    <font>
      <sz val="11"/>
      <color theme="1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0"/>
      <color theme="1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0"/>
      <name val="Arial Narrow"/>
      <family val="2"/>
    </font>
    <font>
      <sz val="11"/>
      <name val="Calibri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7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7">
    <xf numFmtId="0" fontId="0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3" fillId="0" borderId="0" xfId="4" applyFont="1"/>
    <xf numFmtId="0" fontId="3" fillId="0" borderId="0" xfId="4" applyFont="1" applyAlignment="1">
      <alignment horizontal="left"/>
    </xf>
    <xf numFmtId="0" fontId="4" fillId="0" borderId="0" xfId="4" applyFont="1"/>
    <xf numFmtId="0" fontId="4" fillId="4" borderId="2" xfId="4" applyFont="1" applyFill="1" applyBorder="1" applyAlignment="1">
      <alignment horizontal="left"/>
    </xf>
    <xf numFmtId="0" fontId="5" fillId="4" borderId="2" xfId="4" applyFont="1" applyFill="1" applyBorder="1" applyAlignment="1" applyProtection="1">
      <alignment horizontal="left"/>
      <protection locked="0"/>
    </xf>
    <xf numFmtId="0" fontId="4" fillId="4" borderId="2" xfId="3" applyFont="1" applyFill="1" applyBorder="1" applyAlignment="1" applyProtection="1">
      <alignment horizontal="left"/>
      <protection locked="0"/>
    </xf>
    <xf numFmtId="165" fontId="6" fillId="0" borderId="0" xfId="4" applyNumberFormat="1" applyFont="1" applyAlignment="1">
      <alignment horizontal="center"/>
    </xf>
    <xf numFmtId="0" fontId="6" fillId="0" borderId="0" xfId="4" applyFont="1" applyAlignment="1">
      <alignment horizontal="left"/>
    </xf>
    <xf numFmtId="0" fontId="6" fillId="0" borderId="3" xfId="4" applyFont="1" applyBorder="1" applyAlignment="1">
      <alignment horizontal="center"/>
    </xf>
    <xf numFmtId="0" fontId="6" fillId="0" borderId="4" xfId="3" applyFont="1" applyFill="1" applyBorder="1" applyAlignment="1">
      <alignment horizontal="center"/>
    </xf>
    <xf numFmtId="0" fontId="6" fillId="0" borderId="4" xfId="4" applyFont="1" applyBorder="1" applyAlignment="1">
      <alignment horizontal="center"/>
    </xf>
    <xf numFmtId="0" fontId="6" fillId="0" borderId="5" xfId="4" applyFont="1" applyBorder="1" applyAlignment="1">
      <alignment horizontal="center"/>
    </xf>
    <xf numFmtId="0" fontId="6" fillId="0" borderId="3" xfId="3" applyFont="1" applyFill="1" applyBorder="1" applyAlignment="1">
      <alignment horizontal="center"/>
    </xf>
    <xf numFmtId="0" fontId="6" fillId="0" borderId="6" xfId="3" applyFont="1" applyFill="1" applyBorder="1" applyAlignment="1">
      <alignment horizontal="center"/>
    </xf>
    <xf numFmtId="0" fontId="6" fillId="0" borderId="0" xfId="4" applyFont="1" applyAlignment="1">
      <alignment horizontal="center"/>
    </xf>
    <xf numFmtId="166" fontId="6" fillId="0" borderId="0" xfId="5" applyNumberFormat="1" applyFont="1" applyFill="1" applyAlignment="1">
      <alignment horizontal="center"/>
    </xf>
    <xf numFmtId="0" fontId="6" fillId="0" borderId="0" xfId="4" applyFont="1"/>
    <xf numFmtId="0" fontId="4" fillId="0" borderId="0" xfId="4" applyFont="1" applyAlignment="1" applyProtection="1">
      <alignment horizontal="center"/>
      <protection locked="0"/>
    </xf>
    <xf numFmtId="0" fontId="4" fillId="0" borderId="0" xfId="4" applyFont="1" applyAlignment="1">
      <alignment horizontal="left"/>
    </xf>
    <xf numFmtId="0" fontId="3" fillId="0" borderId="0" xfId="4" applyFont="1" applyAlignment="1" applyProtection="1">
      <alignment horizontal="center"/>
      <protection locked="0"/>
    </xf>
    <xf numFmtId="9" fontId="3" fillId="0" borderId="0" xfId="6" applyFont="1" applyFill="1" applyAlignment="1">
      <alignment horizontal="center"/>
    </xf>
    <xf numFmtId="1" fontId="3" fillId="0" borderId="0" xfId="5" applyNumberFormat="1" applyFont="1" applyAlignment="1">
      <alignment horizontal="right"/>
    </xf>
    <xf numFmtId="165" fontId="3" fillId="0" borderId="0" xfId="4" applyNumberFormat="1" applyFont="1" applyAlignment="1" applyProtection="1">
      <alignment horizontal="center"/>
      <protection locked="0"/>
    </xf>
    <xf numFmtId="9" fontId="3" fillId="0" borderId="0" xfId="2" applyFont="1" applyFill="1" applyAlignment="1">
      <alignment horizontal="center"/>
    </xf>
    <xf numFmtId="1" fontId="3" fillId="0" borderId="0" xfId="1" applyNumberFormat="1" applyFont="1" applyFill="1" applyAlignment="1">
      <alignment horizontal="right"/>
    </xf>
    <xf numFmtId="166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4" applyFont="1" applyAlignment="1">
      <alignment horizontal="center"/>
    </xf>
    <xf numFmtId="14" fontId="8" fillId="0" borderId="0" xfId="0" applyNumberFormat="1" applyFont="1" applyProtection="1">
      <protection locked="0"/>
    </xf>
    <xf numFmtId="0" fontId="3" fillId="0" borderId="0" xfId="4" applyFont="1" applyFill="1" applyAlignment="1" applyProtection="1">
      <alignment horizontal="center"/>
      <protection locked="0"/>
    </xf>
    <xf numFmtId="0" fontId="3" fillId="3" borderId="1" xfId="4" applyFont="1" applyFill="1" applyBorder="1" applyAlignment="1">
      <alignment horizontal="center"/>
    </xf>
    <xf numFmtId="0" fontId="3" fillId="0" borderId="1" xfId="4" applyFont="1" applyBorder="1" applyAlignment="1">
      <alignment horizontal="center"/>
    </xf>
  </cellXfs>
  <cellStyles count="7">
    <cellStyle name="Millares" xfId="1" builtinId="3"/>
    <cellStyle name="Millares 2" xfId="5" xr:uid="{AEE18078-565B-4214-836C-670FE379F738}"/>
    <cellStyle name="Neutral" xfId="3" builtinId="28"/>
    <cellStyle name="Normal" xfId="0" builtinId="0"/>
    <cellStyle name="Normal 2" xfId="4" xr:uid="{A9A15E12-0C36-4920-A0B8-7D440C938E68}"/>
    <cellStyle name="Porcentaje" xfId="2" builtinId="5"/>
    <cellStyle name="Porcentaje 2" xfId="6" xr:uid="{ECDE63C3-E107-42CF-BCE0-FADDA9162CBA}"/>
  </cellStyles>
  <dxfs count="4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66" formatCode="_-* #,##0_-;\-* #,##0_-;_-* &quot;-&quot;??_-;_-@_-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family val="2"/>
        <scheme val="none"/>
      </font>
      <numFmt numFmtId="166" formatCode="_-* #,##0_-;\-* #,##0_-;_-* &quot;-&quot;??_-;_-@_-"/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65" formatCode="0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" formatCode="0"/>
      <fill>
        <patternFill patternType="none">
          <bgColor auto="1"/>
        </patternFill>
      </fill>
      <alignment horizontal="righ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3" formatCode="0%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auto="1"/>
        <name val="Arial Narrow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0"/>
        <name val="Arial Narrow"/>
        <scheme val="none"/>
      </font>
      <numFmt numFmtId="165" formatCode="000"/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Arial Narrow"/>
        <scheme val="none"/>
      </font>
      <numFmt numFmtId="165" formatCode="00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 Narrow"/>
        <scheme val="none"/>
      </font>
      <numFmt numFmtId="165" formatCode="00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rgb="FFCCFFCC"/>
        </patternFill>
      </fill>
    </dxf>
    <dxf>
      <fill>
        <patternFill>
          <bgColor rgb="FFFFFFCC"/>
        </patternFill>
      </fill>
    </dxf>
    <dxf>
      <fill>
        <patternFill>
          <bgColor rgb="FFFFCC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F7DCE80-5450-49EC-B958-89FCA05708AC}" name="CTOS04" displayName="CTOS04" ref="A3:U184" totalsRowCount="1" headerRowDxfId="44" dataDxfId="43" totalsRowDxfId="42">
  <autoFilter ref="A3:U183" xr:uid="{00000000-0009-0000-0100-000001000000}"/>
  <tableColumns count="21">
    <tableColumn id="199" xr3:uid="{1EE6B6AD-8E5B-4E2A-97BB-CAEB60AED3D0}" name="No. CTO" totalsRowFunction="count" dataDxfId="41" totalsRowDxfId="20"/>
    <tableColumn id="1" xr3:uid="{9AE93137-A46B-49A0-8955-CDE70FAEED74}" name="Contratista" totalsRowLabel="Total Documentos Cargados" dataDxfId="40" totalsRowDxfId="19"/>
    <tableColumn id="2" xr3:uid="{464AFFC9-D3F8-4F59-BE3A-92A24DD3C82D}" name="AS" totalsRowFunction="countNums" dataDxfId="39" totalsRowDxfId="18"/>
    <tableColumn id="8" xr3:uid="{5D0EC44D-1A91-4A7D-AD47-93E5209C8DAF}" name="CNEP" totalsRowFunction="countNums" dataDxfId="38" totalsRowDxfId="17"/>
    <tableColumn id="16" xr3:uid="{42336C1A-309B-42A9-9964-EE6F9A5E4FEB}" name="CI" totalsRowFunction="countNums" dataDxfId="37" totalsRowDxfId="16"/>
    <tableColumn id="5" xr3:uid="{0C547058-3773-47D4-99B4-E3593552E8D4}" name="CDP" totalsRowFunction="countNums" dataDxfId="36" totalsRowDxfId="15"/>
    <tableColumn id="6" xr3:uid="{3E6990C6-D665-4B98-B453-6497C94D18A1}" name="EP" totalsRowFunction="countNums" dataDxfId="35" totalsRowDxfId="14"/>
    <tableColumn id="12" xr3:uid="{389E8C5B-35DA-45C2-B419-ED9CF3693B8D}" name="P" totalsRowFunction="countNums" dataDxfId="34" totalsRowDxfId="13"/>
    <tableColumn id="7" xr3:uid="{A5AA1B5A-FF97-4392-9147-62E9990A3BA2}" name="DAERC" totalsRowFunction="countNums" dataDxfId="33" totalsRowDxfId="12"/>
    <tableColumn id="4" xr3:uid="{0E8C0D23-39A5-46F3-BE41-446F57EEB7C8}" name="RP" totalsRowFunction="countNums" dataDxfId="32" totalsRowDxfId="11"/>
    <tableColumn id="10" xr3:uid="{0EAF84D6-0805-4BA6-A547-EDD733A2DBF7}" name="CTO" totalsRowFunction="countNums" dataDxfId="31" totalsRowDxfId="10"/>
    <tableColumn id="11" xr3:uid="{E48508F7-0B58-4202-9F44-30D975C343F3}" name="AI" totalsRowFunction="countNums" dataDxfId="30" totalsRowDxfId="9"/>
    <tableColumn id="14" xr3:uid="{4F1FFA20-A6B2-4E26-9B44-5B07EC241743}" name="DS" totalsRowFunction="countNums" dataDxfId="29" totalsRowDxfId="8"/>
    <tableColumn id="3" xr3:uid="{7A019B9D-828C-491E-82CE-670E20AE21AD}" name="PR" totalsRowFunction="countNums" dataDxfId="28" totalsRowDxfId="7"/>
    <tableColumn id="17" xr3:uid="{F53FAFA1-F200-4185-994A-81AEC3C798C0}" name="CC" totalsRowFunction="countNums" dataDxfId="27" totalsRowDxfId="6"/>
    <tableColumn id="18" xr3:uid="{FD28D262-ADA6-4A99-998F-84865364CF8A}" name="IC" totalsRowFunction="countNums" dataDxfId="26" totalsRowDxfId="5"/>
    <tableColumn id="19" xr3:uid="{71B3796D-5EC0-4A9A-910D-C67CE56CE535}" name="IS" totalsRowFunction="countNums" dataDxfId="25" totalsRowDxfId="4"/>
    <tableColumn id="23" xr3:uid="{4CAC3E82-B3BD-4ADB-93E5-BE738CB2F383}" name="AT" totalsRowFunction="countNums" dataDxfId="24" totalsRowDxfId="3"/>
    <tableColumn id="200" xr3:uid="{DE6E4599-C2BD-46A5-9A38-38955D236684}" name="TOTAL" totalsRowFunction="sum" dataDxfId="23" totalsRowDxfId="2" dataCellStyle="Porcentaje">
      <calculatedColumnFormula>COUNTA(CTOS04[[#This Row],[AS]:[AT]])/16</calculatedColumnFormula>
    </tableColumn>
    <tableColumn id="201" xr3:uid="{EE1AEC60-1227-4468-813D-37B673EF7688}" name="FALTANTES" totalsRowFunction="sum" dataDxfId="22" totalsRowDxfId="1" dataCellStyle="Millares">
      <calculatedColumnFormula>SUMIF(CTOS04[[#This Row],[AS]:[AT]],"=1",CTOS04[[#This Row],[AS]:[AT]])</calculatedColumnFormula>
    </tableColumn>
    <tableColumn id="13" xr3:uid="{318C8693-3F2A-4A5D-959F-FFD3D4626D6E}" name="Observaciones" dataDxfId="2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7F7BA-D245-4C63-86D9-CB8CE7A39B16}">
  <dimension ref="A1:W184"/>
  <sheetViews>
    <sheetView tabSelected="1" topLeftCell="A105" zoomScaleNormal="100" workbookViewId="0">
      <selection activeCell="U118" sqref="U118"/>
    </sheetView>
  </sheetViews>
  <sheetFormatPr baseColWidth="10" defaultColWidth="11.42578125" defaultRowHeight="12.75"/>
  <cols>
    <col min="1" max="1" width="13.5703125" style="1" bestFit="1" customWidth="1"/>
    <col min="2" max="2" width="38.28515625" style="2" bestFit="1" customWidth="1"/>
    <col min="3" max="7" width="9.42578125" style="29" customWidth="1"/>
    <col min="8" max="8" width="6.28515625" style="29" customWidth="1"/>
    <col min="9" max="9" width="10.42578125" style="29" customWidth="1"/>
    <col min="10" max="13" width="9.42578125" style="29" customWidth="1"/>
    <col min="14" max="14" width="9.42578125" style="1" customWidth="1"/>
    <col min="15" max="18" width="9.42578125" style="29" customWidth="1"/>
    <col min="19" max="19" width="10.42578125" style="1" bestFit="1" customWidth="1"/>
    <col min="20" max="20" width="15.7109375" style="1" bestFit="1" customWidth="1"/>
    <col min="21" max="21" width="28.28515625" style="1" customWidth="1"/>
    <col min="22" max="16384" width="11.42578125" style="1"/>
  </cols>
  <sheetData>
    <row r="1" spans="1:23">
      <c r="C1" s="32" t="s">
        <v>0</v>
      </c>
      <c r="D1" s="32"/>
      <c r="E1" s="32"/>
      <c r="F1" s="32"/>
      <c r="G1" s="32"/>
      <c r="H1" s="32"/>
      <c r="I1" s="32"/>
      <c r="J1" s="32"/>
      <c r="K1" s="33" t="s">
        <v>1</v>
      </c>
      <c r="L1" s="33"/>
      <c r="M1" s="33"/>
      <c r="N1" s="33" t="s">
        <v>2</v>
      </c>
      <c r="O1" s="33"/>
      <c r="P1" s="33"/>
      <c r="Q1" s="33"/>
      <c r="R1" s="1"/>
    </row>
    <row r="2" spans="1:23" ht="15.75" customHeight="1" thickBot="1">
      <c r="A2" s="3"/>
      <c r="B2" s="4" t="s">
        <v>3</v>
      </c>
      <c r="C2" s="5" t="s">
        <v>4</v>
      </c>
      <c r="D2" s="6" t="s">
        <v>5</v>
      </c>
      <c r="E2" s="6" t="s">
        <v>6</v>
      </c>
      <c r="F2" s="5" t="s">
        <v>7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P2" s="5" t="s">
        <v>401</v>
      </c>
      <c r="Q2" s="5" t="s">
        <v>17</v>
      </c>
      <c r="R2" s="5" t="s">
        <v>18</v>
      </c>
    </row>
    <row r="3" spans="1:23" s="15" customFormat="1" ht="13.5" thickBot="1">
      <c r="A3" s="7" t="s">
        <v>19</v>
      </c>
      <c r="B3" s="8" t="s">
        <v>20</v>
      </c>
      <c r="C3" s="9" t="s">
        <v>21</v>
      </c>
      <c r="D3" s="10" t="s">
        <v>22</v>
      </c>
      <c r="E3" s="10" t="s">
        <v>23</v>
      </c>
      <c r="F3" s="11" t="s">
        <v>24</v>
      </c>
      <c r="G3" s="11" t="s">
        <v>25</v>
      </c>
      <c r="H3" s="10" t="s">
        <v>26</v>
      </c>
      <c r="I3" s="11" t="s">
        <v>27</v>
      </c>
      <c r="J3" s="12" t="s">
        <v>28</v>
      </c>
      <c r="K3" s="9" t="s">
        <v>29</v>
      </c>
      <c r="L3" s="11" t="s">
        <v>30</v>
      </c>
      <c r="M3" s="11" t="s">
        <v>31</v>
      </c>
      <c r="N3" s="11" t="s">
        <v>32</v>
      </c>
      <c r="O3" s="13" t="s">
        <v>33</v>
      </c>
      <c r="P3" s="11" t="s">
        <v>34</v>
      </c>
      <c r="Q3" s="12" t="s">
        <v>35</v>
      </c>
      <c r="R3" s="14" t="s">
        <v>36</v>
      </c>
      <c r="S3" s="15" t="s">
        <v>37</v>
      </c>
      <c r="T3" s="16" t="s">
        <v>38</v>
      </c>
      <c r="U3" s="8" t="s">
        <v>39</v>
      </c>
      <c r="W3" s="17"/>
    </row>
    <row r="4" spans="1:23">
      <c r="A4" s="18" t="s">
        <v>40</v>
      </c>
      <c r="B4" s="19" t="s">
        <v>41</v>
      </c>
      <c r="C4" s="20">
        <v>3</v>
      </c>
      <c r="D4" s="20">
        <v>3</v>
      </c>
      <c r="E4" s="20">
        <v>3</v>
      </c>
      <c r="F4" s="20">
        <v>3</v>
      </c>
      <c r="G4" s="20">
        <v>3</v>
      </c>
      <c r="H4" s="20">
        <v>0</v>
      </c>
      <c r="I4" s="20">
        <v>3</v>
      </c>
      <c r="J4" s="20">
        <v>3</v>
      </c>
      <c r="K4" s="20">
        <v>1</v>
      </c>
      <c r="L4" s="20">
        <v>1</v>
      </c>
      <c r="M4" s="20">
        <v>1</v>
      </c>
      <c r="N4" s="20">
        <v>1</v>
      </c>
      <c r="O4" s="20">
        <v>1</v>
      </c>
      <c r="P4" s="20">
        <v>1</v>
      </c>
      <c r="Q4" s="20">
        <v>1</v>
      </c>
      <c r="R4" s="20">
        <v>1</v>
      </c>
      <c r="S4" s="21">
        <f>COUNTA(CTOS04[[#This Row],[AS]:[AT]])/16</f>
        <v>1</v>
      </c>
      <c r="T4" s="22">
        <f>SUMIF(CTOS04[[#This Row],[AS]:[AT]],"=1",CTOS04[[#This Row],[AS]:[AT]])</f>
        <v>8</v>
      </c>
      <c r="U4" s="23" t="s">
        <v>402</v>
      </c>
    </row>
    <row r="5" spans="1:23">
      <c r="A5" s="18" t="s">
        <v>42</v>
      </c>
      <c r="B5" s="19" t="s">
        <v>43</v>
      </c>
      <c r="C5" s="20">
        <v>3</v>
      </c>
      <c r="D5" s="20">
        <v>3</v>
      </c>
      <c r="E5" s="20">
        <v>3</v>
      </c>
      <c r="F5" s="20">
        <v>3</v>
      </c>
      <c r="G5" s="20">
        <v>3</v>
      </c>
      <c r="H5" s="20">
        <v>0</v>
      </c>
      <c r="I5" s="20">
        <v>3</v>
      </c>
      <c r="J5" s="20">
        <v>3</v>
      </c>
      <c r="K5" s="20">
        <v>1</v>
      </c>
      <c r="L5" s="20">
        <v>1</v>
      </c>
      <c r="M5" s="20">
        <v>1</v>
      </c>
      <c r="N5" s="20">
        <v>1</v>
      </c>
      <c r="O5" s="20">
        <v>1</v>
      </c>
      <c r="P5" s="20">
        <v>1</v>
      </c>
      <c r="Q5" s="20">
        <v>1</v>
      </c>
      <c r="R5" s="20">
        <v>1</v>
      </c>
      <c r="S5" s="21">
        <f>COUNTA(CTOS04[[#This Row],[AS]:[AT]])/16</f>
        <v>1</v>
      </c>
      <c r="T5" s="22">
        <f>SUMIF(CTOS04[[#This Row],[AS]:[AT]],"=1",CTOS04[[#This Row],[AS]:[AT]])</f>
        <v>8</v>
      </c>
      <c r="U5" s="23" t="s">
        <v>403</v>
      </c>
    </row>
    <row r="6" spans="1:23">
      <c r="A6" s="18" t="s">
        <v>44</v>
      </c>
      <c r="B6" s="19" t="s">
        <v>45</v>
      </c>
      <c r="C6" s="20">
        <v>3</v>
      </c>
      <c r="D6" s="20">
        <v>3</v>
      </c>
      <c r="E6" s="20">
        <v>3</v>
      </c>
      <c r="F6" s="20">
        <v>3</v>
      </c>
      <c r="G6" s="20">
        <v>3</v>
      </c>
      <c r="H6" s="20">
        <v>0</v>
      </c>
      <c r="I6" s="20">
        <v>3</v>
      </c>
      <c r="J6" s="20">
        <v>3</v>
      </c>
      <c r="K6" s="20">
        <v>1</v>
      </c>
      <c r="L6" s="20">
        <v>1</v>
      </c>
      <c r="M6" s="20">
        <v>1</v>
      </c>
      <c r="N6" s="20">
        <v>1</v>
      </c>
      <c r="O6" s="20">
        <v>1</v>
      </c>
      <c r="P6" s="20">
        <v>1</v>
      </c>
      <c r="Q6" s="20">
        <v>1</v>
      </c>
      <c r="R6" s="20">
        <v>1</v>
      </c>
      <c r="S6" s="21">
        <f>COUNTA(CTOS04[[#This Row],[AS]:[AT]])/16</f>
        <v>1</v>
      </c>
      <c r="T6" s="22">
        <f>SUMIF(CTOS04[[#This Row],[AS]:[AT]],"=1",CTOS04[[#This Row],[AS]:[AT]])</f>
        <v>8</v>
      </c>
      <c r="U6" s="23" t="s">
        <v>404</v>
      </c>
    </row>
    <row r="7" spans="1:23">
      <c r="A7" s="18" t="s">
        <v>46</v>
      </c>
      <c r="B7" s="19" t="s">
        <v>47</v>
      </c>
      <c r="C7" s="20">
        <v>3</v>
      </c>
      <c r="D7" s="20">
        <v>3</v>
      </c>
      <c r="E7" s="20">
        <v>3</v>
      </c>
      <c r="F7" s="20">
        <v>3</v>
      </c>
      <c r="G7" s="20">
        <v>3</v>
      </c>
      <c r="H7" s="20">
        <v>0</v>
      </c>
      <c r="I7" s="20">
        <v>3</v>
      </c>
      <c r="J7" s="20">
        <v>3</v>
      </c>
      <c r="K7" s="20">
        <v>1</v>
      </c>
      <c r="L7" s="20">
        <v>1</v>
      </c>
      <c r="M7" s="20">
        <v>1</v>
      </c>
      <c r="N7" s="20">
        <v>1</v>
      </c>
      <c r="O7" s="20">
        <v>1</v>
      </c>
      <c r="P7" s="20">
        <v>1</v>
      </c>
      <c r="Q7" s="20">
        <v>1</v>
      </c>
      <c r="R7" s="20">
        <v>1</v>
      </c>
      <c r="S7" s="21">
        <f>COUNTA(CTOS04[[#This Row],[AS]:[AT]])/16</f>
        <v>1</v>
      </c>
      <c r="T7" s="22">
        <f>SUMIF(CTOS04[[#This Row],[AS]:[AT]],"=1",CTOS04[[#This Row],[AS]:[AT]])</f>
        <v>8</v>
      </c>
      <c r="U7" s="23" t="s">
        <v>405</v>
      </c>
    </row>
    <row r="8" spans="1:23">
      <c r="A8" s="18" t="s">
        <v>48</v>
      </c>
      <c r="B8" s="19" t="s">
        <v>49</v>
      </c>
      <c r="C8" s="20">
        <v>3</v>
      </c>
      <c r="D8" s="20">
        <v>3</v>
      </c>
      <c r="E8" s="20">
        <v>3</v>
      </c>
      <c r="F8" s="20">
        <v>3</v>
      </c>
      <c r="G8" s="20">
        <v>3</v>
      </c>
      <c r="H8" s="20">
        <v>0</v>
      </c>
      <c r="I8" s="20">
        <v>3</v>
      </c>
      <c r="J8" s="20">
        <v>3</v>
      </c>
      <c r="K8" s="20">
        <v>1</v>
      </c>
      <c r="L8" s="20">
        <v>1</v>
      </c>
      <c r="M8" s="20">
        <v>1</v>
      </c>
      <c r="N8" s="20">
        <v>1</v>
      </c>
      <c r="O8" s="20">
        <v>1</v>
      </c>
      <c r="P8" s="20">
        <v>1</v>
      </c>
      <c r="Q8" s="20">
        <v>1</v>
      </c>
      <c r="R8" s="20">
        <v>1</v>
      </c>
      <c r="S8" s="21">
        <f>COUNTA(CTOS04[[#This Row],[AS]:[AT]])/16</f>
        <v>1</v>
      </c>
      <c r="T8" s="22">
        <f>SUMIF(CTOS04[[#This Row],[AS]:[AT]],"=1",CTOS04[[#This Row],[AS]:[AT]])</f>
        <v>8</v>
      </c>
      <c r="U8" s="23" t="s">
        <v>406</v>
      </c>
    </row>
    <row r="9" spans="1:23">
      <c r="A9" s="18" t="s">
        <v>50</v>
      </c>
      <c r="B9" s="19" t="s">
        <v>51</v>
      </c>
      <c r="C9" s="20">
        <v>3</v>
      </c>
      <c r="D9" s="20">
        <v>3</v>
      </c>
      <c r="E9" s="20">
        <v>3</v>
      </c>
      <c r="F9" s="20">
        <v>3</v>
      </c>
      <c r="G9" s="20">
        <v>3</v>
      </c>
      <c r="H9" s="20">
        <v>0</v>
      </c>
      <c r="I9" s="20">
        <v>3</v>
      </c>
      <c r="J9" s="20">
        <v>3</v>
      </c>
      <c r="K9" s="20">
        <v>1</v>
      </c>
      <c r="L9" s="20">
        <v>1</v>
      </c>
      <c r="M9" s="20">
        <v>1</v>
      </c>
      <c r="N9" s="20">
        <v>1</v>
      </c>
      <c r="O9" s="20">
        <v>1</v>
      </c>
      <c r="P9" s="20">
        <v>1</v>
      </c>
      <c r="Q9" s="20">
        <v>1</v>
      </c>
      <c r="R9" s="20">
        <v>1</v>
      </c>
      <c r="S9" s="21">
        <f>COUNTA(CTOS04[[#This Row],[AS]:[AT]])/16</f>
        <v>1</v>
      </c>
      <c r="T9" s="22">
        <f>SUMIF(CTOS04[[#This Row],[AS]:[AT]],"=1",CTOS04[[#This Row],[AS]:[AT]])</f>
        <v>8</v>
      </c>
      <c r="U9" s="23" t="s">
        <v>407</v>
      </c>
    </row>
    <row r="10" spans="1:23">
      <c r="A10" s="18" t="s">
        <v>52</v>
      </c>
      <c r="B10" s="19" t="s">
        <v>53</v>
      </c>
      <c r="C10" s="20">
        <v>3</v>
      </c>
      <c r="D10" s="20">
        <v>3</v>
      </c>
      <c r="E10" s="20">
        <v>3</v>
      </c>
      <c r="F10" s="20">
        <v>3</v>
      </c>
      <c r="G10" s="20">
        <v>3</v>
      </c>
      <c r="H10" s="20">
        <v>0</v>
      </c>
      <c r="I10" s="20">
        <v>3</v>
      </c>
      <c r="J10" s="20">
        <v>3</v>
      </c>
      <c r="K10" s="20">
        <v>1</v>
      </c>
      <c r="L10" s="20">
        <v>1</v>
      </c>
      <c r="M10" s="20">
        <v>1</v>
      </c>
      <c r="N10" s="20">
        <v>1</v>
      </c>
      <c r="O10" s="20">
        <v>1</v>
      </c>
      <c r="P10" s="20">
        <v>1</v>
      </c>
      <c r="Q10" s="20">
        <v>1</v>
      </c>
      <c r="R10" s="20">
        <v>1</v>
      </c>
      <c r="S10" s="21">
        <f>COUNTA(CTOS04[[#This Row],[AS]:[AT]])/16</f>
        <v>1</v>
      </c>
      <c r="T10" s="22">
        <f>SUMIF(CTOS04[[#This Row],[AS]:[AT]],"=1",CTOS04[[#This Row],[AS]:[AT]])</f>
        <v>8</v>
      </c>
      <c r="U10" s="23" t="s">
        <v>404</v>
      </c>
    </row>
    <row r="11" spans="1:23">
      <c r="A11" s="18" t="s">
        <v>54</v>
      </c>
      <c r="B11" s="19" t="s">
        <v>55</v>
      </c>
      <c r="C11" s="20">
        <v>3</v>
      </c>
      <c r="D11" s="20">
        <v>3</v>
      </c>
      <c r="E11" s="20">
        <v>3</v>
      </c>
      <c r="F11" s="20">
        <v>3</v>
      </c>
      <c r="G11" s="20">
        <v>3</v>
      </c>
      <c r="H11" s="20">
        <v>0</v>
      </c>
      <c r="I11" s="20">
        <v>3</v>
      </c>
      <c r="J11" s="20">
        <v>3</v>
      </c>
      <c r="K11" s="20">
        <v>1</v>
      </c>
      <c r="L11" s="20">
        <v>1</v>
      </c>
      <c r="M11" s="20">
        <v>1</v>
      </c>
      <c r="N11" s="20">
        <v>1</v>
      </c>
      <c r="O11" s="20">
        <v>1</v>
      </c>
      <c r="P11" s="20">
        <v>1</v>
      </c>
      <c r="Q11" s="20">
        <v>1</v>
      </c>
      <c r="R11" s="20">
        <v>1</v>
      </c>
      <c r="S11" s="21">
        <f>COUNTA(CTOS04[[#This Row],[AS]:[AT]])/16</f>
        <v>1</v>
      </c>
      <c r="T11" s="22">
        <f>SUMIF(CTOS04[[#This Row],[AS]:[AT]],"=1",CTOS04[[#This Row],[AS]:[AT]])</f>
        <v>8</v>
      </c>
      <c r="U11" s="23" t="s">
        <v>408</v>
      </c>
    </row>
    <row r="12" spans="1:23">
      <c r="A12" s="18" t="s">
        <v>56</v>
      </c>
      <c r="B12" s="19" t="s">
        <v>57</v>
      </c>
      <c r="C12" s="20">
        <v>3</v>
      </c>
      <c r="D12" s="20">
        <v>3</v>
      </c>
      <c r="E12" s="20">
        <v>3</v>
      </c>
      <c r="F12" s="20">
        <v>3</v>
      </c>
      <c r="G12" s="20">
        <v>3</v>
      </c>
      <c r="H12" s="20">
        <v>0</v>
      </c>
      <c r="I12" s="20">
        <v>3</v>
      </c>
      <c r="J12" s="20">
        <v>3</v>
      </c>
      <c r="K12" s="20">
        <v>1</v>
      </c>
      <c r="L12" s="20">
        <v>1</v>
      </c>
      <c r="M12" s="20">
        <v>1</v>
      </c>
      <c r="N12" s="20">
        <v>1</v>
      </c>
      <c r="O12" s="20">
        <v>1</v>
      </c>
      <c r="P12" s="20">
        <v>1</v>
      </c>
      <c r="Q12" s="20">
        <v>1</v>
      </c>
      <c r="R12" s="20">
        <v>1</v>
      </c>
      <c r="S12" s="21">
        <f>COUNTA(CTOS04[[#This Row],[AS]:[AT]])/16</f>
        <v>1</v>
      </c>
      <c r="T12" s="22">
        <f>SUMIF(CTOS04[[#This Row],[AS]:[AT]],"=1",CTOS04[[#This Row],[AS]:[AT]])</f>
        <v>8</v>
      </c>
      <c r="U12" s="23" t="s">
        <v>406</v>
      </c>
    </row>
    <row r="13" spans="1:23">
      <c r="A13" s="18" t="s">
        <v>58</v>
      </c>
      <c r="B13" s="19" t="s">
        <v>59</v>
      </c>
      <c r="C13" s="20">
        <v>3</v>
      </c>
      <c r="D13" s="20">
        <v>3</v>
      </c>
      <c r="E13" s="20">
        <v>3</v>
      </c>
      <c r="F13" s="20">
        <v>3</v>
      </c>
      <c r="G13" s="20">
        <v>3</v>
      </c>
      <c r="H13" s="20">
        <v>0</v>
      </c>
      <c r="I13" s="20">
        <v>3</v>
      </c>
      <c r="J13" s="20">
        <v>3</v>
      </c>
      <c r="K13" s="20">
        <v>1</v>
      </c>
      <c r="L13" s="20">
        <v>1</v>
      </c>
      <c r="M13" s="20">
        <v>1</v>
      </c>
      <c r="N13" s="20">
        <v>1</v>
      </c>
      <c r="O13" s="20">
        <v>1</v>
      </c>
      <c r="P13" s="20">
        <v>1</v>
      </c>
      <c r="Q13" s="20">
        <v>1</v>
      </c>
      <c r="R13" s="20">
        <v>1</v>
      </c>
      <c r="S13" s="21">
        <f>COUNTA(CTOS04[[#This Row],[AS]:[AT]])/16</f>
        <v>1</v>
      </c>
      <c r="T13" s="22">
        <f>SUMIF(CTOS04[[#This Row],[AS]:[AT]],"=1",CTOS04[[#This Row],[AS]:[AT]])</f>
        <v>8</v>
      </c>
      <c r="U13" s="23" t="s">
        <v>406</v>
      </c>
    </row>
    <row r="14" spans="1:23">
      <c r="A14" s="18" t="s">
        <v>60</v>
      </c>
      <c r="B14" s="19" t="s">
        <v>61</v>
      </c>
      <c r="C14" s="20">
        <v>3</v>
      </c>
      <c r="D14" s="20">
        <v>3</v>
      </c>
      <c r="E14" s="20">
        <v>3</v>
      </c>
      <c r="F14" s="20">
        <v>3</v>
      </c>
      <c r="G14" s="20">
        <v>3</v>
      </c>
      <c r="H14" s="20">
        <v>0</v>
      </c>
      <c r="I14" s="20">
        <v>3</v>
      </c>
      <c r="J14" s="20">
        <v>3</v>
      </c>
      <c r="K14" s="20">
        <v>1</v>
      </c>
      <c r="L14" s="20">
        <v>1</v>
      </c>
      <c r="M14" s="20">
        <v>1</v>
      </c>
      <c r="N14" s="20">
        <v>1</v>
      </c>
      <c r="O14" s="20">
        <v>1</v>
      </c>
      <c r="P14" s="20">
        <v>1</v>
      </c>
      <c r="Q14" s="20">
        <v>1</v>
      </c>
      <c r="R14" s="20">
        <v>1</v>
      </c>
      <c r="S14" s="21">
        <f>COUNTA(CTOS04[[#This Row],[AS]:[AT]])/16</f>
        <v>1</v>
      </c>
      <c r="T14" s="22">
        <f>SUMIF(CTOS04[[#This Row],[AS]:[AT]],"=1",CTOS04[[#This Row],[AS]:[AT]])</f>
        <v>8</v>
      </c>
      <c r="U14" s="23" t="s">
        <v>409</v>
      </c>
    </row>
    <row r="15" spans="1:23">
      <c r="A15" s="18" t="s">
        <v>62</v>
      </c>
      <c r="B15" s="19" t="s">
        <v>63</v>
      </c>
      <c r="C15" s="20">
        <v>3</v>
      </c>
      <c r="D15" s="20">
        <v>3</v>
      </c>
      <c r="E15" s="20">
        <v>3</v>
      </c>
      <c r="F15" s="20">
        <v>3</v>
      </c>
      <c r="G15" s="20">
        <v>3</v>
      </c>
      <c r="H15" s="20">
        <v>0</v>
      </c>
      <c r="I15" s="20">
        <v>3</v>
      </c>
      <c r="J15" s="20">
        <v>3</v>
      </c>
      <c r="K15" s="20">
        <v>1</v>
      </c>
      <c r="L15" s="20">
        <v>1</v>
      </c>
      <c r="M15" s="20">
        <v>1</v>
      </c>
      <c r="N15" s="20">
        <v>1</v>
      </c>
      <c r="O15" s="20">
        <v>1</v>
      </c>
      <c r="P15" s="20">
        <v>1</v>
      </c>
      <c r="Q15" s="20">
        <v>1</v>
      </c>
      <c r="R15" s="20">
        <v>1</v>
      </c>
      <c r="S15" s="21">
        <f>COUNTA(CTOS04[[#This Row],[AS]:[AT]])/16</f>
        <v>1</v>
      </c>
      <c r="T15" s="22">
        <f>SUMIF(CTOS04[[#This Row],[AS]:[AT]],"=1",CTOS04[[#This Row],[AS]:[AT]])</f>
        <v>8</v>
      </c>
      <c r="U15" s="23" t="s">
        <v>410</v>
      </c>
    </row>
    <row r="16" spans="1:23">
      <c r="A16" s="18" t="s">
        <v>64</v>
      </c>
      <c r="B16" s="19" t="s">
        <v>65</v>
      </c>
      <c r="C16" s="20">
        <v>3</v>
      </c>
      <c r="D16" s="20">
        <v>3</v>
      </c>
      <c r="E16" s="20">
        <v>3</v>
      </c>
      <c r="F16" s="20">
        <v>3</v>
      </c>
      <c r="G16" s="20">
        <v>3</v>
      </c>
      <c r="H16" s="20">
        <v>0</v>
      </c>
      <c r="I16" s="20">
        <v>3</v>
      </c>
      <c r="J16" s="20">
        <v>3</v>
      </c>
      <c r="K16" s="20">
        <v>1</v>
      </c>
      <c r="L16" s="20">
        <v>1</v>
      </c>
      <c r="M16" s="20">
        <v>1</v>
      </c>
      <c r="N16" s="20">
        <v>1</v>
      </c>
      <c r="O16" s="20">
        <v>1</v>
      </c>
      <c r="P16" s="20">
        <v>1</v>
      </c>
      <c r="Q16" s="20">
        <v>1</v>
      </c>
      <c r="R16" s="20">
        <v>1</v>
      </c>
      <c r="S16" s="21">
        <f>COUNTA(CTOS04[[#This Row],[AS]:[AT]])/16</f>
        <v>1</v>
      </c>
      <c r="T16" s="22">
        <f>SUMIF(CTOS04[[#This Row],[AS]:[AT]],"=1",CTOS04[[#This Row],[AS]:[AT]])</f>
        <v>8</v>
      </c>
      <c r="U16" s="30" t="s">
        <v>411</v>
      </c>
    </row>
    <row r="17" spans="1:21">
      <c r="A17" s="18" t="s">
        <v>66</v>
      </c>
      <c r="B17" s="19" t="s">
        <v>67</v>
      </c>
      <c r="C17" s="20">
        <v>3</v>
      </c>
      <c r="D17" s="20">
        <v>3</v>
      </c>
      <c r="E17" s="20">
        <v>3</v>
      </c>
      <c r="F17" s="20">
        <v>3</v>
      </c>
      <c r="G17" s="20">
        <v>3</v>
      </c>
      <c r="H17" s="20">
        <v>0</v>
      </c>
      <c r="I17" s="20">
        <v>3</v>
      </c>
      <c r="J17" s="20">
        <v>3</v>
      </c>
      <c r="K17" s="20">
        <v>1</v>
      </c>
      <c r="L17" s="20">
        <v>1</v>
      </c>
      <c r="M17" s="20">
        <v>1</v>
      </c>
      <c r="N17" s="20">
        <v>1</v>
      </c>
      <c r="O17" s="20">
        <v>1</v>
      </c>
      <c r="P17" s="20">
        <v>1</v>
      </c>
      <c r="Q17" s="20">
        <v>1</v>
      </c>
      <c r="R17" s="20">
        <v>1</v>
      </c>
      <c r="S17" s="21">
        <f>COUNTA(CTOS04[[#This Row],[AS]:[AT]])/16</f>
        <v>1</v>
      </c>
      <c r="T17" s="22">
        <f>SUMIF(CTOS04[[#This Row],[AS]:[AT]],"=1",CTOS04[[#This Row],[AS]:[AT]])</f>
        <v>8</v>
      </c>
      <c r="U17" s="30" t="s">
        <v>412</v>
      </c>
    </row>
    <row r="18" spans="1:21">
      <c r="A18" s="18" t="s">
        <v>68</v>
      </c>
      <c r="B18" s="19" t="s">
        <v>69</v>
      </c>
      <c r="C18" s="20">
        <v>3</v>
      </c>
      <c r="D18" s="20">
        <v>3</v>
      </c>
      <c r="E18" s="20">
        <v>3</v>
      </c>
      <c r="F18" s="20">
        <v>3</v>
      </c>
      <c r="G18" s="20">
        <v>3</v>
      </c>
      <c r="H18" s="20">
        <v>0</v>
      </c>
      <c r="I18" s="20">
        <v>3</v>
      </c>
      <c r="J18" s="20">
        <v>3</v>
      </c>
      <c r="K18" s="20">
        <v>1</v>
      </c>
      <c r="L18" s="20">
        <v>1</v>
      </c>
      <c r="M18" s="20">
        <v>1</v>
      </c>
      <c r="N18" s="20">
        <v>1</v>
      </c>
      <c r="O18" s="20">
        <v>1</v>
      </c>
      <c r="P18" s="20">
        <v>1</v>
      </c>
      <c r="Q18" s="20">
        <v>1</v>
      </c>
      <c r="R18" s="20">
        <v>1</v>
      </c>
      <c r="S18" s="21">
        <f>COUNTA(CTOS04[[#This Row],[AS]:[AT]])/16</f>
        <v>1</v>
      </c>
      <c r="T18" s="22">
        <f>SUMIF(CTOS04[[#This Row],[AS]:[AT]],"=1",CTOS04[[#This Row],[AS]:[AT]])</f>
        <v>8</v>
      </c>
      <c r="U18" s="30" t="s">
        <v>413</v>
      </c>
    </row>
    <row r="19" spans="1:21">
      <c r="A19" s="18" t="s">
        <v>70</v>
      </c>
      <c r="B19" s="19" t="s">
        <v>71</v>
      </c>
      <c r="C19" s="20">
        <v>3</v>
      </c>
      <c r="D19" s="20">
        <v>3</v>
      </c>
      <c r="E19" s="20">
        <v>3</v>
      </c>
      <c r="F19" s="20">
        <v>3</v>
      </c>
      <c r="G19" s="20">
        <v>3</v>
      </c>
      <c r="H19" s="20">
        <v>0</v>
      </c>
      <c r="I19" s="20">
        <v>3</v>
      </c>
      <c r="J19" s="20">
        <v>3</v>
      </c>
      <c r="K19" s="20">
        <v>1</v>
      </c>
      <c r="L19" s="20">
        <v>1</v>
      </c>
      <c r="M19" s="20">
        <v>1</v>
      </c>
      <c r="N19" s="20">
        <v>1</v>
      </c>
      <c r="O19" s="20">
        <v>1</v>
      </c>
      <c r="P19" s="20">
        <v>1</v>
      </c>
      <c r="Q19" s="20">
        <v>1</v>
      </c>
      <c r="R19" s="20">
        <v>1</v>
      </c>
      <c r="S19" s="21">
        <f>COUNTA(CTOS04[[#This Row],[AS]:[AT]])/16</f>
        <v>1</v>
      </c>
      <c r="T19" s="22">
        <f>SUMIF(CTOS04[[#This Row],[AS]:[AT]],"=1",CTOS04[[#This Row],[AS]:[AT]])</f>
        <v>8</v>
      </c>
      <c r="U19" s="30" t="s">
        <v>410</v>
      </c>
    </row>
    <row r="20" spans="1:21">
      <c r="A20" s="18" t="s">
        <v>72</v>
      </c>
      <c r="B20" s="19" t="s">
        <v>73</v>
      </c>
      <c r="C20" s="20">
        <v>3</v>
      </c>
      <c r="D20" s="20">
        <v>3</v>
      </c>
      <c r="E20" s="20">
        <v>3</v>
      </c>
      <c r="F20" s="20">
        <v>3</v>
      </c>
      <c r="G20" s="20">
        <v>3</v>
      </c>
      <c r="H20" s="20">
        <v>0</v>
      </c>
      <c r="I20" s="20">
        <v>3</v>
      </c>
      <c r="J20" s="20">
        <v>3</v>
      </c>
      <c r="K20" s="20">
        <v>1</v>
      </c>
      <c r="L20" s="20">
        <v>1</v>
      </c>
      <c r="M20" s="20">
        <v>1</v>
      </c>
      <c r="N20" s="20">
        <v>1</v>
      </c>
      <c r="O20" s="20">
        <v>1</v>
      </c>
      <c r="P20" s="20">
        <v>1</v>
      </c>
      <c r="Q20" s="20">
        <v>1</v>
      </c>
      <c r="R20" s="20">
        <v>1</v>
      </c>
      <c r="S20" s="21">
        <f>COUNTA(CTOS04[[#This Row],[AS]:[AT]])/16</f>
        <v>1</v>
      </c>
      <c r="T20" s="22">
        <f>SUMIF(CTOS04[[#This Row],[AS]:[AT]],"=1",CTOS04[[#This Row],[AS]:[AT]])</f>
        <v>8</v>
      </c>
      <c r="U20" s="30" t="s">
        <v>406</v>
      </c>
    </row>
    <row r="21" spans="1:21">
      <c r="A21" s="18" t="s">
        <v>74</v>
      </c>
      <c r="B21" s="19" t="s">
        <v>75</v>
      </c>
      <c r="C21" s="20">
        <v>3</v>
      </c>
      <c r="D21" s="20">
        <v>3</v>
      </c>
      <c r="E21" s="20">
        <v>3</v>
      </c>
      <c r="F21" s="20">
        <v>3</v>
      </c>
      <c r="G21" s="20">
        <v>3</v>
      </c>
      <c r="H21" s="20">
        <v>0</v>
      </c>
      <c r="I21" s="20">
        <v>3</v>
      </c>
      <c r="J21" s="20">
        <v>3</v>
      </c>
      <c r="K21" s="20">
        <v>1</v>
      </c>
      <c r="L21" s="20">
        <v>1</v>
      </c>
      <c r="M21" s="20">
        <v>1</v>
      </c>
      <c r="N21" s="20">
        <v>1</v>
      </c>
      <c r="O21" s="20">
        <v>1</v>
      </c>
      <c r="P21" s="20">
        <v>1</v>
      </c>
      <c r="Q21" s="20">
        <v>1</v>
      </c>
      <c r="R21" s="20">
        <v>1</v>
      </c>
      <c r="S21" s="21">
        <f>COUNTA(CTOS04[[#This Row],[AS]:[AT]])/16</f>
        <v>1</v>
      </c>
      <c r="T21" s="22">
        <f>SUMIF(CTOS04[[#This Row],[AS]:[AT]],"=1",CTOS04[[#This Row],[AS]:[AT]])</f>
        <v>8</v>
      </c>
      <c r="U21" s="30" t="s">
        <v>414</v>
      </c>
    </row>
    <row r="22" spans="1:21">
      <c r="A22" s="18" t="s">
        <v>76</v>
      </c>
      <c r="B22" s="19" t="s">
        <v>77</v>
      </c>
      <c r="C22" s="20">
        <v>3</v>
      </c>
      <c r="D22" s="20">
        <v>3</v>
      </c>
      <c r="E22" s="20">
        <v>3</v>
      </c>
      <c r="F22" s="20">
        <v>3</v>
      </c>
      <c r="G22" s="20">
        <v>3</v>
      </c>
      <c r="H22" s="20">
        <v>0</v>
      </c>
      <c r="I22" s="20">
        <v>3</v>
      </c>
      <c r="J22" s="20">
        <v>3</v>
      </c>
      <c r="K22" s="20">
        <v>1</v>
      </c>
      <c r="L22" s="20">
        <v>1</v>
      </c>
      <c r="M22" s="20">
        <v>1</v>
      </c>
      <c r="N22" s="20">
        <v>1</v>
      </c>
      <c r="O22" s="20">
        <v>1</v>
      </c>
      <c r="P22" s="20">
        <v>1</v>
      </c>
      <c r="Q22" s="20">
        <v>1</v>
      </c>
      <c r="R22" s="20">
        <v>1</v>
      </c>
      <c r="S22" s="21">
        <f>COUNTA(CTOS04[[#This Row],[AS]:[AT]])/16</f>
        <v>1</v>
      </c>
      <c r="T22" s="22">
        <f>SUMIF(CTOS04[[#This Row],[AS]:[AT]],"=1",CTOS04[[#This Row],[AS]:[AT]])</f>
        <v>8</v>
      </c>
      <c r="U22" s="30" t="s">
        <v>404</v>
      </c>
    </row>
    <row r="23" spans="1:21">
      <c r="A23" s="18" t="s">
        <v>78</v>
      </c>
      <c r="B23" s="19" t="s">
        <v>79</v>
      </c>
      <c r="C23" s="20">
        <v>3</v>
      </c>
      <c r="D23" s="20">
        <v>3</v>
      </c>
      <c r="E23" s="20">
        <v>3</v>
      </c>
      <c r="F23" s="20">
        <v>3</v>
      </c>
      <c r="G23" s="20">
        <v>3</v>
      </c>
      <c r="H23" s="20">
        <v>0</v>
      </c>
      <c r="I23" s="20">
        <v>3</v>
      </c>
      <c r="J23" s="20">
        <v>3</v>
      </c>
      <c r="K23" s="20">
        <v>1</v>
      </c>
      <c r="L23" s="20">
        <v>1</v>
      </c>
      <c r="M23" s="20">
        <v>1</v>
      </c>
      <c r="N23" s="20">
        <v>1</v>
      </c>
      <c r="O23" s="20">
        <v>1</v>
      </c>
      <c r="P23" s="20">
        <v>1</v>
      </c>
      <c r="Q23" s="20">
        <v>1</v>
      </c>
      <c r="R23" s="20">
        <v>1</v>
      </c>
      <c r="S23" s="21">
        <f>COUNTA(CTOS04[[#This Row],[AS]:[AT]])/16</f>
        <v>1</v>
      </c>
      <c r="T23" s="22">
        <f>SUMIF(CTOS04[[#This Row],[AS]:[AT]],"=1",CTOS04[[#This Row],[AS]:[AT]])</f>
        <v>8</v>
      </c>
      <c r="U23" s="30" t="s">
        <v>415</v>
      </c>
    </row>
    <row r="24" spans="1:21">
      <c r="A24" s="18" t="s">
        <v>80</v>
      </c>
      <c r="B24" s="19" t="s">
        <v>81</v>
      </c>
      <c r="C24" s="20">
        <v>3</v>
      </c>
      <c r="D24" s="20">
        <v>3</v>
      </c>
      <c r="E24" s="20">
        <v>3</v>
      </c>
      <c r="F24" s="20">
        <v>3</v>
      </c>
      <c r="G24" s="20">
        <v>3</v>
      </c>
      <c r="H24" s="20">
        <v>0</v>
      </c>
      <c r="I24" s="20">
        <v>3</v>
      </c>
      <c r="J24" s="20">
        <v>3</v>
      </c>
      <c r="K24" s="20">
        <v>1</v>
      </c>
      <c r="L24" s="20">
        <v>1</v>
      </c>
      <c r="M24" s="20">
        <v>1</v>
      </c>
      <c r="N24" s="20">
        <v>1</v>
      </c>
      <c r="O24" s="20">
        <v>1</v>
      </c>
      <c r="P24" s="20">
        <v>1</v>
      </c>
      <c r="Q24" s="20">
        <v>1</v>
      </c>
      <c r="R24" s="20">
        <v>1</v>
      </c>
      <c r="S24" s="21">
        <f>COUNTA(CTOS04[[#This Row],[AS]:[AT]])/16</f>
        <v>1</v>
      </c>
      <c r="T24" s="22">
        <f>SUMIF(CTOS04[[#This Row],[AS]:[AT]],"=1",CTOS04[[#This Row],[AS]:[AT]])</f>
        <v>8</v>
      </c>
      <c r="U24" s="18" t="s">
        <v>417</v>
      </c>
    </row>
    <row r="25" spans="1:21">
      <c r="A25" s="18" t="s">
        <v>82</v>
      </c>
      <c r="B25" s="19" t="s">
        <v>83</v>
      </c>
      <c r="C25" s="20">
        <v>3</v>
      </c>
      <c r="D25" s="20">
        <v>3</v>
      </c>
      <c r="E25" s="20">
        <v>3</v>
      </c>
      <c r="F25" s="20">
        <v>3</v>
      </c>
      <c r="G25" s="20">
        <v>3</v>
      </c>
      <c r="H25" s="20">
        <v>0</v>
      </c>
      <c r="I25" s="20">
        <v>3</v>
      </c>
      <c r="J25" s="20">
        <v>3</v>
      </c>
      <c r="K25" s="20">
        <v>1</v>
      </c>
      <c r="L25" s="20">
        <v>1</v>
      </c>
      <c r="M25" s="20">
        <v>1</v>
      </c>
      <c r="N25" s="20">
        <v>1</v>
      </c>
      <c r="O25" s="20">
        <v>1</v>
      </c>
      <c r="P25" s="20">
        <v>1</v>
      </c>
      <c r="Q25" s="20">
        <v>1</v>
      </c>
      <c r="R25" s="20">
        <v>1</v>
      </c>
      <c r="S25" s="21">
        <f>COUNTA(CTOS04[[#This Row],[AS]:[AT]])/16</f>
        <v>1</v>
      </c>
      <c r="T25" s="22">
        <f>SUMIF(CTOS04[[#This Row],[AS]:[AT]],"=1",CTOS04[[#This Row],[AS]:[AT]])</f>
        <v>8</v>
      </c>
      <c r="U25" s="30" t="s">
        <v>411</v>
      </c>
    </row>
    <row r="26" spans="1:21">
      <c r="A26" s="18" t="s">
        <v>84</v>
      </c>
      <c r="B26" s="19" t="s">
        <v>85</v>
      </c>
      <c r="C26" s="20">
        <v>3</v>
      </c>
      <c r="D26" s="20">
        <v>3</v>
      </c>
      <c r="E26" s="20">
        <v>3</v>
      </c>
      <c r="F26" s="20">
        <v>3</v>
      </c>
      <c r="G26" s="20">
        <v>3</v>
      </c>
      <c r="H26" s="20">
        <v>0</v>
      </c>
      <c r="I26" s="20">
        <v>3</v>
      </c>
      <c r="J26" s="20">
        <v>3</v>
      </c>
      <c r="K26" s="20">
        <v>1</v>
      </c>
      <c r="L26" s="20">
        <v>3</v>
      </c>
      <c r="M26" s="20">
        <v>3</v>
      </c>
      <c r="N26" s="20">
        <v>2</v>
      </c>
      <c r="O26" s="20">
        <v>3</v>
      </c>
      <c r="P26" s="20">
        <v>3</v>
      </c>
      <c r="Q26" s="20">
        <v>3</v>
      </c>
      <c r="R26" s="20">
        <v>1</v>
      </c>
      <c r="S26" s="21">
        <f>COUNTA(CTOS04[[#This Row],[AS]:[AT]])/16</f>
        <v>1</v>
      </c>
      <c r="T26" s="22">
        <f>SUMIF(CTOS04[[#This Row],[AS]:[AT]],"=1",CTOS04[[#This Row],[AS]:[AT]])</f>
        <v>2</v>
      </c>
      <c r="U26" s="30" t="s">
        <v>416</v>
      </c>
    </row>
    <row r="27" spans="1:21">
      <c r="A27" s="18" t="s">
        <v>86</v>
      </c>
      <c r="B27" s="19" t="s">
        <v>87</v>
      </c>
      <c r="C27" s="20">
        <v>3</v>
      </c>
      <c r="D27" s="20">
        <v>3</v>
      </c>
      <c r="E27" s="20">
        <v>3</v>
      </c>
      <c r="F27" s="20">
        <v>3</v>
      </c>
      <c r="G27" s="20">
        <v>3</v>
      </c>
      <c r="H27" s="20">
        <v>0</v>
      </c>
      <c r="I27" s="20">
        <v>3</v>
      </c>
      <c r="J27" s="20">
        <v>3</v>
      </c>
      <c r="K27" s="20">
        <v>1</v>
      </c>
      <c r="L27" s="20">
        <v>1</v>
      </c>
      <c r="M27" s="20">
        <v>1</v>
      </c>
      <c r="N27" s="20">
        <v>1</v>
      </c>
      <c r="O27" s="20">
        <v>1</v>
      </c>
      <c r="P27" s="20">
        <v>1</v>
      </c>
      <c r="Q27" s="20">
        <v>1</v>
      </c>
      <c r="R27" s="20">
        <v>1</v>
      </c>
      <c r="S27" s="21">
        <f>COUNTA(CTOS04[[#This Row],[AS]:[AT]])/16</f>
        <v>1</v>
      </c>
      <c r="T27" s="22">
        <f>SUMIF(CTOS04[[#This Row],[AS]:[AT]],"=1",CTOS04[[#This Row],[AS]:[AT]])</f>
        <v>8</v>
      </c>
      <c r="U27" s="30" t="s">
        <v>405</v>
      </c>
    </row>
    <row r="28" spans="1:21">
      <c r="A28" s="18" t="s">
        <v>88</v>
      </c>
      <c r="B28" s="19" t="s">
        <v>89</v>
      </c>
      <c r="C28" s="20">
        <v>3</v>
      </c>
      <c r="D28" s="20">
        <v>3</v>
      </c>
      <c r="E28" s="20">
        <v>3</v>
      </c>
      <c r="F28" s="20">
        <v>3</v>
      </c>
      <c r="G28" s="20">
        <v>3</v>
      </c>
      <c r="H28" s="20">
        <v>0</v>
      </c>
      <c r="I28" s="20">
        <v>3</v>
      </c>
      <c r="J28" s="20">
        <v>3</v>
      </c>
      <c r="K28" s="20">
        <v>1</v>
      </c>
      <c r="L28" s="20">
        <v>1</v>
      </c>
      <c r="M28" s="20">
        <v>1</v>
      </c>
      <c r="N28" s="20">
        <v>1</v>
      </c>
      <c r="O28" s="20">
        <v>1</v>
      </c>
      <c r="P28" s="20">
        <v>1</v>
      </c>
      <c r="Q28" s="20">
        <v>1</v>
      </c>
      <c r="R28" s="20">
        <v>1</v>
      </c>
      <c r="S28" s="21">
        <f>COUNTA(CTOS04[[#This Row],[AS]:[AT]])/16</f>
        <v>1</v>
      </c>
      <c r="T28" s="22">
        <f>SUMIF(CTOS04[[#This Row],[AS]:[AT]],"=1",CTOS04[[#This Row],[AS]:[AT]])</f>
        <v>8</v>
      </c>
      <c r="U28" s="30" t="s">
        <v>409</v>
      </c>
    </row>
    <row r="29" spans="1:21">
      <c r="A29" s="18" t="s">
        <v>90</v>
      </c>
      <c r="B29" s="19" t="s">
        <v>91</v>
      </c>
      <c r="C29" s="20">
        <v>3</v>
      </c>
      <c r="D29" s="20">
        <v>3</v>
      </c>
      <c r="E29" s="20">
        <v>3</v>
      </c>
      <c r="F29" s="20">
        <v>3</v>
      </c>
      <c r="G29" s="20">
        <v>3</v>
      </c>
      <c r="H29" s="20">
        <v>0</v>
      </c>
      <c r="I29" s="20">
        <v>3</v>
      </c>
      <c r="J29" s="20">
        <v>3</v>
      </c>
      <c r="K29" s="20">
        <v>1</v>
      </c>
      <c r="L29" s="20">
        <v>1</v>
      </c>
      <c r="M29" s="20">
        <v>1</v>
      </c>
      <c r="N29" s="20">
        <v>1</v>
      </c>
      <c r="O29" s="20">
        <v>1</v>
      </c>
      <c r="P29" s="20">
        <v>1</v>
      </c>
      <c r="Q29" s="20">
        <v>1</v>
      </c>
      <c r="R29" s="20">
        <v>1</v>
      </c>
      <c r="S29" s="21">
        <f>COUNTA(CTOS04[[#This Row],[AS]:[AT]])/16</f>
        <v>1</v>
      </c>
      <c r="T29" s="22">
        <f>SUMIF(CTOS04[[#This Row],[AS]:[AT]],"=1",CTOS04[[#This Row],[AS]:[AT]])</f>
        <v>8</v>
      </c>
      <c r="U29" s="30" t="s">
        <v>419</v>
      </c>
    </row>
    <row r="30" spans="1:21">
      <c r="A30" s="18" t="s">
        <v>92</v>
      </c>
      <c r="B30" s="19" t="s">
        <v>93</v>
      </c>
      <c r="C30" s="20">
        <v>3</v>
      </c>
      <c r="D30" s="20">
        <v>1</v>
      </c>
      <c r="E30" s="20">
        <v>3</v>
      </c>
      <c r="F30" s="20">
        <v>3</v>
      </c>
      <c r="G30" s="20">
        <v>3</v>
      </c>
      <c r="H30" s="20">
        <v>0</v>
      </c>
      <c r="I30" s="20">
        <v>3</v>
      </c>
      <c r="J30" s="20">
        <v>3</v>
      </c>
      <c r="K30" s="20">
        <v>3</v>
      </c>
      <c r="L30" s="20">
        <v>3</v>
      </c>
      <c r="M30" s="20">
        <v>3</v>
      </c>
      <c r="N30" s="20">
        <v>1</v>
      </c>
      <c r="O30" s="20">
        <v>1</v>
      </c>
      <c r="P30" s="20">
        <v>1</v>
      </c>
      <c r="Q30" s="20">
        <v>1</v>
      </c>
      <c r="R30" s="20">
        <v>1</v>
      </c>
      <c r="S30" s="21">
        <f>COUNTA(CTOS04[[#This Row],[AS]:[AT]])/16</f>
        <v>1</v>
      </c>
      <c r="T30" s="22">
        <f>SUMIF(CTOS04[[#This Row],[AS]:[AT]],"=1",CTOS04[[#This Row],[AS]:[AT]])</f>
        <v>6</v>
      </c>
      <c r="U30" s="30" t="s">
        <v>418</v>
      </c>
    </row>
    <row r="31" spans="1:21">
      <c r="A31" s="18" t="s">
        <v>94</v>
      </c>
      <c r="B31" s="19" t="s">
        <v>95</v>
      </c>
      <c r="C31" s="20">
        <v>3</v>
      </c>
      <c r="D31" s="20">
        <v>3</v>
      </c>
      <c r="E31" s="20">
        <v>3</v>
      </c>
      <c r="F31" s="20">
        <v>3</v>
      </c>
      <c r="G31" s="20">
        <v>3</v>
      </c>
      <c r="H31" s="20">
        <v>0</v>
      </c>
      <c r="I31" s="20">
        <v>1</v>
      </c>
      <c r="J31" s="20">
        <v>3</v>
      </c>
      <c r="K31" s="20">
        <v>1</v>
      </c>
      <c r="L31" s="20">
        <v>3</v>
      </c>
      <c r="M31" s="20">
        <v>3</v>
      </c>
      <c r="N31" s="20">
        <v>2</v>
      </c>
      <c r="O31" s="20">
        <v>3</v>
      </c>
      <c r="P31" s="20">
        <v>3</v>
      </c>
      <c r="Q31" s="20">
        <v>3</v>
      </c>
      <c r="R31" s="20">
        <v>1</v>
      </c>
      <c r="S31" s="21">
        <f>COUNTA(CTOS04[[#This Row],[AS]:[AT]])/16</f>
        <v>1</v>
      </c>
      <c r="T31" s="22">
        <f>SUMIF(CTOS04[[#This Row],[AS]:[AT]],"=1",CTOS04[[#This Row],[AS]:[AT]])</f>
        <v>3</v>
      </c>
      <c r="U31" s="30" t="s">
        <v>420</v>
      </c>
    </row>
    <row r="32" spans="1:21">
      <c r="A32" s="18" t="s">
        <v>96</v>
      </c>
      <c r="B32" s="19" t="s">
        <v>97</v>
      </c>
      <c r="C32" s="20">
        <v>3</v>
      </c>
      <c r="D32" s="20">
        <v>3</v>
      </c>
      <c r="E32" s="20">
        <v>3</v>
      </c>
      <c r="F32" s="20">
        <v>3</v>
      </c>
      <c r="G32" s="20">
        <v>3</v>
      </c>
      <c r="H32" s="20">
        <v>0</v>
      </c>
      <c r="I32" s="20">
        <v>3</v>
      </c>
      <c r="J32" s="20">
        <v>3</v>
      </c>
      <c r="K32" s="20">
        <v>3</v>
      </c>
      <c r="L32" s="20">
        <v>3</v>
      </c>
      <c r="M32" s="20">
        <v>3</v>
      </c>
      <c r="N32" s="20">
        <v>2</v>
      </c>
      <c r="O32" s="20">
        <v>1</v>
      </c>
      <c r="P32" s="20">
        <v>3</v>
      </c>
      <c r="Q32" s="20">
        <v>3</v>
      </c>
      <c r="R32" s="20">
        <v>1</v>
      </c>
      <c r="S32" s="21">
        <f>COUNTA(CTOS04[[#This Row],[AS]:[AT]])/16</f>
        <v>1</v>
      </c>
      <c r="T32" s="22">
        <f>SUMIF(CTOS04[[#This Row],[AS]:[AT]],"=1",CTOS04[[#This Row],[AS]:[AT]])</f>
        <v>2</v>
      </c>
      <c r="U32" s="30" t="s">
        <v>421</v>
      </c>
    </row>
    <row r="33" spans="1:21">
      <c r="A33" s="18" t="s">
        <v>98</v>
      </c>
      <c r="B33" s="19" t="s">
        <v>99</v>
      </c>
      <c r="C33" s="20">
        <v>3</v>
      </c>
      <c r="D33" s="20">
        <v>3</v>
      </c>
      <c r="E33" s="20">
        <v>3</v>
      </c>
      <c r="F33" s="20">
        <v>3</v>
      </c>
      <c r="G33" s="20">
        <v>3</v>
      </c>
      <c r="H33" s="20">
        <v>0</v>
      </c>
      <c r="I33" s="20">
        <v>3</v>
      </c>
      <c r="J33" s="20">
        <v>3</v>
      </c>
      <c r="K33" s="20">
        <v>1</v>
      </c>
      <c r="L33" s="20">
        <v>1</v>
      </c>
      <c r="M33" s="20">
        <v>1</v>
      </c>
      <c r="N33" s="20">
        <v>1</v>
      </c>
      <c r="O33" s="20">
        <v>1</v>
      </c>
      <c r="P33" s="20">
        <v>1</v>
      </c>
      <c r="Q33" s="20">
        <v>1</v>
      </c>
      <c r="R33" s="20">
        <v>1</v>
      </c>
      <c r="S33" s="21">
        <f>COUNTA(CTOS04[[#This Row],[AS]:[AT]])/16</f>
        <v>1</v>
      </c>
      <c r="T33" s="22">
        <f>SUMIF(CTOS04[[#This Row],[AS]:[AT]],"=1",CTOS04[[#This Row],[AS]:[AT]])</f>
        <v>8</v>
      </c>
      <c r="U33" s="30" t="s">
        <v>422</v>
      </c>
    </row>
    <row r="34" spans="1:21">
      <c r="A34" s="18" t="s">
        <v>100</v>
      </c>
      <c r="B34" s="19" t="s">
        <v>101</v>
      </c>
      <c r="C34" s="20">
        <v>3</v>
      </c>
      <c r="D34" s="20">
        <v>3</v>
      </c>
      <c r="E34" s="20">
        <v>3</v>
      </c>
      <c r="F34" s="20">
        <v>3</v>
      </c>
      <c r="G34" s="20">
        <v>3</v>
      </c>
      <c r="H34" s="20">
        <v>1</v>
      </c>
      <c r="I34" s="20">
        <v>3</v>
      </c>
      <c r="J34" s="20">
        <v>3</v>
      </c>
      <c r="K34" s="20">
        <v>1</v>
      </c>
      <c r="L34" s="20">
        <v>1</v>
      </c>
      <c r="M34" s="20">
        <v>1</v>
      </c>
      <c r="N34" s="20">
        <v>1</v>
      </c>
      <c r="O34" s="20">
        <v>1</v>
      </c>
      <c r="P34" s="20">
        <v>1</v>
      </c>
      <c r="Q34" s="20">
        <v>1</v>
      </c>
      <c r="R34" s="20">
        <v>1</v>
      </c>
      <c r="S34" s="21">
        <f>COUNTA(CTOS04[[#This Row],[AS]:[AT]])/16</f>
        <v>1</v>
      </c>
      <c r="T34" s="22">
        <f>SUMIF(CTOS04[[#This Row],[AS]:[AT]],"=1",CTOS04[[#This Row],[AS]:[AT]])</f>
        <v>9</v>
      </c>
      <c r="U34" s="30" t="s">
        <v>423</v>
      </c>
    </row>
    <row r="35" spans="1:21">
      <c r="A35" s="18" t="s">
        <v>102</v>
      </c>
      <c r="B35" s="19" t="s">
        <v>103</v>
      </c>
      <c r="C35" s="20">
        <v>3</v>
      </c>
      <c r="D35" s="20">
        <v>3</v>
      </c>
      <c r="E35" s="20">
        <v>3</v>
      </c>
      <c r="F35" s="20">
        <v>3</v>
      </c>
      <c r="G35" s="20">
        <v>3</v>
      </c>
      <c r="H35" s="20">
        <v>1</v>
      </c>
      <c r="I35" s="20">
        <v>3</v>
      </c>
      <c r="J35" s="20">
        <v>3</v>
      </c>
      <c r="K35" s="20">
        <v>1</v>
      </c>
      <c r="L35" s="20">
        <v>1</v>
      </c>
      <c r="M35" s="20">
        <v>1</v>
      </c>
      <c r="N35" s="20">
        <v>1</v>
      </c>
      <c r="O35" s="20">
        <v>1</v>
      </c>
      <c r="P35" s="20">
        <v>1</v>
      </c>
      <c r="Q35" s="20">
        <v>1</v>
      </c>
      <c r="R35" s="20">
        <v>1</v>
      </c>
      <c r="S35" s="21">
        <f>COUNTA(CTOS04[[#This Row],[AS]:[AT]])/16</f>
        <v>1</v>
      </c>
      <c r="T35" s="22">
        <f>SUMIF(CTOS04[[#This Row],[AS]:[AT]],"=1",CTOS04[[#This Row],[AS]:[AT]])</f>
        <v>9</v>
      </c>
      <c r="U35" s="30" t="s">
        <v>411</v>
      </c>
    </row>
    <row r="36" spans="1:21">
      <c r="A36" s="18" t="s">
        <v>104</v>
      </c>
      <c r="B36" s="19" t="s">
        <v>105</v>
      </c>
      <c r="C36" s="20">
        <v>3</v>
      </c>
      <c r="D36" s="20">
        <v>3</v>
      </c>
      <c r="E36" s="20">
        <v>3</v>
      </c>
      <c r="F36" s="20">
        <v>3</v>
      </c>
      <c r="G36" s="20">
        <v>3</v>
      </c>
      <c r="H36" s="20">
        <v>1</v>
      </c>
      <c r="I36" s="20">
        <v>3</v>
      </c>
      <c r="J36" s="20">
        <v>3</v>
      </c>
      <c r="K36" s="20">
        <v>3</v>
      </c>
      <c r="L36" s="20">
        <v>3</v>
      </c>
      <c r="M36" s="20">
        <v>3</v>
      </c>
      <c r="N36" s="20">
        <v>1</v>
      </c>
      <c r="O36" s="20">
        <v>3</v>
      </c>
      <c r="P36" s="20">
        <v>3</v>
      </c>
      <c r="Q36" s="20">
        <v>3</v>
      </c>
      <c r="R36" s="20">
        <v>1</v>
      </c>
      <c r="S36" s="21">
        <f>COUNTA(CTOS04[[#This Row],[AS]:[AT]])/16</f>
        <v>1</v>
      </c>
      <c r="T36" s="22">
        <f>SUMIF(CTOS04[[#This Row],[AS]:[AT]],"=1",CTOS04[[#This Row],[AS]:[AT]])</f>
        <v>3</v>
      </c>
      <c r="U36" s="30" t="s">
        <v>424</v>
      </c>
    </row>
    <row r="37" spans="1:21">
      <c r="A37" s="18" t="s">
        <v>106</v>
      </c>
      <c r="B37" s="19" t="s">
        <v>107</v>
      </c>
      <c r="C37" s="20">
        <v>3</v>
      </c>
      <c r="D37" s="20">
        <v>3</v>
      </c>
      <c r="E37" s="20">
        <v>3</v>
      </c>
      <c r="F37" s="20">
        <v>3</v>
      </c>
      <c r="G37" s="20">
        <v>3</v>
      </c>
      <c r="H37" s="20">
        <v>1</v>
      </c>
      <c r="I37" s="20">
        <v>1</v>
      </c>
      <c r="J37" s="20">
        <v>3</v>
      </c>
      <c r="K37" s="20">
        <v>1</v>
      </c>
      <c r="L37" s="20">
        <v>1</v>
      </c>
      <c r="M37" s="20">
        <v>1</v>
      </c>
      <c r="N37" s="20">
        <v>1</v>
      </c>
      <c r="O37" s="20">
        <v>1</v>
      </c>
      <c r="P37" s="20">
        <v>1</v>
      </c>
      <c r="Q37" s="20">
        <v>1</v>
      </c>
      <c r="R37" s="20">
        <v>1</v>
      </c>
      <c r="S37" s="21">
        <f>COUNTA(CTOS04[[#This Row],[AS]:[AT]])/16</f>
        <v>1</v>
      </c>
      <c r="T37" s="22">
        <f>SUMIF(CTOS04[[#This Row],[AS]:[AT]],"=1",CTOS04[[#This Row],[AS]:[AT]])</f>
        <v>10</v>
      </c>
      <c r="U37" s="30" t="s">
        <v>425</v>
      </c>
    </row>
    <row r="38" spans="1:21">
      <c r="A38" s="18" t="s">
        <v>108</v>
      </c>
      <c r="B38" s="19" t="s">
        <v>109</v>
      </c>
      <c r="C38" s="20">
        <v>3</v>
      </c>
      <c r="D38" s="20">
        <v>3</v>
      </c>
      <c r="E38" s="20">
        <v>3</v>
      </c>
      <c r="F38" s="20">
        <v>3</v>
      </c>
      <c r="G38" s="20">
        <v>3</v>
      </c>
      <c r="H38" s="20">
        <v>1</v>
      </c>
      <c r="I38" s="20">
        <v>3</v>
      </c>
      <c r="J38" s="20">
        <v>3</v>
      </c>
      <c r="K38" s="20">
        <v>1</v>
      </c>
      <c r="L38" s="20">
        <v>1</v>
      </c>
      <c r="M38" s="20">
        <v>1</v>
      </c>
      <c r="N38" s="20">
        <v>1</v>
      </c>
      <c r="O38" s="20">
        <v>1</v>
      </c>
      <c r="P38" s="20">
        <v>1</v>
      </c>
      <c r="Q38" s="20">
        <v>1</v>
      </c>
      <c r="R38" s="20">
        <v>1</v>
      </c>
      <c r="S38" s="21">
        <f>COUNTA(CTOS04[[#This Row],[AS]:[AT]])/16</f>
        <v>1</v>
      </c>
      <c r="T38" s="22">
        <f>SUMIF(CTOS04[[#This Row],[AS]:[AT]],"=1",CTOS04[[#This Row],[AS]:[AT]])</f>
        <v>9</v>
      </c>
      <c r="U38" s="30" t="s">
        <v>426</v>
      </c>
    </row>
    <row r="39" spans="1:21">
      <c r="A39" s="18" t="s">
        <v>110</v>
      </c>
      <c r="B39" s="19" t="s">
        <v>111</v>
      </c>
      <c r="C39" s="20">
        <v>3</v>
      </c>
      <c r="D39" s="20">
        <v>3</v>
      </c>
      <c r="E39" s="20">
        <v>3</v>
      </c>
      <c r="F39" s="20">
        <v>3</v>
      </c>
      <c r="G39" s="20">
        <v>3</v>
      </c>
      <c r="H39" s="20">
        <v>1</v>
      </c>
      <c r="I39" s="20">
        <v>3</v>
      </c>
      <c r="J39" s="20">
        <v>3</v>
      </c>
      <c r="K39" s="20">
        <v>1</v>
      </c>
      <c r="L39" s="20">
        <v>1</v>
      </c>
      <c r="M39" s="20">
        <v>1</v>
      </c>
      <c r="N39" s="20">
        <v>1</v>
      </c>
      <c r="O39" s="20">
        <v>1</v>
      </c>
      <c r="P39" s="20">
        <v>1</v>
      </c>
      <c r="Q39" s="20">
        <v>1</v>
      </c>
      <c r="R39" s="20">
        <v>1</v>
      </c>
      <c r="S39" s="21">
        <f>COUNTA(CTOS04[[#This Row],[AS]:[AT]])/16</f>
        <v>1</v>
      </c>
      <c r="T39" s="22">
        <f>SUMIF(CTOS04[[#This Row],[AS]:[AT]],"=1",CTOS04[[#This Row],[AS]:[AT]])</f>
        <v>9</v>
      </c>
      <c r="U39" s="30" t="s">
        <v>427</v>
      </c>
    </row>
    <row r="40" spans="1:21">
      <c r="A40" s="18" t="s">
        <v>112</v>
      </c>
      <c r="B40" s="19" t="s">
        <v>113</v>
      </c>
      <c r="C40" s="20">
        <v>3</v>
      </c>
      <c r="D40" s="20">
        <v>3</v>
      </c>
      <c r="E40" s="20">
        <v>3</v>
      </c>
      <c r="F40" s="20">
        <v>3</v>
      </c>
      <c r="G40" s="20">
        <v>3</v>
      </c>
      <c r="H40" s="20">
        <v>1</v>
      </c>
      <c r="I40" s="20">
        <v>3</v>
      </c>
      <c r="J40" s="20">
        <v>3</v>
      </c>
      <c r="K40" s="20">
        <v>3</v>
      </c>
      <c r="L40" s="20">
        <v>3</v>
      </c>
      <c r="M40" s="20">
        <v>1</v>
      </c>
      <c r="N40" s="20">
        <v>1</v>
      </c>
      <c r="O40" s="20">
        <v>3</v>
      </c>
      <c r="P40" s="20">
        <v>3</v>
      </c>
      <c r="Q40" s="20">
        <v>3</v>
      </c>
      <c r="R40" s="20">
        <v>1</v>
      </c>
      <c r="S40" s="21">
        <f>COUNTA(CTOS04[[#This Row],[AS]:[AT]])/16</f>
        <v>1</v>
      </c>
      <c r="T40" s="22">
        <f>SUMIF(CTOS04[[#This Row],[AS]:[AT]],"=1",CTOS04[[#This Row],[AS]:[AT]])</f>
        <v>4</v>
      </c>
      <c r="U40" s="30" t="s">
        <v>428</v>
      </c>
    </row>
    <row r="41" spans="1:21">
      <c r="A41" s="18" t="s">
        <v>114</v>
      </c>
      <c r="B41" s="19" t="s">
        <v>115</v>
      </c>
      <c r="C41" s="20">
        <v>3</v>
      </c>
      <c r="D41" s="20">
        <v>3</v>
      </c>
      <c r="E41" s="20">
        <v>3</v>
      </c>
      <c r="F41" s="20">
        <v>3</v>
      </c>
      <c r="G41" s="20">
        <v>3</v>
      </c>
      <c r="H41" s="20">
        <v>1</v>
      </c>
      <c r="I41" s="20">
        <v>3</v>
      </c>
      <c r="J41" s="20">
        <v>3</v>
      </c>
      <c r="K41" s="20">
        <v>1</v>
      </c>
      <c r="L41" s="20">
        <v>1</v>
      </c>
      <c r="M41" s="20">
        <v>1</v>
      </c>
      <c r="N41" s="20">
        <v>1</v>
      </c>
      <c r="O41" s="20">
        <v>1</v>
      </c>
      <c r="P41" s="20">
        <v>1</v>
      </c>
      <c r="Q41" s="20">
        <v>1</v>
      </c>
      <c r="R41" s="20">
        <v>1</v>
      </c>
      <c r="S41" s="21">
        <f>COUNTA(CTOS04[[#This Row],[AS]:[AT]])/16</f>
        <v>1</v>
      </c>
      <c r="T41" s="22">
        <f>SUMIF(CTOS04[[#This Row],[AS]:[AT]],"=1",CTOS04[[#This Row],[AS]:[AT]])</f>
        <v>9</v>
      </c>
      <c r="U41" s="30" t="s">
        <v>404</v>
      </c>
    </row>
    <row r="42" spans="1:21">
      <c r="A42" s="18" t="s">
        <v>116</v>
      </c>
      <c r="B42" s="19" t="s">
        <v>117</v>
      </c>
      <c r="C42" s="20">
        <v>3</v>
      </c>
      <c r="D42" s="20">
        <v>3</v>
      </c>
      <c r="E42" s="20">
        <v>3</v>
      </c>
      <c r="F42" s="20">
        <v>3</v>
      </c>
      <c r="G42" s="20">
        <v>3</v>
      </c>
      <c r="H42" s="20">
        <v>1</v>
      </c>
      <c r="I42" s="20">
        <v>3</v>
      </c>
      <c r="J42" s="20">
        <v>3</v>
      </c>
      <c r="K42" s="20">
        <v>1</v>
      </c>
      <c r="L42" s="20">
        <v>1</v>
      </c>
      <c r="M42" s="20">
        <v>1</v>
      </c>
      <c r="N42" s="20">
        <v>1</v>
      </c>
      <c r="O42" s="20">
        <v>1</v>
      </c>
      <c r="P42" s="20">
        <v>1</v>
      </c>
      <c r="Q42" s="20">
        <v>1</v>
      </c>
      <c r="R42" s="20">
        <v>1</v>
      </c>
      <c r="S42" s="21">
        <f>COUNTA(CTOS04[[#This Row],[AS]:[AT]])/16</f>
        <v>1</v>
      </c>
      <c r="T42" s="22">
        <f>SUMIF(CTOS04[[#This Row],[AS]:[AT]],"=1",CTOS04[[#This Row],[AS]:[AT]])</f>
        <v>9</v>
      </c>
      <c r="U42" s="30" t="s">
        <v>407</v>
      </c>
    </row>
    <row r="43" spans="1:21">
      <c r="A43" s="18" t="s">
        <v>118</v>
      </c>
      <c r="B43" s="19" t="s">
        <v>119</v>
      </c>
      <c r="C43" s="20">
        <v>3</v>
      </c>
      <c r="D43" s="20">
        <v>3</v>
      </c>
      <c r="E43" s="20">
        <v>3</v>
      </c>
      <c r="F43" s="20">
        <v>3</v>
      </c>
      <c r="G43" s="20">
        <v>3</v>
      </c>
      <c r="H43" s="20">
        <v>1</v>
      </c>
      <c r="I43" s="20">
        <v>3</v>
      </c>
      <c r="J43" s="20">
        <v>3</v>
      </c>
      <c r="K43" s="20">
        <v>1</v>
      </c>
      <c r="L43" s="20">
        <v>1</v>
      </c>
      <c r="M43" s="20">
        <v>1</v>
      </c>
      <c r="N43" s="20">
        <v>1</v>
      </c>
      <c r="O43" s="20">
        <v>1</v>
      </c>
      <c r="P43" s="20">
        <v>1</v>
      </c>
      <c r="Q43" s="20">
        <v>1</v>
      </c>
      <c r="R43" s="20">
        <v>1</v>
      </c>
      <c r="S43" s="21">
        <f>COUNTA(CTOS04[[#This Row],[AS]:[AT]])/16</f>
        <v>1</v>
      </c>
      <c r="T43" s="22">
        <f>SUMIF(CTOS04[[#This Row],[AS]:[AT]],"=1",CTOS04[[#This Row],[AS]:[AT]])</f>
        <v>9</v>
      </c>
      <c r="U43" s="30" t="s">
        <v>411</v>
      </c>
    </row>
    <row r="44" spans="1:21">
      <c r="A44" s="18" t="s">
        <v>120</v>
      </c>
      <c r="B44" s="19" t="s">
        <v>121</v>
      </c>
      <c r="C44" s="20">
        <v>3</v>
      </c>
      <c r="D44" s="20">
        <v>3</v>
      </c>
      <c r="E44" s="20">
        <v>3</v>
      </c>
      <c r="F44" s="20">
        <v>3</v>
      </c>
      <c r="G44" s="20">
        <v>3</v>
      </c>
      <c r="H44" s="20">
        <v>1</v>
      </c>
      <c r="I44" s="20">
        <v>3</v>
      </c>
      <c r="J44" s="20">
        <v>3</v>
      </c>
      <c r="K44" s="20">
        <v>3</v>
      </c>
      <c r="L44" s="20">
        <v>3</v>
      </c>
      <c r="M44" s="20">
        <v>3</v>
      </c>
      <c r="N44" s="20">
        <v>3</v>
      </c>
      <c r="O44" s="20">
        <v>3</v>
      </c>
      <c r="P44" s="20">
        <v>3</v>
      </c>
      <c r="Q44" s="20">
        <v>3</v>
      </c>
      <c r="R44" s="20">
        <v>1</v>
      </c>
      <c r="S44" s="21">
        <f>COUNTA(CTOS04[[#This Row],[AS]:[AT]])/16</f>
        <v>1</v>
      </c>
      <c r="T44" s="22">
        <f>SUMIF(CTOS04[[#This Row],[AS]:[AT]],"=1",CTOS04[[#This Row],[AS]:[AT]])</f>
        <v>2</v>
      </c>
      <c r="U44" s="30" t="s">
        <v>429</v>
      </c>
    </row>
    <row r="45" spans="1:21">
      <c r="A45" s="18" t="s">
        <v>122</v>
      </c>
      <c r="B45" s="19" t="s">
        <v>123</v>
      </c>
      <c r="C45" s="20">
        <v>3</v>
      </c>
      <c r="D45" s="20">
        <v>3</v>
      </c>
      <c r="E45" s="20">
        <v>3</v>
      </c>
      <c r="F45" s="20">
        <v>3</v>
      </c>
      <c r="G45" s="20">
        <v>3</v>
      </c>
      <c r="H45" s="20">
        <v>1</v>
      </c>
      <c r="I45" s="20">
        <v>3</v>
      </c>
      <c r="J45" s="20">
        <v>3</v>
      </c>
      <c r="K45" s="20">
        <v>1</v>
      </c>
      <c r="L45" s="20">
        <v>1</v>
      </c>
      <c r="M45" s="20">
        <v>1</v>
      </c>
      <c r="N45" s="20">
        <v>1</v>
      </c>
      <c r="O45" s="20">
        <v>1</v>
      </c>
      <c r="P45" s="20">
        <v>1</v>
      </c>
      <c r="Q45" s="20">
        <v>1</v>
      </c>
      <c r="R45" s="20">
        <v>1</v>
      </c>
      <c r="S45" s="21">
        <f>COUNTA(CTOS04[[#This Row],[AS]:[AT]])/16</f>
        <v>1</v>
      </c>
      <c r="T45" s="22">
        <f>SUMIF(CTOS04[[#This Row],[AS]:[AT]],"=1",CTOS04[[#This Row],[AS]:[AT]])</f>
        <v>9</v>
      </c>
      <c r="U45" s="30" t="s">
        <v>430</v>
      </c>
    </row>
    <row r="46" spans="1:21">
      <c r="A46" s="18" t="s">
        <v>124</v>
      </c>
      <c r="B46" s="19" t="s">
        <v>125</v>
      </c>
      <c r="C46" s="20">
        <v>3</v>
      </c>
      <c r="D46" s="20">
        <v>3</v>
      </c>
      <c r="E46" s="20">
        <v>3</v>
      </c>
      <c r="F46" s="20">
        <v>3</v>
      </c>
      <c r="G46" s="20">
        <v>3</v>
      </c>
      <c r="H46" s="20">
        <v>1</v>
      </c>
      <c r="I46" s="20">
        <v>3</v>
      </c>
      <c r="J46" s="20">
        <v>3</v>
      </c>
      <c r="K46" s="20">
        <v>1</v>
      </c>
      <c r="L46" s="20">
        <v>1</v>
      </c>
      <c r="M46" s="20">
        <v>1</v>
      </c>
      <c r="N46" s="20">
        <v>1</v>
      </c>
      <c r="O46" s="20">
        <v>1</v>
      </c>
      <c r="P46" s="20">
        <v>1</v>
      </c>
      <c r="Q46" s="20">
        <v>1</v>
      </c>
      <c r="R46" s="20">
        <v>1</v>
      </c>
      <c r="S46" s="21">
        <f>COUNTA(CTOS04[[#This Row],[AS]:[AT]])/16</f>
        <v>1</v>
      </c>
      <c r="T46" s="22">
        <f>SUMIF(CTOS04[[#This Row],[AS]:[AT]],"=1",CTOS04[[#This Row],[AS]:[AT]])</f>
        <v>9</v>
      </c>
      <c r="U46" s="30" t="s">
        <v>411</v>
      </c>
    </row>
    <row r="47" spans="1:21">
      <c r="A47" s="18" t="s">
        <v>126</v>
      </c>
      <c r="B47" s="19" t="s">
        <v>127</v>
      </c>
      <c r="C47" s="20">
        <v>3</v>
      </c>
      <c r="D47" s="20">
        <v>3</v>
      </c>
      <c r="E47" s="20">
        <v>3</v>
      </c>
      <c r="F47" s="20">
        <v>3</v>
      </c>
      <c r="G47" s="20">
        <v>3</v>
      </c>
      <c r="H47" s="20">
        <v>1</v>
      </c>
      <c r="I47" s="20">
        <v>3</v>
      </c>
      <c r="J47" s="20">
        <v>3</v>
      </c>
      <c r="K47" s="20">
        <v>1</v>
      </c>
      <c r="L47" s="20">
        <v>1</v>
      </c>
      <c r="M47" s="20">
        <v>1</v>
      </c>
      <c r="N47" s="20">
        <v>1</v>
      </c>
      <c r="O47" s="20">
        <v>1</v>
      </c>
      <c r="P47" s="20">
        <v>1</v>
      </c>
      <c r="Q47" s="20">
        <v>1</v>
      </c>
      <c r="R47" s="20">
        <v>1</v>
      </c>
      <c r="S47" s="21">
        <f>COUNTA(CTOS04[[#This Row],[AS]:[AT]])/16</f>
        <v>1</v>
      </c>
      <c r="T47" s="22">
        <f>SUMIF(CTOS04[[#This Row],[AS]:[AT]],"=1",CTOS04[[#This Row],[AS]:[AT]])</f>
        <v>9</v>
      </c>
      <c r="U47" s="30" t="s">
        <v>431</v>
      </c>
    </row>
    <row r="48" spans="1:21">
      <c r="A48" s="18" t="s">
        <v>128</v>
      </c>
      <c r="B48" s="19" t="s">
        <v>129</v>
      </c>
      <c r="C48" s="20">
        <v>3</v>
      </c>
      <c r="D48" s="20">
        <v>3</v>
      </c>
      <c r="E48" s="20">
        <v>3</v>
      </c>
      <c r="F48" s="20">
        <v>3</v>
      </c>
      <c r="G48" s="20">
        <v>3</v>
      </c>
      <c r="H48" s="20">
        <v>1</v>
      </c>
      <c r="I48" s="20">
        <v>3</v>
      </c>
      <c r="J48" s="20">
        <v>3</v>
      </c>
      <c r="K48" s="20">
        <v>1</v>
      </c>
      <c r="L48" s="20">
        <v>1</v>
      </c>
      <c r="M48" s="20">
        <v>1</v>
      </c>
      <c r="N48" s="20">
        <v>1</v>
      </c>
      <c r="O48" s="20">
        <v>1</v>
      </c>
      <c r="P48" s="20">
        <v>1</v>
      </c>
      <c r="Q48" s="20">
        <v>1</v>
      </c>
      <c r="R48" s="20">
        <v>1</v>
      </c>
      <c r="S48" s="21">
        <f>COUNTA(CTOS04[[#This Row],[AS]:[AT]])/16</f>
        <v>1</v>
      </c>
      <c r="T48" s="22">
        <f>SUMIF(CTOS04[[#This Row],[AS]:[AT]],"=1",CTOS04[[#This Row],[AS]:[AT]])</f>
        <v>9</v>
      </c>
      <c r="U48" s="30" t="s">
        <v>432</v>
      </c>
    </row>
    <row r="49" spans="1:21">
      <c r="A49" s="18" t="s">
        <v>130</v>
      </c>
      <c r="B49" s="19" t="s">
        <v>131</v>
      </c>
      <c r="C49" s="20">
        <v>3</v>
      </c>
      <c r="D49" s="20">
        <v>3</v>
      </c>
      <c r="E49" s="20">
        <v>3</v>
      </c>
      <c r="F49" s="20">
        <v>3</v>
      </c>
      <c r="G49" s="20">
        <v>3</v>
      </c>
      <c r="H49" s="20">
        <v>1</v>
      </c>
      <c r="I49" s="20">
        <v>3</v>
      </c>
      <c r="J49" s="20">
        <v>3</v>
      </c>
      <c r="K49" s="20">
        <v>3</v>
      </c>
      <c r="L49" s="20">
        <v>3</v>
      </c>
      <c r="M49" s="20">
        <v>3</v>
      </c>
      <c r="N49" s="20">
        <v>3</v>
      </c>
      <c r="O49" s="20">
        <v>3</v>
      </c>
      <c r="P49" s="20">
        <v>3</v>
      </c>
      <c r="Q49" s="20">
        <v>3</v>
      </c>
      <c r="R49" s="20">
        <v>1</v>
      </c>
      <c r="S49" s="21">
        <f>COUNTA(CTOS04[[#This Row],[AS]:[AT]])/16</f>
        <v>1</v>
      </c>
      <c r="T49" s="22">
        <f>SUMIF(CTOS04[[#This Row],[AS]:[AT]],"=1",CTOS04[[#This Row],[AS]:[AT]])</f>
        <v>2</v>
      </c>
      <c r="U49" s="30" t="s">
        <v>408</v>
      </c>
    </row>
    <row r="50" spans="1:21">
      <c r="A50" s="18" t="s">
        <v>132</v>
      </c>
      <c r="B50" s="19" t="s">
        <v>133</v>
      </c>
      <c r="C50" s="20">
        <v>3</v>
      </c>
      <c r="D50" s="20">
        <v>3</v>
      </c>
      <c r="E50" s="20">
        <v>3</v>
      </c>
      <c r="F50" s="20">
        <v>3</v>
      </c>
      <c r="G50" s="20">
        <v>3</v>
      </c>
      <c r="H50" s="20">
        <v>1</v>
      </c>
      <c r="I50" s="20">
        <v>3</v>
      </c>
      <c r="J50" s="20">
        <v>3</v>
      </c>
      <c r="K50" s="20">
        <v>1</v>
      </c>
      <c r="L50" s="20">
        <v>1</v>
      </c>
      <c r="M50" s="20">
        <v>1</v>
      </c>
      <c r="N50" s="20">
        <v>1</v>
      </c>
      <c r="O50" s="20">
        <v>1</v>
      </c>
      <c r="P50" s="20">
        <v>1</v>
      </c>
      <c r="Q50" s="20">
        <v>1</v>
      </c>
      <c r="R50" s="20">
        <v>1</v>
      </c>
      <c r="S50" s="21">
        <f>COUNTA(CTOS04[[#This Row],[AS]:[AT]])/16</f>
        <v>1</v>
      </c>
      <c r="T50" s="22">
        <f>SUMIF(CTOS04[[#This Row],[AS]:[AT]],"=1",CTOS04[[#This Row],[AS]:[AT]])</f>
        <v>9</v>
      </c>
      <c r="U50" s="30" t="s">
        <v>407</v>
      </c>
    </row>
    <row r="51" spans="1:21">
      <c r="A51" s="18" t="s">
        <v>134</v>
      </c>
      <c r="B51" s="19" t="s">
        <v>135</v>
      </c>
      <c r="C51" s="20">
        <v>3</v>
      </c>
      <c r="D51" s="20">
        <v>3</v>
      </c>
      <c r="E51" s="20">
        <v>3</v>
      </c>
      <c r="F51" s="20">
        <v>3</v>
      </c>
      <c r="G51" s="20">
        <v>3</v>
      </c>
      <c r="H51" s="20">
        <v>1</v>
      </c>
      <c r="I51" s="20">
        <v>3</v>
      </c>
      <c r="J51" s="20">
        <v>3</v>
      </c>
      <c r="K51" s="20">
        <v>1</v>
      </c>
      <c r="L51" s="20">
        <v>1</v>
      </c>
      <c r="M51" s="20">
        <v>1</v>
      </c>
      <c r="N51" s="20">
        <v>1</v>
      </c>
      <c r="O51" s="20">
        <v>1</v>
      </c>
      <c r="P51" s="20">
        <v>1</v>
      </c>
      <c r="Q51" s="20">
        <v>1</v>
      </c>
      <c r="R51" s="20">
        <v>1</v>
      </c>
      <c r="S51" s="21">
        <f>COUNTA(CTOS04[[#This Row],[AS]:[AT]])/16</f>
        <v>1</v>
      </c>
      <c r="T51" s="22">
        <f>SUMIF(CTOS04[[#This Row],[AS]:[AT]],"=1",CTOS04[[#This Row],[AS]:[AT]])</f>
        <v>9</v>
      </c>
      <c r="U51" s="30" t="s">
        <v>403</v>
      </c>
    </row>
    <row r="52" spans="1:21">
      <c r="A52" s="18" t="s">
        <v>136</v>
      </c>
      <c r="B52" s="19" t="s">
        <v>137</v>
      </c>
      <c r="C52" s="20">
        <v>3</v>
      </c>
      <c r="D52" s="20">
        <v>3</v>
      </c>
      <c r="E52" s="20">
        <v>3</v>
      </c>
      <c r="F52" s="20">
        <v>3</v>
      </c>
      <c r="G52" s="20">
        <v>3</v>
      </c>
      <c r="H52" s="20">
        <v>1</v>
      </c>
      <c r="I52" s="20">
        <v>3</v>
      </c>
      <c r="J52" s="20">
        <v>3</v>
      </c>
      <c r="K52" s="20">
        <v>1</v>
      </c>
      <c r="L52" s="20">
        <v>1</v>
      </c>
      <c r="M52" s="20">
        <v>1</v>
      </c>
      <c r="N52" s="20">
        <v>1</v>
      </c>
      <c r="O52" s="20">
        <v>1</v>
      </c>
      <c r="P52" s="20">
        <v>1</v>
      </c>
      <c r="Q52" s="20">
        <v>1</v>
      </c>
      <c r="R52" s="20">
        <v>1</v>
      </c>
      <c r="S52" s="21">
        <f>COUNTA(CTOS04[[#This Row],[AS]:[AT]])/16</f>
        <v>1</v>
      </c>
      <c r="T52" s="22">
        <f>SUMIF(CTOS04[[#This Row],[AS]:[AT]],"=1",CTOS04[[#This Row],[AS]:[AT]])</f>
        <v>9</v>
      </c>
      <c r="U52" s="30" t="s">
        <v>410</v>
      </c>
    </row>
    <row r="53" spans="1:21">
      <c r="A53" s="18" t="s">
        <v>138</v>
      </c>
      <c r="B53" s="19" t="s">
        <v>139</v>
      </c>
      <c r="C53" s="20">
        <v>3</v>
      </c>
      <c r="D53" s="20">
        <v>3</v>
      </c>
      <c r="E53" s="20">
        <v>3</v>
      </c>
      <c r="F53" s="20">
        <v>3</v>
      </c>
      <c r="G53" s="20">
        <v>3</v>
      </c>
      <c r="H53" s="20">
        <v>1</v>
      </c>
      <c r="I53" s="20">
        <v>3</v>
      </c>
      <c r="J53" s="20">
        <v>3</v>
      </c>
      <c r="K53" s="20">
        <v>1</v>
      </c>
      <c r="L53" s="20">
        <v>1</v>
      </c>
      <c r="M53" s="20">
        <v>1</v>
      </c>
      <c r="N53" s="20">
        <v>1</v>
      </c>
      <c r="O53" s="20">
        <v>1</v>
      </c>
      <c r="P53" s="20">
        <v>1</v>
      </c>
      <c r="Q53" s="20">
        <v>1</v>
      </c>
      <c r="R53" s="20">
        <v>1</v>
      </c>
      <c r="S53" s="21">
        <f>COUNTA(CTOS04[[#This Row],[AS]:[AT]])/16</f>
        <v>1</v>
      </c>
      <c r="T53" s="22">
        <f>SUMIF(CTOS04[[#This Row],[AS]:[AT]],"=1",CTOS04[[#This Row],[AS]:[AT]])</f>
        <v>9</v>
      </c>
      <c r="U53" s="30" t="s">
        <v>433</v>
      </c>
    </row>
    <row r="54" spans="1:21">
      <c r="A54" s="18" t="s">
        <v>140</v>
      </c>
      <c r="B54" s="19" t="s">
        <v>141</v>
      </c>
      <c r="C54" s="20">
        <v>3</v>
      </c>
      <c r="D54" s="20">
        <v>3</v>
      </c>
      <c r="E54" s="20">
        <v>3</v>
      </c>
      <c r="F54" s="20">
        <v>3</v>
      </c>
      <c r="G54" s="20">
        <v>3</v>
      </c>
      <c r="H54" s="20">
        <v>1</v>
      </c>
      <c r="I54" s="20">
        <v>3</v>
      </c>
      <c r="J54" s="20">
        <v>3</v>
      </c>
      <c r="K54" s="20">
        <v>3</v>
      </c>
      <c r="L54" s="20">
        <v>3</v>
      </c>
      <c r="M54" s="20">
        <v>3</v>
      </c>
      <c r="N54" s="20">
        <v>3</v>
      </c>
      <c r="O54" s="20">
        <v>3</v>
      </c>
      <c r="P54" s="20">
        <v>3</v>
      </c>
      <c r="Q54" s="20">
        <v>3</v>
      </c>
      <c r="R54" s="20">
        <v>3</v>
      </c>
      <c r="S54" s="21">
        <f>COUNTA(CTOS04[[#This Row],[AS]:[AT]])/16</f>
        <v>1</v>
      </c>
      <c r="T54" s="22">
        <f>SUMIF(CTOS04[[#This Row],[AS]:[AT]],"=1",CTOS04[[#This Row],[AS]:[AT]])</f>
        <v>1</v>
      </c>
      <c r="U54" s="30" t="s">
        <v>411</v>
      </c>
    </row>
    <row r="55" spans="1:21">
      <c r="A55" s="18" t="s">
        <v>142</v>
      </c>
      <c r="B55" s="19" t="s">
        <v>143</v>
      </c>
      <c r="C55" s="20">
        <v>3</v>
      </c>
      <c r="D55" s="20">
        <v>3</v>
      </c>
      <c r="E55" s="20">
        <v>3</v>
      </c>
      <c r="F55" s="20">
        <v>3</v>
      </c>
      <c r="G55" s="20">
        <v>3</v>
      </c>
      <c r="H55" s="20">
        <v>1</v>
      </c>
      <c r="I55" s="20">
        <v>3</v>
      </c>
      <c r="J55" s="20">
        <v>3</v>
      </c>
      <c r="K55" s="20">
        <v>1</v>
      </c>
      <c r="L55" s="20">
        <v>1</v>
      </c>
      <c r="M55" s="20">
        <v>1</v>
      </c>
      <c r="N55" s="20">
        <v>1</v>
      </c>
      <c r="O55" s="20">
        <v>1</v>
      </c>
      <c r="P55" s="20">
        <v>1</v>
      </c>
      <c r="Q55" s="20">
        <v>1</v>
      </c>
      <c r="R55" s="20">
        <v>1</v>
      </c>
      <c r="S55" s="21">
        <f>COUNTA(CTOS04[[#This Row],[AS]:[AT]])/16</f>
        <v>1</v>
      </c>
      <c r="T55" s="22">
        <f>SUMIF(CTOS04[[#This Row],[AS]:[AT]],"=1",CTOS04[[#This Row],[AS]:[AT]])</f>
        <v>9</v>
      </c>
      <c r="U55" s="30" t="s">
        <v>429</v>
      </c>
    </row>
    <row r="56" spans="1:21">
      <c r="A56" s="18" t="s">
        <v>144</v>
      </c>
      <c r="B56" s="19" t="s">
        <v>145</v>
      </c>
      <c r="C56" s="20">
        <v>3</v>
      </c>
      <c r="D56" s="20">
        <v>3</v>
      </c>
      <c r="E56" s="20">
        <v>3</v>
      </c>
      <c r="F56" s="20">
        <v>3</v>
      </c>
      <c r="G56" s="20">
        <v>3</v>
      </c>
      <c r="H56" s="20">
        <v>1</v>
      </c>
      <c r="I56" s="20">
        <v>3</v>
      </c>
      <c r="J56" s="20">
        <v>3</v>
      </c>
      <c r="K56" s="20">
        <v>1</v>
      </c>
      <c r="L56" s="20">
        <v>1</v>
      </c>
      <c r="M56" s="20">
        <v>1</v>
      </c>
      <c r="N56" s="20">
        <v>1</v>
      </c>
      <c r="O56" s="20">
        <v>1</v>
      </c>
      <c r="P56" s="20">
        <v>1</v>
      </c>
      <c r="Q56" s="20">
        <v>1</v>
      </c>
      <c r="R56" s="20">
        <v>1</v>
      </c>
      <c r="S56" s="21">
        <f>COUNTA(CTOS04[[#This Row],[AS]:[AT]])/16</f>
        <v>1</v>
      </c>
      <c r="T56" s="22">
        <f>SUMIF(CTOS04[[#This Row],[AS]:[AT]],"=1",CTOS04[[#This Row],[AS]:[AT]])</f>
        <v>9</v>
      </c>
      <c r="U56" s="30" t="s">
        <v>410</v>
      </c>
    </row>
    <row r="57" spans="1:21">
      <c r="A57" s="18" t="s">
        <v>146</v>
      </c>
      <c r="B57" s="19" t="s">
        <v>147</v>
      </c>
      <c r="C57" s="20">
        <v>3</v>
      </c>
      <c r="D57" s="20">
        <v>3</v>
      </c>
      <c r="E57" s="20">
        <v>3</v>
      </c>
      <c r="F57" s="20">
        <v>3</v>
      </c>
      <c r="G57" s="20">
        <v>3</v>
      </c>
      <c r="H57" s="20">
        <v>1</v>
      </c>
      <c r="I57" s="20">
        <v>3</v>
      </c>
      <c r="J57" s="20">
        <v>3</v>
      </c>
      <c r="K57" s="20">
        <v>1</v>
      </c>
      <c r="L57" s="20">
        <v>1</v>
      </c>
      <c r="M57" s="20">
        <v>1</v>
      </c>
      <c r="N57" s="20">
        <v>1</v>
      </c>
      <c r="O57" s="20">
        <v>1</v>
      </c>
      <c r="P57" s="20">
        <v>1</v>
      </c>
      <c r="Q57" s="20">
        <v>1</v>
      </c>
      <c r="R57" s="20">
        <v>1</v>
      </c>
      <c r="S57" s="21">
        <f>COUNTA(CTOS04[[#This Row],[AS]:[AT]])/16</f>
        <v>1</v>
      </c>
      <c r="T57" s="22">
        <f>SUMIF(CTOS04[[#This Row],[AS]:[AT]],"=1",CTOS04[[#This Row],[AS]:[AT]])</f>
        <v>9</v>
      </c>
      <c r="U57" s="30" t="s">
        <v>411</v>
      </c>
    </row>
    <row r="58" spans="1:21">
      <c r="A58" s="18" t="s">
        <v>148</v>
      </c>
      <c r="B58" s="19" t="s">
        <v>149</v>
      </c>
      <c r="C58" s="20">
        <v>3</v>
      </c>
      <c r="D58" s="20">
        <v>3</v>
      </c>
      <c r="E58" s="20">
        <v>3</v>
      </c>
      <c r="F58" s="20">
        <v>3</v>
      </c>
      <c r="G58" s="20">
        <v>3</v>
      </c>
      <c r="H58" s="20">
        <v>1</v>
      </c>
      <c r="I58" s="20">
        <v>3</v>
      </c>
      <c r="J58" s="20">
        <v>3</v>
      </c>
      <c r="K58" s="20">
        <v>1</v>
      </c>
      <c r="L58" s="20">
        <v>1</v>
      </c>
      <c r="M58" s="20">
        <v>1</v>
      </c>
      <c r="N58" s="20">
        <v>1</v>
      </c>
      <c r="O58" s="20">
        <v>1</v>
      </c>
      <c r="P58" s="20">
        <v>1</v>
      </c>
      <c r="Q58" s="20">
        <v>1</v>
      </c>
      <c r="R58" s="20">
        <v>1</v>
      </c>
      <c r="S58" s="21">
        <f>COUNTA(CTOS04[[#This Row],[AS]:[AT]])/16</f>
        <v>1</v>
      </c>
      <c r="T58" s="22">
        <f>SUMIF(CTOS04[[#This Row],[AS]:[AT]],"=1",CTOS04[[#This Row],[AS]:[AT]])</f>
        <v>9</v>
      </c>
      <c r="U58" s="30" t="s">
        <v>402</v>
      </c>
    </row>
    <row r="59" spans="1:21">
      <c r="A59" s="18" t="s">
        <v>150</v>
      </c>
      <c r="B59" s="19" t="s">
        <v>151</v>
      </c>
      <c r="C59" s="20">
        <v>3</v>
      </c>
      <c r="D59" s="20">
        <v>3</v>
      </c>
      <c r="E59" s="20">
        <v>3</v>
      </c>
      <c r="F59" s="20">
        <v>3</v>
      </c>
      <c r="G59" s="20">
        <v>3</v>
      </c>
      <c r="H59" s="20">
        <v>1</v>
      </c>
      <c r="I59" s="20">
        <v>3</v>
      </c>
      <c r="J59" s="20">
        <v>3</v>
      </c>
      <c r="K59" s="20">
        <v>1</v>
      </c>
      <c r="L59" s="20">
        <v>1</v>
      </c>
      <c r="M59" s="20">
        <v>1</v>
      </c>
      <c r="N59" s="20">
        <v>1</v>
      </c>
      <c r="O59" s="20">
        <v>1</v>
      </c>
      <c r="P59" s="20">
        <v>1</v>
      </c>
      <c r="Q59" s="20">
        <v>1</v>
      </c>
      <c r="R59" s="20">
        <v>1</v>
      </c>
      <c r="S59" s="21">
        <f>COUNTA(CTOS04[[#This Row],[AS]:[AT]])/16</f>
        <v>1</v>
      </c>
      <c r="T59" s="22">
        <f>SUMIF(CTOS04[[#This Row],[AS]:[AT]],"=1",CTOS04[[#This Row],[AS]:[AT]])</f>
        <v>9</v>
      </c>
      <c r="U59" s="30" t="s">
        <v>409</v>
      </c>
    </row>
    <row r="60" spans="1:21">
      <c r="A60" s="18" t="s">
        <v>152</v>
      </c>
      <c r="B60" s="19" t="s">
        <v>153</v>
      </c>
      <c r="C60" s="20">
        <v>3</v>
      </c>
      <c r="D60" s="20">
        <v>3</v>
      </c>
      <c r="E60" s="20">
        <v>3</v>
      </c>
      <c r="F60" s="20">
        <v>3</v>
      </c>
      <c r="G60" s="20">
        <v>3</v>
      </c>
      <c r="H60" s="20">
        <v>1</v>
      </c>
      <c r="I60" s="20">
        <v>3</v>
      </c>
      <c r="J60" s="20">
        <v>3</v>
      </c>
      <c r="K60" s="20">
        <v>1</v>
      </c>
      <c r="L60" s="20">
        <v>1</v>
      </c>
      <c r="M60" s="20">
        <v>1</v>
      </c>
      <c r="N60" s="20">
        <v>1</v>
      </c>
      <c r="O60" s="20">
        <v>1</v>
      </c>
      <c r="P60" s="20">
        <v>1</v>
      </c>
      <c r="Q60" s="20">
        <v>1</v>
      </c>
      <c r="R60" s="20">
        <v>1</v>
      </c>
      <c r="S60" s="21">
        <f>COUNTA(CTOS04[[#This Row],[AS]:[AT]])/16</f>
        <v>1</v>
      </c>
      <c r="T60" s="22">
        <f>SUMIF(CTOS04[[#This Row],[AS]:[AT]],"=1",CTOS04[[#This Row],[AS]:[AT]])</f>
        <v>9</v>
      </c>
      <c r="U60" s="30" t="s">
        <v>413</v>
      </c>
    </row>
    <row r="61" spans="1:21">
      <c r="A61" s="18" t="s">
        <v>154</v>
      </c>
      <c r="B61" s="19" t="s">
        <v>155</v>
      </c>
      <c r="C61" s="20">
        <v>3</v>
      </c>
      <c r="D61" s="20">
        <v>3</v>
      </c>
      <c r="E61" s="20">
        <v>3</v>
      </c>
      <c r="F61" s="20">
        <v>3</v>
      </c>
      <c r="G61" s="20">
        <v>3</v>
      </c>
      <c r="H61" s="20">
        <v>1</v>
      </c>
      <c r="I61" s="20">
        <v>3</v>
      </c>
      <c r="J61" s="20">
        <v>3</v>
      </c>
      <c r="K61" s="20">
        <v>1</v>
      </c>
      <c r="L61" s="20">
        <v>1</v>
      </c>
      <c r="M61" s="20">
        <v>1</v>
      </c>
      <c r="N61" s="20">
        <v>1</v>
      </c>
      <c r="O61" s="20">
        <v>1</v>
      </c>
      <c r="P61" s="20">
        <v>1</v>
      </c>
      <c r="Q61" s="20">
        <v>1</v>
      </c>
      <c r="R61" s="20">
        <v>1</v>
      </c>
      <c r="S61" s="21">
        <f>COUNTA(CTOS04[[#This Row],[AS]:[AT]])/16</f>
        <v>1</v>
      </c>
      <c r="T61" s="22">
        <f>SUMIF(CTOS04[[#This Row],[AS]:[AT]],"=1",CTOS04[[#This Row],[AS]:[AT]])</f>
        <v>9</v>
      </c>
      <c r="U61" s="30" t="s">
        <v>403</v>
      </c>
    </row>
    <row r="62" spans="1:21">
      <c r="A62" s="18" t="s">
        <v>156</v>
      </c>
      <c r="B62" s="19" t="s">
        <v>157</v>
      </c>
      <c r="C62" s="20">
        <v>3</v>
      </c>
      <c r="D62" s="20">
        <v>3</v>
      </c>
      <c r="E62" s="20">
        <v>3</v>
      </c>
      <c r="F62" s="20">
        <v>3</v>
      </c>
      <c r="G62" s="20">
        <v>3</v>
      </c>
      <c r="H62" s="20">
        <v>1</v>
      </c>
      <c r="I62" s="20">
        <v>3</v>
      </c>
      <c r="J62" s="20">
        <v>3</v>
      </c>
      <c r="K62" s="20">
        <v>1</v>
      </c>
      <c r="L62" s="20">
        <v>1</v>
      </c>
      <c r="M62" s="20">
        <v>1</v>
      </c>
      <c r="N62" s="20">
        <v>1</v>
      </c>
      <c r="O62" s="20">
        <v>1</v>
      </c>
      <c r="P62" s="20">
        <v>1</v>
      </c>
      <c r="Q62" s="20">
        <v>1</v>
      </c>
      <c r="R62" s="20">
        <v>1</v>
      </c>
      <c r="S62" s="21">
        <f>COUNTA(CTOS04[[#This Row],[AS]:[AT]])/16</f>
        <v>1</v>
      </c>
      <c r="T62" s="22">
        <f>SUMIF(CTOS04[[#This Row],[AS]:[AT]],"=1",CTOS04[[#This Row],[AS]:[AT]])</f>
        <v>9</v>
      </c>
      <c r="U62" s="30" t="s">
        <v>422</v>
      </c>
    </row>
    <row r="63" spans="1:21">
      <c r="A63" s="18" t="s">
        <v>158</v>
      </c>
      <c r="B63" s="19" t="s">
        <v>159</v>
      </c>
      <c r="C63" s="20">
        <v>3</v>
      </c>
      <c r="D63" s="20">
        <v>3</v>
      </c>
      <c r="E63" s="20">
        <v>3</v>
      </c>
      <c r="F63" s="20">
        <v>3</v>
      </c>
      <c r="G63" s="20">
        <v>3</v>
      </c>
      <c r="H63" s="20">
        <v>1</v>
      </c>
      <c r="I63" s="20">
        <v>3</v>
      </c>
      <c r="J63" s="20">
        <v>3</v>
      </c>
      <c r="K63" s="20">
        <v>1</v>
      </c>
      <c r="L63" s="20">
        <v>1</v>
      </c>
      <c r="M63" s="20">
        <v>1</v>
      </c>
      <c r="N63" s="20">
        <v>1</v>
      </c>
      <c r="O63" s="20">
        <v>1</v>
      </c>
      <c r="P63" s="20">
        <v>1</v>
      </c>
      <c r="Q63" s="20">
        <v>1</v>
      </c>
      <c r="R63" s="20">
        <v>1</v>
      </c>
      <c r="S63" s="21">
        <f>COUNTA(CTOS04[[#This Row],[AS]:[AT]])/16</f>
        <v>1</v>
      </c>
      <c r="T63" s="22">
        <f>SUMIF(CTOS04[[#This Row],[AS]:[AT]],"=1",CTOS04[[#This Row],[AS]:[AT]])</f>
        <v>9</v>
      </c>
      <c r="U63" s="30" t="s">
        <v>407</v>
      </c>
    </row>
    <row r="64" spans="1:21">
      <c r="A64" s="18" t="s">
        <v>160</v>
      </c>
      <c r="B64" s="19" t="s">
        <v>161</v>
      </c>
      <c r="C64" s="20">
        <v>3</v>
      </c>
      <c r="D64" s="20">
        <v>3</v>
      </c>
      <c r="E64" s="20">
        <v>3</v>
      </c>
      <c r="F64" s="20">
        <v>3</v>
      </c>
      <c r="G64" s="20">
        <v>3</v>
      </c>
      <c r="H64" s="20">
        <v>1</v>
      </c>
      <c r="I64" s="20">
        <v>3</v>
      </c>
      <c r="J64" s="20">
        <v>3</v>
      </c>
      <c r="K64" s="20">
        <v>1</v>
      </c>
      <c r="L64" s="20">
        <v>1</v>
      </c>
      <c r="M64" s="20">
        <v>1</v>
      </c>
      <c r="N64" s="20">
        <v>1</v>
      </c>
      <c r="O64" s="20">
        <v>1</v>
      </c>
      <c r="P64" s="20">
        <v>1</v>
      </c>
      <c r="Q64" s="20">
        <v>1</v>
      </c>
      <c r="R64" s="20">
        <v>1</v>
      </c>
      <c r="S64" s="21">
        <f>COUNTA(CTOS04[[#This Row],[AS]:[AT]])/16</f>
        <v>1</v>
      </c>
      <c r="T64" s="22">
        <f>SUMIF(CTOS04[[#This Row],[AS]:[AT]],"=1",CTOS04[[#This Row],[AS]:[AT]])</f>
        <v>9</v>
      </c>
      <c r="U64" s="30" t="s">
        <v>402</v>
      </c>
    </row>
    <row r="65" spans="1:21">
      <c r="A65" s="18" t="s">
        <v>162</v>
      </c>
      <c r="B65" s="19" t="s">
        <v>163</v>
      </c>
      <c r="C65" s="20">
        <v>3</v>
      </c>
      <c r="D65" s="20">
        <v>3</v>
      </c>
      <c r="E65" s="20">
        <v>3</v>
      </c>
      <c r="F65" s="20">
        <v>3</v>
      </c>
      <c r="G65" s="20">
        <v>3</v>
      </c>
      <c r="H65" s="20">
        <v>1</v>
      </c>
      <c r="I65" s="20">
        <v>3</v>
      </c>
      <c r="J65" s="20">
        <v>3</v>
      </c>
      <c r="K65" s="20">
        <v>3</v>
      </c>
      <c r="L65" s="20">
        <v>3</v>
      </c>
      <c r="M65" s="20">
        <v>3</v>
      </c>
      <c r="N65" s="20">
        <v>3</v>
      </c>
      <c r="O65" s="20">
        <v>3</v>
      </c>
      <c r="P65" s="20">
        <v>3</v>
      </c>
      <c r="Q65" s="20">
        <v>3</v>
      </c>
      <c r="R65" s="20">
        <v>1</v>
      </c>
      <c r="S65" s="21">
        <f>COUNTA(CTOS04[[#This Row],[AS]:[AT]])/16</f>
        <v>1</v>
      </c>
      <c r="T65" s="22">
        <f>SUMIF(CTOS04[[#This Row],[AS]:[AT]],"=1",CTOS04[[#This Row],[AS]:[AT]])</f>
        <v>2</v>
      </c>
      <c r="U65" s="30" t="s">
        <v>434</v>
      </c>
    </row>
    <row r="66" spans="1:21">
      <c r="A66" s="18" t="s">
        <v>164</v>
      </c>
      <c r="B66" s="19" t="s">
        <v>165</v>
      </c>
      <c r="C66" s="20">
        <v>3</v>
      </c>
      <c r="D66" s="20">
        <v>3</v>
      </c>
      <c r="E66" s="20">
        <v>3</v>
      </c>
      <c r="F66" s="20">
        <v>3</v>
      </c>
      <c r="G66" s="20">
        <v>3</v>
      </c>
      <c r="H66" s="20">
        <v>1</v>
      </c>
      <c r="I66" s="20">
        <v>3</v>
      </c>
      <c r="J66" s="20">
        <v>3</v>
      </c>
      <c r="K66" s="20">
        <v>1</v>
      </c>
      <c r="L66" s="20">
        <v>1</v>
      </c>
      <c r="M66" s="20">
        <v>1</v>
      </c>
      <c r="N66" s="20">
        <v>1</v>
      </c>
      <c r="O66" s="20">
        <v>1</v>
      </c>
      <c r="P66" s="20">
        <v>1</v>
      </c>
      <c r="Q66" s="20">
        <v>1</v>
      </c>
      <c r="R66" s="20">
        <v>1</v>
      </c>
      <c r="S66" s="21">
        <f>COUNTA(CTOS04[[#This Row],[AS]:[AT]])/16</f>
        <v>1</v>
      </c>
      <c r="T66" s="22">
        <f>SUMIF(CTOS04[[#This Row],[AS]:[AT]],"=1",CTOS04[[#This Row],[AS]:[AT]])</f>
        <v>9</v>
      </c>
      <c r="U66" s="30" t="s">
        <v>409</v>
      </c>
    </row>
    <row r="67" spans="1:21">
      <c r="A67" s="18" t="s">
        <v>166</v>
      </c>
      <c r="B67" s="19" t="s">
        <v>167</v>
      </c>
      <c r="C67" s="20">
        <v>3</v>
      </c>
      <c r="D67" s="20">
        <v>3</v>
      </c>
      <c r="E67" s="20">
        <v>3</v>
      </c>
      <c r="F67" s="20">
        <v>3</v>
      </c>
      <c r="G67" s="20">
        <v>3</v>
      </c>
      <c r="H67" s="20">
        <v>1</v>
      </c>
      <c r="I67" s="20">
        <v>3</v>
      </c>
      <c r="J67" s="20">
        <v>3</v>
      </c>
      <c r="K67" s="20">
        <v>1</v>
      </c>
      <c r="L67" s="20">
        <v>1</v>
      </c>
      <c r="M67" s="20">
        <v>1</v>
      </c>
      <c r="N67" s="20">
        <v>1</v>
      </c>
      <c r="O67" s="20">
        <v>1</v>
      </c>
      <c r="P67" s="20">
        <v>1</v>
      </c>
      <c r="Q67" s="20">
        <v>1</v>
      </c>
      <c r="R67" s="20">
        <v>1</v>
      </c>
      <c r="S67" s="21">
        <f>COUNTA(CTOS04[[#This Row],[AS]:[AT]])/16</f>
        <v>1</v>
      </c>
      <c r="T67" s="22">
        <f>SUMIF(CTOS04[[#This Row],[AS]:[AT]],"=1",CTOS04[[#This Row],[AS]:[AT]])</f>
        <v>9</v>
      </c>
      <c r="U67" s="30" t="s">
        <v>402</v>
      </c>
    </row>
    <row r="68" spans="1:21">
      <c r="A68" s="18" t="s">
        <v>168</v>
      </c>
      <c r="B68" s="19" t="s">
        <v>169</v>
      </c>
      <c r="C68" s="20">
        <v>3</v>
      </c>
      <c r="D68" s="20">
        <v>3</v>
      </c>
      <c r="E68" s="20">
        <v>3</v>
      </c>
      <c r="F68" s="20">
        <v>3</v>
      </c>
      <c r="G68" s="20">
        <v>3</v>
      </c>
      <c r="H68" s="20">
        <v>1</v>
      </c>
      <c r="I68" s="20">
        <v>3</v>
      </c>
      <c r="J68" s="20">
        <v>3</v>
      </c>
      <c r="K68" s="20">
        <v>1</v>
      </c>
      <c r="L68" s="20">
        <v>1</v>
      </c>
      <c r="M68" s="20">
        <v>1</v>
      </c>
      <c r="N68" s="20">
        <v>1</v>
      </c>
      <c r="O68" s="20">
        <v>1</v>
      </c>
      <c r="P68" s="20">
        <v>1</v>
      </c>
      <c r="Q68" s="20">
        <v>1</v>
      </c>
      <c r="R68" s="20">
        <v>1</v>
      </c>
      <c r="S68" s="21">
        <f>COUNTA(CTOS04[[#This Row],[AS]:[AT]])/16</f>
        <v>1</v>
      </c>
      <c r="T68" s="22">
        <f>SUMIF(CTOS04[[#This Row],[AS]:[AT]],"=1",CTOS04[[#This Row],[AS]:[AT]])</f>
        <v>9</v>
      </c>
      <c r="U68" s="30" t="s">
        <v>435</v>
      </c>
    </row>
    <row r="69" spans="1:21">
      <c r="A69" s="18" t="s">
        <v>170</v>
      </c>
      <c r="B69" s="19" t="s">
        <v>171</v>
      </c>
      <c r="C69" s="20">
        <v>3</v>
      </c>
      <c r="D69" s="20">
        <v>3</v>
      </c>
      <c r="E69" s="20">
        <v>3</v>
      </c>
      <c r="F69" s="20">
        <v>3</v>
      </c>
      <c r="G69" s="20">
        <v>3</v>
      </c>
      <c r="H69" s="20">
        <v>1</v>
      </c>
      <c r="I69" s="20">
        <v>3</v>
      </c>
      <c r="J69" s="20">
        <v>3</v>
      </c>
      <c r="K69" s="20">
        <v>1</v>
      </c>
      <c r="L69" s="20">
        <v>1</v>
      </c>
      <c r="M69" s="20">
        <v>1</v>
      </c>
      <c r="N69" s="20">
        <v>1</v>
      </c>
      <c r="O69" s="20">
        <v>1</v>
      </c>
      <c r="P69" s="20">
        <v>1</v>
      </c>
      <c r="Q69" s="20">
        <v>1</v>
      </c>
      <c r="R69" s="20">
        <v>1</v>
      </c>
      <c r="S69" s="21">
        <f>COUNTA(CTOS04[[#This Row],[AS]:[AT]])/16</f>
        <v>1</v>
      </c>
      <c r="T69" s="22">
        <f>SUMIF(CTOS04[[#This Row],[AS]:[AT]],"=1",CTOS04[[#This Row],[AS]:[AT]])</f>
        <v>9</v>
      </c>
      <c r="U69" s="30" t="s">
        <v>407</v>
      </c>
    </row>
    <row r="70" spans="1:21">
      <c r="A70" s="18" t="s">
        <v>172</v>
      </c>
      <c r="B70" s="19" t="s">
        <v>173</v>
      </c>
      <c r="C70" s="20">
        <v>3</v>
      </c>
      <c r="D70" s="20">
        <v>3</v>
      </c>
      <c r="E70" s="20">
        <v>3</v>
      </c>
      <c r="F70" s="20">
        <v>3</v>
      </c>
      <c r="G70" s="20">
        <v>3</v>
      </c>
      <c r="H70" s="20">
        <v>1</v>
      </c>
      <c r="I70" s="20">
        <v>3</v>
      </c>
      <c r="J70" s="20">
        <v>3</v>
      </c>
      <c r="K70" s="20">
        <v>1</v>
      </c>
      <c r="L70" s="20">
        <v>1</v>
      </c>
      <c r="M70" s="20">
        <v>1</v>
      </c>
      <c r="N70" s="20">
        <v>1</v>
      </c>
      <c r="O70" s="20">
        <v>1</v>
      </c>
      <c r="P70" s="20">
        <v>1</v>
      </c>
      <c r="Q70" s="20">
        <v>1</v>
      </c>
      <c r="R70" s="20">
        <v>1</v>
      </c>
      <c r="S70" s="21">
        <f>COUNTA(CTOS04[[#This Row],[AS]:[AT]])/16</f>
        <v>1</v>
      </c>
      <c r="T70" s="22">
        <f>SUMIF(CTOS04[[#This Row],[AS]:[AT]],"=1",CTOS04[[#This Row],[AS]:[AT]])</f>
        <v>9</v>
      </c>
      <c r="U70" s="30" t="s">
        <v>430</v>
      </c>
    </row>
    <row r="71" spans="1:21">
      <c r="A71" s="18" t="s">
        <v>174</v>
      </c>
      <c r="B71" s="19" t="s">
        <v>175</v>
      </c>
      <c r="C71" s="20">
        <v>3</v>
      </c>
      <c r="D71" s="20">
        <v>3</v>
      </c>
      <c r="E71" s="20">
        <v>3</v>
      </c>
      <c r="F71" s="20">
        <v>3</v>
      </c>
      <c r="G71" s="20">
        <v>3</v>
      </c>
      <c r="H71" s="20">
        <v>1</v>
      </c>
      <c r="I71" s="20">
        <v>3</v>
      </c>
      <c r="J71" s="20">
        <v>3</v>
      </c>
      <c r="K71" s="20">
        <v>1</v>
      </c>
      <c r="L71" s="20">
        <v>1</v>
      </c>
      <c r="M71" s="20">
        <v>1</v>
      </c>
      <c r="N71" s="20">
        <v>1</v>
      </c>
      <c r="O71" s="20">
        <v>1</v>
      </c>
      <c r="P71" s="20">
        <v>1</v>
      </c>
      <c r="Q71" s="20">
        <v>1</v>
      </c>
      <c r="R71" s="20">
        <v>1</v>
      </c>
      <c r="S71" s="21">
        <f>COUNTA(CTOS04[[#This Row],[AS]:[AT]])/16</f>
        <v>1</v>
      </c>
      <c r="T71" s="22">
        <f>SUMIF(CTOS04[[#This Row],[AS]:[AT]],"=1",CTOS04[[#This Row],[AS]:[AT]])</f>
        <v>9</v>
      </c>
      <c r="U71" s="30" t="s">
        <v>431</v>
      </c>
    </row>
    <row r="72" spans="1:21">
      <c r="A72" s="18" t="s">
        <v>176</v>
      </c>
      <c r="B72" s="19" t="s">
        <v>177</v>
      </c>
      <c r="C72" s="20">
        <v>3</v>
      </c>
      <c r="D72" s="20">
        <v>3</v>
      </c>
      <c r="E72" s="20">
        <v>3</v>
      </c>
      <c r="F72" s="20">
        <v>3</v>
      </c>
      <c r="G72" s="20">
        <v>3</v>
      </c>
      <c r="H72" s="20">
        <v>1</v>
      </c>
      <c r="I72" s="20">
        <v>3</v>
      </c>
      <c r="J72" s="20">
        <v>3</v>
      </c>
      <c r="K72" s="20">
        <v>1</v>
      </c>
      <c r="L72" s="20">
        <v>1</v>
      </c>
      <c r="M72" s="20">
        <v>1</v>
      </c>
      <c r="N72" s="20">
        <v>1</v>
      </c>
      <c r="O72" s="20">
        <v>1</v>
      </c>
      <c r="P72" s="20">
        <v>1</v>
      </c>
      <c r="Q72" s="20">
        <v>1</v>
      </c>
      <c r="R72" s="20">
        <v>1</v>
      </c>
      <c r="S72" s="21">
        <f>COUNTA(CTOS04[[#This Row],[AS]:[AT]])/16</f>
        <v>1</v>
      </c>
      <c r="T72" s="22">
        <f>SUMIF(CTOS04[[#This Row],[AS]:[AT]],"=1",CTOS04[[#This Row],[AS]:[AT]])</f>
        <v>9</v>
      </c>
      <c r="U72" s="30" t="s">
        <v>407</v>
      </c>
    </row>
    <row r="73" spans="1:21">
      <c r="A73" s="18" t="s">
        <v>178</v>
      </c>
      <c r="B73" s="19" t="s">
        <v>179</v>
      </c>
      <c r="C73" s="20">
        <v>3</v>
      </c>
      <c r="D73" s="20">
        <v>3</v>
      </c>
      <c r="E73" s="20">
        <v>3</v>
      </c>
      <c r="F73" s="20">
        <v>3</v>
      </c>
      <c r="G73" s="20">
        <v>3</v>
      </c>
      <c r="H73" s="20">
        <v>1</v>
      </c>
      <c r="I73" s="20">
        <v>3</v>
      </c>
      <c r="J73" s="20">
        <v>3</v>
      </c>
      <c r="K73" s="20">
        <v>1</v>
      </c>
      <c r="L73" s="20">
        <v>1</v>
      </c>
      <c r="M73" s="20">
        <v>1</v>
      </c>
      <c r="N73" s="20">
        <v>1</v>
      </c>
      <c r="O73" s="20">
        <v>1</v>
      </c>
      <c r="P73" s="20">
        <v>1</v>
      </c>
      <c r="Q73" s="20">
        <v>1</v>
      </c>
      <c r="R73" s="20">
        <v>1</v>
      </c>
      <c r="S73" s="21">
        <f>COUNTA(CTOS04[[#This Row],[AS]:[AT]])/16</f>
        <v>1</v>
      </c>
      <c r="T73" s="22">
        <f>SUMIF(CTOS04[[#This Row],[AS]:[AT]],"=1",CTOS04[[#This Row],[AS]:[AT]])</f>
        <v>9</v>
      </c>
      <c r="U73" s="30" t="s">
        <v>416</v>
      </c>
    </row>
    <row r="74" spans="1:21">
      <c r="A74" s="18" t="s">
        <v>180</v>
      </c>
      <c r="B74" s="19" t="s">
        <v>181</v>
      </c>
      <c r="C74" s="20">
        <v>3</v>
      </c>
      <c r="D74" s="20">
        <v>3</v>
      </c>
      <c r="E74" s="20">
        <v>3</v>
      </c>
      <c r="F74" s="20">
        <v>3</v>
      </c>
      <c r="G74" s="20">
        <v>3</v>
      </c>
      <c r="H74" s="20">
        <v>1</v>
      </c>
      <c r="I74" s="20">
        <v>3</v>
      </c>
      <c r="J74" s="20">
        <v>3</v>
      </c>
      <c r="K74" s="20">
        <v>1</v>
      </c>
      <c r="L74" s="20">
        <v>1</v>
      </c>
      <c r="M74" s="20">
        <v>1</v>
      </c>
      <c r="N74" s="20">
        <v>1</v>
      </c>
      <c r="O74" s="20">
        <v>1</v>
      </c>
      <c r="P74" s="20">
        <v>1</v>
      </c>
      <c r="Q74" s="20">
        <v>1</v>
      </c>
      <c r="R74" s="20">
        <v>1</v>
      </c>
      <c r="S74" s="21">
        <f>COUNTA(CTOS04[[#This Row],[AS]:[AT]])/16</f>
        <v>1</v>
      </c>
      <c r="T74" s="22">
        <f>SUMIF(CTOS04[[#This Row],[AS]:[AT]],"=1",CTOS04[[#This Row],[AS]:[AT]])</f>
        <v>9</v>
      </c>
      <c r="U74" s="30" t="s">
        <v>409</v>
      </c>
    </row>
    <row r="75" spans="1:21">
      <c r="A75" s="18" t="s">
        <v>182</v>
      </c>
      <c r="B75" s="19" t="s">
        <v>183</v>
      </c>
      <c r="C75" s="20">
        <v>3</v>
      </c>
      <c r="D75" s="20">
        <v>3</v>
      </c>
      <c r="E75" s="20">
        <v>3</v>
      </c>
      <c r="F75" s="20">
        <v>3</v>
      </c>
      <c r="G75" s="20">
        <v>3</v>
      </c>
      <c r="H75" s="20">
        <v>1</v>
      </c>
      <c r="I75" s="20">
        <v>3</v>
      </c>
      <c r="J75" s="20">
        <v>3</v>
      </c>
      <c r="K75" s="20">
        <v>1</v>
      </c>
      <c r="L75" s="20">
        <v>1</v>
      </c>
      <c r="M75" s="20">
        <v>1</v>
      </c>
      <c r="N75" s="20">
        <v>1</v>
      </c>
      <c r="O75" s="20">
        <v>1</v>
      </c>
      <c r="P75" s="20">
        <v>1</v>
      </c>
      <c r="Q75" s="20">
        <v>1</v>
      </c>
      <c r="R75" s="20">
        <v>1</v>
      </c>
      <c r="S75" s="21">
        <f>COUNTA(CTOS04[[#This Row],[AS]:[AT]])/16</f>
        <v>1</v>
      </c>
      <c r="T75" s="22">
        <f>SUMIF(CTOS04[[#This Row],[AS]:[AT]],"=1",CTOS04[[#This Row],[AS]:[AT]])</f>
        <v>9</v>
      </c>
      <c r="U75" s="30" t="s">
        <v>409</v>
      </c>
    </row>
    <row r="76" spans="1:21">
      <c r="A76" s="18" t="s">
        <v>184</v>
      </c>
      <c r="B76" s="19" t="s">
        <v>185</v>
      </c>
      <c r="C76" s="20">
        <v>3</v>
      </c>
      <c r="D76" s="20">
        <v>3</v>
      </c>
      <c r="E76" s="20">
        <v>3</v>
      </c>
      <c r="F76" s="20">
        <v>3</v>
      </c>
      <c r="G76" s="20">
        <v>3</v>
      </c>
      <c r="H76" s="20">
        <v>1</v>
      </c>
      <c r="I76" s="20">
        <v>3</v>
      </c>
      <c r="J76" s="20">
        <v>3</v>
      </c>
      <c r="K76" s="20">
        <v>1</v>
      </c>
      <c r="L76" s="20">
        <v>1</v>
      </c>
      <c r="M76" s="20">
        <v>1</v>
      </c>
      <c r="N76" s="20">
        <v>1</v>
      </c>
      <c r="O76" s="20">
        <v>1</v>
      </c>
      <c r="P76" s="20">
        <v>1</v>
      </c>
      <c r="Q76" s="20">
        <v>1</v>
      </c>
      <c r="R76" s="20">
        <v>1</v>
      </c>
      <c r="S76" s="21">
        <f>COUNTA(CTOS04[[#This Row],[AS]:[AT]])/16</f>
        <v>1</v>
      </c>
      <c r="T76" s="22">
        <f>SUMIF(CTOS04[[#This Row],[AS]:[AT]],"=1",CTOS04[[#This Row],[AS]:[AT]])</f>
        <v>9</v>
      </c>
      <c r="U76" s="30" t="s">
        <v>436</v>
      </c>
    </row>
    <row r="77" spans="1:21">
      <c r="A77" s="18" t="s">
        <v>186</v>
      </c>
      <c r="B77" s="19" t="s">
        <v>187</v>
      </c>
      <c r="C77" s="20">
        <v>3</v>
      </c>
      <c r="D77" s="20">
        <v>3</v>
      </c>
      <c r="E77" s="20">
        <v>3</v>
      </c>
      <c r="F77" s="20">
        <v>3</v>
      </c>
      <c r="G77" s="20">
        <v>3</v>
      </c>
      <c r="H77" s="20">
        <v>1</v>
      </c>
      <c r="I77" s="20">
        <v>3</v>
      </c>
      <c r="J77" s="20">
        <v>3</v>
      </c>
      <c r="K77" s="20">
        <v>3</v>
      </c>
      <c r="L77" s="20">
        <v>3</v>
      </c>
      <c r="M77" s="20">
        <v>3</v>
      </c>
      <c r="N77" s="20">
        <v>3</v>
      </c>
      <c r="O77" s="20">
        <v>3</v>
      </c>
      <c r="P77" s="20">
        <v>3</v>
      </c>
      <c r="Q77" s="20">
        <v>3</v>
      </c>
      <c r="R77" s="20">
        <v>1</v>
      </c>
      <c r="S77" s="21">
        <f>COUNTA(CTOS04[[#This Row],[AS]:[AT]])/16</f>
        <v>1</v>
      </c>
      <c r="T77" s="22">
        <f>SUMIF(CTOS04[[#This Row],[AS]:[AT]],"=1",CTOS04[[#This Row],[AS]:[AT]])</f>
        <v>2</v>
      </c>
      <c r="U77" s="30" t="s">
        <v>437</v>
      </c>
    </row>
    <row r="78" spans="1:21">
      <c r="A78" s="18" t="s">
        <v>188</v>
      </c>
      <c r="B78" s="19" t="s">
        <v>189</v>
      </c>
      <c r="C78" s="20">
        <v>3</v>
      </c>
      <c r="D78" s="20">
        <v>3</v>
      </c>
      <c r="E78" s="20">
        <v>3</v>
      </c>
      <c r="F78" s="20">
        <v>3</v>
      </c>
      <c r="G78" s="20">
        <v>3</v>
      </c>
      <c r="H78" s="20">
        <v>1</v>
      </c>
      <c r="I78" s="20">
        <v>3</v>
      </c>
      <c r="J78" s="20">
        <v>3</v>
      </c>
      <c r="K78" s="20">
        <v>3</v>
      </c>
      <c r="L78" s="20">
        <v>3</v>
      </c>
      <c r="M78" s="20">
        <v>3</v>
      </c>
      <c r="N78" s="20">
        <v>3</v>
      </c>
      <c r="O78" s="20">
        <v>3</v>
      </c>
      <c r="P78" s="20">
        <v>3</v>
      </c>
      <c r="Q78" s="20">
        <v>3</v>
      </c>
      <c r="R78" s="20">
        <v>1</v>
      </c>
      <c r="S78" s="21">
        <f>COUNTA(CTOS04[[#This Row],[AS]:[AT]])/16</f>
        <v>1</v>
      </c>
      <c r="T78" s="22">
        <f>SUMIF(CTOS04[[#This Row],[AS]:[AT]],"=1",CTOS04[[#This Row],[AS]:[AT]])</f>
        <v>2</v>
      </c>
      <c r="U78" s="30" t="s">
        <v>438</v>
      </c>
    </row>
    <row r="79" spans="1:21">
      <c r="A79" s="18" t="s">
        <v>190</v>
      </c>
      <c r="B79" s="19" t="s">
        <v>191</v>
      </c>
      <c r="C79" s="20">
        <v>3</v>
      </c>
      <c r="D79" s="20">
        <v>3</v>
      </c>
      <c r="E79" s="20">
        <v>3</v>
      </c>
      <c r="F79" s="20">
        <v>3</v>
      </c>
      <c r="G79" s="20">
        <v>3</v>
      </c>
      <c r="H79" s="20">
        <v>1</v>
      </c>
      <c r="I79" s="20">
        <v>3</v>
      </c>
      <c r="J79" s="20">
        <v>3</v>
      </c>
      <c r="K79" s="20">
        <v>1</v>
      </c>
      <c r="L79" s="20">
        <v>1</v>
      </c>
      <c r="M79" s="20">
        <v>1</v>
      </c>
      <c r="N79" s="20">
        <v>1</v>
      </c>
      <c r="O79" s="20">
        <v>1</v>
      </c>
      <c r="P79" s="20">
        <v>1</v>
      </c>
      <c r="Q79" s="20">
        <v>1</v>
      </c>
      <c r="R79" s="20">
        <v>1</v>
      </c>
      <c r="S79" s="21">
        <f>COUNTA(CTOS04[[#This Row],[AS]:[AT]])/16</f>
        <v>1</v>
      </c>
      <c r="T79" s="22">
        <f>SUMIF(CTOS04[[#This Row],[AS]:[AT]],"=1",CTOS04[[#This Row],[AS]:[AT]])</f>
        <v>9</v>
      </c>
      <c r="U79" s="30" t="s">
        <v>439</v>
      </c>
    </row>
    <row r="80" spans="1:21">
      <c r="A80" s="18" t="s">
        <v>192</v>
      </c>
      <c r="B80" s="19" t="s">
        <v>193</v>
      </c>
      <c r="C80" s="20">
        <v>3</v>
      </c>
      <c r="D80" s="20">
        <v>3</v>
      </c>
      <c r="E80" s="20">
        <v>3</v>
      </c>
      <c r="F80" s="20">
        <v>3</v>
      </c>
      <c r="G80" s="20">
        <v>3</v>
      </c>
      <c r="H80" s="20">
        <v>1</v>
      </c>
      <c r="I80" s="20">
        <v>3</v>
      </c>
      <c r="J80" s="20">
        <v>3</v>
      </c>
      <c r="K80" s="20">
        <v>1</v>
      </c>
      <c r="L80" s="20">
        <v>1</v>
      </c>
      <c r="M80" s="20">
        <v>1</v>
      </c>
      <c r="N80" s="20">
        <v>1</v>
      </c>
      <c r="O80" s="20">
        <v>1</v>
      </c>
      <c r="P80" s="20">
        <v>1</v>
      </c>
      <c r="Q80" s="20">
        <v>1</v>
      </c>
      <c r="R80" s="20">
        <v>1</v>
      </c>
      <c r="S80" s="21">
        <f>COUNTA(CTOS04[[#This Row],[AS]:[AT]])/16</f>
        <v>1</v>
      </c>
      <c r="T80" s="22">
        <f>SUMIF(CTOS04[[#This Row],[AS]:[AT]],"=1",CTOS04[[#This Row],[AS]:[AT]])</f>
        <v>9</v>
      </c>
      <c r="U80" s="30" t="s">
        <v>439</v>
      </c>
    </row>
    <row r="81" spans="1:21">
      <c r="A81" s="18" t="s">
        <v>194</v>
      </c>
      <c r="B81" s="19" t="s">
        <v>195</v>
      </c>
      <c r="C81" s="20">
        <v>3</v>
      </c>
      <c r="D81" s="20">
        <v>3</v>
      </c>
      <c r="E81" s="20">
        <v>3</v>
      </c>
      <c r="F81" s="20">
        <v>3</v>
      </c>
      <c r="G81" s="20">
        <v>3</v>
      </c>
      <c r="H81" s="20">
        <v>1</v>
      </c>
      <c r="I81" s="20">
        <v>3</v>
      </c>
      <c r="J81" s="20">
        <v>3</v>
      </c>
      <c r="K81" s="20">
        <v>3</v>
      </c>
      <c r="L81" s="20">
        <v>3</v>
      </c>
      <c r="M81" s="20">
        <v>3</v>
      </c>
      <c r="N81" s="20">
        <v>3</v>
      </c>
      <c r="O81" s="20">
        <v>3</v>
      </c>
      <c r="P81" s="20">
        <v>3</v>
      </c>
      <c r="Q81" s="20">
        <v>3</v>
      </c>
      <c r="R81" s="20">
        <v>3</v>
      </c>
      <c r="S81" s="21">
        <f>COUNTA(CTOS04[[#This Row],[AS]:[AT]])/16</f>
        <v>1</v>
      </c>
      <c r="T81" s="22">
        <f>SUMIF(CTOS04[[#This Row],[AS]:[AT]],"=1",CTOS04[[#This Row],[AS]:[AT]])</f>
        <v>1</v>
      </c>
      <c r="U81" s="30" t="s">
        <v>408</v>
      </c>
    </row>
    <row r="82" spans="1:21">
      <c r="A82" s="18" t="s">
        <v>196</v>
      </c>
      <c r="B82" s="19" t="s">
        <v>197</v>
      </c>
      <c r="C82" s="20">
        <v>3</v>
      </c>
      <c r="D82" s="20">
        <v>3</v>
      </c>
      <c r="E82" s="20">
        <v>3</v>
      </c>
      <c r="F82" s="20">
        <v>3</v>
      </c>
      <c r="G82" s="20">
        <v>3</v>
      </c>
      <c r="H82" s="20">
        <v>1</v>
      </c>
      <c r="I82" s="20">
        <v>3</v>
      </c>
      <c r="J82" s="20">
        <v>3</v>
      </c>
      <c r="K82" s="20">
        <v>1</v>
      </c>
      <c r="L82" s="20">
        <v>1</v>
      </c>
      <c r="M82" s="20">
        <v>1</v>
      </c>
      <c r="N82" s="20">
        <v>1</v>
      </c>
      <c r="O82" s="20">
        <v>1</v>
      </c>
      <c r="P82" s="20">
        <v>1</v>
      </c>
      <c r="Q82" s="20">
        <v>1</v>
      </c>
      <c r="R82" s="20">
        <v>1</v>
      </c>
      <c r="S82" s="21">
        <f>COUNTA(CTOS04[[#This Row],[AS]:[AT]])/16</f>
        <v>1</v>
      </c>
      <c r="T82" s="22">
        <f>SUMIF(CTOS04[[#This Row],[AS]:[AT]],"=1",CTOS04[[#This Row],[AS]:[AT]])</f>
        <v>9</v>
      </c>
      <c r="U82" s="30" t="s">
        <v>417</v>
      </c>
    </row>
    <row r="83" spans="1:21">
      <c r="A83" s="18" t="s">
        <v>198</v>
      </c>
      <c r="B83" s="19" t="s">
        <v>199</v>
      </c>
      <c r="C83" s="20">
        <v>3</v>
      </c>
      <c r="D83" s="20">
        <v>3</v>
      </c>
      <c r="E83" s="20">
        <v>3</v>
      </c>
      <c r="F83" s="20">
        <v>3</v>
      </c>
      <c r="G83" s="20">
        <v>3</v>
      </c>
      <c r="H83" s="20">
        <v>1</v>
      </c>
      <c r="I83" s="20">
        <v>3</v>
      </c>
      <c r="J83" s="20">
        <v>3</v>
      </c>
      <c r="K83" s="20">
        <v>3</v>
      </c>
      <c r="L83" s="20">
        <v>3</v>
      </c>
      <c r="M83" s="20">
        <v>3</v>
      </c>
      <c r="N83" s="20">
        <v>3</v>
      </c>
      <c r="O83" s="20">
        <v>3</v>
      </c>
      <c r="P83" s="20">
        <v>3</v>
      </c>
      <c r="Q83" s="20">
        <v>3</v>
      </c>
      <c r="R83" s="20">
        <v>1</v>
      </c>
      <c r="S83" s="21">
        <f>COUNTA(CTOS04[[#This Row],[AS]:[AT]])/16</f>
        <v>1</v>
      </c>
      <c r="T83" s="22">
        <f>SUMIF(CTOS04[[#This Row],[AS]:[AT]],"=1",CTOS04[[#This Row],[AS]:[AT]])</f>
        <v>2</v>
      </c>
      <c r="U83" s="30" t="s">
        <v>416</v>
      </c>
    </row>
    <row r="84" spans="1:21">
      <c r="A84" s="18" t="s">
        <v>200</v>
      </c>
      <c r="B84" s="19" t="s">
        <v>201</v>
      </c>
      <c r="C84" s="20">
        <v>3</v>
      </c>
      <c r="D84" s="20">
        <v>3</v>
      </c>
      <c r="E84" s="20">
        <v>3</v>
      </c>
      <c r="F84" s="20">
        <v>3</v>
      </c>
      <c r="G84" s="20">
        <v>3</v>
      </c>
      <c r="H84" s="20">
        <v>1</v>
      </c>
      <c r="I84" s="20">
        <v>3</v>
      </c>
      <c r="J84" s="20">
        <v>3</v>
      </c>
      <c r="K84" s="20">
        <v>3</v>
      </c>
      <c r="L84" s="20">
        <v>3</v>
      </c>
      <c r="M84" s="20">
        <v>3</v>
      </c>
      <c r="N84" s="20">
        <v>3</v>
      </c>
      <c r="O84" s="20">
        <v>3</v>
      </c>
      <c r="P84" s="20">
        <v>3</v>
      </c>
      <c r="Q84" s="20">
        <v>3</v>
      </c>
      <c r="R84" s="20">
        <v>1</v>
      </c>
      <c r="S84" s="21">
        <f>COUNTA(CTOS04[[#This Row],[AS]:[AT]])/16</f>
        <v>1</v>
      </c>
      <c r="T84" s="22">
        <f>SUMIF(CTOS04[[#This Row],[AS]:[AT]],"=1",CTOS04[[#This Row],[AS]:[AT]])</f>
        <v>2</v>
      </c>
      <c r="U84" s="30" t="s">
        <v>440</v>
      </c>
    </row>
    <row r="85" spans="1:21">
      <c r="A85" s="18" t="s">
        <v>202</v>
      </c>
      <c r="B85" s="19" t="s">
        <v>203</v>
      </c>
      <c r="C85" s="20">
        <v>3</v>
      </c>
      <c r="D85" s="20">
        <v>3</v>
      </c>
      <c r="E85" s="20">
        <v>3</v>
      </c>
      <c r="F85" s="20">
        <v>3</v>
      </c>
      <c r="G85" s="20">
        <v>3</v>
      </c>
      <c r="H85" s="20">
        <v>1</v>
      </c>
      <c r="I85" s="20">
        <v>3</v>
      </c>
      <c r="J85" s="20">
        <v>3</v>
      </c>
      <c r="K85" s="20">
        <v>3</v>
      </c>
      <c r="L85" s="20">
        <v>3</v>
      </c>
      <c r="M85" s="20">
        <v>3</v>
      </c>
      <c r="N85" s="20">
        <v>3</v>
      </c>
      <c r="O85" s="20">
        <v>3</v>
      </c>
      <c r="P85" s="20">
        <v>3</v>
      </c>
      <c r="Q85" s="20">
        <v>3</v>
      </c>
      <c r="R85" s="20">
        <v>1</v>
      </c>
      <c r="S85" s="21">
        <f>COUNTA(CTOS04[[#This Row],[AS]:[AT]])/16</f>
        <v>1</v>
      </c>
      <c r="T85" s="22">
        <f>SUMIF(CTOS04[[#This Row],[AS]:[AT]],"=1",CTOS04[[#This Row],[AS]:[AT]])</f>
        <v>2</v>
      </c>
      <c r="U85" s="30" t="s">
        <v>431</v>
      </c>
    </row>
    <row r="86" spans="1:21">
      <c r="A86" s="18" t="s">
        <v>204</v>
      </c>
      <c r="B86" s="19" t="s">
        <v>205</v>
      </c>
      <c r="C86" s="20">
        <v>3</v>
      </c>
      <c r="D86" s="20">
        <v>3</v>
      </c>
      <c r="E86" s="20">
        <v>3</v>
      </c>
      <c r="F86" s="20">
        <v>3</v>
      </c>
      <c r="G86" s="20">
        <v>3</v>
      </c>
      <c r="H86" s="20">
        <v>1</v>
      </c>
      <c r="I86" s="20">
        <v>3</v>
      </c>
      <c r="J86" s="20">
        <v>3</v>
      </c>
      <c r="K86" s="20">
        <v>1</v>
      </c>
      <c r="L86" s="20">
        <v>1</v>
      </c>
      <c r="M86" s="20">
        <v>1</v>
      </c>
      <c r="N86" s="20">
        <v>1</v>
      </c>
      <c r="O86" s="20">
        <v>1</v>
      </c>
      <c r="P86" s="20">
        <v>1</v>
      </c>
      <c r="Q86" s="20">
        <v>1</v>
      </c>
      <c r="R86" s="20">
        <v>1</v>
      </c>
      <c r="S86" s="21">
        <f>COUNTA(CTOS04[[#This Row],[AS]:[AT]])/16</f>
        <v>1</v>
      </c>
      <c r="T86" s="22">
        <f>SUMIF(CTOS04[[#This Row],[AS]:[AT]],"=1",CTOS04[[#This Row],[AS]:[AT]])</f>
        <v>9</v>
      </c>
      <c r="U86" s="30" t="s">
        <v>436</v>
      </c>
    </row>
    <row r="87" spans="1:21">
      <c r="A87" s="18" t="s">
        <v>206</v>
      </c>
      <c r="B87" s="19" t="s">
        <v>207</v>
      </c>
      <c r="C87" s="20">
        <v>3</v>
      </c>
      <c r="D87" s="20">
        <v>3</v>
      </c>
      <c r="E87" s="20">
        <v>3</v>
      </c>
      <c r="F87" s="20">
        <v>3</v>
      </c>
      <c r="G87" s="20">
        <v>3</v>
      </c>
      <c r="H87" s="20">
        <v>1</v>
      </c>
      <c r="I87" s="20">
        <v>3</v>
      </c>
      <c r="J87" s="20">
        <v>3</v>
      </c>
      <c r="K87" s="20">
        <v>1</v>
      </c>
      <c r="L87" s="20">
        <v>1</v>
      </c>
      <c r="M87" s="20">
        <v>1</v>
      </c>
      <c r="N87" s="20">
        <v>1</v>
      </c>
      <c r="O87" s="20">
        <v>1</v>
      </c>
      <c r="P87" s="20">
        <v>1</v>
      </c>
      <c r="Q87" s="31">
        <v>1</v>
      </c>
      <c r="R87" s="20">
        <v>1</v>
      </c>
      <c r="S87" s="21">
        <f>COUNTA(CTOS04[[#This Row],[AS]:[AT]])/16</f>
        <v>1</v>
      </c>
      <c r="T87" s="22">
        <f>SUMIF(CTOS04[[#This Row],[AS]:[AT]],"=1",CTOS04[[#This Row],[AS]:[AT]])</f>
        <v>9</v>
      </c>
      <c r="U87" s="30" t="s">
        <v>409</v>
      </c>
    </row>
    <row r="88" spans="1:21">
      <c r="A88" s="18" t="s">
        <v>208</v>
      </c>
      <c r="B88" s="19" t="s">
        <v>209</v>
      </c>
      <c r="C88" s="20">
        <v>3</v>
      </c>
      <c r="D88" s="20">
        <v>3</v>
      </c>
      <c r="E88" s="20">
        <v>3</v>
      </c>
      <c r="F88" s="20">
        <v>3</v>
      </c>
      <c r="G88" s="20">
        <v>3</v>
      </c>
      <c r="H88" s="20">
        <v>1</v>
      </c>
      <c r="I88" s="20">
        <v>3</v>
      </c>
      <c r="J88" s="20">
        <v>3</v>
      </c>
      <c r="K88" s="20">
        <v>1</v>
      </c>
      <c r="L88" s="20">
        <v>1</v>
      </c>
      <c r="M88" s="20">
        <v>1</v>
      </c>
      <c r="N88" s="20">
        <v>1</v>
      </c>
      <c r="O88" s="20">
        <v>1</v>
      </c>
      <c r="P88" s="20">
        <v>1</v>
      </c>
      <c r="Q88" s="20">
        <v>1</v>
      </c>
      <c r="R88" s="20">
        <v>1</v>
      </c>
      <c r="S88" s="21">
        <f>COUNTA(CTOS04[[#This Row],[AS]:[AT]])/16</f>
        <v>1</v>
      </c>
      <c r="T88" s="22">
        <f>SUMIF(CTOS04[[#This Row],[AS]:[AT]],"=1",CTOS04[[#This Row],[AS]:[AT]])</f>
        <v>9</v>
      </c>
      <c r="U88" s="30" t="s">
        <v>402</v>
      </c>
    </row>
    <row r="89" spans="1:21">
      <c r="A89" s="18" t="s">
        <v>210</v>
      </c>
      <c r="B89" s="19" t="s">
        <v>211</v>
      </c>
      <c r="C89" s="20">
        <v>3</v>
      </c>
      <c r="D89" s="20">
        <v>3</v>
      </c>
      <c r="E89" s="20">
        <v>3</v>
      </c>
      <c r="F89" s="20">
        <v>3</v>
      </c>
      <c r="G89" s="20">
        <v>3</v>
      </c>
      <c r="H89" s="20">
        <v>1</v>
      </c>
      <c r="I89" s="20">
        <v>3</v>
      </c>
      <c r="J89" s="20">
        <v>3</v>
      </c>
      <c r="K89" s="20">
        <v>3</v>
      </c>
      <c r="L89" s="20">
        <v>3</v>
      </c>
      <c r="M89" s="20">
        <v>3</v>
      </c>
      <c r="N89" s="20">
        <v>3</v>
      </c>
      <c r="O89" s="20">
        <v>3</v>
      </c>
      <c r="P89" s="20">
        <v>3</v>
      </c>
      <c r="Q89" s="20">
        <v>3</v>
      </c>
      <c r="R89" s="20">
        <v>1</v>
      </c>
      <c r="S89" s="21">
        <f>COUNTA(CTOS04[[#This Row],[AS]:[AT]])/16</f>
        <v>1</v>
      </c>
      <c r="T89" s="22">
        <f>SUMIF(CTOS04[[#This Row],[AS]:[AT]],"=1",CTOS04[[#This Row],[AS]:[AT]])</f>
        <v>2</v>
      </c>
      <c r="U89" s="30" t="s">
        <v>441</v>
      </c>
    </row>
    <row r="90" spans="1:21">
      <c r="A90" s="18" t="s">
        <v>212</v>
      </c>
      <c r="B90" s="19" t="s">
        <v>213</v>
      </c>
      <c r="C90" s="20">
        <v>3</v>
      </c>
      <c r="D90" s="20">
        <v>3</v>
      </c>
      <c r="E90" s="20">
        <v>3</v>
      </c>
      <c r="F90" s="20">
        <v>3</v>
      </c>
      <c r="G90" s="20">
        <v>3</v>
      </c>
      <c r="H90" s="20">
        <v>1</v>
      </c>
      <c r="I90" s="20">
        <v>3</v>
      </c>
      <c r="J90" s="20">
        <v>3</v>
      </c>
      <c r="K90" s="20">
        <v>3</v>
      </c>
      <c r="L90" s="20">
        <v>3</v>
      </c>
      <c r="M90" s="20">
        <v>3</v>
      </c>
      <c r="N90" s="20">
        <v>3</v>
      </c>
      <c r="O90" s="20">
        <v>3</v>
      </c>
      <c r="P90" s="20">
        <v>3</v>
      </c>
      <c r="Q90" s="20">
        <v>3</v>
      </c>
      <c r="R90" s="20">
        <v>1</v>
      </c>
      <c r="S90" s="21">
        <f>COUNTA(CTOS04[[#This Row],[AS]:[AT]])/16</f>
        <v>1</v>
      </c>
      <c r="T90" s="22">
        <f>SUMIF(CTOS04[[#This Row],[AS]:[AT]],"=1",CTOS04[[#This Row],[AS]:[AT]])</f>
        <v>2</v>
      </c>
      <c r="U90" s="30" t="s">
        <v>442</v>
      </c>
    </row>
    <row r="91" spans="1:21">
      <c r="A91" s="18" t="s">
        <v>214</v>
      </c>
      <c r="B91" s="19" t="s">
        <v>215</v>
      </c>
      <c r="C91" s="20">
        <v>3</v>
      </c>
      <c r="D91" s="20">
        <v>3</v>
      </c>
      <c r="E91" s="20">
        <v>3</v>
      </c>
      <c r="F91" s="20">
        <v>3</v>
      </c>
      <c r="G91" s="20">
        <v>3</v>
      </c>
      <c r="H91" s="20">
        <v>1</v>
      </c>
      <c r="I91" s="20">
        <v>3</v>
      </c>
      <c r="J91" s="20">
        <v>3</v>
      </c>
      <c r="K91" s="20">
        <v>3</v>
      </c>
      <c r="L91" s="20">
        <v>3</v>
      </c>
      <c r="M91" s="20">
        <v>3</v>
      </c>
      <c r="N91" s="20">
        <v>3</v>
      </c>
      <c r="O91" s="20">
        <v>3</v>
      </c>
      <c r="P91" s="20">
        <v>3</v>
      </c>
      <c r="Q91" s="20">
        <v>3</v>
      </c>
      <c r="R91" s="20">
        <v>1</v>
      </c>
      <c r="S91" s="21">
        <f>COUNTA(CTOS04[[#This Row],[AS]:[AT]])/16</f>
        <v>1</v>
      </c>
      <c r="T91" s="22">
        <f>SUMIF(CTOS04[[#This Row],[AS]:[AT]],"=1",CTOS04[[#This Row],[AS]:[AT]])</f>
        <v>2</v>
      </c>
      <c r="U91" s="30" t="s">
        <v>443</v>
      </c>
    </row>
    <row r="92" spans="1:21">
      <c r="A92" s="18" t="s">
        <v>216</v>
      </c>
      <c r="B92" s="19" t="s">
        <v>217</v>
      </c>
      <c r="C92" s="20">
        <v>3</v>
      </c>
      <c r="D92" s="20">
        <v>3</v>
      </c>
      <c r="E92" s="20">
        <v>3</v>
      </c>
      <c r="F92" s="20">
        <v>3</v>
      </c>
      <c r="G92" s="20">
        <v>3</v>
      </c>
      <c r="H92" s="20">
        <v>1</v>
      </c>
      <c r="I92" s="20">
        <v>3</v>
      </c>
      <c r="J92" s="20">
        <v>3</v>
      </c>
      <c r="K92" s="20">
        <v>3</v>
      </c>
      <c r="L92" s="20">
        <v>3</v>
      </c>
      <c r="M92" s="20">
        <v>3</v>
      </c>
      <c r="N92" s="20">
        <v>3</v>
      </c>
      <c r="O92" s="20">
        <v>3</v>
      </c>
      <c r="P92" s="20">
        <v>3</v>
      </c>
      <c r="Q92" s="20">
        <v>3</v>
      </c>
      <c r="R92" s="20">
        <v>1</v>
      </c>
      <c r="S92" s="21">
        <f>COUNTA(CTOS04[[#This Row],[AS]:[AT]])/16</f>
        <v>1</v>
      </c>
      <c r="T92" s="22">
        <f>SUMIF(CTOS04[[#This Row],[AS]:[AT]],"=1",CTOS04[[#This Row],[AS]:[AT]])</f>
        <v>2</v>
      </c>
      <c r="U92" s="30" t="s">
        <v>420</v>
      </c>
    </row>
    <row r="93" spans="1:21">
      <c r="A93" s="18" t="s">
        <v>218</v>
      </c>
      <c r="B93" s="19" t="s">
        <v>219</v>
      </c>
      <c r="C93" s="20">
        <v>3</v>
      </c>
      <c r="D93" s="20">
        <v>3</v>
      </c>
      <c r="E93" s="20">
        <v>3</v>
      </c>
      <c r="F93" s="20">
        <v>3</v>
      </c>
      <c r="G93" s="20">
        <v>3</v>
      </c>
      <c r="H93" s="20">
        <v>1</v>
      </c>
      <c r="I93" s="20">
        <v>3</v>
      </c>
      <c r="J93" s="20">
        <v>3</v>
      </c>
      <c r="K93" s="20">
        <v>3</v>
      </c>
      <c r="L93" s="20">
        <v>1</v>
      </c>
      <c r="M93" s="20">
        <v>1</v>
      </c>
      <c r="N93" s="20">
        <v>1</v>
      </c>
      <c r="O93" s="20">
        <v>1</v>
      </c>
      <c r="P93" s="20">
        <v>1</v>
      </c>
      <c r="Q93" s="20">
        <v>1</v>
      </c>
      <c r="R93" s="20">
        <v>1</v>
      </c>
      <c r="S93" s="21">
        <f>COUNTA(CTOS04[[#This Row],[AS]:[AT]])/16</f>
        <v>1</v>
      </c>
      <c r="T93" s="22">
        <f>SUMIF(CTOS04[[#This Row],[AS]:[AT]],"=1",CTOS04[[#This Row],[AS]:[AT]])</f>
        <v>8</v>
      </c>
      <c r="U93" s="30" t="s">
        <v>444</v>
      </c>
    </row>
    <row r="94" spans="1:21">
      <c r="A94" s="18" t="s">
        <v>220</v>
      </c>
      <c r="B94" s="19" t="s">
        <v>221</v>
      </c>
      <c r="C94" s="20">
        <v>3</v>
      </c>
      <c r="D94" s="20">
        <v>1</v>
      </c>
      <c r="E94" s="20">
        <v>3</v>
      </c>
      <c r="F94" s="20">
        <v>3</v>
      </c>
      <c r="G94" s="20">
        <v>3</v>
      </c>
      <c r="H94" s="20">
        <v>1</v>
      </c>
      <c r="I94" s="20">
        <v>3</v>
      </c>
      <c r="J94" s="20">
        <v>3</v>
      </c>
      <c r="K94" s="20">
        <v>1</v>
      </c>
      <c r="L94" s="20">
        <v>1</v>
      </c>
      <c r="M94" s="20">
        <v>1</v>
      </c>
      <c r="N94" s="20">
        <v>1</v>
      </c>
      <c r="O94" s="20">
        <v>1</v>
      </c>
      <c r="P94" s="20">
        <v>1</v>
      </c>
      <c r="Q94" s="20">
        <v>1</v>
      </c>
      <c r="R94" s="20">
        <v>1</v>
      </c>
      <c r="S94" s="21">
        <f>COUNTA(CTOS04[[#This Row],[AS]:[AT]])/16</f>
        <v>1</v>
      </c>
      <c r="T94" s="22">
        <f>SUMIF(CTOS04[[#This Row],[AS]:[AT]],"=1",CTOS04[[#This Row],[AS]:[AT]])</f>
        <v>10</v>
      </c>
      <c r="U94" s="30" t="s">
        <v>445</v>
      </c>
    </row>
    <row r="95" spans="1:21">
      <c r="A95" s="18" t="s">
        <v>222</v>
      </c>
      <c r="B95" s="19" t="s">
        <v>223</v>
      </c>
      <c r="C95" s="20">
        <v>3</v>
      </c>
      <c r="D95" s="20">
        <v>1</v>
      </c>
      <c r="E95" s="20">
        <v>3</v>
      </c>
      <c r="F95" s="20">
        <v>3</v>
      </c>
      <c r="G95" s="20">
        <v>3</v>
      </c>
      <c r="H95" s="20">
        <v>1</v>
      </c>
      <c r="I95" s="20">
        <v>3</v>
      </c>
      <c r="J95" s="20">
        <v>3</v>
      </c>
      <c r="K95" s="20">
        <v>1</v>
      </c>
      <c r="L95" s="20">
        <v>1</v>
      </c>
      <c r="M95" s="20">
        <v>1</v>
      </c>
      <c r="N95" s="20">
        <v>1</v>
      </c>
      <c r="O95" s="20">
        <v>1</v>
      </c>
      <c r="P95" s="20">
        <v>1</v>
      </c>
      <c r="Q95" s="20">
        <v>1</v>
      </c>
      <c r="R95" s="20">
        <v>1</v>
      </c>
      <c r="S95" s="21">
        <f>COUNTA(CTOS04[[#This Row],[AS]:[AT]])/16</f>
        <v>1</v>
      </c>
      <c r="T95" s="22">
        <f>SUMIF(CTOS04[[#This Row],[AS]:[AT]],"=1",CTOS04[[#This Row],[AS]:[AT]])</f>
        <v>10</v>
      </c>
      <c r="U95" s="30" t="s">
        <v>445</v>
      </c>
    </row>
    <row r="96" spans="1:21">
      <c r="A96" s="18" t="s">
        <v>224</v>
      </c>
      <c r="B96" s="19" t="s">
        <v>225</v>
      </c>
      <c r="C96" s="20">
        <v>3</v>
      </c>
      <c r="D96" s="20">
        <v>1</v>
      </c>
      <c r="E96" s="20">
        <v>3</v>
      </c>
      <c r="F96" s="20">
        <v>3</v>
      </c>
      <c r="G96" s="20">
        <v>3</v>
      </c>
      <c r="H96" s="20">
        <v>1</v>
      </c>
      <c r="I96" s="20">
        <v>3</v>
      </c>
      <c r="J96" s="20">
        <v>3</v>
      </c>
      <c r="K96" s="20">
        <v>1</v>
      </c>
      <c r="L96" s="20">
        <v>1</v>
      </c>
      <c r="M96" s="20">
        <v>1</v>
      </c>
      <c r="N96" s="20">
        <v>1</v>
      </c>
      <c r="O96" s="20">
        <v>1</v>
      </c>
      <c r="P96" s="20">
        <v>1</v>
      </c>
      <c r="Q96" s="20">
        <v>1</v>
      </c>
      <c r="R96" s="20">
        <v>1</v>
      </c>
      <c r="S96" s="21">
        <f>COUNTA(CTOS04[[#This Row],[AS]:[AT]])/16</f>
        <v>1</v>
      </c>
      <c r="T96" s="22">
        <f>SUMIF(CTOS04[[#This Row],[AS]:[AT]],"=1",CTOS04[[#This Row],[AS]:[AT]])</f>
        <v>10</v>
      </c>
      <c r="U96" s="30" t="s">
        <v>446</v>
      </c>
    </row>
    <row r="97" spans="1:21">
      <c r="A97" s="18" t="s">
        <v>226</v>
      </c>
      <c r="B97" s="19" t="s">
        <v>227</v>
      </c>
      <c r="C97" s="20">
        <v>3</v>
      </c>
      <c r="D97" s="20">
        <v>3</v>
      </c>
      <c r="E97" s="20">
        <v>3</v>
      </c>
      <c r="F97" s="20">
        <v>3</v>
      </c>
      <c r="G97" s="20">
        <v>3</v>
      </c>
      <c r="H97" s="20">
        <v>1</v>
      </c>
      <c r="I97" s="20">
        <v>3</v>
      </c>
      <c r="J97" s="20">
        <v>3</v>
      </c>
      <c r="K97" s="20">
        <v>1</v>
      </c>
      <c r="L97" s="20">
        <v>1</v>
      </c>
      <c r="M97" s="20">
        <v>1</v>
      </c>
      <c r="N97" s="20">
        <v>1</v>
      </c>
      <c r="O97" s="20">
        <v>1</v>
      </c>
      <c r="P97" s="20">
        <v>1</v>
      </c>
      <c r="Q97" s="20">
        <v>1</v>
      </c>
      <c r="R97" s="20">
        <v>1</v>
      </c>
      <c r="S97" s="21">
        <f>COUNTA(CTOS04[[#This Row],[AS]:[AT]])/16</f>
        <v>1</v>
      </c>
      <c r="T97" s="22">
        <f>SUMIF(CTOS04[[#This Row],[AS]:[AT]],"=1",CTOS04[[#This Row],[AS]:[AT]])</f>
        <v>9</v>
      </c>
      <c r="U97" s="30" t="s">
        <v>409</v>
      </c>
    </row>
    <row r="98" spans="1:21">
      <c r="A98" s="18" t="s">
        <v>228</v>
      </c>
      <c r="B98" s="19" t="s">
        <v>229</v>
      </c>
      <c r="C98" s="20">
        <v>3</v>
      </c>
      <c r="D98" s="20">
        <v>3</v>
      </c>
      <c r="E98" s="20">
        <v>3</v>
      </c>
      <c r="F98" s="20">
        <v>3</v>
      </c>
      <c r="G98" s="20">
        <v>3</v>
      </c>
      <c r="H98" s="20">
        <v>1</v>
      </c>
      <c r="I98" s="20">
        <v>3</v>
      </c>
      <c r="J98" s="20">
        <v>3</v>
      </c>
      <c r="K98" s="20">
        <v>1</v>
      </c>
      <c r="L98" s="20">
        <v>1</v>
      </c>
      <c r="M98" s="20">
        <v>1</v>
      </c>
      <c r="N98" s="20">
        <v>1</v>
      </c>
      <c r="O98" s="20">
        <v>1</v>
      </c>
      <c r="P98" s="20">
        <v>1</v>
      </c>
      <c r="Q98" s="20">
        <v>1</v>
      </c>
      <c r="R98" s="20">
        <v>1</v>
      </c>
      <c r="S98" s="21">
        <f>COUNTA(CTOS04[[#This Row],[AS]:[AT]])/16</f>
        <v>1</v>
      </c>
      <c r="T98" s="22">
        <f>SUMIF(CTOS04[[#This Row],[AS]:[AT]],"=1",CTOS04[[#This Row],[AS]:[AT]])</f>
        <v>9</v>
      </c>
      <c r="U98" s="30" t="s">
        <v>446</v>
      </c>
    </row>
    <row r="99" spans="1:21">
      <c r="A99" s="18" t="s">
        <v>230</v>
      </c>
      <c r="B99" s="19" t="s">
        <v>231</v>
      </c>
      <c r="C99" s="20">
        <v>3</v>
      </c>
      <c r="D99" s="20">
        <v>3</v>
      </c>
      <c r="E99" s="20">
        <v>3</v>
      </c>
      <c r="F99" s="20">
        <v>3</v>
      </c>
      <c r="G99" s="20">
        <v>3</v>
      </c>
      <c r="H99" s="20">
        <v>1</v>
      </c>
      <c r="I99" s="20">
        <v>3</v>
      </c>
      <c r="J99" s="20">
        <v>3</v>
      </c>
      <c r="K99" s="20">
        <v>3</v>
      </c>
      <c r="L99" s="20">
        <v>3</v>
      </c>
      <c r="M99" s="20">
        <v>3</v>
      </c>
      <c r="N99" s="20">
        <v>3</v>
      </c>
      <c r="O99" s="20">
        <v>3</v>
      </c>
      <c r="P99" s="20">
        <v>3</v>
      </c>
      <c r="Q99" s="20">
        <v>3</v>
      </c>
      <c r="R99" s="20">
        <v>1</v>
      </c>
      <c r="S99" s="21">
        <f>COUNTA(CTOS04[[#This Row],[AS]:[AT]])/16</f>
        <v>1</v>
      </c>
      <c r="T99" s="22">
        <f>SUMIF(CTOS04[[#This Row],[AS]:[AT]],"=1",CTOS04[[#This Row],[AS]:[AT]])</f>
        <v>2</v>
      </c>
      <c r="U99" s="30" t="s">
        <v>443</v>
      </c>
    </row>
    <row r="100" spans="1:21">
      <c r="A100" s="18" t="s">
        <v>232</v>
      </c>
      <c r="B100" s="19" t="s">
        <v>233</v>
      </c>
      <c r="C100" s="20">
        <v>3</v>
      </c>
      <c r="D100" s="20">
        <v>3</v>
      </c>
      <c r="E100" s="20">
        <v>3</v>
      </c>
      <c r="F100" s="20">
        <v>3</v>
      </c>
      <c r="G100" s="20">
        <v>3</v>
      </c>
      <c r="H100" s="20">
        <v>1</v>
      </c>
      <c r="I100" s="20">
        <v>3</v>
      </c>
      <c r="J100" s="20">
        <v>3</v>
      </c>
      <c r="K100" s="20">
        <v>3</v>
      </c>
      <c r="L100" s="20">
        <v>3</v>
      </c>
      <c r="M100" s="20">
        <v>3</v>
      </c>
      <c r="N100" s="20">
        <v>3</v>
      </c>
      <c r="O100" s="20">
        <v>3</v>
      </c>
      <c r="P100" s="20">
        <v>3</v>
      </c>
      <c r="Q100" s="20">
        <v>3</v>
      </c>
      <c r="R100" s="20">
        <v>1</v>
      </c>
      <c r="S100" s="21">
        <f>COUNTA(CTOS04[[#This Row],[AS]:[AT]])/16</f>
        <v>1</v>
      </c>
      <c r="T100" s="22">
        <f>SUMIF(CTOS04[[#This Row],[AS]:[AT]],"=1",CTOS04[[#This Row],[AS]:[AT]])</f>
        <v>2</v>
      </c>
      <c r="U100" s="30" t="s">
        <v>411</v>
      </c>
    </row>
    <row r="101" spans="1:21">
      <c r="A101" s="18" t="s">
        <v>234</v>
      </c>
      <c r="B101" s="19" t="s">
        <v>235</v>
      </c>
      <c r="C101" s="20">
        <v>3</v>
      </c>
      <c r="D101" s="20">
        <v>3</v>
      </c>
      <c r="E101" s="20">
        <v>3</v>
      </c>
      <c r="F101" s="20">
        <v>3</v>
      </c>
      <c r="G101" s="20">
        <v>3</v>
      </c>
      <c r="H101" s="20">
        <v>1</v>
      </c>
      <c r="I101" s="20">
        <v>3</v>
      </c>
      <c r="J101" s="20">
        <v>3</v>
      </c>
      <c r="K101" s="20">
        <v>3</v>
      </c>
      <c r="L101" s="20">
        <v>3</v>
      </c>
      <c r="M101" s="20">
        <v>3</v>
      </c>
      <c r="N101" s="20">
        <v>3</v>
      </c>
      <c r="O101" s="20">
        <v>3</v>
      </c>
      <c r="P101" s="20">
        <v>3</v>
      </c>
      <c r="Q101" s="20">
        <v>3</v>
      </c>
      <c r="R101" s="20">
        <v>1</v>
      </c>
      <c r="S101" s="21">
        <f>COUNTA(CTOS04[[#This Row],[AS]:[AT]])/16</f>
        <v>1</v>
      </c>
      <c r="T101" s="22">
        <f>SUMIF(CTOS04[[#This Row],[AS]:[AT]],"=1",CTOS04[[#This Row],[AS]:[AT]])</f>
        <v>2</v>
      </c>
      <c r="U101" s="30" t="s">
        <v>447</v>
      </c>
    </row>
    <row r="102" spans="1:21">
      <c r="A102" s="18" t="s">
        <v>236</v>
      </c>
      <c r="B102" s="19" t="s">
        <v>237</v>
      </c>
      <c r="C102" s="20">
        <v>3</v>
      </c>
      <c r="D102" s="20">
        <v>3</v>
      </c>
      <c r="E102" s="20">
        <v>3</v>
      </c>
      <c r="F102" s="20">
        <v>3</v>
      </c>
      <c r="G102" s="20">
        <v>3</v>
      </c>
      <c r="H102" s="20">
        <v>1</v>
      </c>
      <c r="I102" s="20">
        <v>3</v>
      </c>
      <c r="J102" s="20">
        <v>3</v>
      </c>
      <c r="K102" s="20">
        <v>3</v>
      </c>
      <c r="L102" s="20">
        <v>3</v>
      </c>
      <c r="M102" s="20">
        <v>3</v>
      </c>
      <c r="N102" s="20">
        <v>3</v>
      </c>
      <c r="O102" s="20">
        <v>3</v>
      </c>
      <c r="P102" s="20">
        <v>3</v>
      </c>
      <c r="Q102" s="20">
        <v>3</v>
      </c>
      <c r="R102" s="20">
        <v>1</v>
      </c>
      <c r="S102" s="21">
        <f>COUNTA(CTOS04[[#This Row],[AS]:[AT]])/16</f>
        <v>1</v>
      </c>
      <c r="T102" s="22">
        <f>SUMIF(CTOS04[[#This Row],[AS]:[AT]],"=1",CTOS04[[#This Row],[AS]:[AT]])</f>
        <v>2</v>
      </c>
      <c r="U102" s="30" t="s">
        <v>434</v>
      </c>
    </row>
    <row r="103" spans="1:21">
      <c r="A103" s="18" t="s">
        <v>238</v>
      </c>
      <c r="B103" s="19" t="s">
        <v>239</v>
      </c>
      <c r="C103" s="20">
        <v>3</v>
      </c>
      <c r="D103" s="20">
        <v>3</v>
      </c>
      <c r="E103" s="20">
        <v>3</v>
      </c>
      <c r="F103" s="20">
        <v>3</v>
      </c>
      <c r="G103" s="20">
        <v>3</v>
      </c>
      <c r="H103" s="20">
        <v>1</v>
      </c>
      <c r="I103" s="20">
        <v>3</v>
      </c>
      <c r="J103" s="20">
        <v>3</v>
      </c>
      <c r="K103" s="20">
        <v>3</v>
      </c>
      <c r="L103" s="20">
        <v>3</v>
      </c>
      <c r="M103" s="20">
        <v>3</v>
      </c>
      <c r="N103" s="20">
        <v>3</v>
      </c>
      <c r="O103" s="20">
        <v>3</v>
      </c>
      <c r="P103" s="20">
        <v>3</v>
      </c>
      <c r="Q103" s="20">
        <v>3</v>
      </c>
      <c r="R103" s="20">
        <v>1</v>
      </c>
      <c r="S103" s="21">
        <f>COUNTA(CTOS04[[#This Row],[AS]:[AT]])/16</f>
        <v>1</v>
      </c>
      <c r="T103" s="22">
        <f>SUMIF(CTOS04[[#This Row],[AS]:[AT]],"=1",CTOS04[[#This Row],[AS]:[AT]])</f>
        <v>2</v>
      </c>
      <c r="U103" s="30" t="s">
        <v>448</v>
      </c>
    </row>
    <row r="104" spans="1:21">
      <c r="A104" s="18" t="s">
        <v>240</v>
      </c>
      <c r="B104" s="19" t="s">
        <v>241</v>
      </c>
      <c r="C104" s="20">
        <v>3</v>
      </c>
      <c r="D104" s="20">
        <v>1</v>
      </c>
      <c r="E104" s="20">
        <v>3</v>
      </c>
      <c r="F104" s="20">
        <v>3</v>
      </c>
      <c r="G104" s="20">
        <v>3</v>
      </c>
      <c r="H104" s="20">
        <v>1</v>
      </c>
      <c r="I104" s="20">
        <v>3</v>
      </c>
      <c r="J104" s="20">
        <v>3</v>
      </c>
      <c r="K104" s="20">
        <v>1</v>
      </c>
      <c r="L104" s="20">
        <v>1</v>
      </c>
      <c r="M104" s="20">
        <v>1</v>
      </c>
      <c r="N104" s="20">
        <v>1</v>
      </c>
      <c r="O104" s="20">
        <v>1</v>
      </c>
      <c r="P104" s="20">
        <v>3</v>
      </c>
      <c r="Q104" s="20">
        <v>3</v>
      </c>
      <c r="R104" s="20">
        <v>1</v>
      </c>
      <c r="S104" s="21">
        <f>COUNTA(CTOS04[[#This Row],[AS]:[AT]])/16</f>
        <v>1</v>
      </c>
      <c r="T104" s="22">
        <f>SUMIF(CTOS04[[#This Row],[AS]:[AT]],"=1",CTOS04[[#This Row],[AS]:[AT]])</f>
        <v>8</v>
      </c>
      <c r="U104" s="30" t="s">
        <v>419</v>
      </c>
    </row>
    <row r="105" spans="1:21">
      <c r="A105" s="18" t="s">
        <v>242</v>
      </c>
      <c r="B105" s="19" t="s">
        <v>243</v>
      </c>
      <c r="C105" s="20">
        <v>3</v>
      </c>
      <c r="D105" s="20">
        <v>3</v>
      </c>
      <c r="E105" s="20">
        <v>3</v>
      </c>
      <c r="F105" s="20">
        <v>3</v>
      </c>
      <c r="G105" s="20">
        <v>3</v>
      </c>
      <c r="H105" s="20">
        <v>1</v>
      </c>
      <c r="I105" s="20">
        <v>3</v>
      </c>
      <c r="J105" s="20">
        <v>3</v>
      </c>
      <c r="K105" s="20">
        <v>1</v>
      </c>
      <c r="L105" s="20">
        <v>1</v>
      </c>
      <c r="M105" s="20">
        <v>1</v>
      </c>
      <c r="N105" s="20">
        <v>1</v>
      </c>
      <c r="O105" s="20">
        <v>1</v>
      </c>
      <c r="P105" s="20">
        <v>3</v>
      </c>
      <c r="Q105" s="20">
        <v>3</v>
      </c>
      <c r="R105" s="20">
        <v>1</v>
      </c>
      <c r="S105" s="21">
        <f>COUNTA(CTOS04[[#This Row],[AS]:[AT]])/16</f>
        <v>1</v>
      </c>
      <c r="T105" s="22">
        <f>SUMIF(CTOS04[[#This Row],[AS]:[AT]],"=1",CTOS04[[#This Row],[AS]:[AT]])</f>
        <v>7</v>
      </c>
      <c r="U105" s="30" t="s">
        <v>449</v>
      </c>
    </row>
    <row r="106" spans="1:21">
      <c r="A106" s="18" t="s">
        <v>244</v>
      </c>
      <c r="B106" s="19" t="s">
        <v>245</v>
      </c>
      <c r="C106" s="20">
        <v>3</v>
      </c>
      <c r="D106" s="20">
        <v>3</v>
      </c>
      <c r="E106" s="20">
        <v>3</v>
      </c>
      <c r="F106" s="20">
        <v>3</v>
      </c>
      <c r="G106" s="20">
        <v>3</v>
      </c>
      <c r="H106" s="20">
        <v>1</v>
      </c>
      <c r="I106" s="20">
        <v>3</v>
      </c>
      <c r="J106" s="20">
        <v>3</v>
      </c>
      <c r="K106" s="20">
        <v>1</v>
      </c>
      <c r="L106" s="20">
        <v>1</v>
      </c>
      <c r="M106" s="20">
        <v>1</v>
      </c>
      <c r="N106" s="20">
        <v>1</v>
      </c>
      <c r="O106" s="20">
        <v>1</v>
      </c>
      <c r="P106" s="20">
        <v>1</v>
      </c>
      <c r="Q106" s="20">
        <v>1</v>
      </c>
      <c r="R106" s="20">
        <v>1</v>
      </c>
      <c r="S106" s="21">
        <f>COUNTA(CTOS04[[#This Row],[AS]:[AT]])/16</f>
        <v>1</v>
      </c>
      <c r="T106" s="22">
        <f>SUMIF(CTOS04[[#This Row],[AS]:[AT]],"=1",CTOS04[[#This Row],[AS]:[AT]])</f>
        <v>9</v>
      </c>
      <c r="U106" s="30" t="s">
        <v>420</v>
      </c>
    </row>
    <row r="107" spans="1:21">
      <c r="A107" s="18" t="s">
        <v>246</v>
      </c>
      <c r="B107" s="19" t="s">
        <v>247</v>
      </c>
      <c r="C107" s="18">
        <v>3</v>
      </c>
      <c r="D107" s="20">
        <v>3</v>
      </c>
      <c r="E107" s="20">
        <v>3</v>
      </c>
      <c r="F107" s="20">
        <v>3</v>
      </c>
      <c r="G107" s="20">
        <v>3</v>
      </c>
      <c r="H107" s="20">
        <v>1</v>
      </c>
      <c r="I107" s="20">
        <v>3</v>
      </c>
      <c r="J107" s="20">
        <v>3</v>
      </c>
      <c r="K107" s="20">
        <v>3</v>
      </c>
      <c r="L107" s="20">
        <v>3</v>
      </c>
      <c r="M107" s="20">
        <v>3</v>
      </c>
      <c r="N107" s="20">
        <v>3</v>
      </c>
      <c r="O107" s="20">
        <v>3</v>
      </c>
      <c r="P107" s="20">
        <v>3</v>
      </c>
      <c r="Q107" s="20">
        <v>3</v>
      </c>
      <c r="R107" s="20">
        <v>1</v>
      </c>
      <c r="S107" s="21">
        <f>COUNTA(CTOS04[[#This Row],[AS]:[AT]])/16</f>
        <v>1</v>
      </c>
      <c r="T107" s="22">
        <f>SUMIF(CTOS04[[#This Row],[AS]:[AT]],"=1",CTOS04[[#This Row],[AS]:[AT]])</f>
        <v>2</v>
      </c>
      <c r="U107" s="30" t="s">
        <v>434</v>
      </c>
    </row>
    <row r="108" spans="1:21">
      <c r="A108" s="18" t="s">
        <v>248</v>
      </c>
      <c r="B108" s="19" t="s">
        <v>249</v>
      </c>
      <c r="C108" s="20">
        <v>3</v>
      </c>
      <c r="D108" s="20">
        <v>3</v>
      </c>
      <c r="E108" s="20">
        <v>3</v>
      </c>
      <c r="F108" s="20">
        <v>3</v>
      </c>
      <c r="G108" s="20">
        <v>3</v>
      </c>
      <c r="H108" s="20">
        <v>1</v>
      </c>
      <c r="I108" s="20">
        <v>3</v>
      </c>
      <c r="J108" s="20">
        <v>3</v>
      </c>
      <c r="K108" s="20">
        <v>3</v>
      </c>
      <c r="L108" s="20">
        <v>3</v>
      </c>
      <c r="M108" s="20">
        <v>3</v>
      </c>
      <c r="N108" s="20">
        <v>3</v>
      </c>
      <c r="O108" s="20">
        <v>3</v>
      </c>
      <c r="P108" s="20">
        <v>3</v>
      </c>
      <c r="Q108" s="20">
        <v>3</v>
      </c>
      <c r="R108" s="20">
        <v>1</v>
      </c>
      <c r="S108" s="21">
        <f>COUNTA(CTOS04[[#This Row],[AS]:[AT]])/16</f>
        <v>1</v>
      </c>
      <c r="T108" s="22">
        <f>SUMIF(CTOS04[[#This Row],[AS]:[AT]],"=1",CTOS04[[#This Row],[AS]:[AT]])</f>
        <v>2</v>
      </c>
      <c r="U108" s="30" t="s">
        <v>415</v>
      </c>
    </row>
    <row r="109" spans="1:21">
      <c r="A109" s="18" t="s">
        <v>250</v>
      </c>
      <c r="B109" s="19" t="s">
        <v>251</v>
      </c>
      <c r="C109" s="20">
        <v>3</v>
      </c>
      <c r="D109" s="20">
        <v>3</v>
      </c>
      <c r="E109" s="20">
        <v>3</v>
      </c>
      <c r="F109" s="20">
        <v>3</v>
      </c>
      <c r="G109" s="20">
        <v>3</v>
      </c>
      <c r="H109" s="20">
        <v>1</v>
      </c>
      <c r="I109" s="20">
        <v>3</v>
      </c>
      <c r="J109" s="20">
        <v>3</v>
      </c>
      <c r="K109" s="20">
        <v>1</v>
      </c>
      <c r="L109" s="20">
        <v>1</v>
      </c>
      <c r="M109" s="20">
        <v>1</v>
      </c>
      <c r="N109" s="20">
        <v>1</v>
      </c>
      <c r="O109" s="20">
        <v>1</v>
      </c>
      <c r="P109" s="20">
        <v>1</v>
      </c>
      <c r="Q109" s="20">
        <v>1</v>
      </c>
      <c r="R109" s="20">
        <v>1</v>
      </c>
      <c r="S109" s="21">
        <f>COUNTA(CTOS04[[#This Row],[AS]:[AT]])/16</f>
        <v>1</v>
      </c>
      <c r="T109" s="22">
        <f>SUMIF(CTOS04[[#This Row],[AS]:[AT]],"=1",CTOS04[[#This Row],[AS]:[AT]])</f>
        <v>9</v>
      </c>
      <c r="U109" s="30" t="s">
        <v>402</v>
      </c>
    </row>
    <row r="110" spans="1:21">
      <c r="A110" s="18" t="s">
        <v>252</v>
      </c>
      <c r="B110" s="19" t="s">
        <v>253</v>
      </c>
      <c r="C110" s="20">
        <v>3</v>
      </c>
      <c r="D110" s="20">
        <v>3</v>
      </c>
      <c r="E110" s="20">
        <v>3</v>
      </c>
      <c r="F110" s="20">
        <v>3</v>
      </c>
      <c r="G110" s="20">
        <v>3</v>
      </c>
      <c r="H110" s="20">
        <v>1</v>
      </c>
      <c r="I110" s="20">
        <v>3</v>
      </c>
      <c r="J110" s="20">
        <v>3</v>
      </c>
      <c r="K110" s="20">
        <v>1</v>
      </c>
      <c r="L110" s="20">
        <v>1</v>
      </c>
      <c r="M110" s="20">
        <v>1</v>
      </c>
      <c r="N110" s="20">
        <v>1</v>
      </c>
      <c r="O110" s="20">
        <v>1</v>
      </c>
      <c r="P110" s="20">
        <v>1</v>
      </c>
      <c r="Q110" s="20">
        <v>1</v>
      </c>
      <c r="R110" s="20">
        <v>1</v>
      </c>
      <c r="S110" s="21">
        <f>COUNTA(CTOS04[[#This Row],[AS]:[AT]])/16</f>
        <v>1</v>
      </c>
      <c r="T110" s="22">
        <f>SUMIF(CTOS04[[#This Row],[AS]:[AT]],"=1",CTOS04[[#This Row],[AS]:[AT]])</f>
        <v>9</v>
      </c>
      <c r="U110" s="30" t="s">
        <v>420</v>
      </c>
    </row>
    <row r="111" spans="1:21">
      <c r="A111" s="18" t="s">
        <v>254</v>
      </c>
      <c r="B111" s="19" t="s">
        <v>255</v>
      </c>
      <c r="C111" s="20">
        <v>3</v>
      </c>
      <c r="D111" s="20">
        <v>3</v>
      </c>
      <c r="E111" s="20">
        <v>3</v>
      </c>
      <c r="F111" s="20">
        <v>3</v>
      </c>
      <c r="G111" s="20">
        <v>3</v>
      </c>
      <c r="H111" s="20">
        <v>1</v>
      </c>
      <c r="I111" s="20">
        <v>3</v>
      </c>
      <c r="J111" s="20">
        <v>3</v>
      </c>
      <c r="K111" s="20">
        <v>3</v>
      </c>
      <c r="L111" s="20">
        <v>3</v>
      </c>
      <c r="M111" s="20">
        <v>1</v>
      </c>
      <c r="N111" s="20">
        <v>1</v>
      </c>
      <c r="O111" s="20">
        <v>3</v>
      </c>
      <c r="P111" s="20">
        <v>3</v>
      </c>
      <c r="Q111" s="20">
        <v>3</v>
      </c>
      <c r="R111" s="20">
        <v>1</v>
      </c>
      <c r="S111" s="21">
        <f>COUNTA(CTOS04[[#This Row],[AS]:[AT]])/16</f>
        <v>1</v>
      </c>
      <c r="T111" s="22">
        <f>SUMIF(CTOS04[[#This Row],[AS]:[AT]],"=1",CTOS04[[#This Row],[AS]:[AT]])</f>
        <v>4</v>
      </c>
      <c r="U111" s="30" t="s">
        <v>450</v>
      </c>
    </row>
    <row r="112" spans="1:21">
      <c r="A112" s="18" t="s">
        <v>256</v>
      </c>
      <c r="B112" s="19" t="s">
        <v>257</v>
      </c>
      <c r="C112" s="20">
        <v>3</v>
      </c>
      <c r="D112" s="20">
        <v>3</v>
      </c>
      <c r="E112" s="20">
        <v>3</v>
      </c>
      <c r="F112" s="20">
        <v>3</v>
      </c>
      <c r="G112" s="20">
        <v>3</v>
      </c>
      <c r="H112" s="20">
        <v>1</v>
      </c>
      <c r="I112" s="20">
        <v>3</v>
      </c>
      <c r="J112" s="20">
        <v>3</v>
      </c>
      <c r="K112" s="20">
        <v>3</v>
      </c>
      <c r="L112" s="20">
        <v>3</v>
      </c>
      <c r="M112" s="20">
        <v>1</v>
      </c>
      <c r="N112" s="20">
        <v>3</v>
      </c>
      <c r="O112" s="20">
        <v>3</v>
      </c>
      <c r="P112" s="20">
        <v>3</v>
      </c>
      <c r="Q112" s="20">
        <v>3</v>
      </c>
      <c r="R112" s="20">
        <v>1</v>
      </c>
      <c r="S112" s="21">
        <f>COUNTA(CTOS04[[#This Row],[AS]:[AT]])/16</f>
        <v>1</v>
      </c>
      <c r="T112" s="22">
        <f>SUMIF(CTOS04[[#This Row],[AS]:[AT]],"=1",CTOS04[[#This Row],[AS]:[AT]])</f>
        <v>3</v>
      </c>
      <c r="U112" s="30" t="s">
        <v>451</v>
      </c>
    </row>
    <row r="113" spans="1:21">
      <c r="A113" s="18" t="s">
        <v>258</v>
      </c>
      <c r="B113" s="19" t="s">
        <v>259</v>
      </c>
      <c r="C113" s="20">
        <v>3</v>
      </c>
      <c r="D113" s="20">
        <v>3</v>
      </c>
      <c r="E113" s="20">
        <v>3</v>
      </c>
      <c r="F113" s="20">
        <v>3</v>
      </c>
      <c r="G113" s="20">
        <v>3</v>
      </c>
      <c r="H113" s="20">
        <v>1</v>
      </c>
      <c r="I113" s="20">
        <v>3</v>
      </c>
      <c r="J113" s="20">
        <v>3</v>
      </c>
      <c r="K113" s="20">
        <v>3</v>
      </c>
      <c r="L113" s="20">
        <v>3</v>
      </c>
      <c r="M113" s="20">
        <v>1</v>
      </c>
      <c r="N113" s="20">
        <v>3</v>
      </c>
      <c r="O113" s="20">
        <v>3</v>
      </c>
      <c r="P113" s="20">
        <v>3</v>
      </c>
      <c r="Q113" s="20">
        <v>3</v>
      </c>
      <c r="R113" s="20">
        <v>1</v>
      </c>
      <c r="S113" s="21">
        <f>COUNTA(CTOS04[[#This Row],[AS]:[AT]])/16</f>
        <v>1</v>
      </c>
      <c r="T113" s="22">
        <f>SUMIF(CTOS04[[#This Row],[AS]:[AT]],"=1",CTOS04[[#This Row],[AS]:[AT]])</f>
        <v>3</v>
      </c>
      <c r="U113" s="30" t="s">
        <v>410</v>
      </c>
    </row>
    <row r="114" spans="1:21">
      <c r="A114" s="18" t="s">
        <v>260</v>
      </c>
      <c r="B114" s="19" t="s">
        <v>261</v>
      </c>
      <c r="C114" s="20">
        <v>3</v>
      </c>
      <c r="D114" s="20">
        <v>3</v>
      </c>
      <c r="E114" s="20">
        <v>3</v>
      </c>
      <c r="F114" s="20">
        <v>3</v>
      </c>
      <c r="G114" s="20">
        <v>3</v>
      </c>
      <c r="H114" s="20">
        <v>1</v>
      </c>
      <c r="I114" s="20">
        <v>3</v>
      </c>
      <c r="J114" s="20">
        <v>3</v>
      </c>
      <c r="K114" s="20">
        <v>3</v>
      </c>
      <c r="L114" s="20">
        <v>3</v>
      </c>
      <c r="M114" s="20">
        <v>1</v>
      </c>
      <c r="N114" s="20">
        <v>3</v>
      </c>
      <c r="O114" s="20">
        <v>3</v>
      </c>
      <c r="P114" s="20">
        <v>3</v>
      </c>
      <c r="Q114" s="20">
        <v>3</v>
      </c>
      <c r="R114" s="20">
        <v>1</v>
      </c>
      <c r="S114" s="21">
        <f>COUNTA(CTOS04[[#This Row],[AS]:[AT]])/16</f>
        <v>1</v>
      </c>
      <c r="T114" s="22">
        <f>SUMIF(CTOS04[[#This Row],[AS]:[AT]],"=1",CTOS04[[#This Row],[AS]:[AT]])</f>
        <v>3</v>
      </c>
      <c r="U114" s="30" t="s">
        <v>411</v>
      </c>
    </row>
    <row r="115" spans="1:21">
      <c r="A115" s="18" t="s">
        <v>262</v>
      </c>
      <c r="B115" s="19" t="s">
        <v>263</v>
      </c>
      <c r="C115" s="20">
        <v>3</v>
      </c>
      <c r="D115" s="20">
        <v>3</v>
      </c>
      <c r="E115" s="20">
        <v>3</v>
      </c>
      <c r="F115" s="20">
        <v>3</v>
      </c>
      <c r="G115" s="20">
        <v>3</v>
      </c>
      <c r="H115" s="20">
        <v>1</v>
      </c>
      <c r="I115" s="20">
        <v>3</v>
      </c>
      <c r="J115" s="20">
        <v>3</v>
      </c>
      <c r="K115" s="20">
        <v>1</v>
      </c>
      <c r="L115" s="20">
        <v>1</v>
      </c>
      <c r="M115" s="20">
        <v>1</v>
      </c>
      <c r="N115" s="20">
        <v>1</v>
      </c>
      <c r="O115" s="20">
        <v>1</v>
      </c>
      <c r="P115" s="20">
        <v>1</v>
      </c>
      <c r="Q115" s="20">
        <v>1</v>
      </c>
      <c r="R115" s="20">
        <v>1</v>
      </c>
      <c r="S115" s="21">
        <f>COUNTA(CTOS04[[#This Row],[AS]:[AT]])/16</f>
        <v>1</v>
      </c>
      <c r="T115" s="22">
        <f>SUMIF(CTOS04[[#This Row],[AS]:[AT]],"=1",CTOS04[[#This Row],[AS]:[AT]])</f>
        <v>9</v>
      </c>
      <c r="U115" s="30" t="s">
        <v>452</v>
      </c>
    </row>
    <row r="116" spans="1:21">
      <c r="A116" s="18" t="s">
        <v>264</v>
      </c>
      <c r="B116" s="19" t="s">
        <v>265</v>
      </c>
      <c r="C116" s="20">
        <v>3</v>
      </c>
      <c r="D116" s="20">
        <v>3</v>
      </c>
      <c r="E116" s="20">
        <v>3</v>
      </c>
      <c r="F116" s="20">
        <v>3</v>
      </c>
      <c r="G116" s="20">
        <v>3</v>
      </c>
      <c r="H116" s="20">
        <v>1</v>
      </c>
      <c r="I116" s="20">
        <v>3</v>
      </c>
      <c r="J116" s="20">
        <v>3</v>
      </c>
      <c r="K116" s="20">
        <v>3</v>
      </c>
      <c r="L116" s="20">
        <v>3</v>
      </c>
      <c r="M116" s="20">
        <v>3</v>
      </c>
      <c r="N116" s="20">
        <v>3</v>
      </c>
      <c r="O116" s="20">
        <v>3</v>
      </c>
      <c r="P116" s="20">
        <v>3</v>
      </c>
      <c r="Q116" s="20">
        <v>3</v>
      </c>
      <c r="R116" s="20">
        <v>1</v>
      </c>
      <c r="S116" s="21">
        <f>COUNTA(CTOS04[[#This Row],[AS]:[AT]])/16</f>
        <v>1</v>
      </c>
      <c r="T116" s="22">
        <f>SUMIF(CTOS04[[#This Row],[AS]:[AT]],"=1",CTOS04[[#This Row],[AS]:[AT]])</f>
        <v>2</v>
      </c>
      <c r="U116" s="30" t="s">
        <v>422</v>
      </c>
    </row>
    <row r="117" spans="1:21">
      <c r="A117" s="18" t="s">
        <v>266</v>
      </c>
      <c r="B117" s="19" t="s">
        <v>267</v>
      </c>
      <c r="C117" s="20">
        <v>3</v>
      </c>
      <c r="D117" s="20">
        <v>3</v>
      </c>
      <c r="E117" s="20">
        <v>3</v>
      </c>
      <c r="F117" s="20">
        <v>3</v>
      </c>
      <c r="G117" s="20">
        <v>3</v>
      </c>
      <c r="H117" s="20">
        <v>1</v>
      </c>
      <c r="I117" s="20">
        <v>3</v>
      </c>
      <c r="J117" s="20">
        <v>3</v>
      </c>
      <c r="K117" s="20">
        <v>1</v>
      </c>
      <c r="L117" s="20">
        <v>3</v>
      </c>
      <c r="M117" s="20">
        <v>1</v>
      </c>
      <c r="N117" s="20">
        <v>1</v>
      </c>
      <c r="O117" s="20">
        <v>1</v>
      </c>
      <c r="P117" s="20">
        <v>1</v>
      </c>
      <c r="Q117" s="20">
        <v>1</v>
      </c>
      <c r="R117" s="20">
        <v>1</v>
      </c>
      <c r="S117" s="21">
        <f>COUNTA(CTOS04[[#This Row],[AS]:[AT]])/16</f>
        <v>1</v>
      </c>
      <c r="T117" s="22">
        <f>SUMIF(CTOS04[[#This Row],[AS]:[AT]],"=1",CTOS04[[#This Row],[AS]:[AT]])</f>
        <v>8</v>
      </c>
      <c r="U117" s="30" t="s">
        <v>449</v>
      </c>
    </row>
    <row r="118" spans="1:21">
      <c r="A118" s="18" t="s">
        <v>268</v>
      </c>
      <c r="B118" s="19" t="s">
        <v>269</v>
      </c>
      <c r="C118" s="20">
        <v>3</v>
      </c>
      <c r="D118" s="20">
        <v>1</v>
      </c>
      <c r="E118" s="20">
        <v>3</v>
      </c>
      <c r="F118" s="20">
        <v>3</v>
      </c>
      <c r="G118" s="20">
        <v>3</v>
      </c>
      <c r="H118" s="20">
        <v>1</v>
      </c>
      <c r="I118" s="20">
        <v>3</v>
      </c>
      <c r="J118" s="20">
        <v>3</v>
      </c>
      <c r="K118" s="20">
        <v>1</v>
      </c>
      <c r="L118" s="20">
        <v>3</v>
      </c>
      <c r="M118" s="20">
        <v>1</v>
      </c>
      <c r="N118" s="20">
        <v>1</v>
      </c>
      <c r="O118" s="20">
        <v>1</v>
      </c>
      <c r="P118" s="20">
        <v>3</v>
      </c>
      <c r="Q118" s="20">
        <v>1</v>
      </c>
      <c r="R118" s="20">
        <v>1</v>
      </c>
      <c r="S118" s="21">
        <f>COUNTA(CTOS04[[#This Row],[AS]:[AT]])/16</f>
        <v>1</v>
      </c>
      <c r="T118" s="22">
        <f>SUMIF(CTOS04[[#This Row],[AS]:[AT]],"=1",CTOS04[[#This Row],[AS]:[AT]])</f>
        <v>8</v>
      </c>
      <c r="U118" s="30" t="s">
        <v>419</v>
      </c>
    </row>
    <row r="119" spans="1:21">
      <c r="A119" s="18" t="s">
        <v>270</v>
      </c>
      <c r="B119" s="19" t="s">
        <v>271</v>
      </c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1">
        <f>COUNTA(CTOS04[[#This Row],[AS]:[AT]])/16</f>
        <v>0</v>
      </c>
      <c r="T119" s="22">
        <f>SUMIF(CTOS04[[#This Row],[AS]:[AT]],"=1",CTOS04[[#This Row],[AS]:[AT]])</f>
        <v>0</v>
      </c>
      <c r="U119" s="30"/>
    </row>
    <row r="120" spans="1:21">
      <c r="A120" s="18" t="s">
        <v>272</v>
      </c>
      <c r="B120" s="19" t="s">
        <v>273</v>
      </c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1">
        <f>COUNTA(CTOS04[[#This Row],[AS]:[AT]])/16</f>
        <v>0</v>
      </c>
      <c r="T120" s="22">
        <f>SUMIF(CTOS04[[#This Row],[AS]:[AT]],"=1",CTOS04[[#This Row],[AS]:[AT]])</f>
        <v>0</v>
      </c>
      <c r="U120" s="30"/>
    </row>
    <row r="121" spans="1:21">
      <c r="A121" s="18" t="s">
        <v>274</v>
      </c>
      <c r="B121" s="19" t="s">
        <v>275</v>
      </c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1">
        <f>COUNTA(CTOS04[[#This Row],[AS]:[AT]])/16</f>
        <v>0</v>
      </c>
      <c r="T121" s="22">
        <f>SUMIF(CTOS04[[#This Row],[AS]:[AT]],"=1",CTOS04[[#This Row],[AS]:[AT]])</f>
        <v>0</v>
      </c>
      <c r="U121" s="30"/>
    </row>
    <row r="122" spans="1:21">
      <c r="A122" s="18" t="s">
        <v>276</v>
      </c>
      <c r="B122" s="19" t="s">
        <v>277</v>
      </c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1">
        <f>COUNTA(CTOS04[[#This Row],[AS]:[AT]])/16</f>
        <v>0</v>
      </c>
      <c r="T122" s="22">
        <f>SUMIF(CTOS04[[#This Row],[AS]:[AT]],"=1",CTOS04[[#This Row],[AS]:[AT]])</f>
        <v>0</v>
      </c>
      <c r="U122" s="30"/>
    </row>
    <row r="123" spans="1:21">
      <c r="A123" s="18" t="s">
        <v>278</v>
      </c>
      <c r="B123" s="19" t="s">
        <v>279</v>
      </c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1">
        <f>COUNTA(CTOS04[[#This Row],[AS]:[AT]])/16</f>
        <v>0</v>
      </c>
      <c r="T123" s="22">
        <f>SUMIF(CTOS04[[#This Row],[AS]:[AT]],"=1",CTOS04[[#This Row],[AS]:[AT]])</f>
        <v>0</v>
      </c>
      <c r="U123" s="30"/>
    </row>
    <row r="124" spans="1:21">
      <c r="A124" s="18" t="s">
        <v>280</v>
      </c>
      <c r="B124" s="19" t="s">
        <v>281</v>
      </c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1">
        <f>COUNTA(CTOS04[[#This Row],[AS]:[AT]])/16</f>
        <v>0</v>
      </c>
      <c r="T124" s="22">
        <f>SUMIF(CTOS04[[#This Row],[AS]:[AT]],"=1",CTOS04[[#This Row],[AS]:[AT]])</f>
        <v>0</v>
      </c>
      <c r="U124" s="30"/>
    </row>
    <row r="125" spans="1:21">
      <c r="A125" s="18" t="s">
        <v>282</v>
      </c>
      <c r="B125" s="19" t="s">
        <v>283</v>
      </c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1">
        <f>COUNTA(CTOS04[[#This Row],[AS]:[AT]])/16</f>
        <v>0</v>
      </c>
      <c r="T125" s="22">
        <f>SUMIF(CTOS04[[#This Row],[AS]:[AT]],"=1",CTOS04[[#This Row],[AS]:[AT]])</f>
        <v>0</v>
      </c>
      <c r="U125" s="30"/>
    </row>
    <row r="126" spans="1:21">
      <c r="A126" s="18" t="s">
        <v>284</v>
      </c>
      <c r="B126" s="19" t="s">
        <v>285</v>
      </c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1">
        <f>COUNTA(CTOS04[[#This Row],[AS]:[AT]])/16</f>
        <v>0</v>
      </c>
      <c r="T126" s="22">
        <f>SUMIF(CTOS04[[#This Row],[AS]:[AT]],"=1",CTOS04[[#This Row],[AS]:[AT]])</f>
        <v>0</v>
      </c>
      <c r="U126" s="30"/>
    </row>
    <row r="127" spans="1:21">
      <c r="A127" s="18" t="s">
        <v>286</v>
      </c>
      <c r="B127" s="19" t="s">
        <v>287</v>
      </c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1">
        <f>COUNTA(CTOS04[[#This Row],[AS]:[AT]])/16</f>
        <v>0</v>
      </c>
      <c r="T127" s="22">
        <f>SUMIF(CTOS04[[#This Row],[AS]:[AT]],"=1",CTOS04[[#This Row],[AS]:[AT]])</f>
        <v>0</v>
      </c>
      <c r="U127" s="30"/>
    </row>
    <row r="128" spans="1:21">
      <c r="A128" s="18" t="s">
        <v>288</v>
      </c>
      <c r="B128" s="19" t="s">
        <v>289</v>
      </c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1">
        <f>COUNTA(CTOS04[[#This Row],[AS]:[AT]])/16</f>
        <v>0</v>
      </c>
      <c r="T128" s="22">
        <f>SUMIF(CTOS04[[#This Row],[AS]:[AT]],"=1",CTOS04[[#This Row],[AS]:[AT]])</f>
        <v>0</v>
      </c>
      <c r="U128" s="30"/>
    </row>
    <row r="129" spans="1:21">
      <c r="A129" s="18" t="s">
        <v>290</v>
      </c>
      <c r="B129" s="19" t="s">
        <v>291</v>
      </c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1">
        <f>COUNTA(CTOS04[[#This Row],[AS]:[AT]])/16</f>
        <v>0</v>
      </c>
      <c r="T129" s="22">
        <f>SUMIF(CTOS04[[#This Row],[AS]:[AT]],"=1",CTOS04[[#This Row],[AS]:[AT]])</f>
        <v>0</v>
      </c>
      <c r="U129" s="30"/>
    </row>
    <row r="130" spans="1:21">
      <c r="A130" s="18" t="s">
        <v>292</v>
      </c>
      <c r="B130" s="19" t="s">
        <v>293</v>
      </c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1">
        <f>COUNTA(CTOS04[[#This Row],[AS]:[AT]])/16</f>
        <v>0</v>
      </c>
      <c r="T130" s="22">
        <f>SUMIF(CTOS04[[#This Row],[AS]:[AT]],"=1",CTOS04[[#This Row],[AS]:[AT]])</f>
        <v>0</v>
      </c>
      <c r="U130" s="30"/>
    </row>
    <row r="131" spans="1:21">
      <c r="A131" s="18" t="s">
        <v>294</v>
      </c>
      <c r="B131" s="19" t="s">
        <v>295</v>
      </c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1">
        <f>COUNTA(CTOS04[[#This Row],[AS]:[AT]])/16</f>
        <v>0</v>
      </c>
      <c r="T131" s="22">
        <f>SUMIF(CTOS04[[#This Row],[AS]:[AT]],"=1",CTOS04[[#This Row],[AS]:[AT]])</f>
        <v>0</v>
      </c>
      <c r="U131" s="30"/>
    </row>
    <row r="132" spans="1:21">
      <c r="A132" s="18" t="s">
        <v>296</v>
      </c>
      <c r="B132" s="19" t="s">
        <v>297</v>
      </c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1">
        <f>COUNTA(CTOS04[[#This Row],[AS]:[AT]])/16</f>
        <v>0</v>
      </c>
      <c r="T132" s="22">
        <f>SUMIF(CTOS04[[#This Row],[AS]:[AT]],"=1",CTOS04[[#This Row],[AS]:[AT]])</f>
        <v>0</v>
      </c>
      <c r="U132" s="30"/>
    </row>
    <row r="133" spans="1:21">
      <c r="A133" s="18" t="s">
        <v>298</v>
      </c>
      <c r="B133" s="19" t="s">
        <v>299</v>
      </c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1">
        <f>COUNTA(CTOS04[[#This Row],[AS]:[AT]])/16</f>
        <v>0</v>
      </c>
      <c r="T133" s="22">
        <f>SUMIF(CTOS04[[#This Row],[AS]:[AT]],"=1",CTOS04[[#This Row],[AS]:[AT]])</f>
        <v>0</v>
      </c>
      <c r="U133" s="30"/>
    </row>
    <row r="134" spans="1:21">
      <c r="A134" s="18" t="s">
        <v>300</v>
      </c>
      <c r="B134" s="19" t="s">
        <v>301</v>
      </c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1">
        <f>COUNTA(CTOS04[[#This Row],[AS]:[AT]])/16</f>
        <v>0</v>
      </c>
      <c r="T134" s="22">
        <f>SUMIF(CTOS04[[#This Row],[AS]:[AT]],"=1",CTOS04[[#This Row],[AS]:[AT]])</f>
        <v>0</v>
      </c>
      <c r="U134" s="30"/>
    </row>
    <row r="135" spans="1:21">
      <c r="A135" s="18" t="s">
        <v>302</v>
      </c>
      <c r="B135" s="19" t="s">
        <v>303</v>
      </c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1">
        <f>COUNTA(CTOS04[[#This Row],[AS]:[AT]])/16</f>
        <v>0</v>
      </c>
      <c r="T135" s="22">
        <f>SUMIF(CTOS04[[#This Row],[AS]:[AT]],"=1",CTOS04[[#This Row],[AS]:[AT]])</f>
        <v>0</v>
      </c>
      <c r="U135" s="30"/>
    </row>
    <row r="136" spans="1:21">
      <c r="A136" s="18" t="s">
        <v>304</v>
      </c>
      <c r="B136" s="19" t="s">
        <v>305</v>
      </c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1">
        <f>COUNTA(CTOS04[[#This Row],[AS]:[AT]])/16</f>
        <v>0</v>
      </c>
      <c r="T136" s="22">
        <f>SUMIF(CTOS04[[#This Row],[AS]:[AT]],"=1",CTOS04[[#This Row],[AS]:[AT]])</f>
        <v>0</v>
      </c>
      <c r="U136" s="30"/>
    </row>
    <row r="137" spans="1:21">
      <c r="A137" s="18" t="s">
        <v>306</v>
      </c>
      <c r="B137" s="19" t="s">
        <v>307</v>
      </c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1">
        <f>COUNTA(CTOS04[[#This Row],[AS]:[AT]])/16</f>
        <v>0</v>
      </c>
      <c r="T137" s="22">
        <f>SUMIF(CTOS04[[#This Row],[AS]:[AT]],"=1",CTOS04[[#This Row],[AS]:[AT]])</f>
        <v>0</v>
      </c>
      <c r="U137" s="30"/>
    </row>
    <row r="138" spans="1:21">
      <c r="A138" s="18" t="s">
        <v>308</v>
      </c>
      <c r="B138" s="19" t="s">
        <v>309</v>
      </c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1">
        <f>COUNTA(CTOS04[[#This Row],[AS]:[AT]])/16</f>
        <v>0</v>
      </c>
      <c r="T138" s="22">
        <f>SUMIF(CTOS04[[#This Row],[AS]:[AT]],"=1",CTOS04[[#This Row],[AS]:[AT]])</f>
        <v>0</v>
      </c>
      <c r="U138" s="30"/>
    </row>
    <row r="139" spans="1:21">
      <c r="A139" s="18" t="s">
        <v>310</v>
      </c>
      <c r="B139" s="19" t="s">
        <v>311</v>
      </c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1">
        <f>COUNTA(CTOS04[[#This Row],[AS]:[AT]])/16</f>
        <v>0</v>
      </c>
      <c r="T139" s="22">
        <f>SUMIF(CTOS04[[#This Row],[AS]:[AT]],"=1",CTOS04[[#This Row],[AS]:[AT]])</f>
        <v>0</v>
      </c>
      <c r="U139" s="30"/>
    </row>
    <row r="140" spans="1:21">
      <c r="A140" s="18" t="s">
        <v>312</v>
      </c>
      <c r="B140" s="19" t="s">
        <v>313</v>
      </c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1">
        <f>COUNTA(CTOS04[[#This Row],[AS]:[AT]])/16</f>
        <v>0</v>
      </c>
      <c r="T140" s="22">
        <f>SUMIF(CTOS04[[#This Row],[AS]:[AT]],"=1",CTOS04[[#This Row],[AS]:[AT]])</f>
        <v>0</v>
      </c>
      <c r="U140" s="30"/>
    </row>
    <row r="141" spans="1:21">
      <c r="A141" s="18" t="s">
        <v>314</v>
      </c>
      <c r="B141" s="19" t="s">
        <v>315</v>
      </c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1">
        <f>COUNTA(CTOS04[[#This Row],[AS]:[AT]])/16</f>
        <v>0</v>
      </c>
      <c r="T141" s="22">
        <f>SUMIF(CTOS04[[#This Row],[AS]:[AT]],"=1",CTOS04[[#This Row],[AS]:[AT]])</f>
        <v>0</v>
      </c>
      <c r="U141" s="30"/>
    </row>
    <row r="142" spans="1:21">
      <c r="A142" s="18" t="s">
        <v>316</v>
      </c>
      <c r="B142" s="19" t="s">
        <v>317</v>
      </c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1">
        <f>COUNTA(CTOS04[[#This Row],[AS]:[AT]])/16</f>
        <v>0</v>
      </c>
      <c r="T142" s="22">
        <f>SUMIF(CTOS04[[#This Row],[AS]:[AT]],"=1",CTOS04[[#This Row],[AS]:[AT]])</f>
        <v>0</v>
      </c>
      <c r="U142" s="30"/>
    </row>
    <row r="143" spans="1:21">
      <c r="A143" s="18" t="s">
        <v>318</v>
      </c>
      <c r="B143" s="19" t="s">
        <v>319</v>
      </c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1">
        <f>COUNTA(CTOS04[[#This Row],[AS]:[AT]])/16</f>
        <v>0</v>
      </c>
      <c r="T143" s="22">
        <f>SUMIF(CTOS04[[#This Row],[AS]:[AT]],"=1",CTOS04[[#This Row],[AS]:[AT]])</f>
        <v>0</v>
      </c>
      <c r="U143" s="30"/>
    </row>
    <row r="144" spans="1:21">
      <c r="A144" s="18" t="s">
        <v>320</v>
      </c>
      <c r="B144" s="19" t="s">
        <v>321</v>
      </c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1">
        <f>COUNTA(CTOS04[[#This Row],[AS]:[AT]])/16</f>
        <v>0</v>
      </c>
      <c r="T144" s="22">
        <f>SUMIF(CTOS04[[#This Row],[AS]:[AT]],"=1",CTOS04[[#This Row],[AS]:[AT]])</f>
        <v>0</v>
      </c>
      <c r="U144" s="30"/>
    </row>
    <row r="145" spans="1:21">
      <c r="A145" s="18" t="s">
        <v>322</v>
      </c>
      <c r="B145" s="19" t="s">
        <v>323</v>
      </c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1">
        <f>COUNTA(CTOS04[[#This Row],[AS]:[AT]])/16</f>
        <v>0</v>
      </c>
      <c r="T145" s="22">
        <f>SUMIF(CTOS04[[#This Row],[AS]:[AT]],"=1",CTOS04[[#This Row],[AS]:[AT]])</f>
        <v>0</v>
      </c>
      <c r="U145" s="30"/>
    </row>
    <row r="146" spans="1:21">
      <c r="A146" s="18" t="s">
        <v>324</v>
      </c>
      <c r="B146" s="19" t="s">
        <v>325</v>
      </c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1">
        <f>COUNTA(CTOS04[[#This Row],[AS]:[AT]])/16</f>
        <v>0</v>
      </c>
      <c r="T146" s="22">
        <f>SUMIF(CTOS04[[#This Row],[AS]:[AT]],"=1",CTOS04[[#This Row],[AS]:[AT]])</f>
        <v>0</v>
      </c>
      <c r="U146" s="30"/>
    </row>
    <row r="147" spans="1:21">
      <c r="A147" s="18" t="s">
        <v>326</v>
      </c>
      <c r="B147" s="19" t="s">
        <v>327</v>
      </c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1">
        <f>COUNTA(CTOS04[[#This Row],[AS]:[AT]])/16</f>
        <v>0</v>
      </c>
      <c r="T147" s="22">
        <f>SUMIF(CTOS04[[#This Row],[AS]:[AT]],"=1",CTOS04[[#This Row],[AS]:[AT]])</f>
        <v>0</v>
      </c>
      <c r="U147" s="30"/>
    </row>
    <row r="148" spans="1:21">
      <c r="A148" s="18" t="s">
        <v>328</v>
      </c>
      <c r="B148" s="19" t="s">
        <v>329</v>
      </c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1">
        <f>COUNTA(CTOS04[[#This Row],[AS]:[AT]])/16</f>
        <v>0</v>
      </c>
      <c r="T148" s="22">
        <f>SUMIF(CTOS04[[#This Row],[AS]:[AT]],"=1",CTOS04[[#This Row],[AS]:[AT]])</f>
        <v>0</v>
      </c>
      <c r="U148" s="30"/>
    </row>
    <row r="149" spans="1:21">
      <c r="A149" s="18" t="s">
        <v>330</v>
      </c>
      <c r="B149" s="19" t="s">
        <v>331</v>
      </c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1">
        <f>COUNTA(CTOS04[[#This Row],[AS]:[AT]])/16</f>
        <v>0</v>
      </c>
      <c r="T149" s="22">
        <f>SUMIF(CTOS04[[#This Row],[AS]:[AT]],"=1",CTOS04[[#This Row],[AS]:[AT]])</f>
        <v>0</v>
      </c>
      <c r="U149" s="30"/>
    </row>
    <row r="150" spans="1:21">
      <c r="A150" s="18" t="s">
        <v>332</v>
      </c>
      <c r="B150" s="19" t="s">
        <v>333</v>
      </c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1">
        <f>COUNTA(CTOS04[[#This Row],[AS]:[AT]])/16</f>
        <v>0</v>
      </c>
      <c r="T150" s="22">
        <f>SUMIF(CTOS04[[#This Row],[AS]:[AT]],"=1",CTOS04[[#This Row],[AS]:[AT]])</f>
        <v>0</v>
      </c>
      <c r="U150" s="30"/>
    </row>
    <row r="151" spans="1:21">
      <c r="A151" s="18" t="s">
        <v>334</v>
      </c>
      <c r="B151" s="19" t="s">
        <v>335</v>
      </c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1">
        <f>COUNTA(CTOS04[[#This Row],[AS]:[AT]])/16</f>
        <v>0</v>
      </c>
      <c r="T151" s="22">
        <f>SUMIF(CTOS04[[#This Row],[AS]:[AT]],"=1",CTOS04[[#This Row],[AS]:[AT]])</f>
        <v>0</v>
      </c>
      <c r="U151" s="30"/>
    </row>
    <row r="152" spans="1:21">
      <c r="A152" s="18" t="s">
        <v>336</v>
      </c>
      <c r="B152" s="19" t="s">
        <v>337</v>
      </c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1">
        <f>COUNTA(CTOS04[[#This Row],[AS]:[AT]])/16</f>
        <v>0</v>
      </c>
      <c r="T152" s="22">
        <f>SUMIF(CTOS04[[#This Row],[AS]:[AT]],"=1",CTOS04[[#This Row],[AS]:[AT]])</f>
        <v>0</v>
      </c>
      <c r="U152" s="30"/>
    </row>
    <row r="153" spans="1:21">
      <c r="A153" s="18" t="s">
        <v>338</v>
      </c>
      <c r="B153" s="19" t="s">
        <v>339</v>
      </c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1">
        <f>COUNTA(CTOS04[[#This Row],[AS]:[AT]])/16</f>
        <v>0</v>
      </c>
      <c r="T153" s="22">
        <f>SUMIF(CTOS04[[#This Row],[AS]:[AT]],"=1",CTOS04[[#This Row],[AS]:[AT]])</f>
        <v>0</v>
      </c>
      <c r="U153" s="30"/>
    </row>
    <row r="154" spans="1:21">
      <c r="A154" s="18" t="s">
        <v>340</v>
      </c>
      <c r="B154" s="19" t="s">
        <v>341</v>
      </c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4">
        <f>COUNTA(CTOS04[[#This Row],[AS]:[AT]])/16</f>
        <v>0</v>
      </c>
      <c r="T154" s="25">
        <f>SUMIF(CTOS04[[#This Row],[AS]:[AT]],"=1",CTOS04[[#This Row],[AS]:[AT]])</f>
        <v>0</v>
      </c>
      <c r="U154" s="30"/>
    </row>
    <row r="155" spans="1:21">
      <c r="A155" s="18" t="s">
        <v>342</v>
      </c>
      <c r="B155" s="19" t="s">
        <v>343</v>
      </c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4">
        <f>COUNTA(CTOS04[[#This Row],[AS]:[AT]])/16</f>
        <v>0</v>
      </c>
      <c r="T155" s="25">
        <f>SUMIF(CTOS04[[#This Row],[AS]:[AT]],"=1",CTOS04[[#This Row],[AS]:[AT]])</f>
        <v>0</v>
      </c>
      <c r="U155" s="30"/>
    </row>
    <row r="156" spans="1:21">
      <c r="A156" s="18" t="s">
        <v>344</v>
      </c>
      <c r="B156" s="19" t="s">
        <v>345</v>
      </c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4">
        <f>COUNTA(CTOS04[[#This Row],[AS]:[AT]])/16</f>
        <v>0</v>
      </c>
      <c r="T156" s="25">
        <f>SUMIF(CTOS04[[#This Row],[AS]:[AT]],"=1",CTOS04[[#This Row],[AS]:[AT]])</f>
        <v>0</v>
      </c>
      <c r="U156" s="30"/>
    </row>
    <row r="157" spans="1:21">
      <c r="A157" s="18" t="s">
        <v>346</v>
      </c>
      <c r="B157" s="19" t="s">
        <v>347</v>
      </c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4">
        <f>COUNTA(CTOS04[[#This Row],[AS]:[AT]])/16</f>
        <v>0</v>
      </c>
      <c r="T157" s="25">
        <f>SUMIF(CTOS04[[#This Row],[AS]:[AT]],"=1",CTOS04[[#This Row],[AS]:[AT]])</f>
        <v>0</v>
      </c>
      <c r="U157" s="30"/>
    </row>
    <row r="158" spans="1:21">
      <c r="A158" s="18" t="s">
        <v>348</v>
      </c>
      <c r="B158" s="19" t="s">
        <v>349</v>
      </c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4">
        <f>COUNTA(CTOS04[[#This Row],[AS]:[AT]])/16</f>
        <v>0</v>
      </c>
      <c r="T158" s="25">
        <f>SUMIF(CTOS04[[#This Row],[AS]:[AT]],"=1",CTOS04[[#This Row],[AS]:[AT]])</f>
        <v>0</v>
      </c>
      <c r="U158" s="30"/>
    </row>
    <row r="159" spans="1:21">
      <c r="A159" s="18" t="s">
        <v>350</v>
      </c>
      <c r="B159" s="19" t="s">
        <v>351</v>
      </c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4">
        <f>COUNTA(CTOS04[[#This Row],[AS]:[AT]])/16</f>
        <v>0</v>
      </c>
      <c r="T159" s="25">
        <f>SUMIF(CTOS04[[#This Row],[AS]:[AT]],"=1",CTOS04[[#This Row],[AS]:[AT]])</f>
        <v>0</v>
      </c>
      <c r="U159" s="30"/>
    </row>
    <row r="160" spans="1:21">
      <c r="A160" s="18" t="s">
        <v>352</v>
      </c>
      <c r="B160" s="19" t="s">
        <v>353</v>
      </c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4">
        <f>COUNTA(CTOS04[[#This Row],[AS]:[AT]])/16</f>
        <v>0</v>
      </c>
      <c r="T160" s="25">
        <f>SUMIF(CTOS04[[#This Row],[AS]:[AT]],"=1",CTOS04[[#This Row],[AS]:[AT]])</f>
        <v>0</v>
      </c>
      <c r="U160" s="30"/>
    </row>
    <row r="161" spans="1:21">
      <c r="A161" s="18" t="s">
        <v>354</v>
      </c>
      <c r="B161" s="19" t="s">
        <v>355</v>
      </c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4">
        <f>COUNTA(CTOS04[[#This Row],[AS]:[AT]])/16</f>
        <v>0</v>
      </c>
      <c r="T161" s="25">
        <f>SUMIF(CTOS04[[#This Row],[AS]:[AT]],"=1",CTOS04[[#This Row],[AS]:[AT]])</f>
        <v>0</v>
      </c>
      <c r="U161" s="30"/>
    </row>
    <row r="162" spans="1:21">
      <c r="A162" s="18" t="s">
        <v>356</v>
      </c>
      <c r="B162" s="19" t="s">
        <v>357</v>
      </c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4">
        <f>COUNTA(CTOS04[[#This Row],[AS]:[AT]])/16</f>
        <v>0</v>
      </c>
      <c r="T162" s="25">
        <f>SUMIF(CTOS04[[#This Row],[AS]:[AT]],"=1",CTOS04[[#This Row],[AS]:[AT]])</f>
        <v>0</v>
      </c>
      <c r="U162" s="30"/>
    </row>
    <row r="163" spans="1:21">
      <c r="A163" s="18" t="s">
        <v>358</v>
      </c>
      <c r="B163" s="19" t="s">
        <v>359</v>
      </c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4">
        <f>COUNTA(CTOS04[[#This Row],[AS]:[AT]])/16</f>
        <v>0</v>
      </c>
      <c r="T163" s="25">
        <f>SUMIF(CTOS04[[#This Row],[AS]:[AT]],"=1",CTOS04[[#This Row],[AS]:[AT]])</f>
        <v>0</v>
      </c>
      <c r="U163" s="30"/>
    </row>
    <row r="164" spans="1:21">
      <c r="A164" s="18" t="s">
        <v>360</v>
      </c>
      <c r="B164" s="19" t="s">
        <v>361</v>
      </c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4">
        <f>COUNTA(CTOS04[[#This Row],[AS]:[AT]])/16</f>
        <v>0</v>
      </c>
      <c r="T164" s="25">
        <f>SUMIF(CTOS04[[#This Row],[AS]:[AT]],"=1",CTOS04[[#This Row],[AS]:[AT]])</f>
        <v>0</v>
      </c>
      <c r="U164" s="30"/>
    </row>
    <row r="165" spans="1:21">
      <c r="A165" s="18" t="s">
        <v>362</v>
      </c>
      <c r="B165" s="19" t="s">
        <v>363</v>
      </c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4">
        <f>COUNTA(CTOS04[[#This Row],[AS]:[AT]])/16</f>
        <v>0</v>
      </c>
      <c r="T165" s="25">
        <f>SUMIF(CTOS04[[#This Row],[AS]:[AT]],"=1",CTOS04[[#This Row],[AS]:[AT]])</f>
        <v>0</v>
      </c>
      <c r="U165" s="30"/>
    </row>
    <row r="166" spans="1:21">
      <c r="A166" s="18" t="s">
        <v>364</v>
      </c>
      <c r="B166" s="19" t="s">
        <v>365</v>
      </c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4">
        <f>COUNTA(CTOS04[[#This Row],[AS]:[AT]])/16</f>
        <v>0</v>
      </c>
      <c r="T166" s="25">
        <f>SUMIF(CTOS04[[#This Row],[AS]:[AT]],"=1",CTOS04[[#This Row],[AS]:[AT]])</f>
        <v>0</v>
      </c>
      <c r="U166" s="30"/>
    </row>
    <row r="167" spans="1:21">
      <c r="A167" s="18" t="s">
        <v>366</v>
      </c>
      <c r="B167" s="19" t="s">
        <v>367</v>
      </c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4">
        <f>COUNTA(CTOS04[[#This Row],[AS]:[AT]])/16</f>
        <v>0</v>
      </c>
      <c r="T167" s="25">
        <f>SUMIF(CTOS04[[#This Row],[AS]:[AT]],"=1",CTOS04[[#This Row],[AS]:[AT]])</f>
        <v>0</v>
      </c>
      <c r="U167" s="30"/>
    </row>
    <row r="168" spans="1:21">
      <c r="A168" s="18" t="s">
        <v>368</v>
      </c>
      <c r="B168" s="19" t="s">
        <v>369</v>
      </c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4">
        <f>COUNTA(CTOS04[[#This Row],[AS]:[AT]])/16</f>
        <v>0</v>
      </c>
      <c r="T168" s="25">
        <f>SUMIF(CTOS04[[#This Row],[AS]:[AT]],"=1",CTOS04[[#This Row],[AS]:[AT]])</f>
        <v>0</v>
      </c>
      <c r="U168" s="30"/>
    </row>
    <row r="169" spans="1:21">
      <c r="A169" s="18" t="s">
        <v>370</v>
      </c>
      <c r="B169" s="19" t="s">
        <v>371</v>
      </c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4">
        <f>COUNTA(CTOS04[[#This Row],[AS]:[AT]])/16</f>
        <v>0</v>
      </c>
      <c r="T169" s="25">
        <f>SUMIF(CTOS04[[#This Row],[AS]:[AT]],"=1",CTOS04[[#This Row],[AS]:[AT]])</f>
        <v>0</v>
      </c>
      <c r="U169" s="30"/>
    </row>
    <row r="170" spans="1:21">
      <c r="A170" s="18" t="s">
        <v>372</v>
      </c>
      <c r="B170" s="19" t="s">
        <v>373</v>
      </c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4">
        <f>COUNTA(CTOS04[[#This Row],[AS]:[AT]])/16</f>
        <v>0</v>
      </c>
      <c r="T170" s="25">
        <f>SUMIF(CTOS04[[#This Row],[AS]:[AT]],"=1",CTOS04[[#This Row],[AS]:[AT]])</f>
        <v>0</v>
      </c>
      <c r="U170" s="30"/>
    </row>
    <row r="171" spans="1:21">
      <c r="A171" s="18" t="s">
        <v>374</v>
      </c>
      <c r="B171" s="19" t="s">
        <v>375</v>
      </c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4">
        <f>COUNTA(CTOS04[[#This Row],[AS]:[AT]])/16</f>
        <v>0</v>
      </c>
      <c r="T171" s="25">
        <f>SUMIF(CTOS04[[#This Row],[AS]:[AT]],"=1",CTOS04[[#This Row],[AS]:[AT]])</f>
        <v>0</v>
      </c>
      <c r="U171" s="30"/>
    </row>
    <row r="172" spans="1:21">
      <c r="A172" s="18" t="s">
        <v>376</v>
      </c>
      <c r="B172" s="19" t="s">
        <v>377</v>
      </c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4">
        <f>COUNTA(CTOS04[[#This Row],[AS]:[AT]])/16</f>
        <v>0</v>
      </c>
      <c r="T172" s="25">
        <f>SUMIF(CTOS04[[#This Row],[AS]:[AT]],"=1",CTOS04[[#This Row],[AS]:[AT]])</f>
        <v>0</v>
      </c>
      <c r="U172" s="30"/>
    </row>
    <row r="173" spans="1:21">
      <c r="A173" s="18" t="s">
        <v>378</v>
      </c>
      <c r="B173" s="19" t="s">
        <v>379</v>
      </c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4">
        <f>COUNTA(CTOS04[[#This Row],[AS]:[AT]])/16</f>
        <v>0</v>
      </c>
      <c r="T173" s="25">
        <f>SUMIF(CTOS04[[#This Row],[AS]:[AT]],"=1",CTOS04[[#This Row],[AS]:[AT]])</f>
        <v>0</v>
      </c>
      <c r="U173" s="30"/>
    </row>
    <row r="174" spans="1:21">
      <c r="A174" s="18" t="s">
        <v>380</v>
      </c>
      <c r="B174" s="19" t="s">
        <v>381</v>
      </c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4">
        <f>COUNTA(CTOS04[[#This Row],[AS]:[AT]])/16</f>
        <v>0</v>
      </c>
      <c r="T174" s="25">
        <f>SUMIF(CTOS04[[#This Row],[AS]:[AT]],"=1",CTOS04[[#This Row],[AS]:[AT]])</f>
        <v>0</v>
      </c>
      <c r="U174" s="30"/>
    </row>
    <row r="175" spans="1:21">
      <c r="A175" s="18" t="s">
        <v>382</v>
      </c>
      <c r="B175" s="19" t="s">
        <v>383</v>
      </c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4">
        <f>COUNTA(CTOS04[[#This Row],[AS]:[AT]])/16</f>
        <v>0</v>
      </c>
      <c r="T175" s="25">
        <f>SUMIF(CTOS04[[#This Row],[AS]:[AT]],"=1",CTOS04[[#This Row],[AS]:[AT]])</f>
        <v>0</v>
      </c>
      <c r="U175" s="30"/>
    </row>
    <row r="176" spans="1:21">
      <c r="A176" s="18" t="s">
        <v>384</v>
      </c>
      <c r="B176" s="19" t="s">
        <v>385</v>
      </c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4">
        <f>COUNTA(CTOS04[[#This Row],[AS]:[AT]])/16</f>
        <v>0</v>
      </c>
      <c r="T176" s="25">
        <f>SUMIF(CTOS04[[#This Row],[AS]:[AT]],"=1",CTOS04[[#This Row],[AS]:[AT]])</f>
        <v>0</v>
      </c>
      <c r="U176" s="30"/>
    </row>
    <row r="177" spans="1:21">
      <c r="A177" s="18" t="s">
        <v>386</v>
      </c>
      <c r="B177" s="19" t="s">
        <v>387</v>
      </c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4">
        <f>COUNTA(CTOS04[[#This Row],[AS]:[AT]])/16</f>
        <v>0</v>
      </c>
      <c r="T177" s="25">
        <f>SUMIF(CTOS04[[#This Row],[AS]:[AT]],"=1",CTOS04[[#This Row],[AS]:[AT]])</f>
        <v>0</v>
      </c>
      <c r="U177" s="30"/>
    </row>
    <row r="178" spans="1:21">
      <c r="A178" s="18" t="s">
        <v>388</v>
      </c>
      <c r="B178" s="19" t="s">
        <v>389</v>
      </c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4">
        <f>COUNTA(CTOS04[[#This Row],[AS]:[AT]])/16</f>
        <v>0</v>
      </c>
      <c r="T178" s="25">
        <f>SUMIF(CTOS04[[#This Row],[AS]:[AT]],"=1",CTOS04[[#This Row],[AS]:[AT]])</f>
        <v>0</v>
      </c>
      <c r="U178" s="30"/>
    </row>
    <row r="179" spans="1:21">
      <c r="A179" s="18" t="s">
        <v>390</v>
      </c>
      <c r="B179" s="19" t="s">
        <v>391</v>
      </c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4">
        <f>COUNTA(CTOS04[[#This Row],[AS]:[AT]])/16</f>
        <v>0</v>
      </c>
      <c r="T179" s="25">
        <f>SUMIF(CTOS04[[#This Row],[AS]:[AT]],"=1",CTOS04[[#This Row],[AS]:[AT]])</f>
        <v>0</v>
      </c>
      <c r="U179" s="30"/>
    </row>
    <row r="180" spans="1:21">
      <c r="A180" s="18" t="s">
        <v>392</v>
      </c>
      <c r="B180" s="19" t="s">
        <v>393</v>
      </c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4">
        <f>COUNTA(CTOS04[[#This Row],[AS]:[AT]])/16</f>
        <v>0</v>
      </c>
      <c r="T180" s="25">
        <f>SUMIF(CTOS04[[#This Row],[AS]:[AT]],"=1",CTOS04[[#This Row],[AS]:[AT]])</f>
        <v>0</v>
      </c>
      <c r="U180" s="30"/>
    </row>
    <row r="181" spans="1:21">
      <c r="A181" s="18" t="s">
        <v>394</v>
      </c>
      <c r="B181" s="19" t="s">
        <v>395</v>
      </c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4">
        <f>COUNTA(CTOS04[[#This Row],[AS]:[AT]])/16</f>
        <v>0</v>
      </c>
      <c r="T181" s="25">
        <f>SUMIF(CTOS04[[#This Row],[AS]:[AT]],"=1",CTOS04[[#This Row],[AS]:[AT]])</f>
        <v>0</v>
      </c>
      <c r="U181" s="30"/>
    </row>
    <row r="182" spans="1:21">
      <c r="A182" s="18" t="s">
        <v>396</v>
      </c>
      <c r="B182" s="19" t="s">
        <v>397</v>
      </c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4">
        <f>COUNTA(CTOS04[[#This Row],[AS]:[AT]])/16</f>
        <v>0</v>
      </c>
      <c r="T182" s="25">
        <f>SUMIF(CTOS04[[#This Row],[AS]:[AT]],"=1",CTOS04[[#This Row],[AS]:[AT]])</f>
        <v>0</v>
      </c>
      <c r="U182" s="30"/>
    </row>
    <row r="183" spans="1:21">
      <c r="A183" s="18" t="s">
        <v>398</v>
      </c>
      <c r="B183" s="19" t="s">
        <v>399</v>
      </c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4">
        <f>COUNTA(CTOS04[[#This Row],[AS]:[AT]])/16</f>
        <v>0</v>
      </c>
      <c r="T183" s="25">
        <f>SUMIF(CTOS04[[#This Row],[AS]:[AT]],"=1",CTOS04[[#This Row],[AS]:[AT]])</f>
        <v>0</v>
      </c>
      <c r="U183" s="30"/>
    </row>
    <row r="184" spans="1:21">
      <c r="A184" s="26">
        <f>SUBTOTAL(103,CTOS04[No. CTO])</f>
        <v>180</v>
      </c>
      <c r="B184" s="27" t="s">
        <v>400</v>
      </c>
      <c r="C184" s="28">
        <f>SUBTOTAL(102,CTOS04[AS])</f>
        <v>115</v>
      </c>
      <c r="D184" s="28">
        <f>SUBTOTAL(102,CTOS04[CNEP])</f>
        <v>115</v>
      </c>
      <c r="E184" s="28">
        <f>SUBTOTAL(102,CTOS04[CI])</f>
        <v>115</v>
      </c>
      <c r="F184" s="28">
        <f>SUBTOTAL(102,CTOS04[CDP])</f>
        <v>115</v>
      </c>
      <c r="G184" s="28">
        <f>SUBTOTAL(102,CTOS04[EP])</f>
        <v>115</v>
      </c>
      <c r="H184" s="28">
        <f>SUBTOTAL(102,CTOS04[P])</f>
        <v>115</v>
      </c>
      <c r="I184" s="28">
        <f>SUBTOTAL(102,CTOS04[DAERC])</f>
        <v>115</v>
      </c>
      <c r="J184" s="28">
        <f>SUBTOTAL(102,CTOS04[RP])</f>
        <v>115</v>
      </c>
      <c r="K184" s="28">
        <f>SUBTOTAL(102,CTOS04[CTO])</f>
        <v>115</v>
      </c>
      <c r="L184" s="28">
        <f>SUBTOTAL(102,CTOS04[AI])</f>
        <v>115</v>
      </c>
      <c r="M184" s="28">
        <f>SUBTOTAL(102,CTOS04[DS])</f>
        <v>115</v>
      </c>
      <c r="N184" s="28">
        <f>SUBTOTAL(102,CTOS04[PR])</f>
        <v>115</v>
      </c>
      <c r="O184" s="28">
        <f>SUBTOTAL(102,CTOS04[CC])</f>
        <v>115</v>
      </c>
      <c r="P184" s="28">
        <f>SUBTOTAL(102,CTOS04[IC])</f>
        <v>115</v>
      </c>
      <c r="Q184" s="28">
        <f>SUBTOTAL(102,CTOS04[IS])</f>
        <v>115</v>
      </c>
      <c r="R184" s="28">
        <f>SUBTOTAL(102,CTOS04[AT])</f>
        <v>115</v>
      </c>
      <c r="S184" s="28">
        <f>SUBTOTAL(109,CTOS04[TOTAL])</f>
        <v>115</v>
      </c>
      <c r="T184" s="26">
        <f>SUBTOTAL(109,CTOS04[FALTANTES])</f>
        <v>794</v>
      </c>
      <c r="U184" s="28"/>
    </row>
  </sheetData>
  <sheetProtection algorithmName="SHA-512" hashValue="Z0j8Rkuj0BjUSSzZ+GSnW2bOC2Ar1Lee0ex8OrbDbilJYt5kuJHNOFJDI0Jdu4Bu/QzjreCGRlgVbN0M1fTnvw==" saltValue="sUtCxPD25aLjzYswQhB3/Q==" spinCount="100000" sheet="1" selectLockedCells="1"/>
  <mergeCells count="3">
    <mergeCell ref="C1:J1"/>
    <mergeCell ref="K1:M1"/>
    <mergeCell ref="N1:Q1"/>
  </mergeCells>
  <conditionalFormatting sqref="C4:R86 C88:R106 R87 C87:P87 C108:R183 D107:R107">
    <cfRule type="cellIs" dxfId="48" priority="2" operator="equal">
      <formula>1</formula>
    </cfRule>
    <cfRule type="cellIs" dxfId="47" priority="3" operator="equal">
      <formula>2</formula>
    </cfRule>
    <cfRule type="cellIs" dxfId="46" priority="4" operator="equal">
      <formula>3</formula>
    </cfRule>
    <cfRule type="iconSet" priority="5">
      <iconSet iconSet="3Symbols2" showValue="0">
        <cfvo type="percent" val="0"/>
        <cfvo type="num" val="1" gte="0"/>
        <cfvo type="num" val="3"/>
      </iconSet>
    </cfRule>
    <cfRule type="containsBlanks" dxfId="45" priority="6">
      <formula>LEN(TRIM(C4))=0</formula>
    </cfRule>
  </conditionalFormatting>
  <conditionalFormatting sqref="S4:S183">
    <cfRule type="dataBar" priority="1">
      <dataBar>
        <cfvo type="percent" val="0"/>
        <cfvo type="percent" val="100"/>
        <color rgb="FF00B050"/>
      </dataBar>
      <extLst>
        <ext xmlns:x14="http://schemas.microsoft.com/office/spreadsheetml/2009/9/main" uri="{B025F937-C7B1-47D3-B67F-A62EFF666E3E}">
          <x14:id>{63068798-E1BB-4DF4-A781-3A80FAC1C657}</x14:id>
        </ext>
      </extLst>
    </cfRule>
  </conditionalFormatting>
  <dataValidations xWindow="471" yWindow="243" count="1">
    <dataValidation type="whole" allowBlank="1" showInputMessage="1" showErrorMessage="1" errorTitle="Error" error="Ingrese Valor de 0 a 3" promptTitle="Valores" prompt="0 = Documento Informativo o No Aplica_x000a__x000a_1 = Documento no cargado_x000a__x000a_2 = Alerta, favor colocar observación_x000a__x000a_3 = Esta bien" sqref="C4:R86 C88:R183 R87 C87:P87" xr:uid="{1D3261FB-CB17-4AE0-90F2-932D71B81747}">
      <formula1>0</formula1>
      <formula2>3</formula2>
    </dataValidation>
  </dataValidations>
  <pageMargins left="0.15748031496062992" right="0.15748031496062992" top="0.74803149606299213" bottom="0.74803149606299213" header="0.31496062992125984" footer="0.31496062992125984"/>
  <pageSetup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068798-E1BB-4DF4-A781-3A80FAC1C657}">
            <x14:dataBar minLength="0" maxLength="100" border="1" direction="leftToRight">
              <x14:cfvo type="percent">
                <xm:f>0</xm:f>
              </x14:cfvo>
              <x14:cfvo type="percent">
                <xm:f>100</xm:f>
              </x14:cfvo>
              <x14:borderColor rgb="FF00B0F0"/>
              <x14:negativeFillColor rgb="FFFF0000"/>
              <x14:axisColor rgb="FF000000"/>
            </x14:dataBar>
          </x14:cfRule>
          <xm:sqref>S4:S183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01</vt:lpstr>
      <vt:lpstr>'01'!Títulos_a_imprimir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Edwin Alberto Porras Molina</dc:creator>
  <cp:lastModifiedBy>ziara montes</cp:lastModifiedBy>
  <dcterms:created xsi:type="dcterms:W3CDTF">2026-02-13T19:46:47Z</dcterms:created>
  <dcterms:modified xsi:type="dcterms:W3CDTF">2026-05-19T16:05:50Z</dcterms:modified>
</cp:coreProperties>
</file>