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dpsco-my.sharepoint.com/personal/wilmer_nova_prosperidadsocial_gov_co/Documents/Documentos/PROCESOS 2026/2. PRE CONTRACTUAL/3. SASI-02-2026 CISCO/"/>
    </mc:Choice>
  </mc:AlternateContent>
  <xr:revisionPtr revIDLastSave="2" documentId="13_ncr:1_{3A52DC2F-0F59-45C5-BB65-91F25CBDDEF8}" xr6:coauthVersionLast="47" xr6:coauthVersionMax="47" xr10:uidLastSave="{8391DD4B-8E2F-403A-A7FD-DE01D8F07266}"/>
  <bookViews>
    <workbookView xWindow="-108" yWindow="-108" windowWidth="23256" windowHeight="12456" xr2:uid="{0483527B-645F-4590-A4C1-93BB7AD6B4A3}"/>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1" l="1"/>
  <c r="G23" i="1" s="1"/>
  <c r="H23" i="1" s="1"/>
  <c r="H24" i="1" s="1"/>
  <c r="F15" i="1"/>
  <c r="G15" i="1" s="1"/>
  <c r="H15" i="1" s="1"/>
  <c r="H16" i="1" s="1"/>
  <c r="F19" i="1"/>
  <c r="G19" i="1" s="1"/>
  <c r="H19" i="1" s="1"/>
  <c r="F10" i="1"/>
  <c r="G10" i="1" s="1"/>
  <c r="H10" i="1" s="1"/>
  <c r="F11" i="1"/>
  <c r="G11" i="1" s="1"/>
  <c r="H11" i="1" s="1"/>
  <c r="F9" i="1"/>
  <c r="G9" i="1" s="1"/>
  <c r="H9" i="1" s="1"/>
  <c r="J16" i="1"/>
  <c r="K16" i="1" s="1"/>
  <c r="L16" i="1" s="1"/>
  <c r="J15" i="1"/>
  <c r="K15" i="1" s="1"/>
  <c r="L15" i="1" s="1"/>
  <c r="L17" i="1" s="1"/>
  <c r="J14" i="1"/>
  <c r="K14" i="1" s="1"/>
  <c r="L14" i="1" s="1"/>
  <c r="J24" i="1"/>
  <c r="K24" i="1" s="1"/>
  <c r="L24" i="1" s="1"/>
  <c r="J23" i="1"/>
  <c r="K23" i="1" s="1"/>
  <c r="L23" i="1" s="1"/>
  <c r="L25" i="1" s="1"/>
  <c r="J22" i="1"/>
  <c r="K22" i="1" s="1"/>
  <c r="L22" i="1" s="1"/>
  <c r="J20" i="1"/>
  <c r="K20" i="1" s="1"/>
  <c r="L20" i="1" s="1"/>
  <c r="J19" i="1"/>
  <c r="K19" i="1" s="1"/>
  <c r="L19" i="1" s="1"/>
  <c r="L21" i="1" s="1"/>
  <c r="J18" i="1"/>
  <c r="K18" i="1" s="1"/>
  <c r="L18" i="1" s="1"/>
  <c r="J11" i="1"/>
  <c r="K11" i="1" s="1"/>
  <c r="L11" i="1" s="1"/>
  <c r="J10" i="1"/>
  <c r="K10" i="1" s="1"/>
  <c r="L10" i="1" s="1"/>
  <c r="J9" i="1"/>
  <c r="K9" i="1" s="1"/>
  <c r="L9" i="1" s="1"/>
  <c r="J8" i="1"/>
  <c r="K8" i="1" s="1"/>
  <c r="L8" i="1" s="1"/>
  <c r="L13" i="1" l="1"/>
  <c r="L27" i="1" s="1"/>
  <c r="H12" i="1"/>
  <c r="H20" i="1"/>
  <c r="H26" i="1" l="1"/>
</calcChain>
</file>

<file path=xl/sharedStrings.xml><?xml version="1.0" encoding="utf-8"?>
<sst xmlns="http://schemas.openxmlformats.org/spreadsheetml/2006/main" count="71" uniqueCount="60">
  <si>
    <t>DEPARTAMENTO ADMINISTRATIVO PARA LA PROSPERIDAD SOCIAL - PROSPERIDAD SOCIAL</t>
  </si>
  <si>
    <t xml:space="preserve">ANEXO No. 6  PROPUESTA ECONÓMICA </t>
  </si>
  <si>
    <r>
      <rPr>
        <b/>
        <u/>
        <sz val="12"/>
        <color theme="1"/>
        <rFont val="Arial Narrow"/>
        <family val="2"/>
      </rPr>
      <t>OBJETO</t>
    </r>
    <r>
      <rPr>
        <sz val="12"/>
        <color theme="1"/>
        <rFont val="Arial Narrow"/>
        <family val="2"/>
      </rPr>
      <t>:Contratar la renovación de los licenciamientos y del soporte técnico del fabricante para la plataforma Cisco Identity Services Engine (ISE), la renovación del soporte de la infraestructura tecnológica de red bajo la modalidad Cisco Success Track Nivel 1, aplicable a la totalidad de los dispositivos y componentes de hardware, así como adquirir el licenciamiento Cisco DNA Essentials y el licenciamiento de la plataforma Cisco Webex Meetings, con el propósito de asegurar la continuidad del servicio, la seguridad de la información, la gestión centralizada de la infraestructura de red y la colaboración institucional segura de Prosperidad Social.</t>
    </r>
  </si>
  <si>
    <t>ITEM</t>
  </si>
  <si>
    <t>BIEN Y/O SERVICIO REQUERIDO</t>
  </si>
  <si>
    <t>UNIDAD DE MEDIDA</t>
  </si>
  <si>
    <t>CANTIDAD</t>
  </si>
  <si>
    <t>VALORES TECHO SEGÚN INVESTIGACIÓN DE MERCADO</t>
  </si>
  <si>
    <t>VALOR DEL SERVICIO OFERTADO POR EL PROPONENTE</t>
  </si>
  <si>
    <t>VALOR UNITARIO TECHO ANTES DE IVA</t>
  </si>
  <si>
    <t xml:space="preserve">IVA </t>
  </si>
  <si>
    <t>VALOR UNITARIO TECHO IVA INCLUIDO</t>
  </si>
  <si>
    <t>VALOR TOTAL TECHO IVA INCLUIDO</t>
  </si>
  <si>
    <t>VALOR UNITARIO OFERTADO ANTES DE IVA</t>
  </si>
  <si>
    <t>VALOR UNITARIO OFERTADO IVA INCLUIDO</t>
  </si>
  <si>
    <t>VALOR TOTAL OFERTADO IVA INCLUIDO</t>
  </si>
  <si>
    <t>1. RENOVACIÓN DE LA SUSCRIPCIÓN DEL LICENCIAMIENTO DE LA PLATAFORMA CISCO ISE</t>
  </si>
  <si>
    <t>Access Point - Estandar - Zona 1 -
Plata - Indoor - - Gestionado por el 
Proveedor</t>
  </si>
  <si>
    <t>Mes</t>
  </si>
  <si>
    <t>SOPORTE MAQUINAS VIRTUALES ISE (R-ISE-VMS-K9=) RENOVACIÓN HASTA 31 OCTUBRE 2027</t>
  </si>
  <si>
    <t>UNIDAD</t>
  </si>
  <si>
    <t>LICENCIAMIENTO ESSENTIAL DE ISE (ISE-E-LIC) RENOVACIÓN HASTA 31 DE OCTUBRE DE 2027</t>
  </si>
  <si>
    <t xml:space="preserve">Servicio de ingeniería para Mantenimientos preventivos y correctivos a la plataforma Cisco ISE </t>
  </si>
  <si>
    <t>2. RENOVACIÓN SUCCESS TRACK L1</t>
  </si>
  <si>
    <t>SUBTOTAL RENOVACIÓN SUCCESS TRACK L1</t>
  </si>
  <si>
    <t>3. LICENCIAMIENTO DNA ESSENTIAL PARA 9300L</t>
  </si>
  <si>
    <t>Licencia DNA Essentials para 9300L por 3 años</t>
  </si>
  <si>
    <t>SUBTOTAL LICENCIAMIENTO DNA ESSENTIAL PARA 9300L</t>
  </si>
  <si>
    <t>4. RENOVACIÓN LICENCIAMIENTO WEBEX</t>
  </si>
  <si>
    <t>SUBTOTAL RENOVACIÓN LICENCIAMIENTO WEBEX</t>
  </si>
  <si>
    <t>VALOR TOTAL TECHO SEGÚN INVESTIGACIÓN DE MERCADO (IVA INCLUIDO)</t>
  </si>
  <si>
    <r>
      <rPr>
        <b/>
        <sz val="10"/>
        <color theme="1"/>
        <rFont val="Aptos Narrow"/>
        <family val="2"/>
        <scheme val="minor"/>
      </rPr>
      <t>1.</t>
    </r>
    <r>
      <rPr>
        <sz val="10"/>
        <color theme="1"/>
        <rFont val="Aptos Narrow"/>
        <family val="2"/>
        <scheme val="minor"/>
      </rPr>
      <t xml:space="preserve"> Presentar el ANEXONo. 6 - PROPUESTA ECONÓMICA, junto con su oferta en formato PDF y en EXCEL, con la información del representante legal del proponente diligenciado en su totalidad, según las especificaciones descritas y dispuestas en el proceso para tal efecto en el Sistema Electrónico de la Contratación Pública SECOP II- https://www.colombiacompra.gov.co/secop-ii. No se admiten ofertas económicas presentadas a través de otros medios. </t>
    </r>
  </si>
  <si>
    <r>
      <rPr>
        <b/>
        <sz val="10"/>
        <color rgb="FF000000"/>
        <rFont val="Aptos Narrow"/>
        <family val="2"/>
      </rPr>
      <t>2</t>
    </r>
    <r>
      <rPr>
        <sz val="10"/>
        <color rgb="FF000000"/>
        <rFont val="Aptos Narrow"/>
        <family val="2"/>
      </rPr>
      <t xml:space="preserve">. El «VALOR TOTAL PROPUESTA ECONÓMICA (IVA INCLUIDO)», registrado en la plataforma SECOP II, no debe superar el valor del presupuesto oficial estimado para el presente proceso de selección, el cual corresponde hasta la suma de SETECIENTOS SETENTA Y CINCO MILLONES NOVECIENTOS SETENTA MIL QUINIENTOS OCHENTA Y UN PESOS M/CTE ($775.970.581) IVA INCLUIDO e impuestos, gravámenes y tasas a que haya lugar. Lo anterior, so pena de incurrir en causal de rechazo. </t>
    </r>
  </si>
  <si>
    <r>
      <rPr>
        <b/>
        <sz val="10"/>
        <color rgb="FF000000"/>
        <rFont val="Aptos Narrow"/>
        <family val="2"/>
        <scheme val="minor"/>
      </rPr>
      <t>3</t>
    </r>
    <r>
      <rPr>
        <sz val="10"/>
        <color rgb="FF000000"/>
        <rFont val="Aptos Narrow"/>
        <family val="2"/>
        <scheme val="minor"/>
      </rPr>
      <t xml:space="preserve">.  El proponente deberá diligenciar en el ANEXO No. 6 - PROPUESTA ECONÓMICA, ÚNICAMENTE los valores de la columna «VALOR UNITARIO OFERTADO ANTES DE IVA», resaltada en color azul. Lo anterior, so pena de incurrir en causal de rechazo de la propuesta. </t>
    </r>
  </si>
  <si>
    <r>
      <rPr>
        <b/>
        <sz val="10"/>
        <color rgb="FF000000"/>
        <rFont val="Aptos Narrow"/>
        <family val="2"/>
        <scheme val="minor"/>
      </rPr>
      <t>4.</t>
    </r>
    <r>
      <rPr>
        <sz val="10"/>
        <color rgb="FF000000"/>
        <rFont val="Aptos Narrow"/>
        <family val="2"/>
        <scheme val="minor"/>
      </rPr>
      <t>  Para efectos de la evaluación económica, los valores de las columnas «VALOR UNITARIO OFERTADO ANTES DE IVA»,  «VALOR UNITARIO OFERTADO IVA INCLUIDO» y «VALOR TOTAL OFERTADO  IVA INCLUIDO», NO deberán superar los valores registrados en las columnas «VALOR UNITARIO TECHO ANTES DE IVA»,  «VALOR UNITARIO TECHO IVA INCLUIDO» y «VALOR TOTAL TECHO IVA INCLUIDO», respectivamente, según resultados de los precios de referencia de la investigación de mercado. Lo anterior, so pena de incurrir en causal de rechazo de la propuesta.</t>
    </r>
  </si>
  <si>
    <r>
      <rPr>
        <b/>
        <sz val="10"/>
        <color theme="1"/>
        <rFont val="Aptos Narrow"/>
        <family val="2"/>
        <scheme val="minor"/>
      </rPr>
      <t>5</t>
    </r>
    <r>
      <rPr>
        <sz val="10"/>
        <color theme="1"/>
        <rFont val="Aptos Narrow"/>
        <family val="2"/>
        <scheme val="minor"/>
      </rPr>
      <t xml:space="preserve">. El proponente deberá indicar en el ANEXO No. 6 - PROPUESTA ECONÓMICA, el «VALOR TOTAL PROPUESTA ECONÓMICA (IVA INCLUIDO)», valor que corresponde al VALOR TOTAL (IVA INCLUIDO) DE LA OFERTA INICIAL y será el valor que se tomará para participar en la respectiva subasta. El sobre No.2, que contiene el ANEXO No. 6 – PROPUESTA ECONÓMICA, será abierto el día y hora señalados en el cronograma para la apertura de la oferta económica, con el fin de efectuar su verificación y posterior realización de la subasta, solamente con los proponentes que se encuentren habilitados. </t>
    </r>
  </si>
  <si>
    <r>
      <rPr>
        <b/>
        <sz val="10"/>
        <color rgb="FF000000"/>
        <rFont val="Aptos Narrow"/>
        <family val="2"/>
        <scheme val="minor"/>
      </rPr>
      <t>6</t>
    </r>
    <r>
      <rPr>
        <sz val="10"/>
        <color rgb="FF000000"/>
        <rFont val="Aptos Narrow"/>
        <family val="2"/>
        <scheme val="minor"/>
      </rPr>
      <t>. El criterio y la base para determinar el valor total de la oferta más favorable para la Entidad, será el «VALOR TOTAL PROPUESTA ECONÓMICA (IVA INCLUIDO)» registrado en el Anexo No. 6 -PROPUESTA ECONÓMICA, del presente proceso de selección, el cual resulta de la sumatoria de los valores de la columna «VALOR TOTAL OFERTADO (IVA INCLUIDO). El proponente incurrirá en causal de rechazo cuando no presente en el sitio establecido en la plataforma electrónica del SECOP II, el ANEXO No. 6 - PROPUESTA ECONÓMICA diligenciado o, el mismo se encuentre diligenciado de manera parcial o incompleta. Ninguno de los valores puede ser diligenciado en cero (0) para la columna de "VALOR UNITARIO OFERTADO ANTES DE IVA", so pena de rechazo.</t>
    </r>
  </si>
  <si>
    <r>
      <rPr>
        <b/>
        <sz val="10"/>
        <color rgb="FF000000"/>
        <rFont val="Aptos Narrow"/>
        <family val="2"/>
      </rPr>
      <t>8. </t>
    </r>
    <r>
      <rPr>
        <sz val="10"/>
        <color rgb="FF000000"/>
        <rFont val="Aptos Narrow"/>
        <family val="2"/>
      </rPr>
      <t>Prosperidad Social no reconocerá ningún reajuste adicional de precios, ni por variación del dólar. Ver documento SECOP II https://www.colombiacompra.gov.co/secop-ii . El cumplimiento de este requisito será verificado por la Entidad en la plataforma SECOP II https://www.colombiacompra.gov.co/secop-ii .</t>
    </r>
  </si>
  <si>
    <r>
      <rPr>
        <b/>
        <sz val="10"/>
        <color rgb="FF000000"/>
        <rFont val="Aptos Narrow"/>
        <family val="2"/>
      </rPr>
      <t>9.</t>
    </r>
    <r>
      <rPr>
        <sz val="10"/>
        <color rgb="FF000000"/>
        <rFont val="Aptos Narrow"/>
        <family val="2"/>
      </rPr>
      <t> La entidad podrá hacer correcciones aritméticas, si hay lugar a ello. Si al momento de hacer las correcciones, el valor de la oferta económica supera el VALOR TOTAL DE LA OFERTA IVA INCLUIDO, la propuesta será RECHAZADA.</t>
    </r>
  </si>
  <si>
    <t>PROPONENTE:</t>
  </si>
  <si>
    <t>NIT DEL PROPONENTE</t>
  </si>
  <si>
    <r>
      <t xml:space="preserve">Firma del Representante Legal: </t>
    </r>
    <r>
      <rPr>
        <b/>
        <sz val="12"/>
        <color rgb="FF000000"/>
        <rFont val="Arial"/>
        <family val="2"/>
      </rPr>
      <t>*</t>
    </r>
  </si>
  <si>
    <t>Nombre del Representante Legal:</t>
  </si>
  <si>
    <t>Documento de identificación del representante legal:</t>
  </si>
  <si>
    <r>
      <rPr>
        <sz val="10"/>
        <color rgb="FF000000"/>
        <rFont val="Aptos Narrow"/>
        <family val="2"/>
        <scheme val="minor"/>
      </rPr>
      <t>*</t>
    </r>
    <r>
      <rPr>
        <sz val="9"/>
        <color rgb="FF000000"/>
        <rFont val="Arial"/>
        <family val="2"/>
      </rPr>
      <t xml:space="preserve"> El representante legal del proponente podrá firmar el ANEXO No. 6 - PROPUESTA ECONÓMICA. No obstante, con la suscripción del ANEXO No.1 -  CARTA DE PRESENTACIÓN DE LA OFERTA se entenderá firmado el respectivo ANEXO No. 6. De igual manera, el ANEXO No. 6 se entiende suscrito, con la firma electrónica del proponente, en la plataforma SECOP II (Ley 527 de 1999 y Decreto 2364 de 2012), así como el Concepto de CCE sobre Contrato electrónico - Firma electrónica y validación de los documentos del SECOP.    </t>
    </r>
  </si>
  <si>
    <t xml:space="preserve">VALOR IVA (SI APLICA) </t>
  </si>
  <si>
    <t>SUBTOTAL TECHO RENOVACIÓN DE LA SUSCRIPCIÓN DEL LICENCIAMIENTO DE LA PLATAFORMA CISCO ISE</t>
  </si>
  <si>
    <t>SUBTOTAL OFERTADO RENOVACIÓN DE LA SUSCRIPCIÓN DEL LICENCIAMIENTO DE LA PLATAFORMA CISCO ISE</t>
  </si>
  <si>
    <t>SUBTOTAL OFERTADO RENOVACIÓN SUCCESS TRACK L1</t>
  </si>
  <si>
    <t>SUBTOTAL OFERTADO LICENCIAMIENTO DNA ESSENTIAL PARA 9300L</t>
  </si>
  <si>
    <t>SUBTOTAL OFERTADO RENOVACIÓN LICENCIAMIENTO WEBEX</t>
  </si>
  <si>
    <r>
      <rPr>
        <b/>
        <u/>
        <sz val="10"/>
        <color theme="1"/>
        <rFont val="Aptos Narrow"/>
        <family val="2"/>
        <scheme val="minor"/>
      </rPr>
      <t>NOTAS</t>
    </r>
    <r>
      <rPr>
        <sz val="10"/>
        <color theme="1"/>
        <rFont val="Aptos Narrow"/>
        <family val="2"/>
        <scheme val="minor"/>
      </rPr>
      <t xml:space="preserve">: En el diligenciamiento del ANEXO No. 6 - PROPUESTA ECONÓMICA, el proponente debe tener en cuenta lo siguiente: </t>
    </r>
  </si>
  <si>
    <r>
      <rPr>
        <b/>
        <sz val="10"/>
        <color rgb="FF000000"/>
        <rFont val="Aptos Narrow"/>
        <family val="2"/>
      </rPr>
      <t>7.</t>
    </r>
    <r>
      <rPr>
        <sz val="10"/>
        <color rgb="FF000000"/>
        <rFont val="Aptos Narrow"/>
        <family val="2"/>
      </rPr>
      <t> No obstante, Prosperidad Social adjudicará el contrato al proponente que cumpla con los requisitos habilitantes y su valor total corresponderá al que resulte del menor valor ofrecido por el proponente en la subasta inversa electrónica que, en todo caso, no podrá superar el valor registrado en la fila «VALOR TOTAL PROPUESTA ECONÓMICA (IVA INCLUIDO)».</t>
    </r>
  </si>
  <si>
    <r>
      <rPr>
        <b/>
        <sz val="10"/>
        <color rgb="FF000000"/>
        <rFont val="Aptos Narrow"/>
        <family val="2"/>
      </rPr>
      <t>10</t>
    </r>
    <r>
      <rPr>
        <sz val="10"/>
        <color rgb="FF000000"/>
        <rFont val="Aptos Narrow"/>
        <family val="2"/>
      </rPr>
      <t xml:space="preserve">. La propuesta debe presentarse en pesos colombianos, y no debe utilizar centavos; por lo tanto, debe presentarse en números enteros. </t>
    </r>
  </si>
  <si>
    <r>
      <rPr>
        <b/>
        <sz val="10"/>
        <color rgb="FF000000"/>
        <rFont val="Aptos Narrow"/>
        <family val="2"/>
      </rPr>
      <t>11</t>
    </r>
    <r>
      <rPr>
        <sz val="10"/>
        <color rgb="FF000000"/>
        <rFont val="Aptos Narrow"/>
        <family val="2"/>
      </rPr>
      <t xml:space="preserve">.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 </t>
    </r>
  </si>
  <si>
    <t>Renovación de Webex (Webex Meetings por 6 y Licencias de registro de dispositivos a Webex por 6, hasta el 31 de octubre de 2027)</t>
  </si>
  <si>
    <r>
      <rPr>
        <b/>
        <sz val="12"/>
        <color rgb="FF000000"/>
        <rFont val="Arial Narrow"/>
        <family val="2"/>
      </rPr>
      <t>SELECCIÓN ABREVIADA SUBASTA INVERSA ELECTRÓNICA - SASI 02</t>
    </r>
    <r>
      <rPr>
        <b/>
        <sz val="12"/>
        <color rgb="FFFF0000"/>
        <rFont val="Arial Narrow"/>
        <family val="2"/>
      </rPr>
      <t xml:space="preserve"> </t>
    </r>
    <r>
      <rPr>
        <b/>
        <sz val="12"/>
        <color rgb="FF000000"/>
        <rFont val="Arial Narrow"/>
        <family val="2"/>
      </rPr>
      <t>DE 2026</t>
    </r>
  </si>
  <si>
    <r>
      <rPr>
        <b/>
        <sz val="11"/>
        <color rgb="FF000000"/>
        <rFont val="Aptos Narrow"/>
        <family val="2"/>
      </rPr>
      <t xml:space="preserve">                                                                                                                                                                      VALOR TOTAL PROPUESTA ECONÓMICA (IVA INCLUIDO) (sumatoria ítems 1.a 6.)                                                                                                                                                                                                                                                                                                     </t>
    </r>
    <r>
      <rPr>
        <sz val="9"/>
        <color rgb="FF000000"/>
        <rFont val="Aptos Narrow"/>
        <family val="2"/>
      </rPr>
      <t>*Este valor corresponde al VALOR TOTAL (IVA INCLUIDO) DE LA OFERTA INICIAL y será el valor que se tomará para participar en la respectiva subasta.</t>
    </r>
  </si>
  <si>
    <r>
      <rPr>
        <b/>
        <sz val="10"/>
        <color rgb="FF000000"/>
        <rFont val="Aptos Narrow"/>
        <family val="2"/>
      </rPr>
      <t>12</t>
    </r>
    <r>
      <rPr>
        <sz val="10"/>
        <color rgb="FF000000"/>
        <rFont val="Aptos Narrow"/>
        <family val="2"/>
      </rPr>
      <t>. 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t>
    </r>
  </si>
  <si>
    <t xml:space="preserve">Renovación Success Track L1 (o su reemplazo equivalente (cisco support standard). ) y Mantenimientos correctivos hasta el 31 octubre de 2027, para todos los equipos indicados en el anexo de especificaciones técnicas (Tabla 1, Tabla 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</si>
</sst>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0"/>
  </numFmts>
  <fonts count="23" x14ac:knownFonts="1">
    <font>
      <sz val="11"/>
      <color theme="1"/>
      <name val="Aptos Narrow"/>
      <family val="2"/>
      <scheme val="minor"/>
    </font>
    <font>
      <b/>
      <sz val="11"/>
      <color theme="1"/>
      <name val="Aptos Narrow"/>
      <family val="2"/>
      <scheme val="minor"/>
    </font>
    <font>
      <sz val="9"/>
      <color theme="1"/>
      <name val="Aptos Narrow"/>
      <family val="2"/>
      <scheme val="minor"/>
    </font>
    <font>
      <b/>
      <sz val="10"/>
      <color theme="1"/>
      <name val="Aptos Narrow"/>
      <family val="2"/>
      <scheme val="minor"/>
    </font>
    <font>
      <sz val="10"/>
      <color theme="1"/>
      <name val="Aptos Narrow"/>
      <family val="2"/>
      <scheme val="minor"/>
    </font>
    <font>
      <b/>
      <sz val="12"/>
      <color theme="1"/>
      <name val="Arial Narrow"/>
      <family val="2"/>
    </font>
    <font>
      <sz val="12"/>
      <color theme="1"/>
      <name val="Arial Narrow"/>
      <family val="2"/>
    </font>
    <font>
      <b/>
      <u/>
      <sz val="12"/>
      <color theme="1"/>
      <name val="Arial Narrow"/>
      <family val="2"/>
    </font>
    <font>
      <b/>
      <sz val="10"/>
      <name val="Aptos Narrow"/>
      <family val="2"/>
      <scheme val="minor"/>
    </font>
    <font>
      <b/>
      <sz val="9"/>
      <color rgb="FF000000"/>
      <name val="Arial"/>
      <family val="2"/>
    </font>
    <font>
      <sz val="9"/>
      <color rgb="FF000000"/>
      <name val="Arial"/>
      <family val="2"/>
    </font>
    <font>
      <b/>
      <sz val="12"/>
      <color rgb="FF000000"/>
      <name val="Arial"/>
      <family val="2"/>
    </font>
    <font>
      <b/>
      <sz val="12"/>
      <color theme="1"/>
      <name val="Aptos Narrow"/>
      <family val="2"/>
      <scheme val="minor"/>
    </font>
    <font>
      <b/>
      <sz val="11"/>
      <color rgb="FF000000"/>
      <name val="Aptos Narrow"/>
      <family val="2"/>
    </font>
    <font>
      <sz val="9"/>
      <color rgb="FF000000"/>
      <name val="Aptos Narrow"/>
      <family val="2"/>
    </font>
    <font>
      <sz val="11"/>
      <color rgb="FF000000"/>
      <name val="Aptos Narrow"/>
      <family val="2"/>
    </font>
    <font>
      <b/>
      <sz val="10"/>
      <color rgb="FF000000"/>
      <name val="Aptos Narrow"/>
      <family val="2"/>
    </font>
    <font>
      <sz val="10"/>
      <color rgb="FF000000"/>
      <name val="Aptos Narrow"/>
      <family val="2"/>
    </font>
    <font>
      <b/>
      <sz val="10"/>
      <color rgb="FF000000"/>
      <name val="Aptos Narrow"/>
      <family val="2"/>
      <scheme val="minor"/>
    </font>
    <font>
      <sz val="10"/>
      <color rgb="FF000000"/>
      <name val="Aptos Narrow"/>
      <family val="2"/>
      <scheme val="minor"/>
    </font>
    <font>
      <b/>
      <sz val="12"/>
      <color rgb="FF000000"/>
      <name val="Arial Narrow"/>
      <family val="2"/>
    </font>
    <font>
      <b/>
      <sz val="12"/>
      <color rgb="FFFF0000"/>
      <name val="Arial Narrow"/>
      <family val="2"/>
    </font>
    <font>
      <b/>
      <u/>
      <sz val="10"/>
      <color theme="1"/>
      <name val="Aptos Narrow"/>
      <family val="2"/>
      <scheme val="minor"/>
    </font>
  </fonts>
  <fills count="7">
    <fill>
      <patternFill patternType="none"/>
    </fill>
    <fill>
      <patternFill patternType="gray125"/>
    </fill>
    <fill>
      <patternFill patternType="solid">
        <fgColor theme="2" tint="-0.249977111117893"/>
        <bgColor indexed="64"/>
      </patternFill>
    </fill>
    <fill>
      <patternFill patternType="solid">
        <fgColor theme="0" tint="-0.34998626667073579"/>
        <bgColor indexed="64"/>
      </patternFill>
    </fill>
    <fill>
      <patternFill patternType="solid">
        <fgColor theme="2"/>
        <bgColor indexed="64"/>
      </patternFill>
    </fill>
    <fill>
      <patternFill patternType="solid">
        <fgColor rgb="FF92D050"/>
        <bgColor indexed="64"/>
      </patternFill>
    </fill>
    <fill>
      <patternFill patternType="solid">
        <fgColor theme="3" tint="0.89999084444715716"/>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6">
    <xf numFmtId="0" fontId="0" fillId="0" borderId="0" xfId="0"/>
    <xf numFmtId="164" fontId="2" fillId="0" borderId="1" xfId="0" applyNumberFormat="1" applyFont="1" applyBorder="1" applyAlignment="1">
      <alignment horizontal="center" vertical="center"/>
    </xf>
    <xf numFmtId="0" fontId="8"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textRotation="90"/>
    </xf>
    <xf numFmtId="164" fontId="3" fillId="0" borderId="1" xfId="0" applyNumberFormat="1" applyFont="1" applyBorder="1" applyAlignment="1">
      <alignment horizontal="center" vertical="center"/>
    </xf>
    <xf numFmtId="0" fontId="8" fillId="4" borderId="1" xfId="0" applyFont="1" applyFill="1" applyBorder="1" applyAlignment="1">
      <alignment horizontal="center" vertical="center" wrapText="1"/>
    </xf>
    <xf numFmtId="164" fontId="1" fillId="0" borderId="1" xfId="0" applyNumberFormat="1" applyFont="1" applyBorder="1" applyAlignment="1">
      <alignment horizontal="center" vertical="center"/>
    </xf>
    <xf numFmtId="164" fontId="1" fillId="4" borderId="1" xfId="0" applyNumberFormat="1" applyFont="1" applyFill="1" applyBorder="1" applyAlignment="1">
      <alignment horizontal="center" vertical="center"/>
    </xf>
    <xf numFmtId="164" fontId="12" fillId="5" borderId="1" xfId="0" applyNumberFormat="1" applyFont="1" applyFill="1" applyBorder="1" applyAlignment="1">
      <alignment horizontal="center" vertical="center"/>
    </xf>
    <xf numFmtId="164" fontId="2" fillId="6" borderId="1" xfId="0" applyNumberFormat="1" applyFont="1" applyFill="1" applyBorder="1" applyAlignment="1">
      <alignment horizontal="center" vertical="center"/>
    </xf>
    <xf numFmtId="0" fontId="5" fillId="0" borderId="1" xfId="0" applyFont="1" applyBorder="1" applyAlignment="1">
      <alignment horizontal="center" vertical="center"/>
    </xf>
    <xf numFmtId="0" fontId="1" fillId="0" borderId="1" xfId="0" applyFont="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6" fillId="0" borderId="1" xfId="0" applyFont="1" applyBorder="1" applyAlignment="1">
      <alignment vertical="justify"/>
    </xf>
    <xf numFmtId="0" fontId="0" fillId="0" borderId="1" xfId="0" applyBorder="1" applyAlignment="1">
      <alignment vertical="justify"/>
    </xf>
    <xf numFmtId="0" fontId="8" fillId="4" borderId="2" xfId="0" applyFont="1" applyFill="1" applyBorder="1" applyAlignment="1">
      <alignment horizontal="center" vertical="center"/>
    </xf>
    <xf numFmtId="0" fontId="8" fillId="4" borderId="3" xfId="0" applyFont="1" applyFill="1" applyBorder="1" applyAlignment="1">
      <alignment horizontal="center" vertical="center"/>
    </xf>
    <xf numFmtId="0" fontId="8" fillId="4"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5" xfId="0" applyFont="1" applyFill="1" applyBorder="1" applyAlignment="1">
      <alignment horizontal="center" vertical="center" wrapText="1"/>
    </xf>
    <xf numFmtId="0" fontId="8" fillId="2" borderId="6" xfId="0" applyFont="1" applyFill="1" applyBorder="1" applyAlignment="1">
      <alignment horizontal="center" vertical="center" wrapText="1"/>
    </xf>
    <xf numFmtId="164" fontId="2" fillId="0" borderId="2" xfId="0" applyNumberFormat="1"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15" fillId="5" borderId="1" xfId="0" applyFont="1" applyFill="1" applyBorder="1" applyAlignment="1">
      <alignment horizontal="center" vertical="justify"/>
    </xf>
    <xf numFmtId="0" fontId="0" fillId="5" borderId="1" xfId="0" applyFill="1" applyBorder="1" applyAlignment="1">
      <alignment horizontal="center" vertical="justify"/>
    </xf>
    <xf numFmtId="0" fontId="3" fillId="0" borderId="2" xfId="0"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9" fillId="0" borderId="1" xfId="0" applyFont="1" applyBorder="1" applyAlignment="1">
      <alignment vertical="justify"/>
    </xf>
    <xf numFmtId="0" fontId="4" fillId="0" borderId="1" xfId="0" applyFont="1" applyBorder="1" applyAlignment="1">
      <alignment vertical="justify"/>
    </xf>
    <xf numFmtId="0" fontId="0" fillId="0" borderId="3" xfId="0" applyBorder="1"/>
    <xf numFmtId="0" fontId="9" fillId="0" borderId="1" xfId="0" applyFont="1" applyBorder="1" applyAlignment="1">
      <alignment vertical="center" wrapText="1"/>
    </xf>
    <xf numFmtId="0" fontId="0" fillId="0" borderId="1" xfId="0" applyBorder="1" applyAlignment="1">
      <alignment vertical="center" wrapText="1"/>
    </xf>
    <xf numFmtId="0" fontId="17" fillId="0" borderId="1" xfId="0" applyFont="1" applyBorder="1" applyAlignment="1">
      <alignment vertical="justify"/>
    </xf>
    <xf numFmtId="0" fontId="4" fillId="0" borderId="1" xfId="0" applyFont="1" applyBorder="1" applyAlignment="1">
      <alignment horizontal="left" vertical="center"/>
    </xf>
    <xf numFmtId="0" fontId="4" fillId="0" borderId="1" xfId="0" applyFont="1" applyBorder="1"/>
    <xf numFmtId="0" fontId="0" fillId="0" borderId="1" xfId="0" applyBorder="1" applyAlignment="1">
      <alignment horizontal="center" vertical="center"/>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438150</xdr:colOff>
      <xdr:row>0</xdr:row>
      <xdr:rowOff>0</xdr:rowOff>
    </xdr:from>
    <xdr:to>
      <xdr:col>1</xdr:col>
      <xdr:colOff>1148958</xdr:colOff>
      <xdr:row>1</xdr:row>
      <xdr:rowOff>39925</xdr:rowOff>
    </xdr:to>
    <xdr:pic>
      <xdr:nvPicPr>
        <xdr:cNvPr id="3" name="Imagen 2">
          <a:extLst>
            <a:ext uri="{FF2B5EF4-FFF2-40B4-BE49-F238E27FC236}">
              <a16:creationId xmlns:a16="http://schemas.microsoft.com/office/drawing/2014/main" id="{DC553EE4-3090-9D84-5EE9-47A9106A08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8150" y="0"/>
          <a:ext cx="1440000" cy="640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B5DD1-B279-4348-B9FD-1B195E4D51FB}">
  <dimension ref="A1:L49"/>
  <sheetViews>
    <sheetView tabSelected="1" topLeftCell="A10" zoomScale="90" zoomScaleNormal="90" workbookViewId="0">
      <selection activeCell="G15" sqref="G15"/>
    </sheetView>
  </sheetViews>
  <sheetFormatPr baseColWidth="10" defaultColWidth="11.44140625" defaultRowHeight="14.4" x14ac:dyDescent="0.3"/>
  <cols>
    <col min="2" max="2" width="18.109375" customWidth="1"/>
    <col min="5" max="5" width="13.5546875" bestFit="1" customWidth="1"/>
    <col min="6" max="6" width="13.44140625" customWidth="1"/>
    <col min="7" max="7" width="15.33203125" customWidth="1"/>
    <col min="8" max="8" width="14.6640625" customWidth="1"/>
    <col min="10" max="10" width="13.6640625" customWidth="1"/>
    <col min="11" max="11" width="13.33203125" bestFit="1" customWidth="1"/>
    <col min="12" max="12" width="17.88671875" customWidth="1"/>
  </cols>
  <sheetData>
    <row r="1" spans="1:12" ht="47.25" customHeight="1" x14ac:dyDescent="0.3">
      <c r="A1" s="12" t="s">
        <v>0</v>
      </c>
      <c r="B1" s="13"/>
      <c r="C1" s="13"/>
      <c r="D1" s="13"/>
      <c r="E1" s="13"/>
      <c r="F1" s="13"/>
      <c r="G1" s="13"/>
      <c r="H1" s="13"/>
      <c r="I1" s="13"/>
      <c r="J1" s="13"/>
      <c r="K1" s="13"/>
      <c r="L1" s="13"/>
    </row>
    <row r="2" spans="1:12" ht="22.95" customHeight="1" x14ac:dyDescent="0.3">
      <c r="A2" s="12" t="s">
        <v>56</v>
      </c>
      <c r="B2" s="13"/>
      <c r="C2" s="13"/>
      <c r="D2" s="13"/>
      <c r="E2" s="13"/>
      <c r="F2" s="13"/>
      <c r="G2" s="13"/>
      <c r="H2" s="13"/>
      <c r="I2" s="13"/>
      <c r="J2" s="13"/>
      <c r="K2" s="13"/>
      <c r="L2" s="13"/>
    </row>
    <row r="3" spans="1:12" ht="24.6" customHeight="1" x14ac:dyDescent="0.3">
      <c r="A3" s="12" t="s">
        <v>1</v>
      </c>
      <c r="B3" s="13"/>
      <c r="C3" s="13"/>
      <c r="D3" s="13"/>
      <c r="E3" s="13"/>
      <c r="F3" s="13"/>
      <c r="G3" s="13"/>
      <c r="H3" s="13"/>
      <c r="I3" s="13"/>
      <c r="J3" s="13"/>
      <c r="K3" s="13"/>
      <c r="L3" s="13"/>
    </row>
    <row r="4" spans="1:12" ht="72" customHeight="1" x14ac:dyDescent="0.3">
      <c r="A4" s="26" t="s">
        <v>2</v>
      </c>
      <c r="B4" s="27"/>
      <c r="C4" s="27"/>
      <c r="D4" s="27"/>
      <c r="E4" s="27"/>
      <c r="F4" s="27"/>
      <c r="G4" s="27"/>
      <c r="H4" s="27"/>
      <c r="I4" s="27"/>
      <c r="J4" s="27"/>
      <c r="K4" s="27"/>
      <c r="L4" s="27"/>
    </row>
    <row r="5" spans="1:12" ht="10.199999999999999" customHeight="1" x14ac:dyDescent="0.3">
      <c r="A5" s="20"/>
      <c r="B5" s="21"/>
      <c r="C5" s="21"/>
      <c r="D5" s="21"/>
      <c r="E5" s="21"/>
      <c r="F5" s="21"/>
      <c r="G5" s="21"/>
      <c r="H5" s="21"/>
      <c r="I5" s="21"/>
      <c r="J5" s="21"/>
      <c r="K5" s="21"/>
      <c r="L5" s="22"/>
    </row>
    <row r="6" spans="1:12" ht="26.25" customHeight="1" x14ac:dyDescent="0.3">
      <c r="A6" s="31" t="s">
        <v>3</v>
      </c>
      <c r="B6" s="33" t="s">
        <v>4</v>
      </c>
      <c r="C6" s="33" t="s">
        <v>5</v>
      </c>
      <c r="D6" s="33" t="s">
        <v>6</v>
      </c>
      <c r="E6" s="23" t="s">
        <v>7</v>
      </c>
      <c r="F6" s="24"/>
      <c r="G6" s="24"/>
      <c r="H6" s="25"/>
      <c r="I6" s="28" t="s">
        <v>8</v>
      </c>
      <c r="J6" s="29"/>
      <c r="K6" s="29"/>
      <c r="L6" s="30"/>
    </row>
    <row r="7" spans="1:12" ht="81.75" customHeight="1" x14ac:dyDescent="0.3">
      <c r="A7" s="32"/>
      <c r="B7" s="34"/>
      <c r="C7" s="34"/>
      <c r="D7" s="34"/>
      <c r="E7" s="2" t="s">
        <v>9</v>
      </c>
      <c r="F7" s="2" t="s">
        <v>45</v>
      </c>
      <c r="G7" s="2" t="s">
        <v>11</v>
      </c>
      <c r="H7" s="2" t="s">
        <v>12</v>
      </c>
      <c r="I7" s="7" t="s">
        <v>13</v>
      </c>
      <c r="J7" s="7" t="s">
        <v>10</v>
      </c>
      <c r="K7" s="7" t="s">
        <v>14</v>
      </c>
      <c r="L7" s="7" t="s">
        <v>15</v>
      </c>
    </row>
    <row r="8" spans="1:12" ht="20.100000000000001" customHeight="1" x14ac:dyDescent="0.3">
      <c r="A8" s="14" t="s">
        <v>16</v>
      </c>
      <c r="B8" s="15" t="s">
        <v>17</v>
      </c>
      <c r="C8" s="15" t="s">
        <v>18</v>
      </c>
      <c r="D8" s="15">
        <v>1</v>
      </c>
      <c r="E8" s="15">
        <v>52949</v>
      </c>
      <c r="F8" s="15">
        <v>10060</v>
      </c>
      <c r="G8" s="15">
        <v>63009</v>
      </c>
      <c r="H8" s="15">
        <v>63009</v>
      </c>
      <c r="I8" s="15"/>
      <c r="J8" s="15">
        <f t="shared" ref="J8:J16" si="0">ROUND(I8*19%, 0)</f>
        <v>0</v>
      </c>
      <c r="K8" s="15">
        <f t="shared" ref="K8:K16" si="1">I8+J8</f>
        <v>0</v>
      </c>
      <c r="L8" s="16">
        <f t="shared" ref="L8:L16" si="2">K8*D8</f>
        <v>0</v>
      </c>
    </row>
    <row r="9" spans="1:12" ht="72" customHeight="1" x14ac:dyDescent="0.3">
      <c r="A9" s="3">
        <v>1</v>
      </c>
      <c r="B9" s="4" t="s">
        <v>19</v>
      </c>
      <c r="C9" s="5" t="s">
        <v>20</v>
      </c>
      <c r="D9" s="3">
        <v>2</v>
      </c>
      <c r="E9" s="1">
        <v>8499601</v>
      </c>
      <c r="F9" s="1">
        <f t="shared" ref="F9:F11" si="3">ROUND(E9*19%, 0)</f>
        <v>1614924</v>
      </c>
      <c r="G9" s="1">
        <f t="shared" ref="G9" si="4">E9+F9</f>
        <v>10114525</v>
      </c>
      <c r="H9" s="1">
        <f t="shared" ref="H9" si="5">G9*D9</f>
        <v>20229050</v>
      </c>
      <c r="I9" s="11"/>
      <c r="J9" s="1">
        <f t="shared" si="0"/>
        <v>0</v>
      </c>
      <c r="K9" s="1">
        <f t="shared" si="1"/>
        <v>0</v>
      </c>
      <c r="L9" s="8">
        <f t="shared" si="2"/>
        <v>0</v>
      </c>
    </row>
    <row r="10" spans="1:12" ht="48" x14ac:dyDescent="0.3">
      <c r="A10" s="3">
        <v>2</v>
      </c>
      <c r="B10" s="4" t="s">
        <v>21</v>
      </c>
      <c r="C10" s="5" t="s">
        <v>20</v>
      </c>
      <c r="D10" s="3">
        <v>2000</v>
      </c>
      <c r="E10" s="1">
        <v>12800</v>
      </c>
      <c r="F10" s="1">
        <f t="shared" si="3"/>
        <v>2432</v>
      </c>
      <c r="G10" s="1">
        <f t="shared" ref="G10:G11" si="6">E10+F10</f>
        <v>15232</v>
      </c>
      <c r="H10" s="1">
        <f t="shared" ref="H10:H11" si="7">G10*D10</f>
        <v>30464000</v>
      </c>
      <c r="I10" s="11"/>
      <c r="J10" s="1">
        <f t="shared" si="0"/>
        <v>0</v>
      </c>
      <c r="K10" s="1">
        <f t="shared" si="1"/>
        <v>0</v>
      </c>
      <c r="L10" s="8">
        <f t="shared" si="2"/>
        <v>0</v>
      </c>
    </row>
    <row r="11" spans="1:12" ht="48" x14ac:dyDescent="0.3">
      <c r="A11" s="3">
        <v>3</v>
      </c>
      <c r="B11" s="4" t="s">
        <v>22</v>
      </c>
      <c r="C11" s="5" t="s">
        <v>20</v>
      </c>
      <c r="D11" s="3">
        <v>1</v>
      </c>
      <c r="E11" s="1">
        <v>8561981</v>
      </c>
      <c r="F11" s="1">
        <f t="shared" si="3"/>
        <v>1626776</v>
      </c>
      <c r="G11" s="1">
        <f t="shared" si="6"/>
        <v>10188757</v>
      </c>
      <c r="H11" s="1">
        <f t="shared" si="7"/>
        <v>10188757</v>
      </c>
      <c r="I11" s="11"/>
      <c r="J11" s="1">
        <f t="shared" si="0"/>
        <v>0</v>
      </c>
      <c r="K11" s="1">
        <f t="shared" si="1"/>
        <v>0</v>
      </c>
      <c r="L11" s="8">
        <f t="shared" si="2"/>
        <v>0</v>
      </c>
    </row>
    <row r="12" spans="1:12" ht="24" customHeight="1" x14ac:dyDescent="0.3">
      <c r="A12" s="17" t="s">
        <v>46</v>
      </c>
      <c r="B12" s="18"/>
      <c r="C12" s="18"/>
      <c r="D12" s="18"/>
      <c r="E12" s="18"/>
      <c r="F12" s="18"/>
      <c r="G12" s="19"/>
      <c r="H12" s="1">
        <f>SUM(H9:H11)</f>
        <v>60881807</v>
      </c>
      <c r="I12" s="35"/>
      <c r="J12" s="36"/>
      <c r="K12" s="36"/>
      <c r="L12" s="37"/>
    </row>
    <row r="13" spans="1:12" ht="24" customHeight="1" x14ac:dyDescent="0.3">
      <c r="A13" s="38" t="s">
        <v>47</v>
      </c>
      <c r="B13" s="39"/>
      <c r="C13" s="39"/>
      <c r="D13" s="39"/>
      <c r="E13" s="39"/>
      <c r="F13" s="39"/>
      <c r="G13" s="39"/>
      <c r="H13" s="39"/>
      <c r="I13" s="39"/>
      <c r="J13" s="39"/>
      <c r="K13" s="40"/>
      <c r="L13" s="9">
        <f>SUM(L9:L11)</f>
        <v>0</v>
      </c>
    </row>
    <row r="14" spans="1:12" ht="20.100000000000001" customHeight="1" x14ac:dyDescent="0.3">
      <c r="A14" s="14" t="s">
        <v>23</v>
      </c>
      <c r="B14" s="15" t="s">
        <v>17</v>
      </c>
      <c r="C14" s="15" t="s">
        <v>18</v>
      </c>
      <c r="D14" s="15">
        <v>1</v>
      </c>
      <c r="E14" s="15">
        <v>52616</v>
      </c>
      <c r="F14" s="15">
        <v>9997</v>
      </c>
      <c r="G14" s="15">
        <v>62613</v>
      </c>
      <c r="H14" s="15">
        <v>62613</v>
      </c>
      <c r="I14" s="15"/>
      <c r="J14" s="15">
        <f t="shared" si="0"/>
        <v>0</v>
      </c>
      <c r="K14" s="15">
        <f t="shared" si="1"/>
        <v>0</v>
      </c>
      <c r="L14" s="16">
        <f t="shared" si="2"/>
        <v>0</v>
      </c>
    </row>
    <row r="15" spans="1:12" ht="135" customHeight="1" x14ac:dyDescent="0.3">
      <c r="A15" s="3">
        <v>4</v>
      </c>
      <c r="B15" s="4" t="s">
        <v>59</v>
      </c>
      <c r="C15" s="5" t="s">
        <v>20</v>
      </c>
      <c r="D15" s="3">
        <v>1</v>
      </c>
      <c r="E15" s="1">
        <v>526898237</v>
      </c>
      <c r="F15" s="1">
        <f t="shared" ref="F15" si="8">ROUND(E15*19%, 0)</f>
        <v>100110665</v>
      </c>
      <c r="G15" s="1">
        <f t="shared" ref="G15" si="9">E15+F15</f>
        <v>627008902</v>
      </c>
      <c r="H15" s="1">
        <f t="shared" ref="H15" si="10">G15*D15</f>
        <v>627008902</v>
      </c>
      <c r="I15" s="11"/>
      <c r="J15" s="1">
        <f t="shared" si="0"/>
        <v>0</v>
      </c>
      <c r="K15" s="1">
        <f t="shared" si="1"/>
        <v>0</v>
      </c>
      <c r="L15" s="6">
        <f t="shared" si="2"/>
        <v>0</v>
      </c>
    </row>
    <row r="16" spans="1:12" ht="20.100000000000001" customHeight="1" x14ac:dyDescent="0.3">
      <c r="A16" s="17" t="s">
        <v>24</v>
      </c>
      <c r="B16" s="18"/>
      <c r="C16" s="18"/>
      <c r="D16" s="18"/>
      <c r="E16" s="18"/>
      <c r="F16" s="18"/>
      <c r="G16" s="19"/>
      <c r="H16" s="1">
        <f>H15</f>
        <v>627008902</v>
      </c>
      <c r="I16" s="35"/>
      <c r="J16" s="36">
        <f t="shared" si="0"/>
        <v>0</v>
      </c>
      <c r="K16" s="36">
        <f t="shared" si="1"/>
        <v>0</v>
      </c>
      <c r="L16" s="37">
        <f t="shared" si="2"/>
        <v>0</v>
      </c>
    </row>
    <row r="17" spans="1:12" ht="20.100000000000001" customHeight="1" x14ac:dyDescent="0.3">
      <c r="A17" s="38" t="s">
        <v>48</v>
      </c>
      <c r="B17" s="39"/>
      <c r="C17" s="39"/>
      <c r="D17" s="39"/>
      <c r="E17" s="39"/>
      <c r="F17" s="39"/>
      <c r="G17" s="39"/>
      <c r="H17" s="39"/>
      <c r="I17" s="39"/>
      <c r="J17" s="39"/>
      <c r="K17" s="40"/>
      <c r="L17" s="9">
        <f>SUM(L15)</f>
        <v>0</v>
      </c>
    </row>
    <row r="18" spans="1:12" ht="20.100000000000001" customHeight="1" x14ac:dyDescent="0.3">
      <c r="A18" s="14" t="s">
        <v>25</v>
      </c>
      <c r="B18" s="15" t="s">
        <v>17</v>
      </c>
      <c r="C18" s="15" t="s">
        <v>18</v>
      </c>
      <c r="D18" s="15">
        <v>1</v>
      </c>
      <c r="E18" s="15">
        <v>52616</v>
      </c>
      <c r="F18" s="15">
        <v>9997</v>
      </c>
      <c r="G18" s="15">
        <v>62613</v>
      </c>
      <c r="H18" s="15">
        <v>62613</v>
      </c>
      <c r="I18" s="15"/>
      <c r="J18" s="15">
        <f t="shared" ref="J18:J19" si="11">ROUND(I18*19%, 0)</f>
        <v>0</v>
      </c>
      <c r="K18" s="15">
        <f t="shared" ref="K18:K19" si="12">I18+J18</f>
        <v>0</v>
      </c>
      <c r="L18" s="16">
        <f t="shared" ref="L18:L19" si="13">K18*D18</f>
        <v>0</v>
      </c>
    </row>
    <row r="19" spans="1:12" ht="60" customHeight="1" x14ac:dyDescent="0.3">
      <c r="A19" s="3">
        <v>5</v>
      </c>
      <c r="B19" s="4" t="s">
        <v>26</v>
      </c>
      <c r="C19" s="5" t="s">
        <v>20</v>
      </c>
      <c r="D19" s="3">
        <v>16</v>
      </c>
      <c r="E19" s="1">
        <v>4033725</v>
      </c>
      <c r="F19" s="1">
        <f t="shared" ref="F19" si="14">ROUND(E19*19%, 0)</f>
        <v>766408</v>
      </c>
      <c r="G19" s="1">
        <f t="shared" ref="G19" si="15">E19+F19</f>
        <v>4800133</v>
      </c>
      <c r="H19" s="1">
        <f>G19*D19</f>
        <v>76802128</v>
      </c>
      <c r="I19" s="11"/>
      <c r="J19" s="1">
        <f t="shared" si="11"/>
        <v>0</v>
      </c>
      <c r="K19" s="1">
        <f t="shared" si="12"/>
        <v>0</v>
      </c>
      <c r="L19" s="6">
        <f t="shared" si="13"/>
        <v>0</v>
      </c>
    </row>
    <row r="20" spans="1:12" ht="20.100000000000001" customHeight="1" x14ac:dyDescent="0.3">
      <c r="A20" s="17" t="s">
        <v>27</v>
      </c>
      <c r="B20" s="18"/>
      <c r="C20" s="18"/>
      <c r="D20" s="18"/>
      <c r="E20" s="18"/>
      <c r="F20" s="18"/>
      <c r="G20" s="19"/>
      <c r="H20" s="1">
        <f>H19</f>
        <v>76802128</v>
      </c>
      <c r="I20" s="35"/>
      <c r="J20" s="36">
        <f t="shared" ref="J20:J23" si="16">ROUND(I20*19%, 0)</f>
        <v>0</v>
      </c>
      <c r="K20" s="36">
        <f t="shared" ref="K20:K23" si="17">I20+J20</f>
        <v>0</v>
      </c>
      <c r="L20" s="37">
        <f t="shared" ref="L20:L23" si="18">K20*D20</f>
        <v>0</v>
      </c>
    </row>
    <row r="21" spans="1:12" ht="20.100000000000001" customHeight="1" x14ac:dyDescent="0.3">
      <c r="A21" s="17" t="s">
        <v>49</v>
      </c>
      <c r="B21" s="36"/>
      <c r="C21" s="36"/>
      <c r="D21" s="36"/>
      <c r="E21" s="36"/>
      <c r="F21" s="36"/>
      <c r="G21" s="36"/>
      <c r="H21" s="36"/>
      <c r="I21" s="36"/>
      <c r="J21" s="36"/>
      <c r="K21" s="37"/>
      <c r="L21" s="8">
        <f>+L19</f>
        <v>0</v>
      </c>
    </row>
    <row r="22" spans="1:12" ht="20.100000000000001" customHeight="1" x14ac:dyDescent="0.3">
      <c r="A22" s="14" t="s">
        <v>28</v>
      </c>
      <c r="B22" s="15" t="s">
        <v>17</v>
      </c>
      <c r="C22" s="15" t="s">
        <v>18</v>
      </c>
      <c r="D22" s="15">
        <v>1</v>
      </c>
      <c r="E22" s="15">
        <v>52616</v>
      </c>
      <c r="F22" s="15">
        <v>9997</v>
      </c>
      <c r="G22" s="15">
        <v>62613</v>
      </c>
      <c r="H22" s="15">
        <v>62613</v>
      </c>
      <c r="I22" s="15"/>
      <c r="J22" s="15">
        <f t="shared" si="16"/>
        <v>0</v>
      </c>
      <c r="K22" s="15">
        <f t="shared" si="17"/>
        <v>0</v>
      </c>
      <c r="L22" s="16">
        <f t="shared" si="18"/>
        <v>0</v>
      </c>
    </row>
    <row r="23" spans="1:12" ht="91.5" customHeight="1" x14ac:dyDescent="0.3">
      <c r="A23" s="3">
        <v>6</v>
      </c>
      <c r="B23" s="4" t="s">
        <v>55</v>
      </c>
      <c r="C23" s="5" t="s">
        <v>20</v>
      </c>
      <c r="D23" s="3">
        <v>1</v>
      </c>
      <c r="E23" s="1">
        <v>9477096</v>
      </c>
      <c r="F23" s="1">
        <f t="shared" ref="F23" si="19">ROUND(E23*19%, 0)</f>
        <v>1800648</v>
      </c>
      <c r="G23" s="1">
        <f t="shared" ref="G23" si="20">E23+F23</f>
        <v>11277744</v>
      </c>
      <c r="H23" s="1">
        <f t="shared" ref="H23" si="21">G23*D23</f>
        <v>11277744</v>
      </c>
      <c r="I23" s="11"/>
      <c r="J23" s="1">
        <f t="shared" si="16"/>
        <v>0</v>
      </c>
      <c r="K23" s="1">
        <f t="shared" si="17"/>
        <v>0</v>
      </c>
      <c r="L23" s="6">
        <f t="shared" si="18"/>
        <v>0</v>
      </c>
    </row>
    <row r="24" spans="1:12" ht="20.100000000000001" customHeight="1" x14ac:dyDescent="0.3">
      <c r="A24" s="17" t="s">
        <v>29</v>
      </c>
      <c r="B24" s="18"/>
      <c r="C24" s="18"/>
      <c r="D24" s="18"/>
      <c r="E24" s="18"/>
      <c r="F24" s="18"/>
      <c r="G24" s="19"/>
      <c r="H24" s="1">
        <f>H23</f>
        <v>11277744</v>
      </c>
      <c r="I24" s="35"/>
      <c r="J24" s="36">
        <f t="shared" ref="J24" si="22">ROUND(I24*19%, 0)</f>
        <v>0</v>
      </c>
      <c r="K24" s="36">
        <f t="shared" ref="K24" si="23">I24+J24</f>
        <v>0</v>
      </c>
      <c r="L24" s="37">
        <f t="shared" ref="L24" si="24">K24*D24</f>
        <v>0</v>
      </c>
    </row>
    <row r="25" spans="1:12" ht="20.100000000000001" customHeight="1" x14ac:dyDescent="0.3">
      <c r="A25" s="38" t="s">
        <v>50</v>
      </c>
      <c r="B25" s="39"/>
      <c r="C25" s="39"/>
      <c r="D25" s="39"/>
      <c r="E25" s="39"/>
      <c r="F25" s="39"/>
      <c r="G25" s="39"/>
      <c r="H25" s="39"/>
      <c r="I25" s="39"/>
      <c r="J25" s="39"/>
      <c r="K25" s="40"/>
      <c r="L25" s="9">
        <f>+L23</f>
        <v>0</v>
      </c>
    </row>
    <row r="26" spans="1:12" ht="21" customHeight="1" x14ac:dyDescent="0.3">
      <c r="A26" s="43" t="s">
        <v>30</v>
      </c>
      <c r="B26" s="44"/>
      <c r="C26" s="44"/>
      <c r="D26" s="44"/>
      <c r="E26" s="44"/>
      <c r="F26" s="44"/>
      <c r="G26" s="45"/>
      <c r="H26" s="6">
        <f>H12+H16+H20+H24</f>
        <v>775970581</v>
      </c>
      <c r="I26" s="35"/>
      <c r="J26" s="36"/>
      <c r="K26" s="36"/>
      <c r="L26" s="37"/>
    </row>
    <row r="27" spans="1:12" ht="46.2" customHeight="1" x14ac:dyDescent="0.3">
      <c r="A27" s="41" t="s">
        <v>57</v>
      </c>
      <c r="B27" s="42"/>
      <c r="C27" s="42"/>
      <c r="D27" s="42"/>
      <c r="E27" s="42"/>
      <c r="F27" s="42"/>
      <c r="G27" s="42"/>
      <c r="H27" s="42"/>
      <c r="I27" s="42"/>
      <c r="J27" s="42"/>
      <c r="K27" s="42"/>
      <c r="L27" s="10">
        <f>+L13+L17+L21+L25</f>
        <v>0</v>
      </c>
    </row>
    <row r="28" spans="1:12" ht="9" customHeight="1" x14ac:dyDescent="0.3">
      <c r="A28" s="54"/>
      <c r="B28" s="55"/>
      <c r="C28" s="55"/>
      <c r="D28" s="55"/>
      <c r="E28" s="55"/>
      <c r="F28" s="55"/>
      <c r="G28" s="55"/>
      <c r="H28" s="55"/>
      <c r="I28" s="55"/>
      <c r="J28" s="55"/>
      <c r="K28" s="55"/>
      <c r="L28" s="55"/>
    </row>
    <row r="29" spans="1:12" ht="17.25" customHeight="1" x14ac:dyDescent="0.3">
      <c r="A29" s="52" t="s">
        <v>51</v>
      </c>
      <c r="B29" s="53"/>
      <c r="C29" s="53"/>
      <c r="D29" s="53"/>
      <c r="E29" s="53"/>
      <c r="F29" s="53"/>
      <c r="G29" s="53"/>
      <c r="H29" s="53"/>
      <c r="I29" s="53"/>
      <c r="J29" s="53"/>
      <c r="K29" s="53"/>
      <c r="L29" s="53"/>
    </row>
    <row r="30" spans="1:12" ht="9.75" customHeight="1" x14ac:dyDescent="0.3">
      <c r="A30" s="52"/>
      <c r="B30" s="53"/>
      <c r="C30" s="53"/>
      <c r="D30" s="53"/>
      <c r="E30" s="53"/>
      <c r="F30" s="53"/>
      <c r="G30" s="53"/>
      <c r="H30" s="53"/>
      <c r="I30" s="53"/>
      <c r="J30" s="53"/>
      <c r="K30" s="53"/>
      <c r="L30" s="53"/>
    </row>
    <row r="31" spans="1:12" ht="46.5" customHeight="1" x14ac:dyDescent="0.3">
      <c r="A31" s="47" t="s">
        <v>31</v>
      </c>
      <c r="B31" s="47"/>
      <c r="C31" s="47"/>
      <c r="D31" s="47"/>
      <c r="E31" s="47"/>
      <c r="F31" s="47"/>
      <c r="G31" s="47"/>
      <c r="H31" s="47"/>
      <c r="I31" s="47"/>
      <c r="J31" s="47"/>
      <c r="K31" s="47"/>
      <c r="L31" s="47"/>
    </row>
    <row r="32" spans="1:12" ht="46.5" customHeight="1" x14ac:dyDescent="0.3">
      <c r="A32" s="51" t="s">
        <v>32</v>
      </c>
      <c r="B32" s="47"/>
      <c r="C32" s="47"/>
      <c r="D32" s="47"/>
      <c r="E32" s="47"/>
      <c r="F32" s="47"/>
      <c r="G32" s="47"/>
      <c r="H32" s="47"/>
      <c r="I32" s="47"/>
      <c r="J32" s="47"/>
      <c r="K32" s="47"/>
      <c r="L32" s="47"/>
    </row>
    <row r="33" spans="1:12" ht="35.4" customHeight="1" x14ac:dyDescent="0.3">
      <c r="A33" s="46" t="s">
        <v>33</v>
      </c>
      <c r="B33" s="47"/>
      <c r="C33" s="47"/>
      <c r="D33" s="47"/>
      <c r="E33" s="47"/>
      <c r="F33" s="47"/>
      <c r="G33" s="47"/>
      <c r="H33" s="47"/>
      <c r="I33" s="47"/>
      <c r="J33" s="47"/>
      <c r="K33" s="47"/>
      <c r="L33" s="47"/>
    </row>
    <row r="34" spans="1:12" ht="48" customHeight="1" x14ac:dyDescent="0.3">
      <c r="A34" s="46" t="s">
        <v>34</v>
      </c>
      <c r="B34" s="47"/>
      <c r="C34" s="47"/>
      <c r="D34" s="47"/>
      <c r="E34" s="47"/>
      <c r="F34" s="47"/>
      <c r="G34" s="47"/>
      <c r="H34" s="47"/>
      <c r="I34" s="47"/>
      <c r="J34" s="47"/>
      <c r="K34" s="47"/>
      <c r="L34" s="47"/>
    </row>
    <row r="35" spans="1:12" ht="54.6" customHeight="1" x14ac:dyDescent="0.3">
      <c r="A35" s="47" t="s">
        <v>35</v>
      </c>
      <c r="B35" s="47"/>
      <c r="C35" s="47"/>
      <c r="D35" s="47"/>
      <c r="E35" s="47"/>
      <c r="F35" s="47"/>
      <c r="G35" s="47"/>
      <c r="H35" s="47"/>
      <c r="I35" s="47"/>
      <c r="J35" s="47"/>
      <c r="K35" s="47"/>
      <c r="L35" s="47"/>
    </row>
    <row r="36" spans="1:12" ht="66.75" customHeight="1" x14ac:dyDescent="0.3">
      <c r="A36" s="46" t="s">
        <v>36</v>
      </c>
      <c r="B36" s="47"/>
      <c r="C36" s="47"/>
      <c r="D36" s="47"/>
      <c r="E36" s="47"/>
      <c r="F36" s="47"/>
      <c r="G36" s="47"/>
      <c r="H36" s="47"/>
      <c r="I36" s="47"/>
      <c r="J36" s="47"/>
      <c r="K36" s="47"/>
      <c r="L36" s="47"/>
    </row>
    <row r="37" spans="1:12" ht="31.95" customHeight="1" x14ac:dyDescent="0.3">
      <c r="A37" s="51" t="s">
        <v>52</v>
      </c>
      <c r="B37" s="47"/>
      <c r="C37" s="47"/>
      <c r="D37" s="47"/>
      <c r="E37" s="47"/>
      <c r="F37" s="47"/>
      <c r="G37" s="47"/>
      <c r="H37" s="47"/>
      <c r="I37" s="47"/>
      <c r="J37" s="47"/>
      <c r="K37" s="47"/>
      <c r="L37" s="47"/>
    </row>
    <row r="38" spans="1:12" ht="36.6" customHeight="1" x14ac:dyDescent="0.3">
      <c r="A38" s="51" t="s">
        <v>37</v>
      </c>
      <c r="B38" s="47"/>
      <c r="C38" s="47"/>
      <c r="D38" s="47"/>
      <c r="E38" s="47"/>
      <c r="F38" s="47"/>
      <c r="G38" s="47"/>
      <c r="H38" s="47"/>
      <c r="I38" s="47"/>
      <c r="J38" s="47"/>
      <c r="K38" s="47"/>
      <c r="L38" s="47"/>
    </row>
    <row r="39" spans="1:12" ht="30" customHeight="1" x14ac:dyDescent="0.3">
      <c r="A39" s="51" t="s">
        <v>38</v>
      </c>
      <c r="B39" s="47"/>
      <c r="C39" s="47"/>
      <c r="D39" s="47"/>
      <c r="E39" s="47"/>
      <c r="F39" s="47"/>
      <c r="G39" s="47"/>
      <c r="H39" s="47"/>
      <c r="I39" s="47"/>
      <c r="J39" s="47"/>
      <c r="K39" s="47"/>
      <c r="L39" s="47"/>
    </row>
    <row r="40" spans="1:12" ht="24" customHeight="1" x14ac:dyDescent="0.3">
      <c r="A40" s="51" t="s">
        <v>53</v>
      </c>
      <c r="B40" s="47"/>
      <c r="C40" s="47"/>
      <c r="D40" s="47"/>
      <c r="E40" s="47"/>
      <c r="F40" s="47"/>
      <c r="G40" s="47"/>
      <c r="H40" s="47"/>
      <c r="I40" s="47"/>
      <c r="J40" s="47"/>
      <c r="K40" s="47"/>
      <c r="L40" s="47"/>
    </row>
    <row r="41" spans="1:12" ht="27.75" customHeight="1" x14ac:dyDescent="0.3">
      <c r="A41" s="51" t="s">
        <v>54</v>
      </c>
      <c r="B41" s="47"/>
      <c r="C41" s="47"/>
      <c r="D41" s="47"/>
      <c r="E41" s="47"/>
      <c r="F41" s="47"/>
      <c r="G41" s="47"/>
      <c r="H41" s="47"/>
      <c r="I41" s="47"/>
      <c r="J41" s="47"/>
      <c r="K41" s="47"/>
      <c r="L41" s="47"/>
    </row>
    <row r="42" spans="1:12" ht="33.6" customHeight="1" x14ac:dyDescent="0.3">
      <c r="A42" s="51" t="s">
        <v>58</v>
      </c>
      <c r="B42" s="47"/>
      <c r="C42" s="47"/>
      <c r="D42" s="47"/>
      <c r="E42" s="47"/>
      <c r="F42" s="47"/>
      <c r="G42" s="47"/>
      <c r="H42" s="47"/>
      <c r="I42" s="47"/>
      <c r="J42" s="47"/>
      <c r="K42" s="47"/>
      <c r="L42" s="47"/>
    </row>
    <row r="43" spans="1:12" ht="9" customHeight="1" x14ac:dyDescent="0.3">
      <c r="A43" s="48"/>
      <c r="B43" s="48"/>
      <c r="C43" s="48"/>
      <c r="D43" s="48"/>
      <c r="E43" s="48"/>
      <c r="F43" s="48"/>
      <c r="G43" s="48"/>
      <c r="H43" s="48"/>
      <c r="I43" s="48"/>
      <c r="J43" s="48"/>
      <c r="K43" s="48"/>
      <c r="L43" s="48"/>
    </row>
    <row r="44" spans="1:12" ht="24.6" customHeight="1" x14ac:dyDescent="0.3">
      <c r="A44" s="49" t="s">
        <v>39</v>
      </c>
      <c r="B44" s="50"/>
      <c r="C44" s="50"/>
      <c r="D44" s="50"/>
      <c r="E44" s="50"/>
      <c r="F44" s="50"/>
      <c r="G44" s="50"/>
      <c r="H44" s="50"/>
      <c r="I44" s="50"/>
      <c r="J44" s="50"/>
      <c r="K44" s="50"/>
      <c r="L44" s="50"/>
    </row>
    <row r="45" spans="1:12" ht="24" customHeight="1" x14ac:dyDescent="0.3">
      <c r="A45" s="49" t="s">
        <v>40</v>
      </c>
      <c r="B45" s="50"/>
      <c r="C45" s="50"/>
      <c r="D45" s="50"/>
      <c r="E45" s="50"/>
      <c r="F45" s="50"/>
      <c r="G45" s="50"/>
      <c r="H45" s="50"/>
      <c r="I45" s="50"/>
      <c r="J45" s="50"/>
      <c r="K45" s="50"/>
      <c r="L45" s="50"/>
    </row>
    <row r="46" spans="1:12" ht="35.25" customHeight="1" x14ac:dyDescent="0.3">
      <c r="A46" s="49" t="s">
        <v>41</v>
      </c>
      <c r="B46" s="49"/>
      <c r="C46" s="49"/>
      <c r="D46" s="49"/>
      <c r="E46" s="49"/>
      <c r="F46" s="50"/>
      <c r="G46" s="50"/>
      <c r="H46" s="50"/>
      <c r="I46" s="50"/>
      <c r="J46" s="50"/>
      <c r="K46" s="50"/>
      <c r="L46" s="50"/>
    </row>
    <row r="47" spans="1:12" ht="24.75" customHeight="1" x14ac:dyDescent="0.3">
      <c r="A47" s="49" t="s">
        <v>42</v>
      </c>
      <c r="B47" s="49"/>
      <c r="C47" s="49"/>
      <c r="D47" s="49"/>
      <c r="E47" s="49"/>
      <c r="F47" s="50"/>
      <c r="G47" s="50"/>
      <c r="H47" s="50"/>
      <c r="I47" s="50"/>
      <c r="J47" s="50"/>
      <c r="K47" s="50"/>
      <c r="L47" s="50"/>
    </row>
    <row r="48" spans="1:12" ht="24" customHeight="1" x14ac:dyDescent="0.3">
      <c r="A48" s="49" t="s">
        <v>43</v>
      </c>
      <c r="B48" s="49"/>
      <c r="C48" s="49"/>
      <c r="D48" s="49"/>
      <c r="E48" s="49"/>
      <c r="F48" s="50"/>
      <c r="G48" s="50"/>
      <c r="H48" s="50"/>
      <c r="I48" s="50"/>
      <c r="J48" s="50"/>
      <c r="K48" s="50"/>
      <c r="L48" s="50"/>
    </row>
    <row r="49" spans="1:12" ht="48.6" customHeight="1" x14ac:dyDescent="0.3">
      <c r="A49" s="46" t="s">
        <v>44</v>
      </c>
      <c r="B49" s="47"/>
      <c r="C49" s="47"/>
      <c r="D49" s="47"/>
      <c r="E49" s="47"/>
      <c r="F49" s="47"/>
      <c r="G49" s="47"/>
      <c r="H49" s="47"/>
      <c r="I49" s="47"/>
      <c r="J49" s="47"/>
      <c r="K49" s="47"/>
      <c r="L49" s="47"/>
    </row>
  </sheetData>
  <mergeCells count="57">
    <mergeCell ref="A41:L41"/>
    <mergeCell ref="A42:L42"/>
    <mergeCell ref="A39:L39"/>
    <mergeCell ref="A40:L40"/>
    <mergeCell ref="I12:L12"/>
    <mergeCell ref="A13:K13"/>
    <mergeCell ref="I16:L16"/>
    <mergeCell ref="A17:K17"/>
    <mergeCell ref="I20:L20"/>
    <mergeCell ref="A18:L18"/>
    <mergeCell ref="A20:G20"/>
    <mergeCell ref="A30:L30"/>
    <mergeCell ref="A33:L33"/>
    <mergeCell ref="A31:L31"/>
    <mergeCell ref="A28:L28"/>
    <mergeCell ref="A29:L29"/>
    <mergeCell ref="A32:L32"/>
    <mergeCell ref="A38:L38"/>
    <mergeCell ref="A36:L36"/>
    <mergeCell ref="A37:L37"/>
    <mergeCell ref="A34:L34"/>
    <mergeCell ref="A35:L35"/>
    <mergeCell ref="A49:L49"/>
    <mergeCell ref="A43:L43"/>
    <mergeCell ref="A44:E44"/>
    <mergeCell ref="F44:L44"/>
    <mergeCell ref="A45:E45"/>
    <mergeCell ref="F45:L45"/>
    <mergeCell ref="A46:E46"/>
    <mergeCell ref="F46:L46"/>
    <mergeCell ref="A47:E47"/>
    <mergeCell ref="F47:L47"/>
    <mergeCell ref="A48:E48"/>
    <mergeCell ref="F48:L48"/>
    <mergeCell ref="I24:L24"/>
    <mergeCell ref="A25:K25"/>
    <mergeCell ref="A3:L3"/>
    <mergeCell ref="A2:L2"/>
    <mergeCell ref="A27:K27"/>
    <mergeCell ref="I26:L26"/>
    <mergeCell ref="A26:G26"/>
    <mergeCell ref="A22:L22"/>
    <mergeCell ref="A24:G24"/>
    <mergeCell ref="A21:K21"/>
    <mergeCell ref="A1:L1"/>
    <mergeCell ref="A14:L14"/>
    <mergeCell ref="A16:G16"/>
    <mergeCell ref="A8:L8"/>
    <mergeCell ref="A12:G12"/>
    <mergeCell ref="A5:L5"/>
    <mergeCell ref="E6:H6"/>
    <mergeCell ref="A4:L4"/>
    <mergeCell ref="I6:L6"/>
    <mergeCell ref="A6:A7"/>
    <mergeCell ref="B6:B7"/>
    <mergeCell ref="C6:C7"/>
    <mergeCell ref="D6:D7"/>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Eduardo Aaron Martinez Restrepo</dc:creator>
  <cp:keywords/>
  <dc:description/>
  <cp:lastModifiedBy>Wilmer Alexander Nova Diaz</cp:lastModifiedBy>
  <cp:revision/>
  <dcterms:created xsi:type="dcterms:W3CDTF">2024-04-04T20:44:36Z</dcterms:created>
  <dcterms:modified xsi:type="dcterms:W3CDTF">2026-05-19T16:42:52Z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dNivel">
    <vt:lpwstr>NIVEL-1</vt:lpwstr>
  </property>
  <property fmtid="{D5CDD505-2E9C-101B-9397-08002B2CF9AE}" pid="3" name="IdTipoDoc">
    <vt:lpwstr>TIPODOC-1</vt:lpwstr>
  </property>
  <property fmtid="{D5CDD505-2E9C-101B-9397-08002B2CF9AE}" pid="4" name="IdDocTMS">
    <vt:lpwstr>DOCTMS-1</vt:lpwstr>
  </property>
  <property fmtid="{D5CDD505-2E9C-101B-9397-08002B2CF9AE}" pid="5" name="PublicarPDF">
    <vt:lpwstr>1</vt:lpwstr>
  </property>
</Properties>
</file>