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mc:AlternateContent xmlns:mc="http://schemas.openxmlformats.org/markup-compatibility/2006">
    <mc:Choice Requires="x15">
      <x15ac:absPath xmlns:x15ac="http://schemas.microsoft.com/office/spreadsheetml/2010/11/ac" url="C:\Users\RACHEL\Downloads\COLISEO DE FERIA PRESUPUESTO\"/>
    </mc:Choice>
  </mc:AlternateContent>
  <xr:revisionPtr revIDLastSave="0" documentId="13_ncr:1_{C4D4F5B1-5DFD-47F5-8E6F-41BE03D447B2}"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(Entidad)'!$I$11:$I$213</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(Entidad)'!$A$1:$M$232</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(Entidad)'!$K$215</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(Entidad)'!$K$227</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(Entidad)'!$K$227</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(Entidad)'!$K$228</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65" i="265" l="1"/>
  <c r="K65" i="265" s="1"/>
  <c r="J17" i="265"/>
  <c r="K17" i="265" s="1"/>
  <c r="J211" i="265"/>
  <c r="K211" i="265" s="1"/>
  <c r="J210" i="265"/>
  <c r="K210" i="265" s="1"/>
  <c r="J209" i="265"/>
  <c r="K209" i="265" s="1"/>
  <c r="J207" i="265"/>
  <c r="K207" i="265" s="1"/>
  <c r="J206" i="265"/>
  <c r="K206" i="265" s="1"/>
  <c r="J205" i="265"/>
  <c r="K205" i="265" s="1"/>
  <c r="J203" i="265"/>
  <c r="K203" i="265" s="1"/>
  <c r="J202" i="265"/>
  <c r="K202" i="265" s="1"/>
  <c r="J200" i="265"/>
  <c r="K200" i="265" s="1"/>
  <c r="J199" i="265"/>
  <c r="K199" i="265" s="1"/>
  <c r="J198" i="265"/>
  <c r="K198" i="265" s="1"/>
  <c r="J197" i="265"/>
  <c r="K197" i="265" s="1"/>
  <c r="J195" i="265"/>
  <c r="K195" i="265" s="1"/>
  <c r="J192" i="265"/>
  <c r="K192" i="265" s="1"/>
  <c r="J191" i="265"/>
  <c r="K191" i="265" s="1"/>
  <c r="J190" i="265"/>
  <c r="K190" i="265" s="1"/>
  <c r="J189" i="265"/>
  <c r="K189" i="265" s="1"/>
  <c r="J188" i="265"/>
  <c r="K188" i="265" s="1"/>
  <c r="J187" i="265"/>
  <c r="K187" i="265" s="1"/>
  <c r="J186" i="265"/>
  <c r="K186" i="265" s="1"/>
  <c r="J183" i="265"/>
  <c r="K183" i="265" s="1"/>
  <c r="J182" i="265"/>
  <c r="K182" i="265" s="1"/>
  <c r="J181" i="265"/>
  <c r="K181" i="265" s="1"/>
  <c r="J180" i="265"/>
  <c r="K180" i="265" s="1"/>
  <c r="J179" i="265"/>
  <c r="K179" i="265" s="1"/>
  <c r="J178" i="265"/>
  <c r="K178" i="265" s="1"/>
  <c r="J177" i="265"/>
  <c r="K177" i="265" s="1"/>
  <c r="J174" i="265"/>
  <c r="K174" i="265" s="1"/>
  <c r="J173" i="265"/>
  <c r="K173" i="265" s="1"/>
  <c r="J170" i="265"/>
  <c r="K170" i="265" s="1"/>
  <c r="J169" i="265"/>
  <c r="K169" i="265" s="1"/>
  <c r="J166" i="265"/>
  <c r="K166" i="265" s="1"/>
  <c r="K167" i="265" s="1"/>
  <c r="J165" i="265"/>
  <c r="K165" i="265" s="1"/>
  <c r="J162" i="265"/>
  <c r="K162" i="265" s="1"/>
  <c r="J161" i="265"/>
  <c r="K161" i="265" s="1"/>
  <c r="J160" i="265"/>
  <c r="K160" i="265" s="1"/>
  <c r="J159" i="265"/>
  <c r="K159" i="265" s="1"/>
  <c r="J158" i="265"/>
  <c r="J157" i="265"/>
  <c r="K157" i="265" s="1"/>
  <c r="J156" i="265"/>
  <c r="K156" i="265" s="1"/>
  <c r="J153" i="265"/>
  <c r="K153" i="265" s="1"/>
  <c r="J152" i="265"/>
  <c r="K152" i="265" s="1"/>
  <c r="J151" i="265"/>
  <c r="K151" i="265" s="1"/>
  <c r="J150" i="265"/>
  <c r="K150" i="265" s="1"/>
  <c r="J147" i="265"/>
  <c r="K147" i="265" s="1"/>
  <c r="K148" i="265" s="1"/>
  <c r="J146" i="265"/>
  <c r="K146" i="265" s="1"/>
  <c r="J143" i="265"/>
  <c r="K143" i="265" s="1"/>
  <c r="J142" i="265"/>
  <c r="K142" i="265" s="1"/>
  <c r="J141" i="265"/>
  <c r="K141" i="265" s="1"/>
  <c r="J140" i="265"/>
  <c r="K140" i="265" s="1"/>
  <c r="J139" i="265"/>
  <c r="K139" i="265" s="1"/>
  <c r="J138" i="265"/>
  <c r="K138" i="265" s="1"/>
  <c r="J137" i="265"/>
  <c r="K137" i="265" s="1"/>
  <c r="J136" i="265"/>
  <c r="K136" i="265" s="1"/>
  <c r="J135" i="265"/>
  <c r="K135" i="265" s="1"/>
  <c r="J134" i="265"/>
  <c r="K134" i="265" s="1"/>
  <c r="J133" i="265"/>
  <c r="K133" i="265" s="1"/>
  <c r="J130" i="265"/>
  <c r="K130" i="265" s="1"/>
  <c r="J129" i="265"/>
  <c r="K129" i="265" s="1"/>
  <c r="J128" i="265"/>
  <c r="K128" i="265" s="1"/>
  <c r="J127" i="265"/>
  <c r="K127" i="265" s="1"/>
  <c r="J126" i="265"/>
  <c r="K126" i="265" s="1"/>
  <c r="J123" i="265"/>
  <c r="J125" i="265"/>
  <c r="K125" i="265" s="1"/>
  <c r="J124" i="265"/>
  <c r="K124" i="265" s="1"/>
  <c r="K123" i="265"/>
  <c r="J122" i="265"/>
  <c r="K122" i="265" s="1"/>
  <c r="J121" i="265"/>
  <c r="K121" i="265" s="1"/>
  <c r="J120" i="265"/>
  <c r="K120" i="265" s="1"/>
  <c r="J119" i="265"/>
  <c r="K119" i="265" s="1"/>
  <c r="J116" i="265"/>
  <c r="K116" i="265" s="1"/>
  <c r="J115" i="265"/>
  <c r="K115" i="265" s="1"/>
  <c r="J114" i="265"/>
  <c r="K114" i="265" s="1"/>
  <c r="J113" i="265"/>
  <c r="J112" i="265"/>
  <c r="K112" i="265" s="1"/>
  <c r="J109" i="265"/>
  <c r="K109" i="265" s="1"/>
  <c r="J108" i="265"/>
  <c r="K108" i="265" s="1"/>
  <c r="J107" i="265"/>
  <c r="K107" i="265" s="1"/>
  <c r="J106" i="265"/>
  <c r="J105" i="265"/>
  <c r="K105" i="265" s="1"/>
  <c r="J104" i="265"/>
  <c r="K104" i="265" s="1"/>
  <c r="J103" i="265"/>
  <c r="K103" i="265" s="1"/>
  <c r="J100" i="265"/>
  <c r="K100" i="265" s="1"/>
  <c r="J99" i="265"/>
  <c r="K99" i="265" s="1"/>
  <c r="J98" i="265"/>
  <c r="K98" i="265" s="1"/>
  <c r="J97" i="265"/>
  <c r="K97" i="265" s="1"/>
  <c r="J96" i="265"/>
  <c r="K96" i="265" s="1"/>
  <c r="J95" i="265"/>
  <c r="K95" i="265" s="1"/>
  <c r="J92" i="265"/>
  <c r="K92" i="265" s="1"/>
  <c r="J91" i="265"/>
  <c r="K91" i="265" s="1"/>
  <c r="J90" i="265"/>
  <c r="K90" i="265" s="1"/>
  <c r="J89" i="265"/>
  <c r="K89" i="265" s="1"/>
  <c r="J88" i="265"/>
  <c r="J85" i="265"/>
  <c r="J83" i="265"/>
  <c r="K83" i="265" s="1"/>
  <c r="J82" i="265"/>
  <c r="K82" i="265" s="1"/>
  <c r="J81" i="265"/>
  <c r="K81" i="265" s="1"/>
  <c r="J79" i="265"/>
  <c r="J78" i="265"/>
  <c r="K78" i="265" s="1"/>
  <c r="J77" i="265"/>
  <c r="K77" i="265" s="1"/>
  <c r="J76" i="265"/>
  <c r="K76" i="265" s="1"/>
  <c r="J75" i="265"/>
  <c r="K75" i="265" s="1"/>
  <c r="J73" i="265"/>
  <c r="K73" i="265" s="1"/>
  <c r="J72" i="265"/>
  <c r="K72" i="265" s="1"/>
  <c r="J71" i="265"/>
  <c r="K71" i="265" s="1"/>
  <c r="J70" i="265"/>
  <c r="K70" i="265" s="1"/>
  <c r="J68" i="265"/>
  <c r="J67" i="265"/>
  <c r="J66" i="265"/>
  <c r="K66" i="265" s="1"/>
  <c r="J64" i="265"/>
  <c r="K64" i="265" s="1"/>
  <c r="J63" i="265"/>
  <c r="K63" i="265" s="1"/>
  <c r="J62" i="265"/>
  <c r="K62" i="265" s="1"/>
  <c r="J58" i="265"/>
  <c r="K58" i="265" s="1"/>
  <c r="J57" i="265"/>
  <c r="K57" i="265" s="1"/>
  <c r="J56" i="265"/>
  <c r="K56" i="265" s="1"/>
  <c r="J53" i="265"/>
  <c r="K53" i="265" s="1"/>
  <c r="J52" i="265"/>
  <c r="J51" i="265"/>
  <c r="K51" i="265" s="1"/>
  <c r="J48" i="265"/>
  <c r="K48" i="265" s="1"/>
  <c r="J47" i="265"/>
  <c r="K47" i="265" s="1"/>
  <c r="J46" i="265"/>
  <c r="K46" i="265" s="1"/>
  <c r="J45" i="265"/>
  <c r="K45" i="265" s="1"/>
  <c r="J44" i="265"/>
  <c r="K44" i="265" s="1"/>
  <c r="J43" i="265"/>
  <c r="K43" i="265" s="1"/>
  <c r="J42" i="265"/>
  <c r="K42" i="265" s="1"/>
  <c r="J41" i="265"/>
  <c r="K41" i="265" s="1"/>
  <c r="J40" i="265"/>
  <c r="K40" i="265" s="1"/>
  <c r="J37" i="265"/>
  <c r="K37" i="265" s="1"/>
  <c r="J36" i="265"/>
  <c r="K36" i="265" s="1"/>
  <c r="J35" i="265"/>
  <c r="K35" i="265" s="1"/>
  <c r="J34" i="265"/>
  <c r="K34" i="265" s="1"/>
  <c r="J33" i="265"/>
  <c r="K33" i="265" s="1"/>
  <c r="J32" i="265"/>
  <c r="K32" i="265" s="1"/>
  <c r="J31" i="265"/>
  <c r="K31" i="265" s="1"/>
  <c r="J28" i="265"/>
  <c r="K28" i="265" s="1"/>
  <c r="J27" i="265"/>
  <c r="J26" i="265"/>
  <c r="K26" i="265" s="1"/>
  <c r="J25" i="265"/>
  <c r="K25" i="265" s="1"/>
  <c r="J24" i="265"/>
  <c r="J23" i="265"/>
  <c r="J22" i="265"/>
  <c r="J19" i="265"/>
  <c r="J18" i="265"/>
  <c r="J16" i="265"/>
  <c r="J15" i="265"/>
  <c r="J14" i="265"/>
  <c r="K23" i="265"/>
  <c r="K24" i="265"/>
  <c r="K27" i="265"/>
  <c r="K22" i="265"/>
  <c r="K15" i="265"/>
  <c r="K16" i="265"/>
  <c r="K18" i="265"/>
  <c r="K19" i="265"/>
  <c r="K14" i="265"/>
  <c r="K158" i="265"/>
  <c r="K113" i="265"/>
  <c r="K106" i="265"/>
  <c r="K88" i="265"/>
  <c r="K85" i="265"/>
  <c r="K79" i="265"/>
  <c r="K67" i="265"/>
  <c r="K68" i="265"/>
  <c r="I52" i="265"/>
  <c r="K154" i="265" l="1"/>
  <c r="K184" i="265"/>
  <c r="K171" i="265"/>
  <c r="K163" i="265"/>
  <c r="K144" i="265"/>
  <c r="K86" i="265"/>
  <c r="K52" i="265"/>
  <c r="K54" i="265" s="1"/>
  <c r="K29" i="265"/>
  <c r="K20" i="265"/>
  <c r="K212" i="265"/>
  <c r="K175" i="265"/>
  <c r="K193" i="265"/>
  <c r="K117" i="265"/>
  <c r="K131" i="265"/>
  <c r="K110" i="265"/>
  <c r="K101" i="265"/>
  <c r="K59" i="265"/>
  <c r="K38" i="265"/>
  <c r="K93" i="265"/>
  <c r="K49" i="265"/>
  <c r="K213" i="265" l="1"/>
</calcChain>
</file>

<file path=xl/sharedStrings.xml><?xml version="1.0" encoding="utf-8"?>
<sst xmlns="http://schemas.openxmlformats.org/spreadsheetml/2006/main" count="642" uniqueCount="354">
  <si>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</si>
  <si>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</si>
  <si>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</si>
  <si>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</si>
  <si>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</si>
  <si>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</si>
  <si>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</si>
  <si>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</si>
  <si>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</si>
  <si>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</si>
  <si>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</si>
  <si>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</si>
  <si>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</si>
  <si>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</si>
  <si>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</si>
  <si>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</si>
  <si>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</si>
  <si>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</si>
  <si>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</si>
  <si>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</si>
  <si>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</si>
  <si>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</si>
  <si>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</si>
  <si>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</si>
  <si>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</si>
  <si>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</si>
  <si>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</si>
  <si>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</si>
  <si>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</si>
  <si>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</si>
  <si>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</si>
  <si>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</si>
  <si>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</si>
  <si>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</si>
  <si>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</si>
  <si>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</si>
  <si>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</si>
  <si>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</si>
  <si>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</si>
  <si>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</si>
  <si>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</si>
  <si>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</si>
  <si>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</si>
  <si>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</si>
  <si>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</si>
  <si>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</si>
  <si>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</si>
  <si>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</si>
  <si>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</si>
  <si>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</si>
  <si>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</si>
  <si>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</si>
  <si>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</si>
  <si>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</si>
  <si>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</si>
  <si>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</si>
  <si>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</si>
  <si>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</si>
  <si>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</si>
  <si>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</si>
  <si>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</si>
  <si>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</si>
  <si>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</si>
  <si>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</si>
  <si>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</si>
  <si>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</si>
  <si>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</si>
  <si>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</si>
  <si>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</si>
  <si>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</si>
  <si>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</si>
  <si>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</si>
  <si>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</si>
  <si>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</si>
  <si>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</si>
  <si>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</si>
  <si>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</si>
  <si>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</si>
  <si>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</si>
  <si>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</si>
  <si>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</si>
  <si>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</si>
  <si>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</si>
  <si>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</si>
  <si>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</si>
  <si>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</si>
  <si>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</si>
  <si>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</si>
  <si>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</si>
  <si>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</si>
  <si>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</si>
  <si>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</si>
  <si>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</si>
  <si>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1.1</t>
  </si>
  <si>
    <t>PABELLON 1</t>
  </si>
  <si>
    <t>Mantenimiento a tubería circular de 2", incluye tratamiento de la oxidación y pintura epóxica anticorrosiva y esmalte</t>
  </si>
  <si>
    <t>ML</t>
  </si>
  <si>
    <t xml:space="preserve">Pintura exterior </t>
  </si>
  <si>
    <t>1.2</t>
  </si>
  <si>
    <t>1.3</t>
  </si>
  <si>
    <t>1.4</t>
  </si>
  <si>
    <t>1.5</t>
  </si>
  <si>
    <t>1.6</t>
  </si>
  <si>
    <t>M2</t>
  </si>
  <si>
    <t>Pintura exterior lineal</t>
  </si>
  <si>
    <t>Reparacion de muros en puntos hidraulicos de bebederos. (incluye resane en mortero, unión y codo)</t>
  </si>
  <si>
    <t>UND</t>
  </si>
  <si>
    <t>instalacion llave jardin metalica de 1/2" bebederos</t>
  </si>
  <si>
    <t>instalacion reemplazo de teja eternit</t>
  </si>
  <si>
    <t>subtotal</t>
  </si>
  <si>
    <t>PABELLON 2</t>
  </si>
  <si>
    <t>Demolición de plantilla en concreto. Espesor aprox: 10 cm.</t>
  </si>
  <si>
    <t>2.1</t>
  </si>
  <si>
    <t>2.2</t>
  </si>
  <si>
    <t>2.3</t>
  </si>
  <si>
    <t>2.4</t>
  </si>
  <si>
    <t>2.5</t>
  </si>
  <si>
    <t>2.6</t>
  </si>
  <si>
    <t>2.7</t>
  </si>
  <si>
    <t>m2</t>
  </si>
  <si>
    <t>PABELLON 3</t>
  </si>
  <si>
    <t>3.1</t>
  </si>
  <si>
    <t xml:space="preserve">Elaboracioon e instalacion de tapa en concreto para caja de registro de aguas lluvias </t>
  </si>
  <si>
    <t>3.2</t>
  </si>
  <si>
    <t>3.3</t>
  </si>
  <si>
    <t>3.4</t>
  </si>
  <si>
    <t>3.5</t>
  </si>
  <si>
    <t>3.6</t>
  </si>
  <si>
    <t>3.7</t>
  </si>
  <si>
    <t>4.1</t>
  </si>
  <si>
    <t>PABELLON 4</t>
  </si>
  <si>
    <t xml:space="preserve">Suministro e instalacion de puerta para corral en tuberia metalica. Incluye pintura y  anticorrosivo. </t>
  </si>
  <si>
    <t>suministro e instalacion de vareta para cerca de corral.</t>
  </si>
  <si>
    <t>suministro e instalacion de orcon para cerca de corral.</t>
  </si>
  <si>
    <t>4.2</t>
  </si>
  <si>
    <t>4.3</t>
  </si>
  <si>
    <t>4.4</t>
  </si>
  <si>
    <t>4.5</t>
  </si>
  <si>
    <t>4.6</t>
  </si>
  <si>
    <t>4.7</t>
  </si>
  <si>
    <t>4.8</t>
  </si>
  <si>
    <t>4.9</t>
  </si>
  <si>
    <t>COMEDOR TRABAJADORES  Y RESTAURANTES</t>
  </si>
  <si>
    <t>Cubierta en lamina tipo arquitectonica</t>
  </si>
  <si>
    <t>Suministro  e instalacion de perfil tipo c 120x70 para correa en cubiertas.</t>
  </si>
  <si>
    <t>5.1</t>
  </si>
  <si>
    <t>5.2</t>
  </si>
  <si>
    <t>5.3</t>
  </si>
  <si>
    <t>6.1</t>
  </si>
  <si>
    <t>PABELLON BODEGAS</t>
  </si>
  <si>
    <t>instalacion remplazo de teja eternit</t>
  </si>
  <si>
    <t>instalacion reemplazo de caballete eternit</t>
  </si>
  <si>
    <t>6.2</t>
  </si>
  <si>
    <t>6.3</t>
  </si>
  <si>
    <t>7.1</t>
  </si>
  <si>
    <t>ESCENARIO PRINCIPAL</t>
  </si>
  <si>
    <t>Demolición total de estructuras existentes (pisos, bordillos, graderías y escaleras) de concreto y cubierta. Incluye retiro, recolección y transporte de materiales sobrantes</t>
  </si>
  <si>
    <t>Remoción de cercas de malla eslabonada (Cercas de malla eslabonada con postes de acero de H&gt;3m. Incluye transporte)</t>
  </si>
  <si>
    <t>M</t>
  </si>
  <si>
    <t>Excavaciones varias en material común . Incluye cargue y disposición final del material sobrante.Incluye transporte.</t>
  </si>
  <si>
    <t>M3</t>
  </si>
  <si>
    <t>Suministro,transporte e instalación de lleno compactado a máquina, material de afirmado y compactación.</t>
  </si>
  <si>
    <t>Suministro,transporte e instalación de material de granular drenante filtrante limpio con B=0,50m y H=2,40m. Incluye dren en tubería perforada de PVC de 4".</t>
  </si>
  <si>
    <t>Mejoramiento con material seleccionado. Incluye suministro, extendido, nivelación, humedecida y compactación del material.</t>
  </si>
  <si>
    <t>Suministro,transporte e instalación de Geotextil No Tejido REF. NT 2400</t>
  </si>
  <si>
    <t>CONCRETO</t>
  </si>
  <si>
    <t xml:space="preserve">Contrapiso en concreto de 3000PSI. </t>
  </si>
  <si>
    <t>Muro de contención (Pantalla) en concreto de 4000PSI. Incluye acero de refuerzo fy=420MPa con dimensiones H=2,80m, e=0,40m</t>
  </si>
  <si>
    <t xml:space="preserve">Muros bajos H&gt;0,80m y B=0,25m en bloque estructural acostado. </t>
  </si>
  <si>
    <t>Cerramiento en malla eslabonada tuberia metalica de 2" y 3". Incluye pintura.</t>
  </si>
  <si>
    <t>DESAGÜE DE AGUAS LLUVIAS</t>
  </si>
  <si>
    <t>Mantenimiento a canal/cuneta existente de 0,35mx0,20m</t>
  </si>
  <si>
    <t>Canal andén de sección rectangular con medidas de 0,40mx0,30m con concreto de 3000PSI. Incluye acero de refuerzo Fy=420MPa</t>
  </si>
  <si>
    <t>Caja de inspección en concreto de 3000PSI de 1,00mx1,00mx1,60m</t>
  </si>
  <si>
    <t>Caja de inspección en concreto de 3000PSI de 2,00mx2,00mx1,00m</t>
  </si>
  <si>
    <t>Red de desagüe de aguas lluvias en tubería en PVC corrugada de alcantarillado de 12". Incluye accesorios según diseño.</t>
  </si>
  <si>
    <t>CUBIERTA ARQUITECTONICA</t>
  </si>
  <si>
    <t>Estructura metálica para cubiertas</t>
  </si>
  <si>
    <t>KG</t>
  </si>
  <si>
    <t>Caballete y remates (cumbrera y flashing)</t>
  </si>
  <si>
    <t xml:space="preserve">ACABADOS DE MURO </t>
  </si>
  <si>
    <t>7.2</t>
  </si>
  <si>
    <t>7.3</t>
  </si>
  <si>
    <t>7.4</t>
  </si>
  <si>
    <t>7.5</t>
  </si>
  <si>
    <t>7.6</t>
  </si>
  <si>
    <t>7.7</t>
  </si>
  <si>
    <t>7.8</t>
  </si>
  <si>
    <t>7.9</t>
  </si>
  <si>
    <t>7.10</t>
  </si>
  <si>
    <t>7.11</t>
  </si>
  <si>
    <t>7.12</t>
  </si>
  <si>
    <t>7.13</t>
  </si>
  <si>
    <t>7.14</t>
  </si>
  <si>
    <t>7.15</t>
  </si>
  <si>
    <t>7.16</t>
  </si>
  <si>
    <t>7.17</t>
  </si>
  <si>
    <t>7.18</t>
  </si>
  <si>
    <t>7.19</t>
  </si>
  <si>
    <t>7.20</t>
  </si>
  <si>
    <t>PABELLON 5</t>
  </si>
  <si>
    <t>8.1</t>
  </si>
  <si>
    <t>8.2</t>
  </si>
  <si>
    <t>8.3</t>
  </si>
  <si>
    <t>8.4</t>
  </si>
  <si>
    <t>8.5</t>
  </si>
  <si>
    <t>9.1</t>
  </si>
  <si>
    <t>9.2</t>
  </si>
  <si>
    <t>9.3</t>
  </si>
  <si>
    <t>9.4</t>
  </si>
  <si>
    <t>9.5</t>
  </si>
  <si>
    <t>9.6</t>
  </si>
  <si>
    <t>10.1</t>
  </si>
  <si>
    <t>10.2</t>
  </si>
  <si>
    <t>10.3</t>
  </si>
  <si>
    <t>10.4</t>
  </si>
  <si>
    <t>10.5</t>
  </si>
  <si>
    <t>10.6</t>
  </si>
  <si>
    <t>10.7</t>
  </si>
  <si>
    <t>instalacion remplazo de caballete eternit</t>
  </si>
  <si>
    <t>suministro e instalacion de accesorios para tanque sanitario.</t>
  </si>
  <si>
    <t>PABELLON 6</t>
  </si>
  <si>
    <t>PABELLON 7</t>
  </si>
  <si>
    <t>PABELLON 8</t>
  </si>
  <si>
    <t>11.1</t>
  </si>
  <si>
    <t>11.2</t>
  </si>
  <si>
    <t>11.3</t>
  </si>
  <si>
    <t>11.4</t>
  </si>
  <si>
    <t>11.5</t>
  </si>
  <si>
    <t>12.1</t>
  </si>
  <si>
    <t>12.2</t>
  </si>
  <si>
    <t>12.3</t>
  </si>
  <si>
    <t>12.4</t>
  </si>
  <si>
    <t>12.5</t>
  </si>
  <si>
    <t>12.6</t>
  </si>
  <si>
    <t>12.7</t>
  </si>
  <si>
    <t>12.8</t>
  </si>
  <si>
    <t>12.9</t>
  </si>
  <si>
    <t>12.10</t>
  </si>
  <si>
    <t>12.11</t>
  </si>
  <si>
    <t>12.12</t>
  </si>
  <si>
    <t>PABELLON 9</t>
  </si>
  <si>
    <t>Demolición de cuneta en concreto. Ancho: 40 cm</t>
  </si>
  <si>
    <t>Cuneta en concreto de 3000 psi. Ancho 40 cm. Alto: variable.</t>
  </si>
  <si>
    <t>Suministo e instalación de lavamanos de colgar tipo corona. Incluye griferia y accesorios.</t>
  </si>
  <si>
    <t>Mantenimeinto de pozo de septico. Diametro 2 m. prof. 3 m</t>
  </si>
  <si>
    <t>Mntenimiento y adecuacion de cajas de registro sanitario.</t>
  </si>
  <si>
    <t>13.1</t>
  </si>
  <si>
    <t>13.2</t>
  </si>
  <si>
    <t>13.3</t>
  </si>
  <si>
    <t>13.4</t>
  </si>
  <si>
    <t>13.5</t>
  </si>
  <si>
    <t>13.6</t>
  </si>
  <si>
    <t>13.7</t>
  </si>
  <si>
    <t>13.8</t>
  </si>
  <si>
    <t>13.9</t>
  </si>
  <si>
    <t>13.10</t>
  </si>
  <si>
    <t>13.11</t>
  </si>
  <si>
    <t>RED HIDROSANITARIA</t>
  </si>
  <si>
    <t xml:space="preserve">Mantenimiento y adecuación de tanque de almacenamiento de agua de 30.000 lt principal y todos sus accesorios. </t>
  </si>
  <si>
    <t xml:space="preserve">Mantenimiento y adecuacion de pozo septico para baños de escenario principal </t>
  </si>
  <si>
    <t>Reparacion de puntos de fuga hidraulica. (incluye demolicion excavacion reparacion y fundicion de plantilla en concreto 3000 psi y relleno en material seleccionado)</t>
  </si>
  <si>
    <t>Limpieza de canal ppal aguas lluvias</t>
  </si>
  <si>
    <t>Excavacion manual para cimentaciones.</t>
  </si>
  <si>
    <t>Sobrecimiento en mamposteria de  bloque macizo acostado. 2 hiladas.</t>
  </si>
  <si>
    <t>Pedestales en concreto de 3000 psi. Dimensiones: 0,25 x 0,25 x 0,30 m.</t>
  </si>
  <si>
    <t xml:space="preserve">Plantilla en concreto de 3000 psi. Espesor 10 cm. </t>
  </si>
  <si>
    <t>Estructura metalica aporticada en tuberia redonda de 2" para cubierta. Incluye anticorrosivo y pintura.</t>
  </si>
  <si>
    <t>Estructura metalica correas en cercha  cubierta. Incluye anticorrosivo y pintura.</t>
  </si>
  <si>
    <t>Suministro e instalacion de cubierta en lamina tipo arquitectonica.</t>
  </si>
  <si>
    <t>14.1</t>
  </si>
  <si>
    <t>14.2</t>
  </si>
  <si>
    <t>BAÑOS ESCENARIO PRINCIPAL</t>
  </si>
  <si>
    <t xml:space="preserve">Suministro e instalacion de tapa para sanitario. </t>
  </si>
  <si>
    <t>15.1</t>
  </si>
  <si>
    <t>GANADO BUSELAR</t>
  </si>
  <si>
    <t xml:space="preserve">relleno con material seleccionado compactado </t>
  </si>
  <si>
    <t>15.2</t>
  </si>
  <si>
    <t>15.3</t>
  </si>
  <si>
    <t>15.4</t>
  </si>
  <si>
    <t>16.1</t>
  </si>
  <si>
    <t>SALON PRINCIPAL Y SALA VIP</t>
  </si>
  <si>
    <t xml:space="preserve">Suministro e instalacion de griferia para lavamanos tipo de empotrar y colgar. </t>
  </si>
  <si>
    <t>Suministro e instalación de rejilla metalica para sifon.</t>
  </si>
  <si>
    <t>Reparacion y mantenimiento de puerta en vidrio y estructura metalica en oficina principal.</t>
  </si>
  <si>
    <t>Reparación de muros en drywall. Incluye cambio de laminas averigadas, elementos de sujecion, macilla y pintura.</t>
  </si>
  <si>
    <t>16.2</t>
  </si>
  <si>
    <t>16.3</t>
  </si>
  <si>
    <t>16.4</t>
  </si>
  <si>
    <t>16.5</t>
  </si>
  <si>
    <t>16.6</t>
  </si>
  <si>
    <t>16.7</t>
  </si>
  <si>
    <t>17.1</t>
  </si>
  <si>
    <t>KIOSCO ZENU</t>
  </si>
  <si>
    <t>suministro e instalacion jornales de palma para kiosco zenu (incluye cambio de madera podrida o partida)</t>
  </si>
  <si>
    <t>JR</t>
  </si>
  <si>
    <t>17.2</t>
  </si>
  <si>
    <t>18.1</t>
  </si>
  <si>
    <t>PESEBRERAS MOVILES</t>
  </si>
  <si>
    <t>18.2</t>
  </si>
  <si>
    <t>19.1</t>
  </si>
  <si>
    <t>DOBLE PROPOSITO</t>
  </si>
  <si>
    <t>Mantenimiento a perfileria tipo C encajonado", incluye tratamiento de la oxidación, pintura epóxica anticorrosiva y esmalte</t>
  </si>
  <si>
    <t>19.2</t>
  </si>
  <si>
    <t>20.1</t>
  </si>
  <si>
    <t xml:space="preserve">BASCULAS </t>
  </si>
  <si>
    <t>20.2</t>
  </si>
  <si>
    <t>20.3</t>
  </si>
  <si>
    <t>20.4</t>
  </si>
  <si>
    <t>20.5</t>
  </si>
  <si>
    <t>20.6</t>
  </si>
  <si>
    <t>20.7</t>
  </si>
  <si>
    <t>21.1</t>
  </si>
  <si>
    <t>PISTA DE LAZO</t>
  </si>
  <si>
    <t>21.2</t>
  </si>
  <si>
    <t>21.3</t>
  </si>
  <si>
    <t>21.4</t>
  </si>
  <si>
    <t>21.5</t>
  </si>
  <si>
    <t>21.6</t>
  </si>
  <si>
    <t>21.7</t>
  </si>
  <si>
    <t>22.1</t>
  </si>
  <si>
    <t>INSTALACIÓN ELÉCTRICA</t>
  </si>
  <si>
    <t>22.2</t>
  </si>
  <si>
    <t>22.3</t>
  </si>
  <si>
    <t>22.4</t>
  </si>
  <si>
    <t>22.5</t>
  </si>
  <si>
    <t>22.6</t>
  </si>
  <si>
    <t>22.7</t>
  </si>
  <si>
    <t>22.8</t>
  </si>
  <si>
    <t>22.9</t>
  </si>
  <si>
    <t>22.10</t>
  </si>
  <si>
    <t>22.11</t>
  </si>
  <si>
    <t>22.12</t>
  </si>
  <si>
    <t>22.13</t>
  </si>
  <si>
    <t>Mantenimiento transformador trifasico 13,2/0,220/0,137Kv, esto incluye desmonte, montaje y transporte.</t>
  </si>
  <si>
    <t>UN</t>
  </si>
  <si>
    <t>RED TRENZADA ACOMETIDA GABINETES</t>
  </si>
  <si>
    <t>Suministro de red trenzada triplex (3 x Nº 4 XLPE), para instalacion de luminarias led, pesebreras.</t>
  </si>
  <si>
    <t>Suministro de red trenzada cuadruplex (4 x Nº 1/0 XLPE), para instalacion electrica de stan.</t>
  </si>
  <si>
    <t>Suministro de acometida aerea en cable (3 x Nº 2 serie 8000 THWN-2), desde red  hasta subtableros.</t>
  </si>
  <si>
    <t>Suministro de acometida aerea en cable (3 x Nº 4 serie 8000 THWN-2), desde red  hasta subtableros.</t>
  </si>
  <si>
    <t xml:space="preserve">GABINETES Y TABLEROS DE DISTRIBUCION </t>
  </si>
  <si>
    <t>Suministro tablero de distribucion trifasico 18 circuitos 125A, esto incluye, protecciones parciales.</t>
  </si>
  <si>
    <t>Suministro tablero de distribucion trifasico 12 circuitos 125A, esto incluye, protecciones parciales.</t>
  </si>
  <si>
    <t xml:space="preserve">PESEBRERAS MOVILES - AREAS GENERALES </t>
  </si>
  <si>
    <t>Suministro bombillo led 12W + toma corriente doble movil, esto incluye, cable duplex 2x#12 AWG.</t>
  </si>
  <si>
    <t>Suministro toma corriente 15A, para sobreponer, esto incluye tuberia EMT 1/2", cable THWN-2 3x#12 AWG.</t>
  </si>
  <si>
    <t>Suministro bombillo led 30W, E27, 2600 lumenes, 6500K, 100-240 vol.</t>
  </si>
  <si>
    <t xml:space="preserve">SALIDAS ILUMINACION </t>
  </si>
  <si>
    <t>Suministro luminaria LED REFLECTOR JETA 50W, 6500K, flujo luminoso 4500lm voltaje 100-277 vol, 50/60Hz, esto incluye cable encauchetado, conector perforacion.</t>
  </si>
  <si>
    <t>Suministro luminaria hermetica led 2x18W, 3600 lumenes, 6500K, 100-240 vol.</t>
  </si>
  <si>
    <t>Suministro luminaria HIGHBAY 200W, 5700K, flujo luminoso 29600lm voltaje 100-277 vol, 50/60Hz, esto incluye tuberia EMT 1/2", cable THWN-2 3x#12 AWG.</t>
  </si>
  <si>
    <t xml:space="preserve">Plantilla en concreto de 3000 psi para andenes. Espesor 10 cm. </t>
  </si>
  <si>
    <t xml:space="preserve">DEMOLICIÓN DE ESTRUCTURAS EXISTENTES Y MOVIMIENTOS DE TIERRAS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</si>
</sst>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_(* #,##0_);_(* \(#,##0\);_(* &quot;-&quot;??_);_(@_)"/>
  </numFmts>
  <fonts count="53">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0"/>
      <name val="Arial"/>
    </font>
    <font>
      <sz val="12"/>
      <name val="Calibri"/>
      <family val="2"/>
      <scheme val="minor"/>
    </font>
    <font>
      <sz val="8"/>
      <name val="Arial"/>
    </font>
    <font>
      <b/>
      <sz val="12"/>
      <name val="Calibri"/>
      <family val="2"/>
      <scheme val="minor"/>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xf numFmtId="44" fontId="49" fillId="0" borderId="0" applyFont="0" applyFill="0" applyBorder="0" applyAlignment="0" applyProtection="0"/>
  </cellStyleXfs>
  <cellXfs count="440">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39" fillId="0" borderId="0" xfId="128" applyFont="1" applyAlignment="1">
      <alignment horizontal="center" vertical="center" wrapText="1"/>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42" fillId="24" borderId="58" xfId="73" applyFont="1" applyFill="1" applyBorder="1" applyAlignment="1">
      <alignment vertical="center"/>
    </xf>
    <xf numFmtId="0" fontId="42" fillId="24" borderId="57" xfId="73" applyFont="1" applyFill="1" applyBorder="1" applyAlignment="1">
      <alignment vertical="center"/>
    </xf>
    <xf numFmtId="0" fontId="42" fillId="24" borderId="56" xfId="73" applyFont="1" applyFill="1" applyBorder="1" applyAlignment="1">
      <alignment vertical="center"/>
    </xf>
    <xf numFmtId="0" fontId="42" fillId="24" borderId="57" xfId="73" applyFont="1" applyFill="1" applyBorder="1" applyAlignment="1">
      <alignment horizontal="center" vertical="center"/>
    </xf>
    <xf numFmtId="0" fontId="50" fillId="0" borderId="18" xfId="0" applyFont="1" applyBorder="1" applyAlignment="1">
      <alignment horizontal="center" vertical="center"/>
    </xf>
    <xf numFmtId="0" fontId="50" fillId="0" borderId="18" xfId="0" applyFont="1" applyBorder="1" applyAlignment="1">
      <alignment horizontal="left" vertical="center"/>
    </xf>
    <xf numFmtId="0" fontId="50" fillId="0" borderId="18" xfId="0" applyFont="1" applyBorder="1" applyAlignment="1">
      <alignment horizontal="left" vertical="center" wrapText="1"/>
    </xf>
    <xf numFmtId="167" fontId="42" fillId="0" borderId="18" xfId="62" applyNumberFormat="1" applyFont="1" applyBorder="1" applyAlignment="1">
      <alignment horizontal="right" vertical="center" wrapText="1"/>
    </xf>
    <xf numFmtId="0" fontId="39" fillId="0" borderId="25" xfId="73" applyFont="1" applyBorder="1" applyAlignment="1">
      <alignment horizontal="center" vertical="center"/>
    </xf>
    <xf numFmtId="0" fontId="39" fillId="0" borderId="25" xfId="74" applyFont="1" applyBorder="1" applyAlignment="1">
      <alignment horizontal="center" vertical="center"/>
    </xf>
    <xf numFmtId="167" fontId="42" fillId="0" borderId="75" xfId="62" applyNumberFormat="1" applyFont="1" applyBorder="1" applyAlignment="1">
      <alignment horizontal="right" vertical="center" wrapText="1"/>
    </xf>
    <xf numFmtId="167" fontId="39" fillId="0" borderId="25" xfId="62" applyNumberFormat="1" applyFont="1" applyBorder="1" applyAlignment="1">
      <alignment horizontal="right" vertical="center" wrapText="1"/>
    </xf>
    <xf numFmtId="0" fontId="39" fillId="24" borderId="39" xfId="73" applyFont="1" applyFill="1" applyBorder="1" applyAlignment="1">
      <alignment horizontal="center" vertical="center"/>
    </xf>
    <xf numFmtId="0" fontId="39" fillId="24" borderId="41" xfId="74" applyFont="1" applyFill="1" applyBorder="1" applyAlignment="1">
      <alignment horizontal="center" vertical="center"/>
    </xf>
    <xf numFmtId="4" fontId="39" fillId="24" borderId="41" xfId="39" applyNumberFormat="1" applyFont="1" applyFill="1" applyBorder="1" applyAlignment="1">
      <alignment vertical="center" wrapText="1"/>
    </xf>
    <xf numFmtId="167" fontId="39" fillId="24" borderId="41" xfId="62" applyNumberFormat="1" applyFont="1" applyFill="1" applyBorder="1" applyAlignment="1">
      <alignment horizontal="right" vertical="center" wrapText="1"/>
    </xf>
    <xf numFmtId="167" fontId="39" fillId="24" borderId="42" xfId="62" applyNumberFormat="1" applyFont="1" applyFill="1" applyBorder="1" applyAlignment="1">
      <alignment horizontal="right" vertical="center" wrapText="1"/>
    </xf>
    <xf numFmtId="0" fontId="42" fillId="24" borderId="41" xfId="74" applyFont="1" applyFill="1" applyBorder="1" applyAlignment="1">
      <alignment horizontal="center" vertical="center"/>
    </xf>
    <xf numFmtId="0" fontId="42" fillId="24" borderId="41" xfId="74" applyFont="1" applyFill="1" applyBorder="1" applyAlignment="1">
      <alignment horizontal="left" vertical="center" wrapText="1"/>
    </xf>
    <xf numFmtId="0" fontId="50" fillId="0" borderId="18" xfId="0" applyFont="1" applyBorder="1" applyAlignment="1">
      <alignment vertical="center" wrapText="1"/>
    </xf>
    <xf numFmtId="167" fontId="42" fillId="0" borderId="63" xfId="73" applyNumberFormat="1" applyFont="1" applyBorder="1" applyAlignment="1">
      <alignment vertical="center"/>
    </xf>
    <xf numFmtId="4" fontId="50" fillId="0" borderId="18" xfId="0" applyNumberFormat="1" applyFont="1" applyBorder="1" applyAlignment="1">
      <alignment horizontal="center" vertical="center"/>
    </xf>
    <xf numFmtId="0" fontId="52" fillId="0" borderId="18" xfId="0" applyFont="1" applyBorder="1" applyAlignment="1">
      <alignment vertical="center" wrapText="1"/>
    </xf>
    <xf numFmtId="0" fontId="52" fillId="0" borderId="18" xfId="0" applyFont="1" applyBorder="1" applyAlignment="1">
      <alignment horizontal="center" vertical="center"/>
    </xf>
    <xf numFmtId="0" fontId="39" fillId="0" borderId="18" xfId="73" applyFont="1" applyBorder="1" applyAlignment="1">
      <alignment vertical="center"/>
    </xf>
    <xf numFmtId="0" fontId="42" fillId="0" borderId="18" xfId="73" applyFont="1" applyBorder="1" applyAlignment="1">
      <alignment vertical="center"/>
    </xf>
    <xf numFmtId="0" fontId="42" fillId="0" borderId="18" xfId="73" applyFont="1" applyBorder="1" applyAlignment="1">
      <alignment horizontal="left" vertical="center"/>
    </xf>
    <xf numFmtId="0" fontId="39" fillId="0" borderId="18" xfId="73" applyFont="1" applyBorder="1" applyAlignment="1">
      <alignment horizontal="left" vertical="center"/>
    </xf>
    <xf numFmtId="0" fontId="42" fillId="24" borderId="19" xfId="73" applyFont="1" applyFill="1" applyBorder="1" applyAlignment="1">
      <alignment horizontal="left" vertical="center"/>
    </xf>
    <xf numFmtId="0" fontId="39" fillId="24" borderId="22" xfId="73" applyFont="1" applyFill="1" applyBorder="1" applyAlignment="1">
      <alignment horizontal="left" vertical="center"/>
    </xf>
    <xf numFmtId="0" fontId="39" fillId="24" borderId="23" xfId="73" applyFont="1" applyFill="1" applyBorder="1" applyAlignment="1">
      <alignment horizontal="left" vertical="center"/>
    </xf>
    <xf numFmtId="167" fontId="42" fillId="24" borderId="18" xfId="62" applyNumberFormat="1" applyFont="1" applyFill="1" applyBorder="1" applyAlignment="1">
      <alignment horizontal="right" vertical="center" wrapText="1"/>
    </xf>
    <xf numFmtId="0" fontId="42" fillId="24" borderId="22" xfId="73" applyFont="1" applyFill="1" applyBorder="1" applyAlignment="1">
      <alignment horizontal="center" vertical="center"/>
    </xf>
    <xf numFmtId="0" fontId="39" fillId="0" borderId="19" xfId="73" applyFont="1" applyBorder="1" applyAlignment="1">
      <alignment horizontal="center" vertical="center"/>
    </xf>
    <xf numFmtId="44" fontId="39" fillId="0" borderId="18" xfId="255" applyFont="1" applyBorder="1" applyAlignment="1">
      <alignment vertical="center"/>
    </xf>
    <xf numFmtId="44" fontId="39" fillId="0" borderId="18" xfId="255" applyFont="1" applyBorder="1" applyAlignment="1">
      <alignment horizontal="left" vertical="center"/>
    </xf>
    <xf numFmtId="44" fontId="39" fillId="0" borderId="18" xfId="255" applyFont="1" applyBorder="1" applyAlignment="1">
      <alignment horizontal="right" vertical="center" wrapText="1"/>
    </xf>
    <xf numFmtId="0" fontId="42" fillId="24" borderId="41" xfId="73" applyFont="1" applyFill="1" applyBorder="1" applyAlignment="1">
      <alignment horizontal="center" vertical="center"/>
    </xf>
    <xf numFmtId="1" fontId="50" fillId="0" borderId="18" xfId="0" applyNumberFormat="1" applyFont="1" applyBorder="1" applyAlignment="1">
      <alignment horizontal="center" vertical="center"/>
    </xf>
    <xf numFmtId="0" fontId="42" fillId="0" borderId="27" xfId="73" applyFont="1" applyBorder="1" applyAlignment="1">
      <alignment horizontal="left" vertical="center"/>
    </xf>
    <xf numFmtId="0" fontId="42" fillId="0" borderId="31" xfId="73" applyFont="1" applyBorder="1" applyAlignment="1">
      <alignment horizontal="left" vertical="center"/>
    </xf>
    <xf numFmtId="0" fontId="42" fillId="0" borderId="28" xfId="73" applyFont="1" applyBorder="1" applyAlignment="1">
      <alignment horizontal="left" vertical="center"/>
    </xf>
    <xf numFmtId="0" fontId="42" fillId="24" borderId="22" xfId="73" applyFont="1" applyFill="1" applyBorder="1" applyAlignment="1">
      <alignment horizontal="left" vertical="center"/>
    </xf>
    <xf numFmtId="0" fontId="42" fillId="0" borderId="25" xfId="73" applyFont="1" applyBorder="1" applyAlignment="1">
      <alignment vertical="center"/>
    </xf>
    <xf numFmtId="0" fontId="42" fillId="0" borderId="50" xfId="73" applyFont="1" applyBorder="1" applyAlignment="1">
      <alignment vertical="center"/>
    </xf>
    <xf numFmtId="0" fontId="42" fillId="0" borderId="45" xfId="73" applyFont="1" applyBorder="1" applyAlignment="1">
      <alignment vertical="center"/>
    </xf>
    <xf numFmtId="2" fontId="50" fillId="0" borderId="18" xfId="0" applyNumberFormat="1" applyFont="1" applyBorder="1" applyAlignment="1">
      <alignment horizontal="center" vertical="center"/>
    </xf>
    <xf numFmtId="44" fontId="39" fillId="0" borderId="25" xfId="255" applyFont="1" applyFill="1" applyBorder="1" applyAlignment="1">
      <alignment vertical="center"/>
    </xf>
    <xf numFmtId="44" fontId="39" fillId="0" borderId="45" xfId="73" applyNumberFormat="1" applyFont="1" applyBorder="1" applyAlignment="1">
      <alignment vertical="center"/>
    </xf>
    <xf numFmtId="44" fontId="42" fillId="0" borderId="48" xfId="73" applyNumberFormat="1" applyFont="1" applyBorder="1" applyAlignment="1">
      <alignment vertical="center"/>
    </xf>
    <xf numFmtId="202" fontId="50" fillId="0" borderId="18" xfId="0" applyNumberFormat="1" applyFont="1" applyBorder="1" applyAlignment="1">
      <alignment vertical="center" wrapText="1"/>
    </xf>
    <xf numFmtId="202" fontId="50" fillId="0" borderId="18" xfId="0" applyNumberFormat="1" applyFont="1" applyBorder="1" applyAlignment="1">
      <alignment horizontal="center" vertical="center" wrapText="1"/>
    </xf>
    <xf numFmtId="202" fontId="52" fillId="0" borderId="18" xfId="0" applyNumberFormat="1" applyFont="1" applyBorder="1" applyAlignment="1">
      <alignment vertical="center" wrapText="1"/>
    </xf>
    <xf numFmtId="202" fontId="52" fillId="0" borderId="18" xfId="0" applyNumberFormat="1" applyFont="1" applyBorder="1" applyAlignment="1">
      <alignment horizontal="center" vertical="center" wrapText="1"/>
    </xf>
    <xf numFmtId="202" fontId="50" fillId="0" borderId="18" xfId="0" applyNumberFormat="1" applyFont="1" applyBorder="1" applyAlignment="1">
      <alignment vertical="center"/>
    </xf>
    <xf numFmtId="202" fontId="50" fillId="0" borderId="18" xfId="0" applyNumberFormat="1" applyFont="1" applyBorder="1" applyAlignment="1">
      <alignment horizontal="center" vertical="center"/>
    </xf>
    <xf numFmtId="202" fontId="50" fillId="0" borderId="18" xfId="0" applyNumberFormat="1" applyFont="1" applyBorder="1" applyAlignment="1">
      <alignment horizontal="left" vertical="center" wrapText="1"/>
    </xf>
    <xf numFmtId="202" fontId="52" fillId="0" borderId="18" xfId="0" applyNumberFormat="1" applyFont="1" applyBorder="1" applyAlignment="1">
      <alignment horizontal="left" vertical="center" wrapText="1"/>
    </xf>
    <xf numFmtId="44" fontId="39" fillId="0" borderId="25" xfId="255" applyFont="1" applyBorder="1" applyAlignment="1">
      <alignment horizontal="right" vertical="center" wrapText="1"/>
    </xf>
    <xf numFmtId="44" fontId="39" fillId="0" borderId="0" xfId="255" applyFont="1"/>
    <xf numFmtId="167" fontId="42" fillId="0" borderId="75" xfId="62" applyNumberFormat="1" applyFont="1" applyFill="1" applyBorder="1" applyAlignment="1">
      <alignment horizontal="right" vertical="center" wrapText="1"/>
    </xf>
    <xf numFmtId="176" fontId="42" fillId="0" borderId="38" xfId="39" applyNumberFormat="1" applyFont="1" applyFill="1" applyBorder="1" applyAlignment="1">
      <alignment horizontal="right" vertical="center"/>
    </xf>
    <xf numFmtId="44" fontId="42" fillId="0" borderId="23" xfId="255" applyFont="1" applyBorder="1" applyAlignment="1">
      <alignment horizontal="right" vertical="center"/>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2" fillId="0" borderId="64" xfId="73" applyFont="1" applyBorder="1" applyAlignment="1">
      <alignment horizontal="left" vertical="center"/>
    </xf>
    <xf numFmtId="0" fontId="42" fillId="0" borderId="53" xfId="73" applyFont="1" applyBorder="1" applyAlignment="1">
      <alignment horizontal="left" vertical="center"/>
    </xf>
    <xf numFmtId="0" fontId="42" fillId="0" borderId="63" xfId="73" applyFont="1" applyBorder="1" applyAlignment="1">
      <alignment horizontal="left" vertical="center"/>
    </xf>
    <xf numFmtId="0" fontId="39" fillId="0" borderId="53" xfId="73" applyFont="1" applyBorder="1" applyAlignment="1">
      <alignment horizontal="left" vertical="center"/>
    </xf>
    <xf numFmtId="0" fontId="39" fillId="0" borderId="63" xfId="73" applyFont="1" applyBorder="1" applyAlignment="1">
      <alignment horizontal="left" vertical="center"/>
    </xf>
    <xf numFmtId="0" fontId="42" fillId="0" borderId="19" xfId="73" applyFont="1" applyBorder="1" applyAlignment="1">
      <alignment horizontal="left" vertical="center"/>
    </xf>
    <xf numFmtId="0" fontId="39" fillId="0" borderId="22" xfId="73" applyFont="1" applyBorder="1" applyAlignment="1">
      <alignment horizontal="left" vertical="center"/>
    </xf>
    <xf numFmtId="0" fontId="39" fillId="0" borderId="23" xfId="73" applyFont="1" applyBorder="1" applyAlignment="1">
      <alignment horizontal="left" vertical="center"/>
    </xf>
    <xf numFmtId="0" fontId="42" fillId="0" borderId="61" xfId="73" applyFont="1" applyBorder="1" applyAlignment="1">
      <alignment horizontal="left" vertical="center"/>
    </xf>
    <xf numFmtId="0" fontId="42" fillId="0" borderId="27" xfId="73" applyFont="1" applyBorder="1" applyAlignment="1">
      <alignment horizontal="left" vertical="center"/>
    </xf>
    <xf numFmtId="0" fontId="42" fillId="0" borderId="31" xfId="73" applyFont="1" applyBorder="1" applyAlignment="1">
      <alignment horizontal="left" vertical="center"/>
    </xf>
    <xf numFmtId="0" fontId="42" fillId="0" borderId="28" xfId="73" applyFont="1" applyBorder="1" applyAlignment="1">
      <alignment horizontal="left" vertical="center"/>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39" fillId="27" borderId="18" xfId="0" applyFont="1" applyFill="1" applyBorder="1" applyAlignment="1">
      <alignment horizontal="center" wrapText="1"/>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39" fillId="24" borderId="27" xfId="0" applyFont="1" applyFill="1" applyBorder="1" applyAlignment="1">
      <alignment horizontal="center" vertical="center"/>
    </xf>
    <xf numFmtId="0" fontId="39" fillId="24" borderId="68"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21" xfId="0" applyFont="1" applyBorder="1"/>
    <xf numFmtId="0" fontId="39" fillId="0" borderId="22" xfId="0" applyFont="1" applyBorder="1"/>
    <xf numFmtId="0" fontId="39" fillId="0" borderId="23" xfId="0" applyFont="1" applyBorder="1"/>
    <xf numFmtId="0" fontId="39" fillId="0" borderId="19" xfId="0" applyFont="1" applyBorder="1"/>
    <xf numFmtId="0" fontId="39" fillId="0" borderId="19" xfId="0" applyFont="1" applyBorder="1" applyAlignment="1">
      <alignment horizontal="center"/>
    </xf>
    <xf numFmtId="0" fontId="39" fillId="0" borderId="23" xfId="0" applyFont="1" applyBorder="1" applyAlignment="1">
      <alignment horizontal="center"/>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xf numFmtId="0" fontId="39" fillId="0" borderId="31" xfId="0" applyFont="1" applyBorder="1"/>
    <xf numFmtId="0" fontId="39" fillId="0" borderId="28" xfId="0" applyFont="1" applyBorder="1"/>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60"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3" fontId="39" fillId="0" borderId="19" xfId="34" applyFont="1" applyBorder="1" applyAlignment="1">
      <alignment horizontal="center"/>
    </xf>
    <xf numFmtId="173" fontId="39" fillId="0" borderId="23" xfId="34" applyFont="1" applyBorder="1" applyAlignment="1">
      <alignment horizontal="center"/>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39" fillId="24" borderId="58" xfId="73" applyFont="1" applyFill="1" applyBorder="1" applyAlignment="1">
      <alignment horizontal="center" vertical="center"/>
    </xf>
    <xf numFmtId="0" fontId="42" fillId="24" borderId="57" xfId="74" applyFont="1" applyFill="1" applyBorder="1" applyAlignment="1">
      <alignment horizontal="center" vertical="center"/>
    </xf>
    <xf numFmtId="0" fontId="39" fillId="24" borderId="57" xfId="74" applyFont="1" applyFill="1" applyBorder="1" applyAlignment="1">
      <alignment horizontal="center" vertical="center"/>
    </xf>
    <xf numFmtId="0" fontId="42" fillId="24" borderId="57" xfId="74" applyFont="1" applyFill="1" applyBorder="1" applyAlignment="1">
      <alignment horizontal="left" vertical="center" wrapText="1"/>
    </xf>
    <xf numFmtId="4" fontId="39" fillId="24" borderId="57" xfId="39" applyNumberFormat="1" applyFont="1" applyFill="1" applyBorder="1" applyAlignment="1">
      <alignment vertical="center" wrapText="1"/>
    </xf>
    <xf numFmtId="167" fontId="39" fillId="24" borderId="57" xfId="62" applyNumberFormat="1" applyFont="1" applyFill="1" applyBorder="1" applyAlignment="1">
      <alignment horizontal="right" vertical="center" wrapText="1"/>
    </xf>
    <xf numFmtId="167" fontId="39" fillId="24" borderId="56" xfId="62" applyNumberFormat="1" applyFont="1" applyFill="1" applyBorder="1" applyAlignment="1">
      <alignment horizontal="right" vertical="center" wrapText="1"/>
    </xf>
    <xf numFmtId="0" fontId="50" fillId="0" borderId="25" xfId="0" applyFont="1" applyBorder="1" applyAlignment="1">
      <alignment vertical="center" wrapText="1"/>
    </xf>
    <xf numFmtId="0" fontId="50" fillId="0" borderId="25" xfId="0" applyFont="1" applyBorder="1" applyAlignment="1">
      <alignment horizontal="center" vertical="center"/>
    </xf>
    <xf numFmtId="4" fontId="50" fillId="0" borderId="25" xfId="0" applyNumberFormat="1" applyFont="1" applyBorder="1" applyAlignment="1">
      <alignment horizontal="center" vertical="center"/>
    </xf>
    <xf numFmtId="0" fontId="39" fillId="0" borderId="18" xfId="73" applyFont="1" applyFill="1" applyBorder="1" applyAlignment="1">
      <alignment horizontal="center" vertical="center"/>
    </xf>
    <xf numFmtId="0" fontId="42" fillId="0" borderId="18" xfId="74" applyFont="1" applyFill="1" applyBorder="1" applyAlignment="1">
      <alignment horizontal="center" vertical="center"/>
    </xf>
    <xf numFmtId="0" fontId="39" fillId="0" borderId="18" xfId="74" applyFont="1" applyFill="1" applyBorder="1" applyAlignment="1">
      <alignment horizontal="center" vertical="center"/>
    </xf>
    <xf numFmtId="0" fontId="42" fillId="0" borderId="18" xfId="74" applyFont="1" applyFill="1" applyBorder="1" applyAlignment="1">
      <alignment horizontal="left" vertical="center" wrapText="1"/>
    </xf>
    <xf numFmtId="4" fontId="39" fillId="0" borderId="18" xfId="39" applyNumberFormat="1" applyFont="1" applyFill="1" applyBorder="1" applyAlignment="1">
      <alignment vertical="center" wrapText="1"/>
    </xf>
    <xf numFmtId="167" fontId="39" fillId="0" borderId="18" xfId="62" applyNumberFormat="1" applyFont="1" applyFill="1" applyBorder="1" applyAlignment="1">
      <alignment horizontal="right" vertical="center" wrapText="1"/>
    </xf>
  </cellXfs>
  <cellStyles count="25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5" builtinId="4"/>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memorias"/>
      <sheetName val="presupuesto"/>
      <sheetName val="#¡REF"/>
      <sheetName val="Formulario No.1 "/>
      <sheetName val="450.2P  Vía 9003"/>
      <sheetName val="632.1P "/>
      <sheetName val="630.4 Vía 9003"/>
      <sheetName val="630.6 Vía 7801"/>
      <sheetName val="ORGANIGRAMA"/>
      <sheetName val="FLUJO DE FONDOS"/>
      <sheetName val="CRONO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Users\JoseGabriel\Documents\Mi"/>
      <sheetName val="BASE.BACHEO"/>
      <sheetName val="SELLO.GRIETAS"/>
      <sheetName val="EXCAV.REP.PAV"/>
      <sheetName val="MDC-2"/>
      <sheetName val="MDC-2.BACHEO"/>
      <sheetName val="MDC-2 RENIVEL"/>
      <sheetName val="CONC.F"/>
      <sheetName val="basicos"/>
      <sheetName val="REPLAN."/>
      <sheetName val="EXCAV.MAT.COM"/>
      <sheetName val="PEDRAPLEN"/>
      <sheetName val="TERRAP."/>
      <sheetName val="BASE"/>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GAVIONES"/>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General"/>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Estado Resumen"/>
      <sheetName val="TORTA"/>
      <sheetName val="Resum_Pav"/>
      <sheetName val="INVENT.ALC-CUNETAS 90BLB"/>
      <sheetName val="PUENTES Y PONTONES"/>
      <sheetName val="SEÑAL VERTICAL90BLB"/>
      <sheetName val="SEÑAL HORIZONTAL90BLB"/>
      <sheetName val="Tabla"/>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V%C3%ADnculoExternoRecuperado1"/>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interventoria"/>
      <sheetName val="REMOCION DERRUMBES"/>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683P1"/>
      <sheetName val="Programa de trabajo e Invers"/>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aCCIDENTES DE 1995 - 1996.xls"/>
      <sheetName val="A.P.U."/>
      <sheetName val="Datos"/>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CUMPLIMIENTO % "/>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DEFENSA VIAS"/>
      <sheetName val="SEGUIMIENTO"/>
      <sheetName val="CUANTI AMV"/>
      <sheetName val="CUALI AMV"/>
      <sheetName val="CUANTI MICRO"/>
      <sheetName val="CUALI MICRO"/>
      <sheetName val="SEPARA. PRENSA"/>
      <sheetName val="CUNE"/>
      <sheetName val="FILTROS "/>
      <sheetName val="CUNETAS"/>
      <sheetName val="REALCE BORDILLOS "/>
      <sheetName val="PUENTES"/>
      <sheetName val="HUNDIMIENTOS Y REFUERZOS "/>
      <sheetName val="PARCHEO "/>
      <sheetName val="Lineas de demarcacion"/>
      <sheetName val="tachas reflectivas"/>
      <sheetName val="SEÑALI 0-"/>
      <sheetName val="PRESUPUESTOS+PERSONAL"/>
      <sheetName val="PROPONENTES"/>
      <sheetName val="KRC"/>
      <sheetName val="EXPER.GRAL-PRECAL"/>
      <sheetName val="CAP-OPERATIVA"/>
      <sheetName val="SMLM"/>
      <sheetName val="NOTAS"/>
      <sheetName val="LISTAS"/>
      <sheetName val="tabla de contenido"/>
      <sheetName val="GENERALIDADES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NEC PTES"/>
      <sheetName val="PONTONES"/>
      <sheetName val="NEC. PONTONES"/>
      <sheetName val="señal v"/>
      <sheetName val="señal H"/>
      <sheetName val="ACC-5607 Y 55CN03"/>
      <sheetName val="ACC-4006A"/>
      <sheetName val="ACC -55CN01"/>
      <sheetName val="ACC-40CN01,CNA,CNB"/>
      <sheetName val="SEPARADORES"/>
      <sheetName val="COMENTARIOS 1"/>
      <sheetName val="CANT OBRA"/>
      <sheetName val="CUADRO RESUM"/>
      <sheetName val="CUADRO RESUM FALTANTE"/>
      <sheetName val="aCCIDENTES%20DE%201995%20-%2019"/>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UNIT REALES"/>
      <sheetName val="Contrato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MDO"/>
      <sheetName val="TRANSP"/>
      <sheetName val="MAT"/>
      <sheetName val="EQU"/>
      <sheetName val="RESUMEN -2"/>
      <sheetName val="RESUMEN -1"/>
      <sheetName val="DESMONTE"/>
      <sheetName val="DEMOLICION"/>
      <sheetName val="EXC.EXPL. CAN"/>
      <sheetName val="REMOC. DERRUMB"/>
      <sheetName val="TERRAPLEN"/>
      <sheetName val="CONFORM. CALZ"/>
      <sheetName val="AFIRMADO"/>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CUADRILLA"/>
      <sheetName val="XXXXX"/>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Consolidado"/>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1"/>
      <sheetName val="concreto 3000 PSI"/>
      <sheetName val="concreto 2500 psi"/>
      <sheetName val="mortero 1.3"/>
      <sheetName val="mortero 1.4"/>
      <sheetName val="presupuesto Sabanas"/>
      <sheetName val="listado de materiales"/>
      <sheetName val="A.1"/>
      <sheetName val="A.2"/>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Listado"/>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MENU"/>
      <sheetName val="ACTIVIDADES"/>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Hoja8"/>
      <sheetName val="Datos entrada"/>
      <sheetName val="Analisis transporte"/>
      <sheetName val="Salarios"/>
      <sheetName val="Cuadrillas"/>
      <sheetName val="Morteros"/>
      <sheetName val="Acero refuerz"/>
      <sheetName val="1.1 obras Prelimin"/>
      <sheetName val="ALCANTARILLADO"/>
      <sheetName val="1.2 inst provis"/>
      <sheetName val="2.1 Excavaciones"/>
      <sheetName val="2.2 ConcrCiment"/>
      <sheetName val="2.3 Acero Refuerzo"/>
      <sheetName val="3.1 Elemt Vert"/>
      <sheetName val="3.2 Elemt Horz"/>
      <sheetName val="3.3 Losas"/>
      <sheetName val="3.4 ELEM VARIOS"/>
      <sheetName val="3.5 ACERO REF"/>
      <sheetName val="3.6 ESTRUC METALICA"/>
      <sheetName val="4.1 CONCRET ARQ"/>
      <sheetName val="4.3 LADRILL HUECO"/>
      <sheetName val="4.4 REFUERZO Y JUNTAS"/>
      <sheetName val="4.6 VARIOS"/>
      <sheetName val="5.1 ALFAJIAS"/>
      <sheetName val="5,2 ELEMENTOS "/>
      <sheetName val="5,3 ACERO"/>
      <sheetName val="6,1 PTO HIDRAULICO"/>
      <sheetName val="6.3 RED AGUA FRIA"/>
      <sheetName val="6,9 SALIDA SANITARA"/>
      <sheetName val="6,12 RED SANITARIA"/>
      <sheetName val="6,13 RED LLUVIAS"/>
      <sheetName val="6,15 RED DRENAJE"/>
      <sheetName val="6.17 VALVULAS"/>
      <sheetName val="6,18 niples"/>
      <sheetName val="6.23 EQUIPOS"/>
      <sheetName val="6,24 CONSTRUCCIONES"/>
      <sheetName val="6,25 OBRAS COMPLEMENTARIAS"/>
      <sheetName val="6,26 EXTERIORES"/>
      <sheetName val="6,27 mov tierra"/>
      <sheetName val="6.29 PASES"/>
      <sheetName val="7.1 RED INCENDIOS"/>
      <sheetName val="7.5 conexiones INCENDIOS"/>
      <sheetName val="7.3valvulas"/>
      <sheetName val="7,6 Rociadores"/>
      <sheetName val="13.1 PAÑETES"/>
      <sheetName val="13.2 PÑ PLACA"/>
      <sheetName val="14.1 PISOS Y AFINADOS"/>
      <sheetName val="14.2 ACABADO PISO"/>
      <sheetName val="14.3 GUARDA ESCOBA"/>
      <sheetName val="14.4 GRADAS"/>
      <sheetName val="15.1 CUBIERTAS"/>
      <sheetName val="15.3 ACC Y OTROS "/>
      <sheetName val="15.3 VARIOS"/>
      <sheetName val="16.1 CARP METALICA"/>
      <sheetName val="16.3 carp lamina"/>
      <sheetName val="16.4 baranda metalica"/>
      <sheetName val="16.5 carp lam-mad"/>
      <sheetName val="16.6 varias CM"/>
      <sheetName val="8,1,2 Roseta"/>
      <sheetName val="8,1,5 toma Corr"/>
      <sheetName val="8,1,6"/>
      <sheetName val="8,1,7"/>
      <sheetName val="8,1,8"/>
      <sheetName val="8,1,9"/>
      <sheetName val="8,3,11 CAPACETE"/>
      <sheetName val="8,3,19 Cinta Band It"/>
      <sheetName val="8,3,25 TUB GALV 1 1-2"/>
      <sheetName val="8,3,30 tubo conduit emt 1 1-2"/>
      <sheetName val="8,3,33 Canalizacio Zona Blanda"/>
      <sheetName val="8,3,34 CANALIZACION ZONA DURA"/>
      <sheetName val="8,3,35 TUB COND PCV 1-2"/>
      <sheetName val="8,3,36 TUB COND PVC 3-4"/>
      <sheetName val="8,3,37 TUB COND 1"/>
      <sheetName val="8,3,38 TUB COND 1 1-4"/>
      <sheetName val="8,3,39 TUB COND PVC 1 1-2"/>
      <sheetName val="8,3,43 Cable Cu aisaldo 8 AWG"/>
      <sheetName val="8,3,44 C aislado 10AWG"/>
      <sheetName val="8,3,53 Cable Cu desnudo 8 AWG"/>
      <sheetName val="8,3,54 C desn 10AGW"/>
      <sheetName val="8,3,59 cable cu aislado 2"/>
      <sheetName val="8,3,60 cable cu aislado 6"/>
      <sheetName val="8,4,1 Tablero 18 Circuitos"/>
      <sheetName val="8,4,5 CAJA MEDIDOR"/>
      <sheetName val="8,4,9 Interrup 1 15 60"/>
      <sheetName val="8,4,10 CAJ  2 CIRCUITOS"/>
      <sheetName val="8,4,12 CAJ 6 CIRCUITOS"/>
      <sheetName val="8,4,15"/>
      <sheetName val="8,4,16 INT 3X80"/>
      <sheetName val="8,4,17 Interr trip 3x100"/>
      <sheetName val="8,4,18 interrup atorn 3x30"/>
      <sheetName val="8,4,19 Interruptor atorn 3x50"/>
      <sheetName val="8,4,20 TABRERO TRIFASICO 12 CTO"/>
      <sheetName val="8,8,2 Puesta tierra"/>
      <sheetName val="8,11,1"/>
      <sheetName val="8,11,4"/>
      <sheetName val="8,17,3"/>
      <sheetName val="8,17,7 "/>
      <sheetName val="17 carp madera"/>
      <sheetName val="18 ENCHAPES"/>
      <sheetName val="20.1 ap sanitarios"/>
      <sheetName val="20.3 varios"/>
      <sheetName val="21 cielo raso"/>
      <sheetName val="21.2 divisiones"/>
      <sheetName val="22.2 esmalte"/>
      <sheetName val="22.3 sobre madera"/>
      <sheetName val="23,1 CERRADURA"/>
      <sheetName val="23,2 HERRAJE"/>
      <sheetName val="23.3 Espejo"/>
      <sheetName val="24.1 cerramiento"/>
      <sheetName val="24.2 Arborización"/>
      <sheetName val="25 señalizacion"/>
      <sheetName val="27 Aseo"/>
      <sheetName val="27.2 retiro esc"/>
      <sheetName val="CUMPLIMIENTO %  (2)"/>
      <sheetName val="ESTADO RED"/>
      <sheetName val="SEMAFORO 45A-04"/>
      <sheetName val="SEMAFORO 55CN-01"/>
      <sheetName val="SEMAFORO 55CN-03"/>
      <sheetName val="SEMAFORO 56-07"/>
      <sheetName val="TORTA EST. VIAS "/>
      <sheetName val="EST. VIAS"/>
      <sheetName val="MAPA EST RED"/>
      <sheetName val="SITIOS CRITICOS"/>
      <sheetName val="CANT OBRA C-G"/>
      <sheetName val="CANT OBRA B-T"/>
      <sheetName val="CANT OBRA S-B"/>
      <sheetName val="ACCIDENTALIDAD NOV"/>
      <sheetName val="ACCIDENT."/>
      <sheetName val="ZONAS RETIRO"/>
      <sheetName val="CALIDAD"/>
      <sheetName val="Modelo"/>
      <sheetName val="RESUMEN "/>
      <sheetName val="Preacta N°5"/>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NALISIS BASICO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org. Formato No.3"/>
      <sheetName val="p.admtivo Formato No. 3A"/>
      <sheetName val="p.tecnico-3B"/>
      <sheetName val="subcottos 7"/>
      <sheetName val="equipos-4"/>
      <sheetName val="Formato 9 Ob Civ Exist LIQ+GNV"/>
      <sheetName val="Formato 10 Ob Civ Nueva LIQ+GNV"/>
      <sheetName val="flujo "/>
      <sheetName val="listado mat"/>
      <sheetName val="programacion EXIST"/>
      <sheetName val="programacion NUEVA"/>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ESTOPEROLES"/>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recios"/>
      <sheetName val="LISTA"/>
      <sheetName val="Programacion"/>
      <sheetName val="PUC"/>
      <sheetName val="PAGOS"/>
      <sheetName val="Flujo Caja"/>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Users\JoseGabriel\Downloads\Ví"/>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CONCRET"/>
      <sheetName val="MANO OBRA"/>
      <sheetName val="PROG TRAB (2)"/>
      <sheetName val="Compensada"/>
      <sheetName val="3.2"/>
      <sheetName val="3.3"/>
      <sheetName val="3.4"/>
      <sheetName val="3.5"/>
      <sheetName val="3.6"/>
      <sheetName val="3.7"/>
      <sheetName val="7.8"/>
      <sheetName val="7.9"/>
      <sheetName val="7.10"/>
      <sheetName val="7.11"/>
      <sheetName val="Presup"/>
      <sheetName val="Prog"/>
      <sheetName val="F Fdos"/>
      <sheetName val="Presup(2)"/>
      <sheetName val="Presupuesto GABO"/>
      <sheetName val="4.3"/>
      <sheetName val="9.4"/>
      <sheetName val="10.1"/>
      <sheetName val="11.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184,"/>
      <sheetName val="183,"/>
      <sheetName val="181,"/>
      <sheetName val="166,"/>
      <sheetName val="164,"/>
      <sheetName val="163,"/>
      <sheetName val="105 (2)"/>
      <sheetName val="32 (2)"/>
      <sheetName val="14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Hoja15"/>
      <sheetName val="Pres gral (2)"/>
      <sheetName val="36 (2)"/>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47,,3"/>
      <sheetName val="TRANSPORTE"/>
      <sheetName val="ESPECIALES"/>
      <sheetName val="PRESUPUESTO LICITACIÓN SRN 001"/>
      <sheetName val="SRN_005"/>
      <sheetName val="685"/>
      <sheetName val="List Equ (2)"/>
      <sheetName val="Base_Datos1"/>
      <sheetName val="Base_Datos"/>
      <sheetName val="Base_Datos2"/>
      <sheetName val="PRESE"/>
      <sheetName val="CORPOR"/>
      <sheetName val="ANTECED"/>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ELECTRICO"/>
      <sheetName val="Vuelta"/>
      <sheetName val="Presupuesto_Via_distribuidora"/>
      <sheetName val="Presupuesto V2 "/>
      <sheetName val="Hoja6"/>
      <sheetName val="Hoja7"/>
      <sheetName val="Hoja9"/>
      <sheetName val="Hoja10"/>
      <sheetName val="Hoja11"/>
      <sheetName val="Hoja12"/>
      <sheetName val="Hoja13"/>
      <sheetName val="Hoja14"/>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PRESTA"/>
      <sheetName val="BASE CTO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ACUMULADO"/>
      <sheetName val="INFLA Y DEPR 2004"/>
      <sheetName val="BORRADOR"/>
      <sheetName val="ACT AXAPTA"/>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PTO (VIEJO)"/>
      <sheetName val="CO"/>
      <sheetName val="PPTO"/>
      <sheetName val="LISTA APU"/>
      <sheetName val="MANUAL"/>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MDEO"/>
      <sheetName val="C-M-H"/>
      <sheetName val="Formulario N°1"/>
      <sheetName val="Formulario 1"/>
      <sheetName val="Anexo N°1-F6"/>
      <sheetName val="Anexo N°2"/>
      <sheetName val="Anexo N°4-F8"/>
      <sheetName val="Anexo N°3-F7"/>
      <sheetName val="Anexo N°5-F9"/>
      <sheetName val="Anexo N°6-F10"/>
      <sheetName val="Base_de_Diseño"/>
      <sheetName val="Ppto_total"/>
      <sheetName val="Resumen_tubería"/>
      <sheetName val="Tabla_4_1_Distrito_Nº1"/>
      <sheetName val="Tabla_4_2_Distrito_Nº2"/>
      <sheetName val="Tabal_4_3_Resumén_distritos"/>
      <sheetName val="Tabla_4_4_Sistemas"/>
      <sheetName val="Ppto_alcantarillado"/>
      <sheetName val="TARIF2002"/>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SEMAFORO 55-01"/>
      <sheetName val="CANT OBRA B-C"/>
      <sheetName val="CANT OBRA Z-U"/>
      <sheetName val="ACCIDENTALIDAD junio"/>
      <sheetName val="ACCIDENTALIDAD julio"/>
      <sheetName val="ACCIDENTALIDAD agosto"/>
      <sheetName val="RESUM.ACCID"/>
      <sheetName val="RESUM.ACCID (2)"/>
      <sheetName val="FACTORES"/>
      <sheetName val="AC2-AG96"/>
      <sheetName val="G.G"/>
      <sheetName val="TIEMPO-TRAB"/>
      <sheetName val="COLILLAS"/>
      <sheetName val="CONSO-PERSONA"/>
      <sheetName val="Grupo 3 "/>
      <sheetName val="Grupo 2."/>
      <sheetName val="Informe semanal 22"/>
      <sheetName val="Lista chequeo"/>
      <sheetName val="Acta de Comité de Obra"/>
      <sheetName val="Acta de Comité de Obra 12"/>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aCCIDENTES DE 19"/>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EQALT"/>
      <sheetName val="anexo2"/>
      <sheetName val="CDItem"/>
      <sheetName val="ARMENIA-CLUB DE TIRO"/>
      <sheetName val="\Users\aljipego\Downloads\Víncu"/>
      <sheetName val="Ref"/>
      <sheetName val="Pendientes"/>
      <sheetName val="Modificaciones"/>
      <sheetName val="Azud"/>
      <sheetName val="Captación"/>
      <sheetName val="Captación Memoria"/>
      <sheetName val="Conducción Capt-Des"/>
      <sheetName val="BoxCulvert"/>
      <sheetName val="BoxCulvert Memoria"/>
      <sheetName val="ListadoMaestro"/>
      <sheetName val="aux"/>
      <sheetName val="ACAB. PISOS"/>
      <sheetName val="CIELOS"/>
      <sheetName val="ACAB. MUROS"/>
      <sheetName val="APARATOS"/>
      <sheetName val="PUERTAS Y VENTANA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FORMATO ACOM ALDO. FRENTE"/>
      <sheetName val="OFERTA ECON"/>
      <sheetName val="P-GENERAL (2)"/>
      <sheetName val="P-GENERAL"/>
      <sheetName val="7AGOSTO"/>
      <sheetName val="GENEY-OASIS"/>
      <sheetName val="9DEMARZO"/>
      <sheetName val="2.8"/>
      <sheetName val="2.9"/>
      <sheetName val="2.10"/>
      <sheetName val="2.11"/>
      <sheetName val="2.12"/>
      <sheetName val="2.13"/>
      <sheetName val="2.14"/>
      <sheetName val="Acero-B"/>
      <sheetName val="Acero-Ref"/>
      <sheetName val="Mr-40"/>
      <sheetName val="Con3000"/>
      <sheetName val="Con2000"/>
      <sheetName val="Mor1.4"/>
      <sheetName val="ID"/>
      <sheetName val="LANZ 1"/>
      <sheetName val="Design (3)"/>
      <sheetName val="Design"/>
      <sheetName val="DESPIECE REDES"/>
      <sheetName val="4.1 EBAC"/>
      <sheetName val="4.2 IMPULSION"/>
      <sheetName val="4.3 CONDUCCION"/>
      <sheetName val="4.4 TANQUES"/>
      <sheetName val="4.6 REDES"/>
      <sheetName val="4.7 RESUMEN"/>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uipos1"/>
      <sheetName val="PRESOC"/>
      <sheetName val="Módulo2"/>
      <sheetName val="Módulo3"/>
      <sheetName val="datosluminariasRoyAlPHa"/>
      <sheetName val="MO"/>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presupuesto obra (2)"/>
      <sheetName val="ETIQUETAS"/>
      <sheetName val="PRESUPUESTO GRADAS SOTFBALL"/>
      <sheetName val="F.PRESTAC"/>
      <sheetName val="UTILI"/>
      <sheetName val="IMPR"/>
      <sheetName val="ADM"/>
      <sheetName val="PGIO FINAL"/>
      <sheetName val="PAPSO"/>
      <sheetName val="INTERV"/>
      <sheetName val="F.M"/>
      <sheetName val="PLAN FINANCIERO GRADAS"/>
      <sheetName val="PRESUPUESTO OFICIAL"/>
      <sheetName val="LISTA MATERIALES"/>
      <sheetName val=" EQUIPO MATERIALES"/>
      <sheetName val="INF"/>
      <sheetName val="CUADRO AREAS ARQ."/>
      <sheetName val="ACERO PARA JARDINERAS"/>
      <sheetName val="AIU UNIFICADO"/>
      <sheetName val="SUELDOS"/>
      <sheetName val="Form8_bombas"/>
      <sheetName val="Form8_h2"/>
      <sheetName val="Form8_lubricacion"/>
      <sheetName val="Form8_regeneracion"/>
      <sheetName val="tub"/>
      <sheetName val="val"/>
      <sheetName val="tub_lub"/>
      <sheetName val="pintura"/>
      <sheetName val="partidas_cant_tub_final_04"/>
      <sheetName val="Ppto EL COPEY"/>
      <sheetName val="bocatoma"/>
      <sheetName val="ANALISIS DE PRECIOS BASICOS"/>
      <sheetName val="PRESUPUESTO GENERAL"/>
      <sheetName val="P. MATERIAL A.C.T CER"/>
      <sheetName val="ANALISIS DE PRECIOS UNITARIOS"/>
      <sheetName val="P. TOTALES"/>
      <sheetName val="PACC Contratacion"/>
      <sheetName val="Contratacion PME v021"/>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CUADRO PRODUCTOS "/>
      <sheetName val="OBRA TOT (2)"/>
      <sheetName val="INTERV."/>
      <sheetName val="Cronograma2020"/>
      <sheetName val="PO Y CRONOGRAMA EJE CAFETERO RE"/>
      <sheetName val="VR-PROP MOD 1"/>
      <sheetName val="FORMULA"/>
      <sheetName val="PRECIO"/>
      <sheetName val="I M"/>
      <sheetName val="SOÑANDO"/>
      <sheetName val="EV 424 CON 5 (2)"/>
      <sheetName val="Precios no oficial"/>
      <sheetName val="INFORME BT"/>
      <sheetName val="INFORME TLP"/>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APU Filtro de 6"/>
      <sheetName val="APU 20 mills"/>
      <sheetName val="APUdesmontec.a.p."/>
      <sheetName val="APU desmonte Nesl"/>
      <sheetName val="APU desmonte de trinchos"/>
      <sheetName val="APU corta corrientes"/>
      <sheetName val="APUestructuraen made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RENDIMIENTOS"/>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LN5-CHC.4-7-SS7"/>
      <sheetName val="Lista de actividades Zona 1 "/>
      <sheetName val="Cuadro Comparativo "/>
      <sheetName val="NP027"/>
      <sheetName val="JUSTIF"/>
      <sheetName val="No Previstos"/>
      <sheetName val="Justificacion"/>
      <sheetName val="Memoria"/>
      <sheetName val="Cotizacion NP"/>
      <sheetName val="INS desactualizados"/>
      <sheetName val="ETAPA 50 SMMLV"/>
      <sheetName val="FormCan"/>
      <sheetName val="PrecRec"/>
      <sheetName val="SUB APU"/>
      <sheetName val="SUB_APU"/>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Pulldown Menus"/>
      <sheetName val="LookUp tables"/>
      <sheetName val="Graphs"/>
      <sheetName val="CAPIT &amp; CIUDS"/>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2,01"/>
      <sheetName val="2,02"/>
      <sheetName val="2,03"/>
      <sheetName val="4,01"/>
      <sheetName val="4,02"/>
      <sheetName val="4,03"/>
      <sheetName val="4,04"/>
      <sheetName val="4,05"/>
      <sheetName val="4,06"/>
      <sheetName val="4,07"/>
      <sheetName val="4,08"/>
      <sheetName val="4,09"/>
      <sheetName val="4,10"/>
      <sheetName val="4,11"/>
      <sheetName val="5,01"/>
      <sheetName val="6,01"/>
      <sheetName val="6,02"/>
      <sheetName val="Unitarios"/>
      <sheetName val="MATERIAL"/>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ACTA PARCIAL No 3"/>
      <sheetName val="Memorias de calculo (2)"/>
      <sheetName val="CONS"/>
      <sheetName val="ANALISIS-AIU"/>
      <sheetName val="Constantes Generales"/>
      <sheetName val="Prestaciones Sociales"/>
      <sheetName val="C-7A"/>
      <sheetName val="C-7B"/>
      <sheetName val="C-7C"/>
      <sheetName val="C-11 (1)"/>
      <sheetName val="C-11 (2)"/>
      <sheetName val="CCC"/>
      <sheetName val="T-6"/>
      <sheetName val="T-10"/>
      <sheetName val="T-7"/>
      <sheetName val="1 (3)"/>
      <sheetName val="2 (3)"/>
      <sheetName val="3 (3)"/>
      <sheetName val="4 (3)"/>
      <sheetName val="5 (3)"/>
      <sheetName val="6 (3)"/>
      <sheetName val="8 (3)"/>
      <sheetName val="9 (3)"/>
      <sheetName val="11 (3)"/>
      <sheetName val="12 (3)"/>
      <sheetName val="13 (3)"/>
      <sheetName val="Form5 _Pág_ 2"/>
      <sheetName val="ACTA 02 DEFINITIVA.xlsx"/>
      <sheetName val="ACTA 02 DEFINITIVA"/>
      <sheetName val=" ACTA DE PAgo 02"/>
      <sheetName val="ACTA%2002%20DEFINITIVA.xlsx"/>
      <sheetName val="OBRA"/>
      <sheetName val="factor (2)"/>
      <sheetName val="CUMPLIMIENTO"/>
      <sheetName val="EST.RED"/>
      <sheetName val="SEMAFORO"/>
      <sheetName val="Comp. TORTAS "/>
      <sheetName val="CRITE. TECN."/>
      <sheetName val="CANTID.Y COSTOS NEC."/>
      <sheetName val="EMERG."/>
      <sheetName val="PRIOR-PTES"/>
      <sheetName val="Mapa- Acci."/>
      <sheetName val="COMENTAR.GLES"/>
      <sheetName val="RES.FOTO."/>
      <sheetName val="VentaMes"/>
      <sheetName val="Tecnicos"/>
      <sheetName val="FORMATO1H1"/>
      <sheetName val="FORMATO1H2"/>
      <sheetName val="FORMATO1H3"/>
      <sheetName val="FORMATO1H4"/>
      <sheetName val="FORMATO1H5"/>
      <sheetName val="Form7"/>
      <sheetName val="forma7"/>
      <sheetName val="Form9"/>
      <sheetName val="glvc"/>
      <sheetName val="cyrb"/>
      <sheetName val="gapr"/>
      <sheetName val="ESCARIFICACION"/>
      <sheetName val="Acta Mayores y Menores Real"/>
      <sheetName val="Acta May y Men Con NP's"/>
      <sheetName val="1.2.1.1."/>
      <sheetName val="Semanal"/>
      <sheetName val="ManualUsuario"/>
      <sheetName val="Parametros"/>
      <sheetName val="Capitulos"/>
      <sheetName val="VlrTotInsumos"/>
      <sheetName val="AUnit"/>
      <sheetName val="PresupOrdenado"/>
      <sheetName val="TotCapitulos"/>
      <sheetName val="Importaciones"/>
      <sheetName val="C8 int"/>
      <sheetName val="C9 int"/>
      <sheetName val="c10"/>
      <sheetName val="c11 int"/>
      <sheetName val="RESUMEN AIU"/>
      <sheetName val="DISPONIBILIDAD"/>
      <sheetName val="CONVENIENCIA Y OPORTUNIDAD"/>
      <sheetName val="PRESUPUESTO CONSTRUPLAN"/>
      <sheetName val="FORMATO SOLICITUD SICE"/>
      <sheetName val="Multiplicador"/>
      <sheetName val="CANT. TOTAL"/>
      <sheetName val="inpermeabOTRO"/>
      <sheetName val="CRONOGRAMA 5M"/>
      <sheetName val="CRONOGRAMA 4M "/>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RES"/>
      <sheetName val="KM"/>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Red Hidraulica"/>
      <sheetName val="Cant unida medida Cerram"/>
      <sheetName val="Relleno Cerram"/>
      <sheetName val="Cerram SUR"/>
      <sheetName val="Cerran Este"/>
      <sheetName val="Cerram Oeste"/>
      <sheetName val="SUBESTACION"/>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Colegio"/>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 2500"/>
      <sheetName val="CONCRETO 2000"/>
      <sheetName val="CONCRETO_1500"/>
      <sheetName val="MORTERO 1-4"/>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5094-2003"/>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UNITARIOS GENERALES"/>
      <sheetName val="PE_02"/>
      <sheetName val="Estruc_ Tarif"/>
      <sheetName val="RECIBO FINAL"/>
      <sheetName val="Desmonte y Limpieza"/>
      <sheetName val="7.12"/>
      <sheetName val="UNITARIOS GENERALES.xls"/>
      <sheetName val="letra"/>
      <sheetName val="5. MODIFICATORIA"/>
      <sheetName val="CRA.MODI"/>
      <sheetName val="\Documents and Settings\Adminis"/>
      <sheetName val="\Users\Juan\Downloads\Users\USU"/>
      <sheetName val="\Users\user\Library\Mail Downlo"/>
      <sheetName val="\Cofinanciacion\FICHAS Y FORMAT"/>
      <sheetName val="\A\Cofinanciacion\FICHAS Y FORM"/>
      <sheetName val="LSAL"/>
      <sheetName val="NOMINA"/>
      <sheetName val="PRESUP. RESUMEN"/>
      <sheetName val="UNITARIOS_GENERALES"/>
      <sheetName val="5__MODIFICATORIA"/>
      <sheetName val="UNITARIOS%20GENERALES.xls"/>
      <sheetName val="ACTA 1 INICIO"/>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RESUPUESTO ESTADIO 1"/>
      <sheetName val="\\Master\luis carlos\Documents "/>
      <sheetName val="Precios 08-arquit en proceso"/>
      <sheetName val="unit2008-ARQUIT EN PROCESO"/>
      <sheetName val="Precios 08-vias"/>
      <sheetName val="unit2008-VIAS"/>
      <sheetName val="Costo Real 2008"/>
      <sheetName val="ACEROS 60000 PSI"/>
      <sheetName val="RENDI"/>
      <sheetName val="PRESUPUESTO IE"/>
      <sheetName val="APUS  IE"/>
      <sheetName val=" Summary Page"/>
      <sheetName val="Log"/>
      <sheetName val="Drivers"/>
      <sheetName val="Inputs_28kt"/>
      <sheetName val="Inputs_28upID"/>
      <sheetName val="Inputs_32t"/>
      <sheetName val="Inputs_37kt"/>
      <sheetName val="Inputs-SUMMARY"/>
      <sheetName val="Toggles"/>
      <sheetName val="Workings"/>
      <sheetName val="DBOutput"/>
      <sheetName val="Core"/>
      <sheetName val="Core_real"/>
      <sheetName val="Tax"/>
      <sheetName val="Royalties"/>
      <sheetName val="Financing"/>
      <sheetName val="DIRECCIONES"/>
      <sheetName val="PTO VILLA MADY 2"/>
      <sheetName val="CAN. SAN LUIS "/>
      <sheetName val="23ok"/>
      <sheetName val="2,05.ok "/>
      <sheetName val="2,06.ok "/>
      <sheetName val="1ok"/>
      <sheetName val="2ok"/>
      <sheetName val="3ok"/>
      <sheetName val="4ok"/>
      <sheetName val="5ok"/>
      <sheetName val="6ok"/>
      <sheetName val="7ok"/>
      <sheetName val="8ok"/>
      <sheetName val="9 ok"/>
      <sheetName val="10ok"/>
      <sheetName val="11OK"/>
      <sheetName val="12OK"/>
      <sheetName val="OK13"/>
      <sheetName val="14OK"/>
      <sheetName val="15OK"/>
      <sheetName val="16OK"/>
      <sheetName val="17OK"/>
      <sheetName val="18ok"/>
      <sheetName val="20ok"/>
      <sheetName val="21ok"/>
      <sheetName val="22ok"/>
      <sheetName val="24ok"/>
      <sheetName val="25ok"/>
      <sheetName val="26ok"/>
      <sheetName val="27ok"/>
      <sheetName val="1,01ok"/>
      <sheetName val="2,01ok"/>
      <sheetName val="2,02ok"/>
      <sheetName val="2,03ok"/>
      <sheetName val="2,04..ok"/>
      <sheetName val="2,04.ok"/>
      <sheetName val="2,07.ok"/>
      <sheetName val="2,08ok"/>
      <sheetName val="2,09ok"/>
      <sheetName val="3,01ok"/>
      <sheetName val="3,02ok"/>
      <sheetName val="3,03 ok"/>
      <sheetName val="3,03 ok (2)"/>
      <sheetName val="4,01ok"/>
      <sheetName val="4,02ok (2)"/>
      <sheetName val="4,03ok"/>
      <sheetName val="5,02"/>
      <sheetName val="5,03"/>
      <sheetName val="okC.CON 5,04"/>
      <sheetName val="C.CON 5.05ok"/>
      <sheetName val="C.CON 5,05ok"/>
      <sheetName val="I.TUB.A 6,01ok"/>
      <sheetName val="I.TUB.A 6,02ok"/>
      <sheetName val="P.AC. 1,01ok"/>
      <sheetName val="E.AC. 2,02ok"/>
      <sheetName val="E.AC. 2,03ok"/>
      <sheetName val="E.AC. 2,04ok"/>
      <sheetName val="R.AC 3,01ok"/>
      <sheetName val="R.AC 3,02ok"/>
      <sheetName val="R.AC 3,03ok"/>
      <sheetName val="R.AC 5.01OK"/>
      <sheetName val="R.AC 5.02OK (2)"/>
      <sheetName val="E.AC. 2,01ok"/>
      <sheetName val="I.T.A 6,01ok"/>
      <sheetName val="I.T.A 6,02ok"/>
      <sheetName val="I.T.A 6,03ok"/>
      <sheetName val="I.T.A 6,04OK"/>
      <sheetName val="TF DO 2004"/>
      <sheetName val="TF MT2006"/>
      <sheetName val="C OF"/>
      <sheetName val="C CAMP"/>
      <sheetName val="UT"/>
      <sheetName val="U042"/>
      <sheetName val="U041"/>
      <sheetName val="U040"/>
      <sheetName val="U039"/>
      <sheetName val="U038"/>
      <sheetName val="U037"/>
      <sheetName val="U036"/>
      <sheetName val="U035"/>
      <sheetName val="U034"/>
      <sheetName val="U033"/>
      <sheetName val="U032"/>
      <sheetName val="U031"/>
      <sheetName val="U030"/>
      <sheetName val="U029"/>
      <sheetName val="U028"/>
      <sheetName val="U027"/>
      <sheetName val="U026"/>
      <sheetName val="U025"/>
      <sheetName val="U024"/>
      <sheetName val="U023"/>
      <sheetName val="U022"/>
      <sheetName val="U021"/>
      <sheetName val="U020"/>
      <sheetName val="U019"/>
      <sheetName val="U018"/>
      <sheetName val="U017"/>
      <sheetName val="U016"/>
      <sheetName val="U015"/>
      <sheetName val="U014"/>
      <sheetName val="U013"/>
      <sheetName val="U012"/>
      <sheetName val="U011"/>
      <sheetName val="U010"/>
      <sheetName val="U009"/>
      <sheetName val="U008"/>
      <sheetName val="U007"/>
      <sheetName val="U006"/>
      <sheetName val="U005"/>
      <sheetName val="U004"/>
      <sheetName val="U003"/>
      <sheetName val="U002"/>
      <sheetName val="U001"/>
      <sheetName val="INSUMOS (2)"/>
      <sheetName val="ITEM"/>
      <sheetName val="PROPUESTA PRESENTADA"/>
      <sheetName val="comparprecunit"/>
      <sheetName val="reversión"/>
      <sheetName val="(1)"/>
      <sheetName val="(2)"/>
      <sheetName val="(3)"/>
      <sheetName val="PROPUESTA"/>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4.1.3"/>
      <sheetName val="4.1.4"/>
      <sheetName val="4.1.5"/>
      <sheetName val="4.1.6"/>
      <sheetName val="4.1.7"/>
      <sheetName val="5.1.8"/>
      <sheetName val="5.1.9"/>
      <sheetName val="5.1.10"/>
      <sheetName val="5.1.11"/>
      <sheetName val="6.1.1"/>
      <sheetName val="6.1.2"/>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PMA"/>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CANT.5921"/>
      <sheetName val="ACTA COMPARATIVA"/>
      <sheetName val="RESUMEN OBRAS "/>
      <sheetName val="DOMICILIARIAS"/>
      <sheetName val="APU ACUEDUCTO (2)"/>
      <sheetName val="APU ACUEDUCTO"/>
      <sheetName val="APU ALCANTARILLADO"/>
      <sheetName val="Capacidad M3"/>
      <sheetName val="SOL"/>
      <sheetName val="Soporte Cantidades"/>
      <sheetName val="COMPONENTE II"/>
      <sheetName val="CONSOLIDADO."/>
      <sheetName val="PtoOficial"/>
      <sheetName val="APU II"/>
      <sheetName val="Hora efectiva (base calendario)"/>
      <sheetName val="Trans"/>
      <sheetName val="Mort 1-4"/>
      <sheetName val="Mort 1-4 Imper"/>
      <sheetName val="Mort 1-7"/>
      <sheetName val="Concr 2,000"/>
      <sheetName val="Concr 2,500"/>
      <sheetName val="Concr 3000"/>
      <sheetName val=" Acero 60000 Refuerzo "/>
      <sheetName val="Hoja Base"/>
      <sheetName val="1,1,1 Campamt"/>
      <sheetName val="1,1  Campameto"/>
      <sheetName val="1,2 Limpieza"/>
      <sheetName val="1,1,4 Localiz Equipo"/>
      <sheetName val="1,3 Cerramiento Lona"/>
      <sheetName val="1,4 Locali Manual"/>
      <sheetName val="1,3,1 Dm const"/>
      <sheetName val="1,3,2 Dm Cubiert"/>
      <sheetName val="1,3,3 Dm Muro"/>
      <sheetName val="1,3,4 Dm cimiento"/>
      <sheetName val="1,3,5 Dm Vig-colum"/>
      <sheetName val="1,3,6 Dm Placa Maciza"/>
      <sheetName val="1,4,2 Traslado postes"/>
      <sheetName val="1,4,4 Arb 10"/>
      <sheetName val="1,4,5 Arb 15"/>
      <sheetName val="1,4,6 Arb 20"/>
      <sheetName val="1,4,7 Arb +20"/>
      <sheetName val="1,4,8 Traslado Arb"/>
      <sheetName val="2,1,1 Exc Mec"/>
      <sheetName val="1,3,7 Dm Manual"/>
      <sheetName val="1,3,8 DEMOLICION PL CON CORT"/>
      <sheetName val="1,3,9 desmonte estructuras"/>
      <sheetName val="1,3,10 DESMONTE CUBIERTAS"/>
      <sheetName val="2,1,1 EXC.MEC."/>
      <sheetName val="2,1,3 Exc M Sub base"/>
      <sheetName val="2,1,5 Relleno M Común"/>
      <sheetName val="2,1,6  Rellenos M Selec"/>
      <sheetName val="2,1,2 Exc. mat. com R"/>
      <sheetName val="2,1,3 Relleno Recebo"/>
      <sheetName val="2,2,1 Concr pobre"/>
      <sheetName val="2,2,2 ZAPATA CONCRETO 3000 PSI"/>
      <sheetName val="2,2,3 PEDESTAL "/>
      <sheetName val="2,2,4 Concr Zapatas"/>
      <sheetName val="2,2,4 Vigas de cimentación"/>
      <sheetName val="2,2,5 Placas cont= 0,1"/>
      <sheetName val="2,2,11 Placas cont= 0,15"/>
      <sheetName val="2,3,1 Acero 60000 Refuerzo"/>
      <sheetName val="3,4,1 Caja inspección 0,60 "/>
      <sheetName val="3,4,9 Caja inspección 0,80"/>
      <sheetName val="3,4,10 Caja inspección 1,00"/>
      <sheetName val="3,4,11 Caja inspección 0,70"/>
      <sheetName val="3,5,1 Exc Man "/>
      <sheetName val="3,5,4 Relleno M Común "/>
      <sheetName val="4,1,1 Columnas"/>
      <sheetName val="MAN HALL"/>
      <sheetName val="TUBERIA 12"/>
      <sheetName val="COLUMNAS EN CONCRETO 3000 PSI"/>
      <sheetName val="MUROS EN CONCRETO 3000 PSI"/>
      <sheetName val="LOSA ALIGERADA"/>
      <sheetName val="LOSA MACIZA "/>
      <sheetName val="ESCALERAS EN CONCRETO"/>
      <sheetName val="ACERO TENSIONAMIENTO"/>
      <sheetName val="ICOPOR (ALIGERANTE PARA PLACA)"/>
      <sheetName val="5,1,7 Bloq Conc Estruc 019"/>
      <sheetName val="MURO 015"/>
      <sheetName val="muro 009"/>
      <sheetName val="MURO EN DRYWALL"/>
      <sheetName val="6,2,2 Mesones lavamanos"/>
      <sheetName val="acometida 2 1-2 &quot;"/>
      <sheetName val="7,1,6,10 Acometida 1 1-2&quot;"/>
      <sheetName val="TUB. Y ACC. BAJANTE 3-4&quot; baj."/>
      <sheetName val="7,1,6,11 Registro 1 12 "/>
      <sheetName val="REGISTRO PD R-W-O -K 3-4"/>
      <sheetName val="TANQUE 2000 LTS"/>
      <sheetName val="MOTOBOMBA 2HP"/>
      <sheetName val="PUNTO 1-2 &quot; POTABLE"/>
      <sheetName val="P. SANIT 2&quot;"/>
      <sheetName val="P.SANIT. 4&quot;"/>
      <sheetName val="TUBERIA PVCS 4&quot;"/>
      <sheetName val="TUBERIA PVCS 2&quot;"/>
      <sheetName val="TUBERIA PVCS 6&quot; "/>
      <sheetName val="TUBERIA PVCS4&quot; LLUVIAS"/>
      <sheetName val="TUBERIA DE GAS 3-4"/>
      <sheetName val="ACOMETIDA DE GAS "/>
      <sheetName val="PUNTO DE GAS "/>
      <sheetName val="9,1,1 Pañete impermeabilizado"/>
      <sheetName val="9,1,2 Pañete interiores"/>
      <sheetName val="PAÑETES EXTERIORES"/>
      <sheetName val="9,2,1 Pañete bajo placa"/>
      <sheetName val="PLANTILLA 2500"/>
      <sheetName val="PORCELANATO"/>
      <sheetName val="ZOCALO"/>
      <sheetName val="CERAMICA DE GRES"/>
      <sheetName val="GRADAS GRAV. LAV"/>
      <sheetName val="IMP. MANTO EDIL"/>
      <sheetName val="VENTANA METALICA"/>
      <sheetName val="PERSIANA METALICA"/>
      <sheetName val="PUERTAS  ACC. VIDRIO TEMP. ALUM"/>
      <sheetName val="12,2,1,2 Puerta Sencilla"/>
      <sheetName val="12,2,1,5 Puertas Emtamborada"/>
      <sheetName val="PUERTA MET. SERV."/>
      <sheetName val="12.2.2.5 Pasamanos 3"/>
      <sheetName val="12,2,3,1 Rejas en varilla cuadr"/>
      <sheetName val="PTAS REJAS VENT, VARILLA CUAD."/>
      <sheetName val="12,2,3,4 Reja Ventilación"/>
      <sheetName val="14,1,1 Ceramica 20 x 20"/>
      <sheetName val="16,1,3 Sanitarios tanque"/>
      <sheetName val="16,1,4 Orinal "/>
      <sheetName val="LAVAPLATO"/>
      <sheetName val="PAPELERA!!!!"/>
      <sheetName val="16,2,7 Barras disc"/>
      <sheetName val="CIELO RASO EN DRYWALL"/>
      <sheetName val="17,2,4 Divisiones baños "/>
      <sheetName val="PINTURA PLASTICA EXTERIORES"/>
      <sheetName val="ESMALTE EPOXICO "/>
      <sheetName val="VINILO MUROS + ESTUCO"/>
      <sheetName val="18,1,5 Vinilo Cielos "/>
      <sheetName val="ESPEJO BISL. 4MM"/>
      <sheetName val="21,1,3 Aseo"/>
      <sheetName val="INTERRUPTOR SENCILLO"/>
      <sheetName val="INTERRUTOR DOBLE"/>
      <sheetName val="interruptor triple"/>
      <sheetName val="TOMACORRINTE DOBLE GFCI"/>
      <sheetName val="8,4,2 Tablero 12 Circuitos"/>
      <sheetName val="8,4,3 Tablero 18 circuitos"/>
      <sheetName val="8,4,14 Tablero 24 circuitos"/>
      <sheetName val="4,3,12 Losa Aliger. 0.5 mts"/>
      <sheetName val="4,2,4 Vigas aéreas EN ARCO"/>
      <sheetName val="4,3,2 Caseton"/>
      <sheetName val="4,3,6 Placa maciza 0,20"/>
      <sheetName val="4,3,3 Metal deck 0,10 m"/>
      <sheetName val="4,3,7 Placa maciza 0,10"/>
      <sheetName val="4,3,8 Placa maciza 0,15"/>
      <sheetName val="4,4,1 Escalera"/>
      <sheetName val="4,3,10 losa alig 0.35"/>
      <sheetName val="4,3,11 losa alig 0.45"/>
      <sheetName val="4,3,13 Losa Aliger. 0,25mtrs"/>
      <sheetName val="4,4,5 Escel metaldeck"/>
      <sheetName val="4,6,2,4 Perfil Anterior PHR"/>
      <sheetName val="5,1,6 Bloq Conc Estruc 014"/>
      <sheetName val="5,1,8 BLOQUE CONCRETO 0,09"/>
      <sheetName val="4,6,2,11Perfil 120x60"/>
      <sheetName val="5,2,7 Bloq arcilla No5"/>
      <sheetName val="5,2,8 Bloq arcilla No4"/>
      <sheetName val="6,1,1 Alfajias"/>
      <sheetName val="6,1,2 Dinteles"/>
      <sheetName val="6,1,3 CAPITEL Y BASE"/>
      <sheetName val="6,1,4 CORNISA"/>
      <sheetName val="6,1,5 Alfajias LADRILLO"/>
      <sheetName val="6,1,18 Cañuela Per"/>
      <sheetName val="7,1,1,1 Acometida PVC-P"/>
      <sheetName val="7,1,2,3 Flotador 1"/>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2 Acometida 2"/>
      <sheetName val="7,1,6,13 Acometida 3-4"/>
      <sheetName val="7,1,6,15 Registro 3_4 "/>
      <sheetName val="7,1,6,14 Acometida 2½PL "/>
      <sheetName val="7,1,8,7 P Agua Fria Pocetas"/>
      <sheetName val="7,1,9,7 P Sanitario Pocetas"/>
      <sheetName val="7.1.9.11 tapon sanitario"/>
      <sheetName val="7,1,10,3 Sanit 2"/>
      <sheetName val="7,1,10,4 Sanit 6"/>
      <sheetName val="7,1,10,5 Sanit 3"/>
      <sheetName val="7,1,11,1 Acomet lluvia"/>
      <sheetName val="8,1,8 toma GFCI"/>
      <sheetName val="8,3,6 Canal PVC 1&quot; fachada"/>
      <sheetName val="8,3,7 TG 1&quot;"/>
      <sheetName val="8,3,8 Encauchetado 3x12"/>
      <sheetName val="8,3,9 Acometida 3x6"/>
      <sheetName val="8,3,10 Canalización 2X114"/>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6 Soporte cable Antifraude"/>
      <sheetName val="8,3,27 Canal PVC 3 4&quot;"/>
      <sheetName val="8,4,4 Interrruptor Tripo"/>
      <sheetName val="8,4,5 CAJ MEDIDOR"/>
      <sheetName val="8,4,7 Interr 2 15 30"/>
      <sheetName val="8,4,11 CAJ  4 CIRCUITOS"/>
      <sheetName val="8,4,12 Interr 2 70 "/>
      <sheetName val="8,4,13 Tablero 8 Circuitos"/>
      <sheetName val="8,4,15 Medidor Monofásico"/>
      <sheetName val="8,11,3 Camara CS276"/>
      <sheetName val="9,1,3 Pañete Exteriores"/>
      <sheetName val="10,4,2 Escalera en Granito"/>
      <sheetName val="11,2,4,2 Cubierta placa"/>
      <sheetName val="11,3,6 Canal LAMINA GALV"/>
      <sheetName val="12,2,1,1 Marcos puerta"/>
      <sheetName val="12,2,1,3 Puerta S niños"/>
      <sheetName val="12,2,2,3 Baranda Malla"/>
      <sheetName val=" 12,2,2,4 Baranda tubo"/>
      <sheetName val="12,2,4,1 CORTASOL"/>
      <sheetName val="12,2,4,4 Ventana Malla"/>
      <sheetName val="16,1,7 Lavamanos"/>
      <sheetName val="16,2,1 Puerta PVC aulas "/>
      <sheetName val="16,2,2 Puerta PVC Baterias"/>
      <sheetName val="16,2,6 Rejilla"/>
      <sheetName val="17,2,3 Divisiones 0,06"/>
      <sheetName val="18,1,3 Vinilo con estuco"/>
      <sheetName val="20,2,2 Sardinel"/>
      <sheetName val="Pasamanos "/>
      <sheetName val="AIU MOD"/>
      <sheetName val="SUM"/>
      <sheetName val="INST"/>
      <sheetName val="E"/>
      <sheetName val="D"/>
      <sheetName val="LT-ME"/>
      <sheetName val="LT-OC(Huall-Sihu)"/>
      <sheetName val="LT-OC(Sihuas-Tayab)"/>
      <sheetName val="SE-ME Huallanca"/>
      <sheetName val="OC-SE Huallanca"/>
      <sheetName val="SE-ME Tayabamba"/>
      <sheetName val="SE-OC Tayabamba"/>
      <sheetName val="Telecomunicaciones-ME"/>
      <sheetName val="base-datos"/>
      <sheetName val="W-torres"/>
      <sheetName val="LT-OC"/>
      <sheetName val="Santuario-OC"/>
      <sheetName val="Santuario-ME"/>
      <sheetName val="Chilina-OC"/>
      <sheetName val="Chilina-ME"/>
      <sheetName val="F"/>
      <sheetName val="H"/>
      <sheetName val="$ UN. COMERC."/>
      <sheetName val="Montaje Presentacion $Col "/>
      <sheetName val="Montaje Presentacion $Col (3)"/>
      <sheetName val="MO ELECTRI"/>
      <sheetName val="PRESUPUESTO POZOS"/>
      <sheetName val="ANALISIS UNITARIOS "/>
      <sheetName val="ANALISIS U. POZOS"/>
      <sheetName val="MEMORIA DE CANTIDADES"/>
      <sheetName val="MEMORIA DE CANTIDADES POZOS"/>
      <sheetName val="MORTEROS Y CONCRETOS"/>
      <sheetName val="Aobra_1"/>
      <sheetName val="Amodif_1"/>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310_1"/>
      <sheetName val="201P_1"/>
      <sheetName val="210_2_4"/>
      <sheetName val="220_1"/>
      <sheetName val="201_7"/>
      <sheetName val="311P_1"/>
      <sheetName val="600_1"/>
      <sheetName val="610_1"/>
      <sheetName val="630_6"/>
      <sheetName val="630_4"/>
      <sheetName val="640_1"/>
      <sheetName val="900_2"/>
      <sheetName val="V_R__13_AL_26_MAR"/>
      <sheetName val="B_A__13_AL_26_MAR"/>
      <sheetName val="L_M_10_AL_23_DE_ABRIL"/>
      <sheetName val="V_R_10_AL_23_ABRIL"/>
      <sheetName val="J_CRUZ_10AL23_ABRIL"/>
      <sheetName val="J__BUELVAS_1-15_FEB"/>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APU-1PER"/>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1.5 GRÁFICO AVANCE"/>
      <sheetName val="1,,6"/>
      <sheetName val="5,6"/>
      <sheetName val="5,7"/>
      <sheetName val="8.8"/>
      <sheetName val="8.9"/>
      <sheetName val="8.10"/>
      <sheetName val="8.11"/>
      <sheetName val="8.12"/>
      <sheetName val="8.13"/>
      <sheetName val="13,3"/>
      <sheetName val="13,4"/>
      <sheetName val="6,7"/>
      <sheetName val="tomas"/>
      <sheetName val="GAB CONTROL"/>
      <sheetName val="sal lum"/>
      <sheetName val="Lum MH"/>
      <sheetName val="cel me di 2"/>
      <sheetName val="celd prot 2"/>
      <sheetName val="baj zunchada "/>
      <sheetName val="PT"/>
      <sheetName val="MT"/>
      <sheetName val="T2 INVENT MT"/>
      <sheetName val="T3 INVE BT"/>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INTERV AET"/>
      <sheetName val="INTERV DISEÑ"/>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F.P.S."/>
      <sheetName val="COSTO TOTAL"/>
      <sheetName val="4 (2)"/>
      <sheetName val="8 (13)"/>
      <sheetName val="1 (2)"/>
      <sheetName val="16 (2)"/>
      <sheetName val="17 (2)"/>
      <sheetName val="17 (3)"/>
      <sheetName val="17 (4)"/>
      <sheetName val="25 (5)"/>
      <sheetName val="25 (3)"/>
      <sheetName val="25 (4)"/>
      <sheetName val="7 (3)"/>
      <sheetName val="14 (5)"/>
      <sheetName val="14 (3)"/>
      <sheetName val="14 (4)"/>
      <sheetName val="14 (6)"/>
      <sheetName val="16 (3)"/>
      <sheetName val="14 (7)"/>
      <sheetName val="17 (5)"/>
      <sheetName val="VILLA OLIMPICA"/>
      <sheetName val="F.M.  2.27 Interv (2013)"/>
      <sheetName val="SUPERV"/>
      <sheetName val="CONSULTORIA"/>
      <sheetName val="INTERVENTORIA SE YOPAL"/>
      <sheetName val="5.7"/>
      <sheetName val="8.4"/>
      <sheetName val="8.5"/>
      <sheetName val="8.6"/>
      <sheetName val="9.5"/>
      <sheetName val="9.6"/>
      <sheetName val="9.7"/>
      <sheetName val="9.8"/>
      <sheetName val="9.9"/>
      <sheetName val="9.10"/>
      <sheetName val="9.11"/>
      <sheetName val="9.12"/>
      <sheetName val="9.13"/>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planta"/>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CANALETA"/>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AP VIA COLINA"/>
      <sheetName val="P TRITU PZA"/>
      <sheetName val="ITENCA"/>
      <sheetName val="CHARTE"/>
      <sheetName val="cajaacom"/>
      <sheetName val="3X95+50"/>
      <sheetName val="PROYECTO SE YOPAL"/>
      <sheetName val="3X35+50"/>
      <sheetName val="PUESTTIERRAmejor"/>
      <sheetName val="VILLA ROSITA"/>
      <sheetName val="Lum (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xxx"/>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IDEN"/>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PRES_RES"/>
      <sheetName val="PRES_GEN"/>
      <sheetName val="ANALISIS DE CANTIDADES"/>
      <sheetName val="APU-2"/>
      <sheetName val="JUSTIFICACION AIU"/>
      <sheetName val="CRONOGRAMA DE OBRA"/>
      <sheetName val="COMPONENTES"/>
      <sheetName val="XComponentes"/>
      <sheetName val="XActividades"/>
      <sheetName val="P Sanitario"/>
      <sheetName val="Granito pulido "/>
      <sheetName val="Marcos puerta"/>
      <sheetName val="Marcos ventana"/>
      <sheetName val="1,1,7 Locali Manual"/>
      <sheetName val="1,2,1 Provicional agua"/>
      <sheetName val="1,2,2 Provicional luz"/>
      <sheetName val="1,3,1 Desmonte cubierta"/>
      <sheetName val="1,3,2 Demoliciòn muro"/>
      <sheetName val="1,3,3  Dm enchape"/>
      <sheetName val="1,3,6 Demolicion placa"/>
      <sheetName val="1,3,7  Dm Aparatos"/>
      <sheetName val="1,4,3 Arb 5"/>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2 Exc en recebo comp."/>
      <sheetName val="3,5,3  Relleno M seleccionado"/>
      <sheetName val="3,5,5 Retiro sobrantes"/>
      <sheetName val="4,1,3 Muros"/>
      <sheetName val="4,2,2 Viga canal"/>
      <sheetName val="4,2,3  Vigas Prefabricadas"/>
      <sheetName val="4,3,3 Caseton 45 cm"/>
      <sheetName val="4,3,4 Caseton 40 cm "/>
      <sheetName val="4,3,9 Placa maciza 0,15"/>
      <sheetName val="4,4,2 Rampas"/>
      <sheetName val="4,4,3 POZO CONCRETO 20 M3"/>
      <sheetName val="4,6,2,3 Cerrchas  Metàlica"/>
      <sheetName val="5,1,1 Bloq Conc Estruc 0,12"/>
      <sheetName val="5,1,2 Bloque concreto divisorio"/>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1,1,3 Afinado Viga canales"/>
      <sheetName val="11,2,2,1 Caballete"/>
      <sheetName val="11,2,3,1 Domo acrílico"/>
      <sheetName val="11,2,3,2 Acrilico transparente"/>
      <sheetName val="11,2,3,3 Teja trapezoidal Plast"/>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3 Ventana"/>
      <sheetName val="12,2,2,2 Pasamanos"/>
      <sheetName val="12,2,3,2 Rejas ventana"/>
      <sheetName val="12,2,3,3 Rejas Puerta baño"/>
      <sheetName val="13,1,2"/>
      <sheetName val="13,1,5"/>
      <sheetName val="13,1,6"/>
      <sheetName val="13,4,1"/>
      <sheetName val="16,1,7 Lavamanos de colgar"/>
      <sheetName val="16,1,8 Sanit Disc"/>
      <sheetName val="16,2,1 Pocetas Aseo"/>
      <sheetName val="17,2,1 Puerta Vidrio"/>
      <sheetName val="17,2,2 Puerta PVC Baterias"/>
      <sheetName val="18,1,2 pintura plastica"/>
      <sheetName val="18,1,4 Vinilo sin estuco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MALECON"/>
      <sheetName val="Diametros"/>
      <sheetName val="Punto de operaciónº"/>
      <sheetName val="Curva-sistemaº"/>
      <sheetName val="Curva.bombaº"/>
      <sheetName val="Datos-Gráfica"/>
      <sheetName val="Gráf.-"/>
      <sheetName val="Laminas"/>
      <sheetName val="Perfiles (2)"/>
      <sheetName val="20 feberero"/>
      <sheetName val="26 feberero "/>
      <sheetName val="14 Marzo"/>
      <sheetName val="28 Marzo"/>
      <sheetName val="11 Abril"/>
      <sheetName val="25 Abril "/>
      <sheetName val="9 Mayo"/>
      <sheetName val="23 Mayo "/>
      <sheetName val="6 junio"/>
      <sheetName val="20 junio "/>
      <sheetName val="4 julio"/>
      <sheetName val="7 feberero"/>
      <sheetName val="21 feberero"/>
      <sheetName val="7 marzo"/>
      <sheetName val="21 marzo"/>
      <sheetName val="4 abril"/>
      <sheetName val="23 mayo"/>
      <sheetName val="21 marzo "/>
      <sheetName val="25 abril"/>
      <sheetName val="SEGM"/>
      <sheetName val="CANT PAV-1"/>
      <sheetName val="MMTO"/>
      <sheetName val="PRESUPUESTO2"/>
      <sheetName val="SEGM2"/>
      <sheetName val="CANT PAV-2"/>
      <sheetName val="MMTO2"/>
      <sheetName val="CANT_PAV-1"/>
      <sheetName val="CANT_PAV-2"/>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REDIAL"/>
      <sheetName val="PMT"/>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8"/>
      <sheetName val="201_9"/>
      <sheetName val="201_10"/>
      <sheetName val="201_15"/>
      <sheetName val="201_16"/>
      <sheetName val="210_1_1"/>
      <sheetName val="211_1"/>
      <sheetName val="234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2"/>
      <sheetName val="610_1_1"/>
      <sheetName val="610_1_2P"/>
      <sheetName val="610_1_3P"/>
      <sheetName val="621_1"/>
      <sheetName val="621_2"/>
      <sheetName val="621_3"/>
      <sheetName val="621_4"/>
      <sheetName val="630_1"/>
      <sheetName val="630_2"/>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CONTRATISTAS"/>
      <sheetName val="CONRATANTE"/>
      <sheetName val="CONTROL DE CORTES "/>
      <sheetName val="PROYECTOS U OBRAS"/>
      <sheetName val="RESIDENTES  DE OBRA"/>
      <sheetName val="REC-11-03 - 1.1AD4"/>
      <sheetName val="REC-11-03 - 1.2AD4"/>
      <sheetName val="REC-11-03 - 2.2AD4"/>
      <sheetName val="REC-11-03 - 3.1AD4"/>
      <sheetName val="REC-11-03 - 3.2AD4"/>
      <sheetName val="REC-11-03 - 3.3AD4"/>
      <sheetName val="REC-11-03 - 3.4AD4"/>
      <sheetName val="REC-11-03 - 3.5AD4"/>
      <sheetName val="REC-11-03 - 4.2AD4"/>
      <sheetName val="REC-11-03 - 4.3AD4"/>
      <sheetName val="REC-11-03 - 4.4AD4"/>
      <sheetName val="REC-11-03 - 5.1AD4"/>
      <sheetName val="REC-11-03 - 5.2AD4"/>
      <sheetName val="REC-11-03 - 5.3AD4"/>
      <sheetName val="REC-11-03 - 6.1AD4"/>
      <sheetName val="REC-11-03 - 6.2AD4"/>
      <sheetName val="REC-11-03 - 7.1AD4"/>
      <sheetName val="REC-11-03 - 7.2AD4"/>
      <sheetName val="PROY_ORIGINAL6"/>
      <sheetName val="PU_(2)5"/>
      <sheetName val="200P_1"/>
      <sheetName val="500P_1"/>
      <sheetName val="500P_2"/>
      <sheetName val="640P_2"/>
      <sheetName val="640_1_(2)"/>
      <sheetName val="672P_1"/>
      <sheetName val="2P_1"/>
      <sheetName val="materiales_de_insumo"/>
      <sheetName val="jornales_y_prestaciones"/>
      <sheetName val="3P_1"/>
      <sheetName val="3P_2"/>
      <sheetName val="6_1P"/>
      <sheetName val="6_2P"/>
      <sheetName val="6_4P"/>
      <sheetName val="COSTOS_UNITARIOS"/>
      <sheetName val="TRAYECTO_1"/>
      <sheetName val="INFORME_SEMANAL"/>
      <sheetName val="464_1P"/>
      <sheetName val="670_P"/>
      <sheetName val="671_P"/>
      <sheetName val="621_1P"/>
      <sheetName val="610_2P"/>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BD"/>
      <sheetName val="LISTA_EPC"/>
      <sheetName val="450p"/>
      <sheetName val="630.4.1"/>
      <sheetName val="4P.1.1"/>
      <sheetName val="673P.1"/>
      <sheetName val="673-dren"/>
      <sheetName val="674p.2"/>
      <sheetName val="640.1.4"/>
      <sheetName val="630.3.1"/>
      <sheetName val="701.2"/>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SNP7 Anclajes pasivos6j_x0000_"/>
      <sheetName val="_x0000_㈀㰰⌀_x0000_㈀㰮⌀_x0000_䰀଒v_x0000__x0000__x0000_頀"/>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Vía 9004"/>
      <sheetName val="450.9 "/>
      <sheetName val="450.9P  "/>
      <sheetName val="330.1P"/>
      <sheetName val="900.4P"/>
      <sheetName val="FIBRA ÓPTICA"/>
      <sheetName val="Fich-Doc"/>
      <sheetName val="NumFIch"/>
      <sheetName val="Fichas"/>
      <sheetName val="Entrada datos"/>
      <sheetName val="SOPORTE"/>
      <sheetName val="Soporte 2"/>
      <sheetName val="Análisis"/>
      <sheetName val="Análisis 2"/>
      <sheetName val="Costos unit"/>
      <sheetName val="Estrcut1"/>
      <sheetName val="Estrcut 2"/>
      <sheetName val="Resumen análisis"/>
      <sheetName val="Consult y seg"/>
      <sheetName val="HITO I (Fase I)"/>
      <sheetName val="Hito II (Actualización)"/>
      <sheetName val="PRESUPUESTO ORDEN DE SERVICIO"/>
      <sheetName val="Covid19 Consultoria"/>
      <sheetName val="INDICMICROEMP"/>
      <sheetName val="[aCCIDENTES DE 1995 - 1996.xls]"/>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APU PART"/>
      <sheetName val="PPTOS"/>
      <sheetName val="Borrable"/>
      <sheetName val="Analisis de Precios Unitarios A"/>
      <sheetName val="Analisis%20de%20Precios%20Unita"/>
      <sheetName val="APU_PART1"/>
      <sheetName val="A__P__U_1"/>
      <sheetName val="Analisis_de_Precios_Unitarios_1"/>
      <sheetName val="APU_PART"/>
      <sheetName val="A__P__U_"/>
      <sheetName val="Analisis_de_Precios_Unitarios_A"/>
      <sheetName val="AiuApoSaraBrut2000"/>
      <sheetName val="MA"/>
      <sheetName val="admon99"/>
      <sheetName val="nelson"/>
      <sheetName val="SALIDA"/>
      <sheetName val="RECARGO PRESTACIONAL"/>
      <sheetName val="calc"/>
      <sheetName val="sb"/>
      <sheetName val="INI"/>
      <sheetName val="clientes"/>
      <sheetName val="LIQ"/>
      <sheetName val="C.O. y ppto Calle Bolivar"/>
      <sheetName val="C.O. y ppto Guayabito"/>
      <sheetName val="C.O. y ppto veredas"/>
      <sheetName val="C.O. y ppto bombeo"/>
      <sheetName val="C.O. y ppto inflado"/>
      <sheetName val="C.O. y ppto"/>
      <sheetName val="Informacion Plano"/>
      <sheetName val="BALANCE DE TRAMOS (2)"/>
      <sheetName val="DESPIECE"/>
      <sheetName val="dibujar en macro"/>
      <sheetName val="Para cimentaciones"/>
      <sheetName val="Para perfiles"/>
      <sheetName val="Canti càmaras "/>
      <sheetName val="para el informe"/>
      <sheetName val="Tabla Dinámica"/>
    </sheetNames>
    <sheetDataSet>
      <sheetData sheetId="0" refreshError="1"/>
      <sheetData sheetId="1" refreshError="1"/>
      <sheetData sheetId="2" refreshError="1"/>
      <sheetData sheetId="3"/>
      <sheetData sheetId="4">
        <row r="1">
          <cell r="A1" t="str">
            <v>MATERIALES</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row r="33">
          <cell r="C33">
            <v>0.77967625899280601</v>
          </cell>
        </row>
      </sheetData>
      <sheetData sheetId="82" refreshError="1"/>
      <sheetData sheetId="83" refreshError="1"/>
      <sheetData sheetId="84">
        <row r="1">
          <cell r="A1" t="str">
            <v>ITEM</v>
          </cell>
        </row>
      </sheetData>
      <sheetData sheetId="85" refreshError="1"/>
      <sheetData sheetId="86" refreshError="1"/>
      <sheetData sheetId="87" refreshError="1"/>
      <sheetData sheetId="88" refreshError="1"/>
      <sheetData sheetId="89" refreshError="1"/>
      <sheetData sheetId="90" refreshError="1"/>
      <sheetData sheetId="91"/>
      <sheetData sheetId="92"/>
      <sheetData sheetId="93" refreshError="1"/>
      <sheetData sheetId="94" refreshError="1"/>
      <sheetData sheetId="95" refreshError="1"/>
      <sheetData sheetId="96" refreshError="1"/>
      <sheetData sheetId="97" refreshError="1"/>
      <sheetData sheetId="98" refreshError="1"/>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ow r="1">
          <cell r="A1" t="str">
            <v>1P</v>
          </cell>
        </row>
      </sheetData>
      <sheetData sheetId="188"/>
      <sheetData sheetId="189"/>
      <sheetData sheetId="190">
        <row r="1">
          <cell r="A1" t="str">
            <v>ITEM</v>
          </cell>
        </row>
      </sheetData>
      <sheetData sheetId="191">
        <row r="1">
          <cell r="A1" t="str">
            <v>EQUIPO</v>
          </cell>
        </row>
      </sheetData>
      <sheetData sheetId="192">
        <row r="1">
          <cell r="A1" t="str">
            <v>ADMINISTRACION</v>
          </cell>
        </row>
      </sheetData>
      <sheetData sheetId="193"/>
      <sheetData sheetId="194"/>
      <sheetData sheetId="195"/>
      <sheetData sheetId="196"/>
      <sheetData sheetId="197" refreshError="1"/>
      <sheetData sheetId="198" refreshError="1"/>
      <sheetData sheetId="199" refreshError="1"/>
      <sheetData sheetId="200">
        <row r="33">
          <cell r="C33">
            <v>0.77967625899280601</v>
          </cell>
        </row>
      </sheetData>
      <sheetData sheetId="201"/>
      <sheetData sheetId="202">
        <row r="1">
          <cell r="A1" t="str">
            <v>ITEM</v>
          </cell>
        </row>
      </sheetData>
      <sheetData sheetId="203">
        <row r="1">
          <cell r="A1" t="str">
            <v>ITEM</v>
          </cell>
        </row>
      </sheetData>
      <sheetData sheetId="204">
        <row r="1">
          <cell r="A1" t="str">
            <v>EQUIPO</v>
          </cell>
        </row>
      </sheetData>
      <sheetData sheetId="205">
        <row r="1">
          <cell r="A1" t="str">
            <v>ADMINISTRACION</v>
          </cell>
        </row>
      </sheetData>
      <sheetData sheetId="206" refreshError="1"/>
      <sheetData sheetId="207" refreshError="1"/>
      <sheetData sheetId="208" refreshError="1"/>
      <sheetData sheetId="209">
        <row r="1">
          <cell r="A1" t="str">
            <v>EQUIPO</v>
          </cell>
        </row>
      </sheetData>
      <sheetData sheetId="210">
        <row r="33">
          <cell r="C33">
            <v>0.77967625899280601</v>
          </cell>
        </row>
      </sheetData>
      <sheetData sheetId="211">
        <row r="1">
          <cell r="A1" t="str">
            <v>ITEM</v>
          </cell>
        </row>
      </sheetData>
      <sheetData sheetId="212">
        <row r="1">
          <cell r="A1" t="str">
            <v>EQUIPO</v>
          </cell>
        </row>
      </sheetData>
      <sheetData sheetId="213">
        <row r="1">
          <cell r="A1" t="str">
            <v>ADMINISTRACION</v>
          </cell>
        </row>
      </sheetData>
      <sheetData sheetId="214"/>
      <sheetData sheetId="215">
        <row r="7">
          <cell r="B7">
            <v>1</v>
          </cell>
        </row>
      </sheetData>
      <sheetData sheetId="216">
        <row r="1">
          <cell r="A1" t="str">
            <v>ITEM</v>
          </cell>
        </row>
      </sheetData>
      <sheetData sheetId="217">
        <row r="1">
          <cell r="A1" t="str">
            <v>EQUIPO</v>
          </cell>
        </row>
      </sheetData>
      <sheetData sheetId="218">
        <row r="1">
          <cell r="A1" t="str">
            <v>ADMINISTRACION</v>
          </cell>
        </row>
      </sheetData>
      <sheetData sheetId="219">
        <row r="2">
          <cell r="A2">
            <v>2</v>
          </cell>
        </row>
      </sheetData>
      <sheetData sheetId="220" refreshError="1"/>
      <sheetData sheetId="221">
        <row r="1">
          <cell r="A1" t="str">
            <v>ADMINISTRACION</v>
          </cell>
        </row>
      </sheetData>
      <sheetData sheetId="222" refreshError="1"/>
      <sheetData sheetId="223"/>
      <sheetData sheetId="224" refreshError="1"/>
      <sheetData sheetId="225">
        <row r="1">
          <cell r="A1" t="str">
            <v>ITEM</v>
          </cell>
        </row>
      </sheetData>
      <sheetData sheetId="226">
        <row r="1">
          <cell r="A1" t="str">
            <v>EQUIPO</v>
          </cell>
        </row>
      </sheetData>
      <sheetData sheetId="227" refreshError="1"/>
      <sheetData sheetId="228" refreshError="1"/>
      <sheetData sheetId="229" refreshError="1"/>
      <sheetData sheetId="230">
        <row r="1">
          <cell r="A1" t="str">
            <v>ADMINISTRACION</v>
          </cell>
        </row>
      </sheetData>
      <sheetData sheetId="231" refreshError="1"/>
      <sheetData sheetId="232" refreshError="1"/>
      <sheetData sheetId="233" refreshError="1"/>
      <sheetData sheetId="234">
        <row r="4">
          <cell r="B4" t="str">
            <v xml:space="preserve"> Bisagra Pivotante </v>
          </cell>
        </row>
      </sheetData>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sheetData sheetId="249" refreshError="1"/>
      <sheetData sheetId="250" refreshError="1"/>
      <sheetData sheetId="251">
        <row r="1">
          <cell r="A1" t="str">
            <v>EQUIPO</v>
          </cell>
        </row>
      </sheetData>
      <sheetData sheetId="252" refreshError="1"/>
      <sheetData sheetId="253" refreshError="1"/>
      <sheetData sheetId="254" refreshError="1"/>
      <sheetData sheetId="255" refreshError="1"/>
      <sheetData sheetId="256" refreshError="1"/>
      <sheetData sheetId="257"/>
      <sheetData sheetId="258" refreshError="1"/>
      <sheetData sheetId="259" refreshError="1"/>
      <sheetData sheetId="260" refreshError="1"/>
      <sheetData sheetId="261" refreshError="1"/>
      <sheetData sheetId="262">
        <row r="1">
          <cell r="A1" t="str">
            <v>EQUIPO</v>
          </cell>
        </row>
      </sheetData>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ow r="4">
          <cell r="B4" t="str">
            <v xml:space="preserve"> Bisagra Pivotante </v>
          </cell>
        </row>
      </sheetData>
      <sheetData sheetId="285" refreshError="1"/>
      <sheetData sheetId="286">
        <row r="1">
          <cell r="A1" t="str">
            <v>EQUIPO</v>
          </cell>
        </row>
      </sheetData>
      <sheetData sheetId="287" refreshError="1"/>
      <sheetData sheetId="288">
        <row r="1">
          <cell r="A1" t="str">
            <v>ADMINISTRACION</v>
          </cell>
        </row>
      </sheetData>
      <sheetData sheetId="289" refreshError="1"/>
      <sheetData sheetId="290">
        <row r="1">
          <cell r="A1" t="str">
            <v>ADMINISTRACION</v>
          </cell>
        </row>
      </sheetData>
      <sheetData sheetId="291" refreshError="1"/>
      <sheetData sheetId="292"/>
      <sheetData sheetId="293" refreshError="1"/>
      <sheetData sheetId="294">
        <row r="1">
          <cell r="A1" t="str">
            <v>EQUIPO</v>
          </cell>
        </row>
      </sheetData>
      <sheetData sheetId="295" refreshError="1"/>
      <sheetData sheetId="296">
        <row r="1">
          <cell r="A1" t="str">
            <v>ITEM</v>
          </cell>
        </row>
      </sheetData>
      <sheetData sheetId="297">
        <row r="1">
          <cell r="A1" t="str">
            <v>EQUIPO</v>
          </cell>
        </row>
      </sheetData>
      <sheetData sheetId="298" refreshError="1"/>
      <sheetData sheetId="299"/>
      <sheetData sheetId="300" refreshError="1"/>
      <sheetData sheetId="301" refreshError="1"/>
      <sheetData sheetId="302"/>
      <sheetData sheetId="303" refreshError="1"/>
      <sheetData sheetId="304">
        <row r="1">
          <cell r="A1" t="str">
            <v>ADMINISTRACION</v>
          </cell>
        </row>
      </sheetData>
      <sheetData sheetId="305" refreshError="1"/>
      <sheetData sheetId="306">
        <row r="1">
          <cell r="A1" t="str">
            <v>ADMINISTRACION</v>
          </cell>
        </row>
      </sheetData>
      <sheetData sheetId="307" refreshError="1"/>
      <sheetData sheetId="308">
        <row r="1">
          <cell r="A1" t="str">
            <v>ITEM</v>
          </cell>
        </row>
      </sheetData>
      <sheetData sheetId="309" refreshError="1"/>
      <sheetData sheetId="310">
        <row r="1">
          <cell r="A1" t="str">
            <v>ADMINISTRACION</v>
          </cell>
        </row>
      </sheetData>
      <sheetData sheetId="311">
        <row r="1">
          <cell r="A1" t="str">
            <v>EQUIPO</v>
          </cell>
        </row>
      </sheetData>
      <sheetData sheetId="312" refreshError="1"/>
      <sheetData sheetId="313"/>
      <sheetData sheetId="314" refreshError="1"/>
      <sheetData sheetId="315">
        <row r="33">
          <cell r="C33">
            <v>0.77967625899280601</v>
          </cell>
        </row>
      </sheetData>
      <sheetData sheetId="316" refreshError="1"/>
      <sheetData sheetId="317">
        <row r="33">
          <cell r="C33">
            <v>0.77967625899280601</v>
          </cell>
        </row>
      </sheetData>
      <sheetData sheetId="318" refreshError="1"/>
      <sheetData sheetId="319"/>
      <sheetData sheetId="320"/>
      <sheetData sheetId="321"/>
      <sheetData sheetId="322"/>
      <sheetData sheetId="323"/>
      <sheetData sheetId="324" refreshError="1"/>
      <sheetData sheetId="325"/>
      <sheetData sheetId="326"/>
      <sheetData sheetId="327"/>
      <sheetData sheetId="328"/>
      <sheetData sheetId="329"/>
      <sheetData sheetId="330"/>
      <sheetData sheetId="331"/>
      <sheetData sheetId="332"/>
      <sheetData sheetId="333"/>
      <sheetData sheetId="334" refreshError="1"/>
      <sheetData sheetId="335"/>
      <sheetData sheetId="336"/>
      <sheetData sheetId="337"/>
      <sheetData sheetId="338" refreshError="1"/>
      <sheetData sheetId="339"/>
      <sheetData sheetId="340" refreshError="1"/>
      <sheetData sheetId="341" refreshError="1"/>
      <sheetData sheetId="342" refreshError="1"/>
      <sheetData sheetId="343" refreshError="1"/>
      <sheetData sheetId="344" refreshError="1"/>
      <sheetData sheetId="345" refreshError="1"/>
      <sheetData sheetId="346" refreshError="1"/>
      <sheetData sheetId="347">
        <row r="1">
          <cell r="A1" t="str">
            <v>ITEM</v>
          </cell>
        </row>
      </sheetData>
      <sheetData sheetId="348" refreshError="1"/>
      <sheetData sheetId="349">
        <row r="1">
          <cell r="A1" t="str">
            <v>EQUIPO</v>
          </cell>
        </row>
      </sheetData>
      <sheetData sheetId="350" refreshError="1"/>
      <sheetData sheetId="351" refreshError="1"/>
      <sheetData sheetId="352" refreshError="1"/>
      <sheetData sheetId="353" refreshError="1"/>
      <sheetData sheetId="354" refreshError="1"/>
      <sheetData sheetId="355" refreshError="1"/>
      <sheetData sheetId="356">
        <row r="2">
          <cell r="A2" t="str">
            <v>ACTA No</v>
          </cell>
        </row>
      </sheetData>
      <sheetData sheetId="357"/>
      <sheetData sheetId="358"/>
      <sheetData sheetId="359" refreshError="1"/>
      <sheetData sheetId="360" refreshError="1"/>
      <sheetData sheetId="361" refreshError="1"/>
      <sheetData sheetId="362" refreshError="1"/>
      <sheetData sheetId="363" refreshError="1"/>
      <sheetData sheetId="364">
        <row r="33">
          <cell r="C33">
            <v>0.77967625899280601</v>
          </cell>
        </row>
      </sheetData>
      <sheetData sheetId="365">
        <row r="4">
          <cell r="B4" t="str">
            <v xml:space="preserve"> Bisagra Pivotante </v>
          </cell>
        </row>
      </sheetData>
      <sheetData sheetId="366">
        <row r="33">
          <cell r="C33">
            <v>0.77967625899280601</v>
          </cell>
        </row>
      </sheetData>
      <sheetData sheetId="367"/>
      <sheetData sheetId="368"/>
      <sheetData sheetId="369">
        <row r="1">
          <cell r="A1" t="str">
            <v>ITEM</v>
          </cell>
        </row>
      </sheetData>
      <sheetData sheetId="370" refreshError="1"/>
      <sheetData sheetId="371">
        <row r="1">
          <cell r="A1" t="str">
            <v>ADMINISTRACION</v>
          </cell>
        </row>
      </sheetData>
      <sheetData sheetId="372"/>
      <sheetData sheetId="373" refreshError="1"/>
      <sheetData sheetId="374" refreshError="1"/>
      <sheetData sheetId="375" refreshError="1"/>
      <sheetData sheetId="376">
        <row r="1">
          <cell r="A1" t="str">
            <v>EQUIPO</v>
          </cell>
        </row>
      </sheetData>
      <sheetData sheetId="377">
        <row r="1">
          <cell r="A1" t="str">
            <v>EQUIPO</v>
          </cell>
        </row>
      </sheetData>
      <sheetData sheetId="378"/>
      <sheetData sheetId="379" refreshError="1"/>
      <sheetData sheetId="380"/>
      <sheetData sheetId="381"/>
      <sheetData sheetId="382" refreshError="1"/>
      <sheetData sheetId="383" refreshError="1"/>
      <sheetData sheetId="384" refreshError="1"/>
      <sheetData sheetId="385" refreshError="1"/>
      <sheetData sheetId="386"/>
      <sheetData sheetId="387" refreshError="1"/>
      <sheetData sheetId="388"/>
      <sheetData sheetId="389" refreshError="1"/>
      <sheetData sheetId="390"/>
      <sheetData sheetId="391"/>
      <sheetData sheetId="392"/>
      <sheetData sheetId="393"/>
      <sheetData sheetId="394"/>
      <sheetData sheetId="395" refreshError="1"/>
      <sheetData sheetId="396" refreshError="1"/>
      <sheetData sheetId="397" refreshError="1"/>
      <sheetData sheetId="398">
        <row r="1">
          <cell r="A1" t="str">
            <v>ADMINISTRACION</v>
          </cell>
        </row>
      </sheetData>
      <sheetData sheetId="399"/>
      <sheetData sheetId="400"/>
      <sheetData sheetId="401">
        <row r="1">
          <cell r="A1" t="str">
            <v>MATERIALES</v>
          </cell>
        </row>
      </sheetData>
      <sheetData sheetId="402"/>
      <sheetData sheetId="403"/>
      <sheetData sheetId="404"/>
      <sheetData sheetId="405"/>
      <sheetData sheetId="406"/>
      <sheetData sheetId="407"/>
      <sheetData sheetId="408" refreshError="1"/>
      <sheetData sheetId="409" refreshError="1"/>
      <sheetData sheetId="410"/>
      <sheetData sheetId="411"/>
      <sheetData sheetId="412"/>
      <sheetData sheetId="413">
        <row r="1">
          <cell r="A1" t="str">
            <v>INSTITUTO NACIONAL DE VIAS</v>
          </cell>
        </row>
      </sheetData>
      <sheetData sheetId="414" refreshError="1"/>
      <sheetData sheetId="415"/>
      <sheetData sheetId="416">
        <row r="1">
          <cell r="A1" t="str">
            <v>ITEM</v>
          </cell>
        </row>
      </sheetData>
      <sheetData sheetId="417" refreshError="1"/>
      <sheetData sheetId="418" refreshError="1"/>
      <sheetData sheetId="419">
        <row r="1">
          <cell r="A1" t="str">
            <v>EQUIPO</v>
          </cell>
        </row>
      </sheetData>
      <sheetData sheetId="420"/>
      <sheetData sheetId="421"/>
      <sheetData sheetId="422">
        <row r="1">
          <cell r="A1" t="str">
            <v>ITEM</v>
          </cell>
        </row>
      </sheetData>
      <sheetData sheetId="423">
        <row r="1">
          <cell r="A1" t="str">
            <v>EQUIPO</v>
          </cell>
        </row>
      </sheetData>
      <sheetData sheetId="424" refreshError="1"/>
      <sheetData sheetId="425" refreshError="1"/>
      <sheetData sheetId="426" refreshError="1"/>
      <sheetData sheetId="427" refreshError="1"/>
      <sheetData sheetId="428">
        <row r="1">
          <cell r="A1" t="str">
            <v>EQUIPO</v>
          </cell>
        </row>
      </sheetData>
      <sheetData sheetId="429">
        <row r="1">
          <cell r="A1" t="str">
            <v>EQUIPO</v>
          </cell>
        </row>
      </sheetData>
      <sheetData sheetId="430" refreshError="1"/>
      <sheetData sheetId="431" refreshError="1"/>
      <sheetData sheetId="432"/>
      <sheetData sheetId="433" refreshError="1"/>
      <sheetData sheetId="434"/>
      <sheetData sheetId="435">
        <row r="1">
          <cell r="A1" t="str">
            <v>ITEM</v>
          </cell>
        </row>
      </sheetData>
      <sheetData sheetId="436" refreshError="1"/>
      <sheetData sheetId="437" refreshError="1"/>
      <sheetData sheetId="438" refreshError="1"/>
      <sheetData sheetId="439"/>
      <sheetData sheetId="440"/>
      <sheetData sheetId="441">
        <row r="168">
          <cell r="D168">
            <v>10046</v>
          </cell>
        </row>
      </sheetData>
      <sheetData sheetId="442"/>
      <sheetData sheetId="443" refreshError="1"/>
      <sheetData sheetId="444">
        <row r="1">
          <cell r="A1" t="str">
            <v>ABRAZADERA DE SALIDA TIPO 1</v>
          </cell>
        </row>
      </sheetData>
      <sheetData sheetId="445"/>
      <sheetData sheetId="446"/>
      <sheetData sheetId="447"/>
      <sheetData sheetId="448">
        <row r="33">
          <cell r="C33">
            <v>0.77967625899280601</v>
          </cell>
        </row>
      </sheetData>
      <sheetData sheetId="449" refreshError="1"/>
      <sheetData sheetId="450">
        <row r="1">
          <cell r="A1" t="str">
            <v>EQUIPO</v>
          </cell>
        </row>
      </sheetData>
      <sheetData sheetId="451">
        <row r="1">
          <cell r="A1" t="str">
            <v>ADMINISTRACION</v>
          </cell>
        </row>
      </sheetData>
      <sheetData sheetId="452" refreshError="1"/>
      <sheetData sheetId="453" refreshError="1"/>
      <sheetData sheetId="454">
        <row r="1">
          <cell r="A1" t="str">
            <v>ITEM</v>
          </cell>
        </row>
      </sheetData>
      <sheetData sheetId="455" refreshError="1"/>
      <sheetData sheetId="456" refreshError="1"/>
      <sheetData sheetId="457" refreshError="1"/>
      <sheetData sheetId="458"/>
      <sheetData sheetId="459"/>
      <sheetData sheetId="460" refreshError="1"/>
      <sheetData sheetId="461" refreshError="1"/>
      <sheetData sheetId="462" refreshError="1"/>
      <sheetData sheetId="463" refreshError="1"/>
      <sheetData sheetId="464" refreshError="1"/>
      <sheetData sheetId="465" refreshError="1"/>
      <sheetData sheetId="466" refreshError="1"/>
      <sheetData sheetId="467"/>
      <sheetData sheetId="468" refreshError="1"/>
      <sheetData sheetId="469"/>
      <sheetData sheetId="470"/>
      <sheetData sheetId="471" refreshError="1"/>
      <sheetData sheetId="472"/>
      <sheetData sheetId="473"/>
      <sheetData sheetId="474"/>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refreshError="1"/>
      <sheetData sheetId="484"/>
      <sheetData sheetId="485">
        <row r="1">
          <cell r="B1" t="str">
            <v>CTO-102-2002</v>
          </cell>
        </row>
      </sheetData>
      <sheetData sheetId="486"/>
      <sheetData sheetId="487"/>
      <sheetData sheetId="488" refreshError="1"/>
      <sheetData sheetId="489" refreshError="1"/>
      <sheetData sheetId="490" refreshError="1"/>
      <sheetData sheetId="491" refreshError="1"/>
      <sheetData sheetId="492">
        <row r="1">
          <cell r="B1" t="str">
            <v>CTO-102-2002</v>
          </cell>
        </row>
      </sheetData>
      <sheetData sheetId="493" refreshError="1"/>
      <sheetData sheetId="494" refreshError="1"/>
      <sheetData sheetId="495"/>
      <sheetData sheetId="496" refreshError="1"/>
      <sheetData sheetId="497" refreshError="1"/>
      <sheetData sheetId="498" refreshError="1"/>
      <sheetData sheetId="499"/>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ow r="1">
          <cell r="A1" t="str">
            <v>ADMINISTRACION</v>
          </cell>
        </row>
      </sheetData>
      <sheetData sheetId="517">
        <row r="1">
          <cell r="A1" t="str">
            <v>ITEM</v>
          </cell>
        </row>
      </sheetData>
      <sheetData sheetId="518" refreshError="1"/>
      <sheetData sheetId="519" refreshError="1"/>
      <sheetData sheetId="520">
        <row r="5">
          <cell r="A5">
            <v>1</v>
          </cell>
        </row>
      </sheetData>
      <sheetData sheetId="521" refreshError="1"/>
      <sheetData sheetId="522" refreshError="1"/>
      <sheetData sheetId="523" refreshError="1"/>
      <sheetData sheetId="524">
        <row r="1">
          <cell r="A1" t="str">
            <v>ITEM</v>
          </cell>
        </row>
      </sheetData>
      <sheetData sheetId="525">
        <row r="1">
          <cell r="A1" t="str">
            <v>EQUIPO</v>
          </cell>
        </row>
      </sheetData>
      <sheetData sheetId="526">
        <row r="1">
          <cell r="A1" t="str">
            <v>ADMINISTRACION</v>
          </cell>
        </row>
      </sheetData>
      <sheetData sheetId="527">
        <row r="1">
          <cell r="A1" t="str">
            <v>ITEM</v>
          </cell>
        </row>
      </sheetData>
      <sheetData sheetId="528">
        <row r="1">
          <cell r="A1" t="str">
            <v>ADMINISTRACION</v>
          </cell>
        </row>
      </sheetData>
      <sheetData sheetId="529">
        <row r="1">
          <cell r="A1" t="str">
            <v>ADMINISTRACION</v>
          </cell>
        </row>
      </sheetData>
      <sheetData sheetId="530"/>
      <sheetData sheetId="531">
        <row r="6">
          <cell r="A6" t="str">
            <v>TOPÓGRAFO</v>
          </cell>
        </row>
      </sheetData>
      <sheetData sheetId="532"/>
      <sheetData sheetId="533"/>
      <sheetData sheetId="534">
        <row r="5">
          <cell r="A5">
            <v>1</v>
          </cell>
        </row>
      </sheetData>
      <sheetData sheetId="535" refreshError="1"/>
      <sheetData sheetId="536" refreshError="1"/>
      <sheetData sheetId="537" refreshError="1"/>
      <sheetData sheetId="538">
        <row r="1">
          <cell r="A1" t="str">
            <v>INSTITUTO NACIONAL DE VIAS</v>
          </cell>
        </row>
      </sheetData>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ow r="1">
          <cell r="A1" t="str">
            <v>INSTITUTO NACIONAL DE VIAS</v>
          </cell>
        </row>
      </sheetData>
      <sheetData sheetId="562">
        <row r="1">
          <cell r="A1" t="str">
            <v>ADMINISTRACION</v>
          </cell>
        </row>
      </sheetData>
      <sheetData sheetId="563">
        <row r="2">
          <cell r="A2" t="str">
            <v>ACTA No</v>
          </cell>
        </row>
      </sheetData>
      <sheetData sheetId="564">
        <row r="1">
          <cell r="B1" t="str">
            <v>CTO-102-2002</v>
          </cell>
        </row>
      </sheetData>
      <sheetData sheetId="565">
        <row r="1">
          <cell r="A1" t="str">
            <v>INSTITUTO NACIONAL DE VIAS</v>
          </cell>
        </row>
      </sheetData>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ow r="1">
          <cell r="A1" t="str">
            <v>ITEM</v>
          </cell>
        </row>
      </sheetData>
      <sheetData sheetId="579">
        <row r="1">
          <cell r="A1" t="str">
            <v>EQUIPO</v>
          </cell>
        </row>
      </sheetData>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sheetData sheetId="615">
        <row r="52">
          <cell r="H52">
            <v>117768</v>
          </cell>
        </row>
      </sheetData>
      <sheetData sheetId="616">
        <row r="1">
          <cell r="B1" t="str">
            <v>CTO-102-2002</v>
          </cell>
        </row>
      </sheetData>
      <sheetData sheetId="617"/>
      <sheetData sheetId="618">
        <row r="1">
          <cell r="B1" t="str">
            <v>CTO-102-2002</v>
          </cell>
        </row>
      </sheetData>
      <sheetData sheetId="619"/>
      <sheetData sheetId="620">
        <row r="33">
          <cell r="C33">
            <v>0.77967625899280601</v>
          </cell>
        </row>
      </sheetData>
      <sheetData sheetId="621">
        <row r="33">
          <cell r="C33">
            <v>0.77967625899280601</v>
          </cell>
        </row>
      </sheetData>
      <sheetData sheetId="622">
        <row r="1">
          <cell r="A1" t="str">
            <v>1P</v>
          </cell>
        </row>
      </sheetData>
      <sheetData sheetId="623">
        <row r="33">
          <cell r="C33">
            <v>0.77967625899280601</v>
          </cell>
        </row>
      </sheetData>
      <sheetData sheetId="624"/>
      <sheetData sheetId="625">
        <row r="168">
          <cell r="D168">
            <v>10046</v>
          </cell>
        </row>
      </sheetData>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row r="33">
          <cell r="C33">
            <v>0.77967625899280601</v>
          </cell>
        </row>
      </sheetData>
      <sheetData sheetId="647"/>
      <sheetData sheetId="648">
        <row r="52">
          <cell r="H52">
            <v>117768</v>
          </cell>
        </row>
      </sheetData>
      <sheetData sheetId="649"/>
      <sheetData sheetId="650"/>
      <sheetData sheetId="651">
        <row r="52">
          <cell r="H52">
            <v>117768</v>
          </cell>
        </row>
      </sheetData>
      <sheetData sheetId="652"/>
      <sheetData sheetId="653">
        <row r="5">
          <cell r="A5" t="str">
            <v>Desperdicio</v>
          </cell>
        </row>
      </sheetData>
      <sheetData sheetId="654"/>
      <sheetData sheetId="655"/>
      <sheetData sheetId="656"/>
      <sheetData sheetId="657">
        <row r="33">
          <cell r="C33">
            <v>0.77967625899280601</v>
          </cell>
        </row>
      </sheetData>
      <sheetData sheetId="658"/>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refreshError="1"/>
      <sheetData sheetId="928" refreshError="1"/>
      <sheetData sheetId="929" refreshError="1"/>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row r="6">
          <cell r="B6">
            <v>200.1</v>
          </cell>
        </row>
      </sheetData>
      <sheetData sheetId="958"/>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sheetData sheetId="1213"/>
      <sheetData sheetId="1214"/>
      <sheetData sheetId="1215"/>
      <sheetData sheetId="1216"/>
      <sheetData sheetId="1217"/>
      <sheetData sheetId="1218"/>
      <sheetData sheetId="1219">
        <row r="8">
          <cell r="A8">
            <v>2.1</v>
          </cell>
        </row>
      </sheetData>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ow r="1">
          <cell r="A1" t="str">
            <v>INSTITUTO NACIONAL DE VIAS</v>
          </cell>
        </row>
      </sheetData>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sheetData sheetId="1352"/>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sheetData sheetId="137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sheetData sheetId="1418" refreshError="1"/>
      <sheetData sheetId="1419">
        <row r="1">
          <cell r="B1" t="str">
            <v>CTO-102-2002</v>
          </cell>
        </row>
      </sheetData>
      <sheetData sheetId="1420"/>
      <sheetData sheetId="1421"/>
      <sheetData sheetId="1422"/>
      <sheetData sheetId="1423" refreshError="1"/>
      <sheetData sheetId="1424"/>
      <sheetData sheetId="1425"/>
      <sheetData sheetId="1426"/>
      <sheetData sheetId="1427"/>
      <sheetData sheetId="1428"/>
      <sheetData sheetId="1429"/>
      <sheetData sheetId="1430"/>
      <sheetData sheetId="1431"/>
      <sheetData sheetId="1432"/>
      <sheetData sheetId="1433"/>
      <sheetData sheetId="1434" refreshError="1"/>
      <sheetData sheetId="1435" refreshError="1"/>
      <sheetData sheetId="1436"/>
      <sheetData sheetId="1437" refreshError="1"/>
      <sheetData sheetId="1438" refreshError="1"/>
      <sheetData sheetId="1439" refreshError="1"/>
      <sheetData sheetId="1440" refreshError="1"/>
      <sheetData sheetId="1441"/>
      <sheetData sheetId="1442" refreshError="1"/>
      <sheetData sheetId="1443">
        <row r="1">
          <cell r="A1" t="str">
            <v>ITEM</v>
          </cell>
        </row>
      </sheetData>
      <sheetData sheetId="1444">
        <row r="1">
          <cell r="A1" t="str">
            <v>ADMINISTRACION</v>
          </cell>
        </row>
      </sheetData>
      <sheetData sheetId="1445">
        <row r="47">
          <cell r="H47">
            <v>17098.051632633331</v>
          </cell>
        </row>
      </sheetData>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row r="1">
          <cell r="B1" t="str">
            <v>CTO-102-2002</v>
          </cell>
        </row>
      </sheetData>
      <sheetData sheetId="1459"/>
      <sheetData sheetId="1460"/>
      <sheetData sheetId="1461"/>
      <sheetData sheetId="1462"/>
      <sheetData sheetId="1463"/>
      <sheetData sheetId="1464"/>
      <sheetData sheetId="1465"/>
      <sheetData sheetId="1466"/>
      <sheetData sheetId="1467"/>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sheetData sheetId="1517"/>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ow r="36">
          <cell r="G36">
            <v>310000.00000097335</v>
          </cell>
        </row>
      </sheetData>
      <sheetData sheetId="1531">
        <row r="36">
          <cell r="G36">
            <v>271000.00000162207</v>
          </cell>
        </row>
      </sheetData>
      <sheetData sheetId="1532">
        <row r="33">
          <cell r="G33">
            <v>283000.00002693152</v>
          </cell>
        </row>
      </sheetData>
      <sheetData sheetId="1533">
        <row r="33">
          <cell r="G33">
            <v>290000.00000013626</v>
          </cell>
        </row>
      </sheetData>
      <sheetData sheetId="1534"/>
      <sheetData sheetId="1535"/>
      <sheetData sheetId="1536" refreshError="1"/>
      <sheetData sheetId="1537" refreshError="1"/>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sheetData sheetId="1721"/>
      <sheetData sheetId="1722"/>
      <sheetData sheetId="1723"/>
      <sheetData sheetId="1724" refreshError="1"/>
      <sheetData sheetId="1725" refreshError="1"/>
      <sheetData sheetId="1726" refreshError="1"/>
      <sheetData sheetId="1727"/>
      <sheetData sheetId="1728" refreshError="1"/>
      <sheetData sheetId="1729" refreshError="1"/>
      <sheetData sheetId="1730"/>
      <sheetData sheetId="1731"/>
      <sheetData sheetId="1732">
        <row r="1">
          <cell r="A1" t="str">
            <v>ITEM</v>
          </cell>
        </row>
      </sheetData>
      <sheetData sheetId="1733">
        <row r="1">
          <cell r="A1" t="str">
            <v>EQUIPO</v>
          </cell>
        </row>
      </sheetData>
      <sheetData sheetId="1734">
        <row r="1">
          <cell r="A1" t="str">
            <v>ADMINISTRACION</v>
          </cell>
        </row>
      </sheetData>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refreshError="1"/>
      <sheetData sheetId="1750" refreshError="1"/>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refreshError="1"/>
      <sheetData sheetId="1770" refreshError="1"/>
      <sheetData sheetId="1771" refreshError="1"/>
      <sheetData sheetId="1772" refreshError="1"/>
      <sheetData sheetId="1773"/>
      <sheetData sheetId="1774"/>
      <sheetData sheetId="1775" refreshError="1"/>
      <sheetData sheetId="1776" refreshError="1"/>
      <sheetData sheetId="1777" refreshError="1"/>
      <sheetData sheetId="1778"/>
      <sheetData sheetId="1779"/>
      <sheetData sheetId="1780" refreshError="1"/>
      <sheetData sheetId="1781"/>
      <sheetData sheetId="1782"/>
      <sheetData sheetId="1783"/>
      <sheetData sheetId="1784" refreshError="1"/>
      <sheetData sheetId="1785"/>
      <sheetData sheetId="1786" refreshError="1"/>
      <sheetData sheetId="1787" refreshError="1"/>
      <sheetData sheetId="1788" refreshError="1"/>
      <sheetData sheetId="1789" refreshError="1"/>
      <sheetData sheetId="1790" refreshError="1"/>
      <sheetData sheetId="1791"/>
      <sheetData sheetId="1792" refreshError="1"/>
      <sheetData sheetId="1793" refreshError="1"/>
      <sheetData sheetId="1794"/>
      <sheetData sheetId="1795"/>
      <sheetData sheetId="1796"/>
      <sheetData sheetId="1797"/>
      <sheetData sheetId="1798" refreshError="1"/>
      <sheetData sheetId="1799" refreshError="1"/>
      <sheetData sheetId="1800" refreshError="1"/>
      <sheetData sheetId="1801"/>
      <sheetData sheetId="1802"/>
      <sheetData sheetId="1803"/>
      <sheetData sheetId="1804"/>
      <sheetData sheetId="1805"/>
      <sheetData sheetId="1806"/>
      <sheetData sheetId="1807"/>
      <sheetData sheetId="1808">
        <row r="1">
          <cell r="A1" t="str">
            <v>ADMINISTRACION</v>
          </cell>
        </row>
      </sheetData>
      <sheetData sheetId="1809">
        <row r="1">
          <cell r="A1" t="str">
            <v>EQUIPO</v>
          </cell>
        </row>
      </sheetData>
      <sheetData sheetId="1810">
        <row r="1">
          <cell r="A1" t="str">
            <v>ITEM</v>
          </cell>
        </row>
      </sheetData>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refreshError="1"/>
      <sheetData sheetId="1912"/>
      <sheetData sheetId="1913">
        <row r="41">
          <cell r="H41">
            <v>1719.2219460730605</v>
          </cell>
        </row>
      </sheetData>
      <sheetData sheetId="1914">
        <row r="44">
          <cell r="H44">
            <v>747796</v>
          </cell>
        </row>
      </sheetData>
      <sheetData sheetId="1915">
        <row r="44">
          <cell r="H44">
            <v>153008</v>
          </cell>
        </row>
      </sheetData>
      <sheetData sheetId="1916"/>
      <sheetData sheetId="1917"/>
      <sheetData sheetId="1918"/>
      <sheetData sheetId="1919"/>
      <sheetData sheetId="1920"/>
      <sheetData sheetId="1921"/>
      <sheetData sheetId="1922"/>
      <sheetData sheetId="1923"/>
      <sheetData sheetId="1924"/>
      <sheetData sheetId="1925">
        <row r="5">
          <cell r="E5" t="str">
            <v>CANTIDAD</v>
          </cell>
        </row>
      </sheetData>
      <sheetData sheetId="1926">
        <row r="5">
          <cell r="E5" t="str">
            <v>CANTIDAD</v>
          </cell>
        </row>
      </sheetData>
      <sheetData sheetId="1927">
        <row r="5">
          <cell r="E5" t="str">
            <v>CANTIDAD</v>
          </cell>
        </row>
      </sheetData>
      <sheetData sheetId="1928">
        <row r="5">
          <cell r="E5" t="str">
            <v>CANTIDAD</v>
          </cell>
        </row>
      </sheetData>
      <sheetData sheetId="1929">
        <row r="5">
          <cell r="E5" t="str">
            <v>CANTIDAD</v>
          </cell>
        </row>
      </sheetData>
      <sheetData sheetId="1930">
        <row r="5">
          <cell r="E5" t="str">
            <v>CANTIDAD</v>
          </cell>
        </row>
      </sheetData>
      <sheetData sheetId="1931">
        <row r="5">
          <cell r="E5" t="str">
            <v>CANTIDAD</v>
          </cell>
        </row>
      </sheetData>
      <sheetData sheetId="1932">
        <row r="5">
          <cell r="E5" t="str">
            <v>CANTIDAD</v>
          </cell>
        </row>
      </sheetData>
      <sheetData sheetId="1933">
        <row r="5">
          <cell r="E5" t="str">
            <v>CANTIDAD</v>
          </cell>
        </row>
      </sheetData>
      <sheetData sheetId="1934">
        <row r="5">
          <cell r="E5" t="str">
            <v>CANTIDAD</v>
          </cell>
        </row>
      </sheetData>
      <sheetData sheetId="1935">
        <row r="41">
          <cell r="H41">
            <v>107162</v>
          </cell>
        </row>
      </sheetData>
      <sheetData sheetId="1936"/>
      <sheetData sheetId="1937"/>
      <sheetData sheetId="1938"/>
      <sheetData sheetId="1939"/>
      <sheetData sheetId="1940"/>
      <sheetData sheetId="1941"/>
      <sheetData sheetId="1942"/>
      <sheetData sheetId="1943"/>
      <sheetData sheetId="1944"/>
      <sheetData sheetId="1945">
        <row r="5">
          <cell r="A5" t="str">
            <v>Desperdicio</v>
          </cell>
        </row>
      </sheetData>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row r="7">
          <cell r="A7" t="str">
            <v>Herramientas Menores</v>
          </cell>
        </row>
      </sheetData>
      <sheetData sheetId="1961"/>
      <sheetData sheetId="1962">
        <row r="18">
          <cell r="C18">
            <v>7000</v>
          </cell>
        </row>
      </sheetData>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row r="16">
          <cell r="A16" t="str">
            <v>ABONO 10-30-10</v>
          </cell>
        </row>
      </sheetData>
      <sheetData sheetId="2166"/>
      <sheetData sheetId="2167"/>
      <sheetData sheetId="2168"/>
      <sheetData sheetId="2169">
        <row r="1">
          <cell r="A1" t="str">
            <v>EQUIPO</v>
          </cell>
        </row>
      </sheetData>
      <sheetData sheetId="2170"/>
      <sheetData sheetId="2171">
        <row r="47">
          <cell r="H47">
            <v>13407.454219619998</v>
          </cell>
        </row>
      </sheetData>
      <sheetData sheetId="2172">
        <row r="47">
          <cell r="H47">
            <v>13178.048204541665</v>
          </cell>
        </row>
      </sheetData>
      <sheetData sheetId="2173">
        <row r="47">
          <cell r="H47">
            <v>17098.051632633331</v>
          </cell>
        </row>
      </sheetData>
      <sheetData sheetId="2174">
        <row r="47">
          <cell r="H47">
            <v>13407.454219619998</v>
          </cell>
        </row>
      </sheetData>
      <sheetData sheetId="2175">
        <row r="47">
          <cell r="H47">
            <v>13178.048204541665</v>
          </cell>
        </row>
      </sheetData>
      <sheetData sheetId="2176">
        <row r="47">
          <cell r="H47">
            <v>17098.051632633331</v>
          </cell>
        </row>
      </sheetData>
      <sheetData sheetId="2177">
        <row r="47">
          <cell r="H47">
            <v>13407.454219619998</v>
          </cell>
        </row>
      </sheetData>
      <sheetData sheetId="2178">
        <row r="47">
          <cell r="H47">
            <v>13178.048204541665</v>
          </cell>
        </row>
      </sheetData>
      <sheetData sheetId="2179">
        <row r="47">
          <cell r="H47">
            <v>19729.199486104168</v>
          </cell>
        </row>
      </sheetData>
      <sheetData sheetId="2180">
        <row r="47">
          <cell r="H47">
            <v>38405.002915416662</v>
          </cell>
        </row>
      </sheetData>
      <sheetData sheetId="2181">
        <row r="47">
          <cell r="H47">
            <v>41159.979021230996</v>
          </cell>
        </row>
      </sheetData>
      <sheetData sheetId="2182">
        <row r="47">
          <cell r="H47">
            <v>16020</v>
          </cell>
        </row>
      </sheetData>
      <sheetData sheetId="2183">
        <row r="47">
          <cell r="H47">
            <v>11675</v>
          </cell>
        </row>
      </sheetData>
      <sheetData sheetId="2184">
        <row r="47">
          <cell r="H47">
            <v>382683.1643235588</v>
          </cell>
        </row>
      </sheetData>
      <sheetData sheetId="2185">
        <row r="47">
          <cell r="H47">
            <v>27108.482479999999</v>
          </cell>
        </row>
      </sheetData>
      <sheetData sheetId="2186">
        <row r="47">
          <cell r="H47">
            <v>18945.0351992</v>
          </cell>
        </row>
      </sheetData>
      <sheetData sheetId="2187">
        <row r="47">
          <cell r="H47">
            <v>88016.225274879995</v>
          </cell>
        </row>
      </sheetData>
      <sheetData sheetId="2188">
        <row r="47">
          <cell r="H47">
            <v>11296.680928966078</v>
          </cell>
        </row>
      </sheetData>
      <sheetData sheetId="2189">
        <row r="47">
          <cell r="H47">
            <v>19660.483631249997</v>
          </cell>
        </row>
      </sheetData>
      <sheetData sheetId="2190">
        <row r="47">
          <cell r="H47">
            <v>19660.483631249997</v>
          </cell>
        </row>
      </sheetData>
      <sheetData sheetId="2191">
        <row r="47">
          <cell r="H47">
            <v>19660.483631249997</v>
          </cell>
        </row>
      </sheetData>
      <sheetData sheetId="2192">
        <row r="47">
          <cell r="H47">
            <v>39947.116768272004</v>
          </cell>
        </row>
      </sheetData>
      <sheetData sheetId="2193">
        <row r="47">
          <cell r="H47">
            <v>37450.421970255004</v>
          </cell>
        </row>
      </sheetData>
      <sheetData sheetId="2194">
        <row r="47">
          <cell r="H47">
            <v>5631.4338221939006</v>
          </cell>
        </row>
      </sheetData>
      <sheetData sheetId="2195">
        <row r="47">
          <cell r="H47">
            <v>29691.867138751997</v>
          </cell>
        </row>
      </sheetData>
      <sheetData sheetId="2196">
        <row r="47">
          <cell r="H47">
            <v>10601.359883464</v>
          </cell>
        </row>
      </sheetData>
      <sheetData sheetId="2197">
        <row r="47">
          <cell r="H47">
            <v>16440.07876665</v>
          </cell>
        </row>
      </sheetData>
      <sheetData sheetId="2198">
        <row r="47">
          <cell r="H47">
            <v>7502.6541280530009</v>
          </cell>
        </row>
      </sheetData>
      <sheetData sheetId="2199">
        <row r="47">
          <cell r="H47">
            <v>63269.394041350002</v>
          </cell>
        </row>
      </sheetData>
      <sheetData sheetId="2200">
        <row r="47">
          <cell r="H47">
            <v>38708.912732384997</v>
          </cell>
        </row>
      </sheetData>
      <sheetData sheetId="2201">
        <row r="47">
          <cell r="H47">
            <v>30140.654422727453</v>
          </cell>
        </row>
      </sheetData>
      <sheetData sheetId="2202">
        <row r="47">
          <cell r="H47">
            <v>39628.094655192057</v>
          </cell>
        </row>
      </sheetData>
      <sheetData sheetId="2203">
        <row r="47">
          <cell r="H47">
            <v>38729.542446049003</v>
          </cell>
        </row>
      </sheetData>
      <sheetData sheetId="2204">
        <row r="47">
          <cell r="H47">
            <v>7116.936965586</v>
          </cell>
        </row>
      </sheetData>
      <sheetData sheetId="2205">
        <row r="47">
          <cell r="H47">
            <v>9391.2743470000005</v>
          </cell>
        </row>
      </sheetData>
      <sheetData sheetId="2206">
        <row r="47">
          <cell r="H47">
            <v>8500.0189065630984</v>
          </cell>
        </row>
      </sheetData>
      <sheetData sheetId="2207">
        <row r="47">
          <cell r="H47">
            <v>32499.094423904498</v>
          </cell>
        </row>
      </sheetData>
      <sheetData sheetId="2208">
        <row r="47">
          <cell r="H47">
            <v>51817.028777055006</v>
          </cell>
        </row>
      </sheetData>
      <sheetData sheetId="2209">
        <row r="47">
          <cell r="H47">
            <v>55430.1575333</v>
          </cell>
        </row>
      </sheetData>
      <sheetData sheetId="2210">
        <row r="47">
          <cell r="H47">
            <v>25786.003498499998</v>
          </cell>
        </row>
      </sheetData>
      <sheetData sheetId="2211">
        <row r="47">
          <cell r="H47">
            <v>21993.806973733335</v>
          </cell>
        </row>
      </sheetData>
      <sheetData sheetId="2212">
        <row r="47">
          <cell r="H47">
            <v>21941.348275</v>
          </cell>
        </row>
      </sheetData>
      <sheetData sheetId="2213">
        <row r="47">
          <cell r="H47">
            <v>576269.26239999989</v>
          </cell>
        </row>
      </sheetData>
      <sheetData sheetId="2214">
        <row r="48">
          <cell r="H48">
            <v>640370.66537874995</v>
          </cell>
        </row>
      </sheetData>
      <sheetData sheetId="2215">
        <row r="47">
          <cell r="H47">
            <v>21941.348275</v>
          </cell>
        </row>
      </sheetData>
      <sheetData sheetId="2216">
        <row r="47">
          <cell r="H47">
            <v>576269.26239999989</v>
          </cell>
        </row>
      </sheetData>
      <sheetData sheetId="2217">
        <row r="47">
          <cell r="H47">
            <v>9078.6352040999991</v>
          </cell>
        </row>
      </sheetData>
      <sheetData sheetId="2218">
        <row r="47">
          <cell r="H47">
            <v>21941.348275</v>
          </cell>
        </row>
      </sheetData>
      <sheetData sheetId="2219">
        <row r="47">
          <cell r="H47">
            <v>576269.26239999989</v>
          </cell>
        </row>
      </sheetData>
      <sheetData sheetId="2220">
        <row r="47">
          <cell r="H47">
            <v>9078.6352040999991</v>
          </cell>
        </row>
      </sheetData>
      <sheetData sheetId="2221">
        <row r="49">
          <cell r="H49">
            <v>83961.133243064003</v>
          </cell>
        </row>
      </sheetData>
      <sheetData sheetId="2222">
        <row r="47">
          <cell r="H47">
            <v>14670.136122054002</v>
          </cell>
        </row>
      </sheetData>
      <sheetData sheetId="2223">
        <row r="47">
          <cell r="H47">
            <v>9078.6352040999991</v>
          </cell>
        </row>
      </sheetData>
      <sheetData sheetId="2224">
        <row r="51">
          <cell r="H51">
            <v>117309.4992738</v>
          </cell>
        </row>
      </sheetData>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refreshError="1"/>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row r="2">
          <cell r="A2" t="str">
            <v>ACTA No</v>
          </cell>
        </row>
      </sheetData>
      <sheetData sheetId="2589">
        <row r="33">
          <cell r="C33">
            <v>0.77967625899280601</v>
          </cell>
        </row>
      </sheetData>
      <sheetData sheetId="2590"/>
      <sheetData sheetId="2591"/>
      <sheetData sheetId="2592"/>
      <sheetData sheetId="2593"/>
      <sheetData sheetId="2594"/>
      <sheetData sheetId="2595"/>
      <sheetData sheetId="2596"/>
      <sheetData sheetId="2597"/>
      <sheetData sheetId="2598" refreshError="1"/>
      <sheetData sheetId="2599"/>
      <sheetData sheetId="2600"/>
      <sheetData sheetId="2601"/>
      <sheetData sheetId="2602"/>
      <sheetData sheetId="2603"/>
      <sheetData sheetId="2604"/>
      <sheetData sheetId="2605" refreshError="1"/>
      <sheetData sheetId="2606"/>
      <sheetData sheetId="2607"/>
      <sheetData sheetId="2608"/>
      <sheetData sheetId="2609"/>
      <sheetData sheetId="2610">
        <row r="33">
          <cell r="C33">
            <v>0.77967625899280601</v>
          </cell>
        </row>
      </sheetData>
      <sheetData sheetId="2611"/>
      <sheetData sheetId="2612"/>
      <sheetData sheetId="2613">
        <row r="8">
          <cell r="A8">
            <v>2.1</v>
          </cell>
        </row>
      </sheetData>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ow r="5">
          <cell r="E5" t="str">
            <v>CANTIDAD</v>
          </cell>
        </row>
      </sheetData>
      <sheetData sheetId="2943">
        <row r="5">
          <cell r="E5" t="str">
            <v>CANTIDAD</v>
          </cell>
        </row>
      </sheetData>
      <sheetData sheetId="2944">
        <row r="2">
          <cell r="A2" t="str">
            <v>CODIGO</v>
          </cell>
        </row>
      </sheetData>
      <sheetData sheetId="2945">
        <row r="5">
          <cell r="E5" t="str">
            <v>CANTIDAD</v>
          </cell>
        </row>
      </sheetData>
      <sheetData sheetId="2946">
        <row r="1">
          <cell r="A1" t="str">
            <v>OCCIDENTAL DE COLOMBIA, LLC. / OCCIDENTAL ANDINA, LLC</v>
          </cell>
        </row>
      </sheetData>
      <sheetData sheetId="2947">
        <row r="5">
          <cell r="E5" t="str">
            <v>CANTIDAD</v>
          </cell>
        </row>
      </sheetData>
      <sheetData sheetId="2948">
        <row r="2">
          <cell r="A2">
            <v>0</v>
          </cell>
        </row>
      </sheetData>
      <sheetData sheetId="2949">
        <row r="33">
          <cell r="G33">
            <v>0.59504299999999999</v>
          </cell>
        </row>
      </sheetData>
      <sheetData sheetId="2950"/>
      <sheetData sheetId="2951">
        <row r="1">
          <cell r="A1" t="str">
            <v>INSTITUTO NACIONAL DE VIAS</v>
          </cell>
        </row>
      </sheetData>
      <sheetData sheetId="2952"/>
      <sheetData sheetId="2953"/>
      <sheetData sheetId="2954"/>
      <sheetData sheetId="2955"/>
      <sheetData sheetId="2956"/>
      <sheetData sheetId="2957"/>
      <sheetData sheetId="2958"/>
      <sheetData sheetId="2959">
        <row r="168">
          <cell r="D168">
            <v>0.16</v>
          </cell>
        </row>
      </sheetData>
      <sheetData sheetId="2960"/>
      <sheetData sheetId="2961">
        <row r="1">
          <cell r="A1" t="str">
            <v>ABRAZADERA DE SALIDA TIPO 1</v>
          </cell>
        </row>
      </sheetData>
      <sheetData sheetId="2962">
        <row r="33">
          <cell r="G33">
            <v>0.59504299999999999</v>
          </cell>
        </row>
      </sheetData>
      <sheetData sheetId="2963">
        <row r="168">
          <cell r="D168">
            <v>0.16</v>
          </cell>
        </row>
      </sheetData>
      <sheetData sheetId="2964"/>
      <sheetData sheetId="2965">
        <row r="7">
          <cell r="B7">
            <v>1</v>
          </cell>
        </row>
      </sheetData>
      <sheetData sheetId="2966">
        <row r="33">
          <cell r="G33">
            <v>0.59504299999999999</v>
          </cell>
        </row>
      </sheetData>
      <sheetData sheetId="2967"/>
      <sheetData sheetId="2968"/>
      <sheetData sheetId="2969"/>
      <sheetData sheetId="2970"/>
      <sheetData sheetId="2971">
        <row r="1">
          <cell r="A1" t="str">
            <v>INSTITUTO NACIONAL DE VIAS</v>
          </cell>
        </row>
      </sheetData>
      <sheetData sheetId="2972"/>
      <sheetData sheetId="2973">
        <row r="168">
          <cell r="D168">
            <v>0.16</v>
          </cell>
        </row>
      </sheetData>
      <sheetData sheetId="2974"/>
      <sheetData sheetId="2975">
        <row r="7">
          <cell r="B7">
            <v>1</v>
          </cell>
        </row>
      </sheetData>
      <sheetData sheetId="2976">
        <row r="33">
          <cell r="G33">
            <v>0.59504299999999999</v>
          </cell>
        </row>
      </sheetData>
      <sheetData sheetId="2977">
        <row r="168">
          <cell r="D168">
            <v>0.16</v>
          </cell>
        </row>
      </sheetData>
      <sheetData sheetId="2978"/>
      <sheetData sheetId="2979">
        <row r="7">
          <cell r="B7">
            <v>1</v>
          </cell>
        </row>
      </sheetData>
      <sheetData sheetId="2980">
        <row r="33">
          <cell r="G33">
            <v>0.59504299999999999</v>
          </cell>
        </row>
      </sheetData>
      <sheetData sheetId="2981">
        <row r="7">
          <cell r="B7">
            <v>1</v>
          </cell>
        </row>
      </sheetData>
      <sheetData sheetId="2982">
        <row r="33">
          <cell r="G33">
            <v>0.59504299999999999</v>
          </cell>
        </row>
      </sheetData>
      <sheetData sheetId="2983"/>
      <sheetData sheetId="2984"/>
      <sheetData sheetId="2985"/>
      <sheetData sheetId="2986"/>
      <sheetData sheetId="2987"/>
      <sheetData sheetId="2988">
        <row r="51">
          <cell r="D51">
            <v>698</v>
          </cell>
        </row>
      </sheetData>
      <sheetData sheetId="2989"/>
      <sheetData sheetId="2990"/>
      <sheetData sheetId="2991"/>
      <sheetData sheetId="2992"/>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sheetData sheetId="3034"/>
      <sheetData sheetId="3035"/>
      <sheetData sheetId="3036"/>
      <sheetData sheetId="3037"/>
      <sheetData sheetId="3038">
        <row r="33">
          <cell r="C33">
            <v>0.77967625899280601</v>
          </cell>
        </row>
      </sheetData>
      <sheetData sheetId="3039"/>
      <sheetData sheetId="3040"/>
      <sheetData sheetId="304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sheetData sheetId="3642">
        <row r="8">
          <cell r="A8">
            <v>2.1</v>
          </cell>
        </row>
      </sheetData>
      <sheetData sheetId="3643">
        <row r="8">
          <cell r="A8">
            <v>3.1</v>
          </cell>
        </row>
      </sheetData>
      <sheetData sheetId="3644">
        <row r="8">
          <cell r="A8">
            <v>3.1</v>
          </cell>
        </row>
      </sheetData>
      <sheetData sheetId="3645">
        <row r="3">
          <cell r="A3">
            <v>1</v>
          </cell>
        </row>
      </sheetData>
      <sheetData sheetId="3646"/>
      <sheetData sheetId="3647"/>
      <sheetData sheetId="3648"/>
      <sheetData sheetId="3649">
        <row r="3">
          <cell r="A3">
            <v>1</v>
          </cell>
        </row>
      </sheetData>
      <sheetData sheetId="3650">
        <row r="3">
          <cell r="A3">
            <v>1</v>
          </cell>
        </row>
      </sheetData>
      <sheetData sheetId="3651"/>
      <sheetData sheetId="3652">
        <row r="1">
          <cell r="A1" t="str">
            <v>LISTADO DE INSUMOS GENERAL</v>
          </cell>
        </row>
      </sheetData>
      <sheetData sheetId="3653"/>
      <sheetData sheetId="3654"/>
      <sheetData sheetId="3655"/>
      <sheetData sheetId="3656">
        <row r="1">
          <cell r="A1" t="str">
            <v>LISTADO DE INSUMOS GENERAL</v>
          </cell>
        </row>
      </sheetData>
      <sheetData sheetId="3657">
        <row r="1">
          <cell r="A1" t="str">
            <v>LISTADO DE INSUMOS GENERAL</v>
          </cell>
        </row>
      </sheetData>
      <sheetData sheetId="3658">
        <row r="8">
          <cell r="A8">
            <v>2.1</v>
          </cell>
        </row>
      </sheetData>
      <sheetData sheetId="3659">
        <row r="8">
          <cell r="A8">
            <v>3.1</v>
          </cell>
        </row>
      </sheetData>
      <sheetData sheetId="3660"/>
      <sheetData sheetId="3661"/>
      <sheetData sheetId="3662"/>
      <sheetData sheetId="3663">
        <row r="3">
          <cell r="A3">
            <v>1</v>
          </cell>
        </row>
      </sheetData>
      <sheetData sheetId="3664">
        <row r="8">
          <cell r="A8">
            <v>2.1</v>
          </cell>
        </row>
      </sheetData>
      <sheetData sheetId="3665">
        <row r="3">
          <cell r="A3">
            <v>1</v>
          </cell>
        </row>
      </sheetData>
      <sheetData sheetId="3666"/>
      <sheetData sheetId="3667"/>
      <sheetData sheetId="3668">
        <row r="1">
          <cell r="B1" t="str">
            <v>CTO-102-2002</v>
          </cell>
        </row>
      </sheetData>
      <sheetData sheetId="3669"/>
      <sheetData sheetId="3670">
        <row r="1">
          <cell r="A1" t="str">
            <v>LISTADO DE INSUMOS GENERAL</v>
          </cell>
        </row>
      </sheetData>
      <sheetData sheetId="3671">
        <row r="3">
          <cell r="A3">
            <v>1</v>
          </cell>
        </row>
      </sheetData>
      <sheetData sheetId="3672">
        <row r="1">
          <cell r="A1" t="str">
            <v>LISTADO DE INSUMOS GENERAL</v>
          </cell>
        </row>
      </sheetData>
      <sheetData sheetId="3673">
        <row r="8">
          <cell r="A8">
            <v>3.1</v>
          </cell>
        </row>
      </sheetData>
      <sheetData sheetId="3674">
        <row r="8">
          <cell r="A8">
            <v>2.1</v>
          </cell>
        </row>
      </sheetData>
      <sheetData sheetId="3675">
        <row r="8">
          <cell r="A8">
            <v>3.1</v>
          </cell>
        </row>
      </sheetData>
      <sheetData sheetId="3676">
        <row r="1">
          <cell r="A1" t="str">
            <v>ITEM</v>
          </cell>
        </row>
      </sheetData>
      <sheetData sheetId="3677">
        <row r="1">
          <cell r="A1" t="str">
            <v>EQUIPO</v>
          </cell>
        </row>
      </sheetData>
      <sheetData sheetId="3678">
        <row r="1">
          <cell r="A1" t="str">
            <v>ADMINISTRACION</v>
          </cell>
        </row>
      </sheetData>
      <sheetData sheetId="3679">
        <row r="3">
          <cell r="A3">
            <v>1</v>
          </cell>
        </row>
      </sheetData>
      <sheetData sheetId="3680">
        <row r="1">
          <cell r="A1" t="str">
            <v>ITEM</v>
          </cell>
        </row>
      </sheetData>
      <sheetData sheetId="3681">
        <row r="1">
          <cell r="A1" t="str">
            <v>EQUIPO</v>
          </cell>
        </row>
      </sheetData>
      <sheetData sheetId="3682">
        <row r="1">
          <cell r="A1" t="str">
            <v>ADMINISTRACION</v>
          </cell>
        </row>
      </sheetData>
      <sheetData sheetId="3683">
        <row r="3">
          <cell r="A3">
            <v>1</v>
          </cell>
        </row>
      </sheetData>
      <sheetData sheetId="3684">
        <row r="3">
          <cell r="A3">
            <v>1</v>
          </cell>
        </row>
      </sheetData>
      <sheetData sheetId="3685">
        <row r="3">
          <cell r="A3">
            <v>1</v>
          </cell>
        </row>
      </sheetData>
      <sheetData sheetId="3686">
        <row r="1">
          <cell r="A1" t="str">
            <v>LISTADO DE INSUMOS GENERAL</v>
          </cell>
        </row>
      </sheetData>
      <sheetData sheetId="3687">
        <row r="8">
          <cell r="A8">
            <v>3.1</v>
          </cell>
        </row>
      </sheetData>
      <sheetData sheetId="3688">
        <row r="1">
          <cell r="A1" t="str">
            <v>LISTADO DE INSUMOS GENERAL</v>
          </cell>
        </row>
      </sheetData>
      <sheetData sheetId="3689">
        <row r="1">
          <cell r="A1" t="str">
            <v>LISTADO DE INSUMOS GENERAL</v>
          </cell>
        </row>
      </sheetData>
      <sheetData sheetId="3690">
        <row r="1">
          <cell r="A1" t="str">
            <v>LISTADO DE INSUMOS GENERAL</v>
          </cell>
        </row>
      </sheetData>
      <sheetData sheetId="3691">
        <row r="1">
          <cell r="A1" t="str">
            <v>LISTADO DE INSUMOS GENERAL</v>
          </cell>
        </row>
      </sheetData>
      <sheetData sheetId="3692">
        <row r="1">
          <cell r="A1" t="str">
            <v>LISTADO DE INSUMOS GENERAL</v>
          </cell>
        </row>
      </sheetData>
      <sheetData sheetId="3693">
        <row r="1">
          <cell r="A1" t="str">
            <v>LISTADO DE INSUMOS GENERAL</v>
          </cell>
        </row>
      </sheetData>
      <sheetData sheetId="3694">
        <row r="3">
          <cell r="A3">
            <v>1</v>
          </cell>
        </row>
      </sheetData>
      <sheetData sheetId="3695">
        <row r="3">
          <cell r="A3">
            <v>1</v>
          </cell>
        </row>
      </sheetData>
      <sheetData sheetId="3696">
        <row r="3">
          <cell r="A3">
            <v>1</v>
          </cell>
        </row>
      </sheetData>
      <sheetData sheetId="3697">
        <row r="3">
          <cell r="A3">
            <v>1</v>
          </cell>
        </row>
      </sheetData>
      <sheetData sheetId="3698"/>
      <sheetData sheetId="3699">
        <row r="1">
          <cell r="A1" t="str">
            <v>LISTADO DE INSUMOS GENERAL</v>
          </cell>
        </row>
      </sheetData>
      <sheetData sheetId="3700">
        <row r="1">
          <cell r="A1" t="str">
            <v>LISTADO DE INSUMOS GENERAL</v>
          </cell>
        </row>
      </sheetData>
      <sheetData sheetId="3701">
        <row r="1">
          <cell r="A1" t="str">
            <v>LISTADO DE INSUMOS GENERAL</v>
          </cell>
        </row>
      </sheetData>
      <sheetData sheetId="3702">
        <row r="1">
          <cell r="A1" t="str">
            <v>LISTADO DE INSUMOS GENERAL</v>
          </cell>
        </row>
      </sheetData>
      <sheetData sheetId="3703">
        <row r="1">
          <cell r="A1" t="str">
            <v>LISTADO DE INSUMOS GENERAL</v>
          </cell>
        </row>
      </sheetData>
      <sheetData sheetId="3704">
        <row r="1">
          <cell r="A1" t="str">
            <v>LISTADO DE INSUMOS GENERAL</v>
          </cell>
        </row>
      </sheetData>
      <sheetData sheetId="3705">
        <row r="8">
          <cell r="A8">
            <v>3.1</v>
          </cell>
        </row>
      </sheetData>
      <sheetData sheetId="3706">
        <row r="8">
          <cell r="A8">
            <v>2.1</v>
          </cell>
        </row>
      </sheetData>
      <sheetData sheetId="3707">
        <row r="8">
          <cell r="A8">
            <v>3.1</v>
          </cell>
        </row>
      </sheetData>
      <sheetData sheetId="3708">
        <row r="1">
          <cell r="A1" t="str">
            <v>LISTADO DE INSUMOS GENERAL</v>
          </cell>
        </row>
      </sheetData>
      <sheetData sheetId="3709">
        <row r="1">
          <cell r="A1" t="str">
            <v>EQUIPO</v>
          </cell>
        </row>
      </sheetData>
      <sheetData sheetId="3710">
        <row r="1">
          <cell r="A1" t="str">
            <v>LISTADO DE INSUMOS GENERAL</v>
          </cell>
        </row>
      </sheetData>
      <sheetData sheetId="3711">
        <row r="3">
          <cell r="A3">
            <v>1</v>
          </cell>
        </row>
      </sheetData>
      <sheetData sheetId="3712">
        <row r="3">
          <cell r="A3">
            <v>1</v>
          </cell>
        </row>
      </sheetData>
      <sheetData sheetId="3713">
        <row r="3">
          <cell r="A3">
            <v>1</v>
          </cell>
        </row>
      </sheetData>
      <sheetData sheetId="3714">
        <row r="3">
          <cell r="A3">
            <v>1</v>
          </cell>
        </row>
      </sheetData>
      <sheetData sheetId="3715">
        <row r="3">
          <cell r="A3">
            <v>1</v>
          </cell>
        </row>
      </sheetData>
      <sheetData sheetId="3716">
        <row r="1">
          <cell r="A1" t="str">
            <v>ITEM</v>
          </cell>
        </row>
      </sheetData>
      <sheetData sheetId="3717">
        <row r="1">
          <cell r="A1" t="str">
            <v>LISTADO DE INSUMOS GENERAL</v>
          </cell>
        </row>
      </sheetData>
      <sheetData sheetId="3718" refreshError="1"/>
      <sheetData sheetId="3719">
        <row r="1">
          <cell r="A1" t="str">
            <v>LISTADO DE INSUMOS GENERAL</v>
          </cell>
        </row>
      </sheetData>
      <sheetData sheetId="3720" refreshError="1"/>
      <sheetData sheetId="3721">
        <row r="1">
          <cell r="A1" t="str">
            <v>LISTADO DE INSUMOS GENERAL</v>
          </cell>
        </row>
      </sheetData>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sheetData sheetId="3910"/>
      <sheetData sheetId="3911"/>
      <sheetData sheetId="3912"/>
      <sheetData sheetId="3913"/>
      <sheetData sheetId="3914"/>
      <sheetData sheetId="3915"/>
      <sheetData sheetId="3916"/>
      <sheetData sheetId="3917"/>
      <sheetData sheetId="3918"/>
      <sheetData sheetId="3919">
        <row r="5">
          <cell r="E5" t="str">
            <v>CANTIDAD</v>
          </cell>
        </row>
      </sheetData>
      <sheetData sheetId="3920">
        <row r="5">
          <cell r="E5" t="str">
            <v>CANTIDAD</v>
          </cell>
        </row>
      </sheetData>
      <sheetData sheetId="3921">
        <row r="5">
          <cell r="E5" t="str">
            <v>CANTIDAD</v>
          </cell>
        </row>
      </sheetData>
      <sheetData sheetId="3922">
        <row r="5">
          <cell r="E5" t="str">
            <v>CANTIDAD</v>
          </cell>
        </row>
      </sheetData>
      <sheetData sheetId="3923">
        <row r="5">
          <cell r="E5" t="str">
            <v>CANTIDAD</v>
          </cell>
        </row>
      </sheetData>
      <sheetData sheetId="3924">
        <row r="5">
          <cell r="E5" t="str">
            <v>CANTIDAD</v>
          </cell>
        </row>
      </sheetData>
      <sheetData sheetId="3925">
        <row r="3">
          <cell r="A3">
            <v>5.0999999999999996</v>
          </cell>
        </row>
      </sheetData>
      <sheetData sheetId="3926">
        <row r="2">
          <cell r="AM2">
            <v>25</v>
          </cell>
        </row>
      </sheetData>
      <sheetData sheetId="3927">
        <row r="2">
          <cell r="AM2">
            <v>25</v>
          </cell>
        </row>
      </sheetData>
      <sheetData sheetId="3928">
        <row r="1">
          <cell r="A1" t="str">
            <v>INSTITUTO NACIONAL DE VIAS</v>
          </cell>
        </row>
      </sheetData>
      <sheetData sheetId="3929">
        <row r="1">
          <cell r="B1" t="str">
            <v>CTO-102-2002</v>
          </cell>
        </row>
      </sheetData>
      <sheetData sheetId="3930" refreshError="1"/>
      <sheetData sheetId="3931"/>
      <sheetData sheetId="3932"/>
      <sheetData sheetId="3933" refreshError="1"/>
      <sheetData sheetId="3934" refreshError="1"/>
      <sheetData sheetId="3935" refreshError="1"/>
      <sheetData sheetId="3936" refreshError="1"/>
      <sheetData sheetId="3937"/>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sheetData sheetId="3955"/>
      <sheetData sheetId="3956"/>
      <sheetData sheetId="3957"/>
      <sheetData sheetId="3958"/>
      <sheetData sheetId="3959"/>
      <sheetData sheetId="3960"/>
      <sheetData sheetId="3961"/>
      <sheetData sheetId="3962">
        <row r="16">
          <cell r="A16" t="str">
            <v>ABONO 10-30-10</v>
          </cell>
        </row>
      </sheetData>
      <sheetData sheetId="3963"/>
      <sheetData sheetId="3964"/>
      <sheetData sheetId="3965"/>
      <sheetData sheetId="3966"/>
      <sheetData sheetId="3967"/>
      <sheetData sheetId="3968"/>
      <sheetData sheetId="3969"/>
      <sheetData sheetId="3970"/>
      <sheetData sheetId="3971"/>
      <sheetData sheetId="3972"/>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sheetData sheetId="3984">
        <row r="2">
          <cell r="A2" t="str">
            <v>ACTA No</v>
          </cell>
        </row>
      </sheetData>
      <sheetData sheetId="3985"/>
      <sheetData sheetId="3986"/>
      <sheetData sheetId="3987"/>
      <sheetData sheetId="3988"/>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sheetData sheetId="4028" refreshError="1"/>
      <sheetData sheetId="4029" refreshError="1"/>
      <sheetData sheetId="4030" refreshError="1"/>
      <sheetData sheetId="4031" refreshError="1"/>
      <sheetData sheetId="4032"/>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sheetData sheetId="4049"/>
      <sheetData sheetId="4050">
        <row r="1">
          <cell r="A1" t="str">
            <v>EQUIPO</v>
          </cell>
        </row>
      </sheetData>
      <sheetData sheetId="4051">
        <row r="1">
          <cell r="A1" t="str">
            <v>ADMINISTRACION</v>
          </cell>
        </row>
      </sheetData>
      <sheetData sheetId="4052"/>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sheetData sheetId="4201" refreshError="1"/>
      <sheetData sheetId="4202"/>
      <sheetData sheetId="4203"/>
      <sheetData sheetId="4204"/>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sheetData sheetId="4250"/>
      <sheetData sheetId="4251"/>
      <sheetData sheetId="4252"/>
      <sheetData sheetId="4253"/>
      <sheetData sheetId="4254"/>
      <sheetData sheetId="4255"/>
      <sheetData sheetId="4256">
        <row r="21">
          <cell r="G21" t="b">
            <v>0</v>
          </cell>
        </row>
      </sheetData>
      <sheetData sheetId="4257"/>
      <sheetData sheetId="4258"/>
      <sheetData sheetId="4259"/>
      <sheetData sheetId="4260"/>
      <sheetData sheetId="4261"/>
      <sheetData sheetId="4262"/>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sheetData sheetId="4274"/>
      <sheetData sheetId="4275"/>
      <sheetData sheetId="4276"/>
      <sheetData sheetId="4277"/>
      <sheetData sheetId="4278"/>
      <sheetData sheetId="4279"/>
      <sheetData sheetId="4280"/>
      <sheetData sheetId="4281"/>
      <sheetData sheetId="4282"/>
      <sheetData sheetId="4283"/>
      <sheetData sheetId="4284">
        <row r="18">
          <cell r="C18">
            <v>7000</v>
          </cell>
        </row>
      </sheetData>
      <sheetData sheetId="4285"/>
      <sheetData sheetId="4286"/>
      <sheetData sheetId="4287"/>
      <sheetData sheetId="4288"/>
      <sheetData sheetId="4289"/>
      <sheetData sheetId="4290" refreshError="1"/>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refreshError="1"/>
      <sheetData sheetId="4310"/>
      <sheetData sheetId="4311"/>
      <sheetData sheetId="4312"/>
      <sheetData sheetId="4313"/>
      <sheetData sheetId="4314"/>
      <sheetData sheetId="4315"/>
      <sheetData sheetId="4316"/>
      <sheetData sheetId="4317"/>
      <sheetData sheetId="4318" refreshError="1"/>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sheetData sheetId="4950"/>
      <sheetData sheetId="4951"/>
      <sheetData sheetId="4952" refreshError="1"/>
      <sheetData sheetId="4953" refreshError="1"/>
      <sheetData sheetId="4954" refreshError="1"/>
      <sheetData sheetId="4955" refreshError="1"/>
      <sheetData sheetId="4956" refreshError="1"/>
      <sheetData sheetId="4957" refreshError="1"/>
      <sheetData sheetId="4958"/>
      <sheetData sheetId="4959" refreshError="1"/>
      <sheetData sheetId="4960" refreshError="1"/>
      <sheetData sheetId="4961"/>
      <sheetData sheetId="4962"/>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sheetData sheetId="5039">
        <row r="22">
          <cell r="G22" t="str">
            <v>Tarjeta 1</v>
          </cell>
        </row>
      </sheetData>
      <sheetData sheetId="5040"/>
      <sheetData sheetId="5041"/>
      <sheetData sheetId="5042"/>
      <sheetData sheetId="5043">
        <row r="5">
          <cell r="A5" t="str">
            <v>Desperdicio</v>
          </cell>
        </row>
      </sheetData>
      <sheetData sheetId="5044">
        <row r="7">
          <cell r="A7" t="str">
            <v>Herramientas Menores</v>
          </cell>
        </row>
      </sheetData>
      <sheetData sheetId="5045">
        <row r="6">
          <cell r="A6" t="str">
            <v>TOPÓGRAFO</v>
          </cell>
        </row>
      </sheetData>
      <sheetData sheetId="5046"/>
      <sheetData sheetId="5047"/>
      <sheetData sheetId="5048"/>
      <sheetData sheetId="5049"/>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sheetData sheetId="5156" refreshError="1"/>
      <sheetData sheetId="5157" refreshError="1"/>
      <sheetData sheetId="5158">
        <row r="33">
          <cell r="C33">
            <v>0.77967625899280601</v>
          </cell>
        </row>
      </sheetData>
      <sheetData sheetId="5159"/>
      <sheetData sheetId="5160" refreshError="1"/>
      <sheetData sheetId="5161"/>
      <sheetData sheetId="5162">
        <row r="7">
          <cell r="B7">
            <v>0.1</v>
          </cell>
        </row>
      </sheetData>
      <sheetData sheetId="5163">
        <row r="7">
          <cell r="B7">
            <v>0.1</v>
          </cell>
        </row>
      </sheetData>
      <sheetData sheetId="5164"/>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sheetData sheetId="5189"/>
      <sheetData sheetId="5190"/>
      <sheetData sheetId="5191"/>
      <sheetData sheetId="5192">
        <row r="1">
          <cell r="A1" t="str">
            <v>ITEM</v>
          </cell>
        </row>
      </sheetData>
      <sheetData sheetId="5193">
        <row r="1">
          <cell r="A1" t="str">
            <v>EQUIPO</v>
          </cell>
        </row>
      </sheetData>
      <sheetData sheetId="5194">
        <row r="1">
          <cell r="A1" t="str">
            <v>ADMINISTRACION</v>
          </cell>
        </row>
      </sheetData>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row r="2">
          <cell r="A2" t="str">
            <v>ACTA No</v>
          </cell>
        </row>
      </sheetData>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row r="14">
          <cell r="D14">
            <v>38504</v>
          </cell>
        </row>
      </sheetData>
      <sheetData sheetId="5278"/>
      <sheetData sheetId="5279"/>
      <sheetData sheetId="5280">
        <row r="14">
          <cell r="D14">
            <v>38504</v>
          </cell>
        </row>
      </sheetData>
      <sheetData sheetId="5281"/>
      <sheetData sheetId="5282"/>
      <sheetData sheetId="5283"/>
      <sheetData sheetId="5284">
        <row r="14">
          <cell r="D14">
            <v>38504</v>
          </cell>
        </row>
      </sheetData>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row r="1">
          <cell r="A1" t="str">
            <v>ITEM</v>
          </cell>
        </row>
      </sheetData>
      <sheetData sheetId="5413">
        <row r="1">
          <cell r="A1" t="str">
            <v>EQUIPO</v>
          </cell>
        </row>
      </sheetData>
      <sheetData sheetId="5414">
        <row r="1">
          <cell r="A1" t="str">
            <v>ADMINISTRACION</v>
          </cell>
        </row>
      </sheetData>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row r="1">
          <cell r="A1" t="str">
            <v>EQUIPO</v>
          </cell>
        </row>
      </sheetData>
      <sheetData sheetId="5431">
        <row r="1">
          <cell r="A1" t="str">
            <v>ADMINISTRACION</v>
          </cell>
        </row>
      </sheetData>
      <sheetData sheetId="5432"/>
      <sheetData sheetId="5433">
        <row r="1">
          <cell r="A1" t="str">
            <v>ITEM</v>
          </cell>
        </row>
      </sheetData>
      <sheetData sheetId="5434">
        <row r="1">
          <cell r="A1" t="str">
            <v>EQUIPO</v>
          </cell>
        </row>
      </sheetData>
      <sheetData sheetId="5435">
        <row r="1">
          <cell r="A1" t="str">
            <v>ADMINISTRACION</v>
          </cell>
        </row>
      </sheetData>
      <sheetData sheetId="5436">
        <row r="1">
          <cell r="A1" t="str">
            <v>ITEM</v>
          </cell>
        </row>
      </sheetData>
      <sheetData sheetId="5437">
        <row r="1">
          <cell r="A1" t="str">
            <v>EQUIPO</v>
          </cell>
        </row>
      </sheetData>
      <sheetData sheetId="5438">
        <row r="1">
          <cell r="A1" t="str">
            <v>ADMINISTRACION</v>
          </cell>
        </row>
      </sheetData>
      <sheetData sheetId="5439"/>
      <sheetData sheetId="5440"/>
      <sheetData sheetId="5441">
        <row r="1">
          <cell r="A1" t="str">
            <v>ITEM</v>
          </cell>
        </row>
      </sheetData>
      <sheetData sheetId="5442">
        <row r="1">
          <cell r="A1" t="str">
            <v>EQUIPO</v>
          </cell>
        </row>
      </sheetData>
      <sheetData sheetId="5443">
        <row r="1">
          <cell r="A1" t="str">
            <v>ADMINISTRACION</v>
          </cell>
        </row>
      </sheetData>
      <sheetData sheetId="5444">
        <row r="1">
          <cell r="A1" t="str">
            <v>EQUIPO</v>
          </cell>
        </row>
      </sheetData>
      <sheetData sheetId="5445">
        <row r="1">
          <cell r="A1" t="str">
            <v>ADMINISTRACION</v>
          </cell>
        </row>
      </sheetData>
      <sheetData sheetId="5446"/>
      <sheetData sheetId="5447"/>
      <sheetData sheetId="5448"/>
      <sheetData sheetId="5449"/>
      <sheetData sheetId="5450"/>
      <sheetData sheetId="5451"/>
      <sheetData sheetId="5452">
        <row r="1">
          <cell r="A1" t="str">
            <v>ITEM</v>
          </cell>
        </row>
      </sheetData>
      <sheetData sheetId="5453">
        <row r="1">
          <cell r="A1" t="str">
            <v>EQUIPO</v>
          </cell>
        </row>
      </sheetData>
      <sheetData sheetId="5454">
        <row r="1">
          <cell r="A1" t="str">
            <v>ADMINISTRACION</v>
          </cell>
        </row>
      </sheetData>
      <sheetData sheetId="5455">
        <row r="1">
          <cell r="A1" t="str">
            <v>INSTITUTO NACIONAL DE VIAS</v>
          </cell>
        </row>
      </sheetData>
      <sheetData sheetId="5456"/>
      <sheetData sheetId="5457"/>
      <sheetData sheetId="5458"/>
      <sheetData sheetId="5459"/>
      <sheetData sheetId="5460"/>
      <sheetData sheetId="5461">
        <row r="1">
          <cell r="A1" t="str">
            <v>ITEM</v>
          </cell>
        </row>
      </sheetData>
      <sheetData sheetId="5462">
        <row r="1">
          <cell r="A1" t="str">
            <v>EQUIPO</v>
          </cell>
        </row>
      </sheetData>
      <sheetData sheetId="5463">
        <row r="1">
          <cell r="A1" t="str">
            <v>ADMINISTRACION</v>
          </cell>
        </row>
      </sheetData>
      <sheetData sheetId="5464">
        <row r="1">
          <cell r="A1" t="str">
            <v>EQUIPO</v>
          </cell>
        </row>
      </sheetData>
      <sheetData sheetId="5465">
        <row r="1">
          <cell r="A1" t="str">
            <v>ADMINISTRACION</v>
          </cell>
        </row>
      </sheetData>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sheetData sheetId="5569"/>
      <sheetData sheetId="5570" refreshError="1"/>
      <sheetData sheetId="5571" refreshError="1"/>
      <sheetData sheetId="5572" refreshError="1"/>
      <sheetData sheetId="5573" refreshError="1"/>
      <sheetData sheetId="5574" refreshError="1"/>
      <sheetData sheetId="5575" refreshError="1"/>
      <sheetData sheetId="5576"/>
      <sheetData sheetId="5577"/>
      <sheetData sheetId="5578"/>
      <sheetData sheetId="5579"/>
      <sheetData sheetId="5580"/>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sheetData sheetId="5906" refreshError="1"/>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sheetData sheetId="5953" refreshError="1"/>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refreshError="1"/>
      <sheetData sheetId="5990" refreshError="1"/>
      <sheetData sheetId="5991" refreshError="1"/>
      <sheetData sheetId="5992"/>
      <sheetData sheetId="5993"/>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sheetData sheetId="6005" refreshError="1"/>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refreshError="1"/>
      <sheetData sheetId="6019" refreshError="1"/>
      <sheetData sheetId="6020" refreshError="1"/>
      <sheetData sheetId="6021" refreshError="1"/>
      <sheetData sheetId="6022" refreshError="1"/>
      <sheetData sheetId="6023"/>
      <sheetData sheetId="6024"/>
      <sheetData sheetId="6025"/>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sheetData sheetId="6050" refreshError="1"/>
      <sheetData sheetId="605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ow r="1">
          <cell r="C1">
            <v>0.2</v>
          </cell>
        </row>
      </sheetData>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sheetData sheetId="6150" refreshError="1"/>
      <sheetData sheetId="6151" refreshError="1"/>
      <sheetData sheetId="6152" refreshError="1"/>
      <sheetData sheetId="6153" refreshError="1"/>
      <sheetData sheetId="6154" refreshError="1"/>
      <sheetData sheetId="6155" refreshError="1"/>
      <sheetData sheetId="6156" refreshError="1"/>
      <sheetData sheetId="6157">
        <row r="1">
          <cell r="A1" t="str">
            <v>Name</v>
          </cell>
        </row>
      </sheetData>
      <sheetData sheetId="6158"/>
      <sheetData sheetId="6159"/>
      <sheetData sheetId="6160">
        <row r="8">
          <cell r="A8">
            <v>2.1</v>
          </cell>
        </row>
      </sheetData>
      <sheetData sheetId="6161">
        <row r="8">
          <cell r="A8">
            <v>3.1</v>
          </cell>
        </row>
      </sheetData>
      <sheetData sheetId="6162"/>
      <sheetData sheetId="6163"/>
      <sheetData sheetId="6164"/>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sheetData sheetId="6177"/>
      <sheetData sheetId="6178"/>
      <sheetData sheetId="6179"/>
      <sheetData sheetId="6180"/>
      <sheetData sheetId="6181"/>
      <sheetData sheetId="6182"/>
      <sheetData sheetId="6183"/>
      <sheetData sheetId="6184" refreshError="1"/>
      <sheetData sheetId="6185" refreshError="1"/>
      <sheetData sheetId="6186" refreshError="1"/>
      <sheetData sheetId="6187"/>
      <sheetData sheetId="6188"/>
      <sheetData sheetId="6189"/>
      <sheetData sheetId="6190">
        <row r="1">
          <cell r="B1" t="str">
            <v>CTO-102-2002</v>
          </cell>
        </row>
      </sheetData>
      <sheetData sheetId="6191"/>
      <sheetData sheetId="6192">
        <row r="6">
          <cell r="A6" t="str">
            <v>CONTRATISTA:</v>
          </cell>
        </row>
      </sheetData>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sheetData sheetId="8177" refreshError="1"/>
      <sheetData sheetId="8178" refreshError="1"/>
      <sheetData sheetId="8179" refreshError="1"/>
      <sheetData sheetId="8180">
        <row r="41">
          <cell r="H41">
            <v>108130</v>
          </cell>
        </row>
      </sheetData>
      <sheetData sheetId="8181" refreshError="1"/>
      <sheetData sheetId="8182">
        <row r="39">
          <cell r="H39">
            <v>61373</v>
          </cell>
        </row>
      </sheetData>
      <sheetData sheetId="8183">
        <row r="39">
          <cell r="H39">
            <v>345846</v>
          </cell>
        </row>
      </sheetData>
      <sheetData sheetId="8184">
        <row r="44">
          <cell r="H44">
            <v>71546</v>
          </cell>
        </row>
      </sheetData>
      <sheetData sheetId="8185">
        <row r="43">
          <cell r="H43">
            <v>373562</v>
          </cell>
        </row>
      </sheetData>
      <sheetData sheetId="8186" refreshError="1"/>
      <sheetData sheetId="8187" refreshError="1"/>
      <sheetData sheetId="8188">
        <row r="41">
          <cell r="H41">
            <v>4080</v>
          </cell>
        </row>
      </sheetData>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sheetData sheetId="8306"/>
      <sheetData sheetId="8307"/>
      <sheetData sheetId="8308">
        <row r="45">
          <cell r="B45" t="str">
            <v>P-002</v>
          </cell>
        </row>
      </sheetData>
      <sheetData sheetId="8309"/>
      <sheetData sheetId="8310"/>
      <sheetData sheetId="8311"/>
      <sheetData sheetId="8312"/>
      <sheetData sheetId="8313"/>
      <sheetData sheetId="8314"/>
      <sheetData sheetId="8315"/>
      <sheetData sheetId="8316"/>
      <sheetData sheetId="8317" refreshError="1"/>
      <sheetData sheetId="8318"/>
      <sheetData sheetId="8319" refreshError="1"/>
      <sheetData sheetId="8320" refreshError="1"/>
      <sheetData sheetId="8321" refreshError="1"/>
      <sheetData sheetId="8322" refreshError="1"/>
      <sheetData sheetId="8323" refreshError="1"/>
      <sheetData sheetId="8324"/>
      <sheetData sheetId="8325" refreshError="1"/>
      <sheetData sheetId="8326" refreshError="1"/>
      <sheetData sheetId="8327" refreshError="1"/>
      <sheetData sheetId="8328" refreshError="1"/>
      <sheetData sheetId="8329" refreshError="1"/>
      <sheetData sheetId="8330" refreshError="1"/>
      <sheetData sheetId="8331" refreshError="1"/>
      <sheetData sheetId="8332"/>
      <sheetData sheetId="8333"/>
      <sheetData sheetId="8334"/>
      <sheetData sheetId="8335"/>
      <sheetData sheetId="8336">
        <row r="103">
          <cell r="C103" t="str">
            <v>EXP</v>
          </cell>
        </row>
      </sheetData>
      <sheetData sheetId="8337" refreshError="1"/>
      <sheetData sheetId="8338"/>
      <sheetData sheetId="8339">
        <row r="147">
          <cell r="B147" t="str">
            <v>SUB TOTAL OBRAS DE  INSTALACIONES ELÉCTRICAS DE LAS ESTACIONES (Urbanismo)</v>
          </cell>
        </row>
      </sheetData>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sheetData sheetId="8522"/>
      <sheetData sheetId="8523"/>
      <sheetData sheetId="8524"/>
      <sheetData sheetId="8525"/>
      <sheetData sheetId="8526"/>
      <sheetData sheetId="8527"/>
      <sheetData sheetId="8528"/>
      <sheetData sheetId="8529"/>
      <sheetData sheetId="8530"/>
      <sheetData sheetId="8531"/>
      <sheetData sheetId="8532"/>
      <sheetData sheetId="8533"/>
      <sheetData sheetId="8534"/>
      <sheetData sheetId="8535"/>
      <sheetData sheetId="8536"/>
      <sheetData sheetId="8537"/>
      <sheetData sheetId="8538"/>
      <sheetData sheetId="8539"/>
      <sheetData sheetId="8540"/>
      <sheetData sheetId="8541"/>
      <sheetData sheetId="8542"/>
      <sheetData sheetId="8543"/>
      <sheetData sheetId="8544"/>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sheetData sheetId="8588"/>
      <sheetData sheetId="8589"/>
      <sheetData sheetId="8590"/>
      <sheetData sheetId="8591"/>
      <sheetData sheetId="8592"/>
      <sheetData sheetId="8593"/>
      <sheetData sheetId="8594"/>
      <sheetData sheetId="8595"/>
      <sheetData sheetId="8596"/>
      <sheetData sheetId="8597"/>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sheetData sheetId="8611"/>
      <sheetData sheetId="8612"/>
      <sheetData sheetId="8613"/>
      <sheetData sheetId="8614"/>
      <sheetData sheetId="8615"/>
      <sheetData sheetId="8616"/>
      <sheetData sheetId="8617"/>
      <sheetData sheetId="8618"/>
      <sheetData sheetId="8619"/>
      <sheetData sheetId="8620"/>
      <sheetData sheetId="8621"/>
      <sheetData sheetId="8622"/>
      <sheetData sheetId="8623"/>
      <sheetData sheetId="8624"/>
      <sheetData sheetId="8625"/>
      <sheetData sheetId="8626"/>
      <sheetData sheetId="8627"/>
      <sheetData sheetId="8628"/>
      <sheetData sheetId="8629"/>
      <sheetData sheetId="8630"/>
      <sheetData sheetId="8631"/>
      <sheetData sheetId="8632"/>
      <sheetData sheetId="8633"/>
      <sheetData sheetId="8634"/>
      <sheetData sheetId="8635"/>
      <sheetData sheetId="8636"/>
      <sheetData sheetId="8637"/>
      <sheetData sheetId="8638"/>
      <sheetData sheetId="8639"/>
      <sheetData sheetId="8640"/>
      <sheetData sheetId="8641"/>
      <sheetData sheetId="8642"/>
      <sheetData sheetId="8643"/>
      <sheetData sheetId="8644"/>
      <sheetData sheetId="8645"/>
      <sheetData sheetId="8646"/>
      <sheetData sheetId="8647"/>
      <sheetData sheetId="8648"/>
      <sheetData sheetId="8649"/>
      <sheetData sheetId="8650"/>
      <sheetData sheetId="8651"/>
      <sheetData sheetId="8652"/>
      <sheetData sheetId="8653"/>
      <sheetData sheetId="8654"/>
      <sheetData sheetId="8655"/>
      <sheetData sheetId="8656"/>
      <sheetData sheetId="8657"/>
      <sheetData sheetId="8658"/>
      <sheetData sheetId="8659"/>
      <sheetData sheetId="8660"/>
      <sheetData sheetId="8661"/>
      <sheetData sheetId="8662"/>
      <sheetData sheetId="8663"/>
      <sheetData sheetId="8664"/>
      <sheetData sheetId="8665"/>
      <sheetData sheetId="8666"/>
      <sheetData sheetId="8667"/>
      <sheetData sheetId="8668"/>
      <sheetData sheetId="8669"/>
      <sheetData sheetId="8670"/>
      <sheetData sheetId="8671"/>
      <sheetData sheetId="8672"/>
      <sheetData sheetId="8673"/>
      <sheetData sheetId="8674"/>
      <sheetData sheetId="8675"/>
      <sheetData sheetId="8676"/>
      <sheetData sheetId="8677"/>
      <sheetData sheetId="8678"/>
      <sheetData sheetId="8679"/>
      <sheetData sheetId="8680"/>
      <sheetData sheetId="8681"/>
      <sheetData sheetId="8682"/>
      <sheetData sheetId="8683"/>
      <sheetData sheetId="8684"/>
      <sheetData sheetId="8685"/>
      <sheetData sheetId="8686"/>
      <sheetData sheetId="8687"/>
      <sheetData sheetId="8688"/>
      <sheetData sheetId="8689"/>
      <sheetData sheetId="8690"/>
      <sheetData sheetId="8691"/>
      <sheetData sheetId="8692"/>
      <sheetData sheetId="8693"/>
      <sheetData sheetId="8694"/>
      <sheetData sheetId="8695"/>
      <sheetData sheetId="8696"/>
      <sheetData sheetId="8697"/>
      <sheetData sheetId="8698"/>
      <sheetData sheetId="8699"/>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sheetData sheetId="8719"/>
      <sheetData sheetId="8720" refreshError="1"/>
      <sheetData sheetId="8721" refreshError="1"/>
      <sheetData sheetId="8722" refreshError="1"/>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sheetData sheetId="8737"/>
      <sheetData sheetId="8738"/>
      <sheetData sheetId="8739"/>
      <sheetData sheetId="8740"/>
      <sheetData sheetId="8741"/>
      <sheetData sheetId="8742"/>
      <sheetData sheetId="8743"/>
      <sheetData sheetId="8744"/>
      <sheetData sheetId="8745"/>
      <sheetData sheetId="8746" refreshError="1"/>
      <sheetData sheetId="8747" refreshError="1"/>
      <sheetData sheetId="8748"/>
      <sheetData sheetId="8749"/>
      <sheetData sheetId="8750"/>
      <sheetData sheetId="8751"/>
      <sheetData sheetId="8752"/>
      <sheetData sheetId="8753"/>
      <sheetData sheetId="8754"/>
      <sheetData sheetId="8755"/>
      <sheetData sheetId="8756"/>
      <sheetData sheetId="8757"/>
      <sheetData sheetId="8758"/>
      <sheetData sheetId="8759"/>
      <sheetData sheetId="8760"/>
      <sheetData sheetId="8761">
        <row r="19">
          <cell r="A19" t="str">
            <v>AGREGADO FINO (ARENA)</v>
          </cell>
        </row>
      </sheetData>
      <sheetData sheetId="8762"/>
      <sheetData sheetId="8763"/>
      <sheetData sheetId="8764"/>
      <sheetData sheetId="8765"/>
      <sheetData sheetId="8766"/>
      <sheetData sheetId="8767"/>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sheetData sheetId="8778" refreshError="1"/>
      <sheetData sheetId="8779"/>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row r="5">
          <cell r="W5">
            <v>930157720</v>
          </cell>
        </row>
      </sheetData>
      <sheetData sheetId="8838">
        <row r="17">
          <cell r="I17">
            <v>80484450</v>
          </cell>
        </row>
      </sheetData>
      <sheetData sheetId="8839"/>
      <sheetData sheetId="8840"/>
      <sheetData sheetId="8841" refreshError="1"/>
      <sheetData sheetId="8842" refreshError="1"/>
      <sheetData sheetId="8843"/>
      <sheetData sheetId="8844" refreshError="1"/>
      <sheetData sheetId="8845" refreshError="1"/>
      <sheetData sheetId="8846" refreshError="1"/>
      <sheetData sheetId="8847" refreshError="1"/>
      <sheetData sheetId="8848"/>
      <sheetData sheetId="8849" refreshError="1"/>
      <sheetData sheetId="8850" refreshError="1"/>
      <sheetData sheetId="8851" refreshError="1"/>
      <sheetData sheetId="8852" refreshError="1"/>
      <sheetData sheetId="8853" refreshError="1"/>
      <sheetData sheetId="8854">
        <row r="1">
          <cell r="A1" t="str">
            <v>ADMINISTRACION</v>
          </cell>
        </row>
      </sheetData>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sheetData sheetId="8864" refreshError="1"/>
      <sheetData sheetId="8865"/>
      <sheetData sheetId="8866">
        <row r="1">
          <cell r="A1" t="str">
            <v>ITEM</v>
          </cell>
        </row>
      </sheetData>
      <sheetData sheetId="8867">
        <row r="1">
          <cell r="A1" t="str">
            <v>EQUIPO</v>
          </cell>
        </row>
      </sheetData>
      <sheetData sheetId="8868">
        <row r="1">
          <cell r="A1" t="str">
            <v>ADMINISTRACION</v>
          </cell>
        </row>
      </sheetData>
      <sheetData sheetId="8869"/>
      <sheetData sheetId="8870"/>
      <sheetData sheetId="887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ow r="1">
          <cell r="A1" t="str">
            <v>ADMINISTRACION</v>
          </cell>
        </row>
      </sheetData>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sheetData sheetId="8962"/>
      <sheetData sheetId="8963"/>
      <sheetData sheetId="8964"/>
      <sheetData sheetId="8965"/>
      <sheetData sheetId="8966"/>
      <sheetData sheetId="8967"/>
      <sheetData sheetId="8968"/>
      <sheetData sheetId="8969"/>
      <sheetData sheetId="8970" refreshError="1"/>
      <sheetData sheetId="8971" refreshError="1"/>
      <sheetData sheetId="8972" refreshError="1"/>
      <sheetData sheetId="8973" refreshError="1"/>
      <sheetData sheetId="8974"/>
      <sheetData sheetId="8975"/>
      <sheetData sheetId="8976"/>
      <sheetData sheetId="8977"/>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sheetData sheetId="9009"/>
      <sheetData sheetId="9010">
        <row r="14">
          <cell r="D14">
            <v>38504</v>
          </cell>
        </row>
      </sheetData>
      <sheetData sheetId="9011"/>
      <sheetData sheetId="9012"/>
      <sheetData sheetId="9013">
        <row r="14">
          <cell r="D14">
            <v>38504</v>
          </cell>
        </row>
      </sheetData>
      <sheetData sheetId="9014"/>
      <sheetData sheetId="9015"/>
      <sheetData sheetId="9016"/>
      <sheetData sheetId="9017">
        <row r="14">
          <cell r="D14">
            <v>38504</v>
          </cell>
        </row>
      </sheetData>
      <sheetData sheetId="9018"/>
      <sheetData sheetId="9019"/>
      <sheetData sheetId="9020"/>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sheetData sheetId="9065"/>
      <sheetData sheetId="9066"/>
      <sheetData sheetId="9067"/>
      <sheetData sheetId="9068"/>
      <sheetData sheetId="9069"/>
      <sheetData sheetId="9070"/>
      <sheetData sheetId="9071"/>
      <sheetData sheetId="9072" refreshError="1"/>
      <sheetData sheetId="9073"/>
      <sheetData sheetId="9074"/>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row r="1">
          <cell r="A1" t="str">
            <v>INSTITUTO NACIONAL DE VIAS</v>
          </cell>
        </row>
      </sheetData>
      <sheetData sheetId="9108"/>
      <sheetData sheetId="9109"/>
      <sheetData sheetId="9110"/>
      <sheetData sheetId="9111"/>
      <sheetData sheetId="9112"/>
      <sheetData sheetId="9113"/>
      <sheetData sheetId="9114"/>
      <sheetData sheetId="9115"/>
      <sheetData sheetId="9116"/>
      <sheetData sheetId="9117"/>
      <sheetData sheetId="9118"/>
      <sheetData sheetId="9119" refreshError="1"/>
      <sheetData sheetId="9120"/>
      <sheetData sheetId="912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sheetData sheetId="9132"/>
      <sheetData sheetId="9133"/>
      <sheetData sheetId="9134"/>
      <sheetData sheetId="9135"/>
      <sheetData sheetId="9136"/>
      <sheetData sheetId="9137">
        <row r="1">
          <cell r="A1" t="str">
            <v>INSTITUTO NACIONAL DE VIAS</v>
          </cell>
        </row>
      </sheetData>
      <sheetData sheetId="9138"/>
      <sheetData sheetId="9139"/>
      <sheetData sheetId="9140"/>
      <sheetData sheetId="9141" refreshError="1"/>
      <sheetData sheetId="9142"/>
      <sheetData sheetId="9143"/>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sheetData sheetId="9201"/>
      <sheetData sheetId="9202"/>
      <sheetData sheetId="9203"/>
      <sheetData sheetId="9204"/>
      <sheetData sheetId="9205"/>
      <sheetData sheetId="9206"/>
      <sheetData sheetId="9207">
        <row r="2">
          <cell r="A2" t="str">
            <v>ACTA No</v>
          </cell>
        </row>
      </sheetData>
      <sheetData sheetId="9208">
        <row r="1">
          <cell r="A1" t="str">
            <v>Name</v>
          </cell>
        </row>
      </sheetData>
      <sheetData sheetId="9209"/>
      <sheetData sheetId="9210"/>
      <sheetData sheetId="9211"/>
      <sheetData sheetId="9212"/>
      <sheetData sheetId="9213"/>
      <sheetData sheetId="9214"/>
      <sheetData sheetId="9215">
        <row r="1">
          <cell r="A1" t="str">
            <v>Name</v>
          </cell>
        </row>
      </sheetData>
      <sheetData sheetId="9216"/>
      <sheetData sheetId="9217">
        <row r="1">
          <cell r="A1" t="str">
            <v>INSTITUTO NACIONAL DE VIAS</v>
          </cell>
        </row>
      </sheetData>
      <sheetData sheetId="9218"/>
      <sheetData sheetId="9219"/>
      <sheetData sheetId="9220"/>
      <sheetData sheetId="9221"/>
      <sheetData sheetId="9222"/>
      <sheetData sheetId="9223"/>
      <sheetData sheetId="9224"/>
      <sheetData sheetId="9225">
        <row r="1">
          <cell r="A1" t="str">
            <v>Name</v>
          </cell>
        </row>
      </sheetData>
      <sheetData sheetId="9226"/>
      <sheetData sheetId="9227"/>
      <sheetData sheetId="9228"/>
      <sheetData sheetId="9229"/>
      <sheetData sheetId="9230"/>
      <sheetData sheetId="9231"/>
      <sheetData sheetId="9232"/>
      <sheetData sheetId="9233"/>
      <sheetData sheetId="9234">
        <row r="1">
          <cell r="A1" t="str">
            <v>INSTITUTO NACIONAL DE VIAS</v>
          </cell>
        </row>
      </sheetData>
      <sheetData sheetId="9235"/>
      <sheetData sheetId="9236"/>
      <sheetData sheetId="9237"/>
      <sheetData sheetId="9238"/>
      <sheetData sheetId="9239"/>
      <sheetData sheetId="9240"/>
      <sheetData sheetId="9241"/>
      <sheetData sheetId="9242"/>
      <sheetData sheetId="9243"/>
      <sheetData sheetId="9244"/>
      <sheetData sheetId="9245"/>
      <sheetData sheetId="9246"/>
      <sheetData sheetId="9247" refreshError="1"/>
      <sheetData sheetId="9248" refreshError="1"/>
      <sheetData sheetId="9249" refreshError="1"/>
      <sheetData sheetId="9250" refreshError="1"/>
      <sheetData sheetId="925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sheetData sheetId="9294"/>
      <sheetData sheetId="9295">
        <row r="2">
          <cell r="A2" t="str">
            <v>HOSPITAL HERNANDO MONCALEANO PERDOMO ETAPA 1</v>
          </cell>
        </row>
      </sheetData>
      <sheetData sheetId="9296"/>
      <sheetData sheetId="9297">
        <row r="2">
          <cell r="A2" t="str">
            <v>HOSPITAL HERNANDO MONCALEANO PERDOMO ETAPA 2 A</v>
          </cell>
        </row>
      </sheetData>
      <sheetData sheetId="9298">
        <row r="2">
          <cell r="A2" t="str">
            <v>HOSPITAL HERNANDO MONCALEANO PERDOMO ETAPA 2B</v>
          </cell>
        </row>
      </sheetData>
      <sheetData sheetId="9299"/>
      <sheetData sheetId="9300"/>
      <sheetData sheetId="9301"/>
      <sheetData sheetId="9302"/>
      <sheetData sheetId="9303"/>
      <sheetData sheetId="9304" refreshError="1"/>
      <sheetData sheetId="9305"/>
      <sheetData sheetId="9306"/>
      <sheetData sheetId="9307" refreshError="1"/>
      <sheetData sheetId="9308"/>
      <sheetData sheetId="9309"/>
      <sheetData sheetId="9310" refreshError="1"/>
      <sheetData sheetId="9311" refreshError="1"/>
      <sheetData sheetId="9312"/>
      <sheetData sheetId="9313"/>
      <sheetData sheetId="9314"/>
      <sheetData sheetId="9315"/>
      <sheetData sheetId="9316"/>
      <sheetData sheetId="9317" refreshError="1"/>
      <sheetData sheetId="9318"/>
      <sheetData sheetId="9319" refreshError="1"/>
      <sheetData sheetId="9320"/>
      <sheetData sheetId="9321" refreshError="1"/>
      <sheetData sheetId="9322" refreshError="1"/>
      <sheetData sheetId="9323" refreshError="1"/>
      <sheetData sheetId="9324">
        <row r="1">
          <cell r="D1" t="str">
            <v xml:space="preserve">Supervendor CODE </v>
          </cell>
        </row>
      </sheetData>
      <sheetData sheetId="9325" refreshError="1"/>
      <sheetData sheetId="9326" refreshError="1"/>
      <sheetData sheetId="9327" refreshError="1"/>
      <sheetData sheetId="9328" refreshError="1"/>
      <sheetData sheetId="9329" refreshError="1"/>
      <sheetData sheetId="9330" refreshError="1"/>
      <sheetData sheetId="9331" refreshError="1"/>
      <sheetData sheetId="9332"/>
      <sheetData sheetId="9333">
        <row r="1">
          <cell r="A1" t="str">
            <v>AMAZONAS</v>
          </cell>
        </row>
      </sheetData>
      <sheetData sheetId="9334"/>
      <sheetData sheetId="9335"/>
      <sheetData sheetId="9336"/>
      <sheetData sheetId="9337">
        <row r="15">
          <cell r="B15">
            <v>1</v>
          </cell>
        </row>
      </sheetData>
      <sheetData sheetId="9338" refreshError="1"/>
      <sheetData sheetId="9339"/>
      <sheetData sheetId="9340" refreshError="1"/>
      <sheetData sheetId="9341"/>
      <sheetData sheetId="9342"/>
      <sheetData sheetId="9343"/>
      <sheetData sheetId="9344">
        <row r="1">
          <cell r="D1" t="str">
            <v xml:space="preserve">Supervendor CODE </v>
          </cell>
        </row>
      </sheetData>
      <sheetData sheetId="9345"/>
      <sheetData sheetId="9346">
        <row r="1">
          <cell r="A1" t="str">
            <v>AMAZONAS</v>
          </cell>
        </row>
      </sheetData>
      <sheetData sheetId="9347"/>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sheetData sheetId="9496"/>
      <sheetData sheetId="9497"/>
      <sheetData sheetId="9498"/>
      <sheetData sheetId="9499" refreshError="1"/>
      <sheetData sheetId="9500" refreshError="1"/>
      <sheetData sheetId="9501" refreshError="1"/>
      <sheetData sheetId="9502" refreshError="1"/>
      <sheetData sheetId="9503" refreshError="1"/>
      <sheetData sheetId="9504"/>
      <sheetData sheetId="9505"/>
      <sheetData sheetId="9506"/>
      <sheetData sheetId="9507" refreshError="1"/>
      <sheetData sheetId="9508" refreshError="1"/>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refreshError="1"/>
      <sheetData sheetId="9528" refreshError="1"/>
      <sheetData sheetId="9529" refreshError="1"/>
      <sheetData sheetId="9530" refreshError="1"/>
      <sheetData sheetId="9531" refreshError="1"/>
      <sheetData sheetId="9532" refreshError="1"/>
      <sheetData sheetId="9533" refreshError="1"/>
      <sheetData sheetId="9534" refreshError="1"/>
      <sheetData sheetId="9535" refreshError="1"/>
      <sheetData sheetId="9536" refreshError="1"/>
      <sheetData sheetId="9537" refreshError="1"/>
      <sheetData sheetId="9538" refreshError="1"/>
      <sheetData sheetId="9539" refreshError="1"/>
      <sheetData sheetId="9540" refreshError="1"/>
      <sheetData sheetId="9541" refreshError="1"/>
      <sheetData sheetId="9542" refreshError="1"/>
      <sheetData sheetId="9543" refreshError="1"/>
      <sheetData sheetId="9544" refreshError="1"/>
      <sheetData sheetId="9545" refreshError="1"/>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sheetData sheetId="9561"/>
      <sheetData sheetId="9562"/>
      <sheetData sheetId="9563" refreshError="1"/>
      <sheetData sheetId="9564" refreshError="1"/>
      <sheetData sheetId="9565" refreshError="1"/>
      <sheetData sheetId="9566" refreshError="1"/>
      <sheetData sheetId="9567" refreshError="1"/>
      <sheetData sheetId="9568" refreshError="1"/>
      <sheetData sheetId="9569" refreshError="1"/>
      <sheetData sheetId="9570" refreshError="1"/>
      <sheetData sheetId="9571" refreshError="1"/>
      <sheetData sheetId="9572" refreshError="1"/>
      <sheetData sheetId="9573" refreshError="1"/>
      <sheetData sheetId="9574" refreshError="1"/>
      <sheetData sheetId="9575" refreshError="1"/>
      <sheetData sheetId="9576" refreshError="1"/>
      <sheetData sheetId="9577" refreshError="1"/>
      <sheetData sheetId="9578" refreshError="1"/>
      <sheetData sheetId="9579" refreshError="1"/>
      <sheetData sheetId="9580" refreshError="1"/>
      <sheetData sheetId="9581" refreshError="1"/>
      <sheetData sheetId="9582" refreshError="1"/>
      <sheetData sheetId="9583" refreshError="1"/>
      <sheetData sheetId="9584" refreshError="1"/>
      <sheetData sheetId="9585" refreshError="1"/>
      <sheetData sheetId="9586" refreshError="1"/>
      <sheetData sheetId="9587" refreshError="1"/>
      <sheetData sheetId="9588" refreshError="1"/>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refreshError="1"/>
      <sheetData sheetId="9638" refreshError="1"/>
      <sheetData sheetId="9639" refreshError="1"/>
      <sheetData sheetId="9640" refreshError="1"/>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refreshError="1"/>
      <sheetData sheetId="9717" refreshError="1"/>
      <sheetData sheetId="9718" refreshError="1"/>
      <sheetData sheetId="9719" refreshError="1"/>
      <sheetData sheetId="9720" refreshError="1"/>
      <sheetData sheetId="9721" refreshError="1"/>
      <sheetData sheetId="9722" refreshError="1"/>
      <sheetData sheetId="9723" refreshError="1"/>
      <sheetData sheetId="9724" refreshError="1"/>
      <sheetData sheetId="9725" refreshError="1"/>
      <sheetData sheetId="9726" refreshError="1"/>
      <sheetData sheetId="9727" refreshError="1"/>
      <sheetData sheetId="9728" refreshError="1"/>
      <sheetData sheetId="9729" refreshError="1"/>
      <sheetData sheetId="9730" refreshError="1"/>
      <sheetData sheetId="9731" refreshError="1"/>
      <sheetData sheetId="9732" refreshError="1"/>
      <sheetData sheetId="9733" refreshError="1"/>
      <sheetData sheetId="9734" refreshError="1"/>
      <sheetData sheetId="9735" refreshError="1"/>
      <sheetData sheetId="9736" refreshError="1"/>
      <sheetData sheetId="9737" refreshError="1"/>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refreshError="1"/>
      <sheetData sheetId="9747" refreshError="1"/>
      <sheetData sheetId="9748" refreshError="1"/>
      <sheetData sheetId="9749" refreshError="1"/>
      <sheetData sheetId="9750" refreshError="1"/>
      <sheetData sheetId="9751" refreshError="1"/>
      <sheetData sheetId="9752" refreshError="1"/>
      <sheetData sheetId="9753" refreshError="1"/>
      <sheetData sheetId="9754" refreshError="1"/>
      <sheetData sheetId="9755" refreshError="1"/>
      <sheetData sheetId="9756" refreshError="1"/>
      <sheetData sheetId="9757" refreshError="1"/>
      <sheetData sheetId="9758" refreshError="1"/>
      <sheetData sheetId="9759" refreshError="1"/>
      <sheetData sheetId="9760" refreshError="1"/>
      <sheetData sheetId="9761" refreshError="1"/>
      <sheetData sheetId="9762" refreshError="1"/>
      <sheetData sheetId="9763" refreshError="1"/>
      <sheetData sheetId="9764" refreshError="1"/>
      <sheetData sheetId="9765" refreshError="1"/>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sheetData sheetId="9833" refreshError="1"/>
      <sheetData sheetId="9834" refreshError="1"/>
      <sheetData sheetId="9835" refreshError="1"/>
      <sheetData sheetId="9836"/>
      <sheetData sheetId="9837"/>
      <sheetData sheetId="9838"/>
      <sheetData sheetId="9839"/>
      <sheetData sheetId="9840"/>
      <sheetData sheetId="9841"/>
      <sheetData sheetId="9842"/>
      <sheetData sheetId="9843"/>
      <sheetData sheetId="9844"/>
      <sheetData sheetId="9845"/>
      <sheetData sheetId="9846"/>
      <sheetData sheetId="9847"/>
      <sheetData sheetId="9848"/>
      <sheetData sheetId="9849"/>
      <sheetData sheetId="9850"/>
      <sheetData sheetId="9851"/>
      <sheetData sheetId="9852"/>
      <sheetData sheetId="9853"/>
      <sheetData sheetId="9854"/>
      <sheetData sheetId="9855"/>
      <sheetData sheetId="9856"/>
      <sheetData sheetId="9857"/>
      <sheetData sheetId="9858"/>
      <sheetData sheetId="9859"/>
      <sheetData sheetId="9860"/>
      <sheetData sheetId="9861"/>
      <sheetData sheetId="9862"/>
      <sheetData sheetId="9863"/>
      <sheetData sheetId="9864"/>
      <sheetData sheetId="9865"/>
      <sheetData sheetId="9866"/>
      <sheetData sheetId="9867"/>
      <sheetData sheetId="9868"/>
      <sheetData sheetId="9869"/>
      <sheetData sheetId="9870"/>
      <sheetData sheetId="9871" refreshError="1"/>
      <sheetData sheetId="9872" refreshError="1"/>
      <sheetData sheetId="9873"/>
      <sheetData sheetId="9874"/>
      <sheetData sheetId="9875"/>
      <sheetData sheetId="9876"/>
      <sheetData sheetId="9877"/>
      <sheetData sheetId="9878"/>
      <sheetData sheetId="9879"/>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sheetData sheetId="9903"/>
      <sheetData sheetId="9904"/>
      <sheetData sheetId="9905"/>
      <sheetData sheetId="9906"/>
      <sheetData sheetId="9907"/>
      <sheetData sheetId="9908"/>
      <sheetData sheetId="9909"/>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sheetData sheetId="9958"/>
      <sheetData sheetId="9959"/>
      <sheetData sheetId="9960"/>
      <sheetData sheetId="9961"/>
      <sheetData sheetId="9962"/>
      <sheetData sheetId="9963"/>
      <sheetData sheetId="9964"/>
      <sheetData sheetId="9965"/>
      <sheetData sheetId="9966" refreshError="1"/>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refreshError="1"/>
      <sheetData sheetId="10007" refreshError="1"/>
      <sheetData sheetId="10008" refreshError="1"/>
      <sheetData sheetId="10009" refreshError="1"/>
      <sheetData sheetId="10010" refreshError="1"/>
      <sheetData sheetId="10011" refreshError="1"/>
      <sheetData sheetId="10012" refreshError="1"/>
      <sheetData sheetId="10013"/>
      <sheetData sheetId="10014"/>
      <sheetData sheetId="10015">
        <row r="13">
          <cell r="A13">
            <v>1</v>
          </cell>
        </row>
      </sheetData>
      <sheetData sheetId="10016"/>
      <sheetData sheetId="10017"/>
      <sheetData sheetId="10018"/>
      <sheetData sheetId="10019" refreshError="1"/>
      <sheetData sheetId="10020" refreshError="1"/>
      <sheetData sheetId="10021" refreshError="1"/>
      <sheetData sheetId="10022">
        <row r="3">
          <cell r="D3" t="str">
            <v xml:space="preserve">Marzo  31/2002 </v>
          </cell>
        </row>
      </sheetData>
      <sheetData sheetId="10023"/>
      <sheetData sheetId="10024"/>
      <sheetData sheetId="10025"/>
      <sheetData sheetId="10026"/>
      <sheetData sheetId="10027"/>
      <sheetData sheetId="10028"/>
      <sheetData sheetId="10029"/>
      <sheetData sheetId="10030"/>
      <sheetData sheetId="10031"/>
      <sheetData sheetId="10032"/>
      <sheetData sheetId="10033"/>
      <sheetData sheetId="10034"/>
      <sheetData sheetId="10035"/>
      <sheetData sheetId="10036"/>
      <sheetData sheetId="10037"/>
      <sheetData sheetId="10038"/>
      <sheetData sheetId="10039"/>
      <sheetData sheetId="10040"/>
      <sheetData sheetId="10041"/>
      <sheetData sheetId="10042"/>
      <sheetData sheetId="10043"/>
      <sheetData sheetId="10044" refreshError="1"/>
      <sheetData sheetId="10045" refreshError="1"/>
      <sheetData sheetId="10046" refreshError="1"/>
      <sheetData sheetId="10047" refreshError="1"/>
      <sheetData sheetId="10048" refreshError="1"/>
      <sheetData sheetId="10049" refreshError="1"/>
      <sheetData sheetId="10050" refreshError="1"/>
      <sheetData sheetId="10051" refreshError="1"/>
      <sheetData sheetId="10052"/>
      <sheetData sheetId="10053"/>
      <sheetData sheetId="10054">
        <row r="1">
          <cell r="W1" t="str">
            <v>TR0001</v>
          </cell>
        </row>
      </sheetData>
      <sheetData sheetId="10055"/>
      <sheetData sheetId="10056"/>
      <sheetData sheetId="10057"/>
      <sheetData sheetId="10058"/>
      <sheetData sheetId="10059"/>
      <sheetData sheetId="10060"/>
      <sheetData sheetId="10061">
        <row r="2">
          <cell r="C2">
            <v>2</v>
          </cell>
        </row>
      </sheetData>
      <sheetData sheetId="10062"/>
      <sheetData sheetId="10063">
        <row r="5">
          <cell r="G5">
            <v>1</v>
          </cell>
        </row>
      </sheetData>
      <sheetData sheetId="10064"/>
      <sheetData sheetId="10065"/>
      <sheetData sheetId="10066"/>
      <sheetData sheetId="10067"/>
      <sheetData sheetId="10068"/>
      <sheetData sheetId="10069"/>
      <sheetData sheetId="10070"/>
      <sheetData sheetId="10071"/>
      <sheetData sheetId="10072"/>
      <sheetData sheetId="10073"/>
      <sheetData sheetId="10074"/>
      <sheetData sheetId="10075"/>
      <sheetData sheetId="10076"/>
      <sheetData sheetId="10077"/>
      <sheetData sheetId="10078" refreshError="1"/>
      <sheetData sheetId="10079" refreshError="1"/>
      <sheetData sheetId="10080"/>
      <sheetData sheetId="10081"/>
      <sheetData sheetId="10082"/>
      <sheetData sheetId="10083"/>
      <sheetData sheetId="10084"/>
      <sheetData sheetId="10085"/>
      <sheetData sheetId="10086">
        <row r="9">
          <cell r="E9">
            <v>19.379681052981429</v>
          </cell>
        </row>
      </sheetData>
      <sheetData sheetId="10087">
        <row r="9">
          <cell r="E9">
            <v>19.372852455375334</v>
          </cell>
        </row>
      </sheetData>
      <sheetData sheetId="10088"/>
      <sheetData sheetId="10089"/>
      <sheetData sheetId="10090"/>
      <sheetData sheetId="10091"/>
      <sheetData sheetId="10092"/>
      <sheetData sheetId="10093"/>
      <sheetData sheetId="10094"/>
      <sheetData sheetId="10095"/>
      <sheetData sheetId="10096"/>
      <sheetData sheetId="10097"/>
      <sheetData sheetId="10098"/>
      <sheetData sheetId="10099"/>
      <sheetData sheetId="10100"/>
      <sheetData sheetId="10101"/>
      <sheetData sheetId="10102"/>
      <sheetData sheetId="10103"/>
      <sheetData sheetId="10104"/>
      <sheetData sheetId="10105"/>
      <sheetData sheetId="10106"/>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refreshError="1"/>
      <sheetData sheetId="10160" refreshError="1"/>
      <sheetData sheetId="10161"/>
      <sheetData sheetId="10162"/>
      <sheetData sheetId="10163"/>
      <sheetData sheetId="10164"/>
      <sheetData sheetId="10165"/>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refreshError="1"/>
      <sheetData sheetId="10185" refreshError="1"/>
      <sheetData sheetId="10186" refreshError="1"/>
      <sheetData sheetId="10187" refreshError="1"/>
      <sheetData sheetId="10188" refreshError="1"/>
      <sheetData sheetId="10189" refreshError="1"/>
      <sheetData sheetId="10190" refreshError="1"/>
      <sheetData sheetId="10191" refreshError="1"/>
      <sheetData sheetId="10192" refreshError="1"/>
      <sheetData sheetId="10193" refreshError="1"/>
      <sheetData sheetId="10194" refreshError="1"/>
      <sheetData sheetId="10195" refreshError="1"/>
      <sheetData sheetId="10196" refreshError="1"/>
      <sheetData sheetId="10197" refreshError="1"/>
      <sheetData sheetId="10198" refreshError="1"/>
      <sheetData sheetId="10199" refreshError="1"/>
      <sheetData sheetId="10200" refreshError="1"/>
      <sheetData sheetId="10201" refreshError="1"/>
      <sheetData sheetId="10202" refreshError="1"/>
      <sheetData sheetId="10203" refreshError="1"/>
      <sheetData sheetId="10204" refreshError="1"/>
      <sheetData sheetId="10205" refreshError="1"/>
      <sheetData sheetId="10206" refreshError="1"/>
      <sheetData sheetId="10207" refreshError="1"/>
      <sheetData sheetId="10208" refreshError="1"/>
      <sheetData sheetId="10209" refreshError="1"/>
      <sheetData sheetId="10210" refreshError="1"/>
      <sheetData sheetId="10211" refreshError="1"/>
      <sheetData sheetId="10212" refreshError="1"/>
      <sheetData sheetId="10213" refreshError="1"/>
      <sheetData sheetId="10214" refreshError="1"/>
      <sheetData sheetId="10215" refreshError="1"/>
      <sheetData sheetId="10216" refreshError="1"/>
      <sheetData sheetId="10217" refreshError="1"/>
      <sheetData sheetId="10218" refreshError="1"/>
      <sheetData sheetId="10219" refreshError="1"/>
      <sheetData sheetId="10220" refreshError="1"/>
      <sheetData sheetId="10221" refreshError="1"/>
      <sheetData sheetId="10222" refreshError="1"/>
      <sheetData sheetId="10223" refreshError="1"/>
      <sheetData sheetId="10224" refreshError="1"/>
      <sheetData sheetId="10225" refreshError="1"/>
      <sheetData sheetId="10226" refreshError="1"/>
      <sheetData sheetId="10227" refreshError="1"/>
      <sheetData sheetId="10228"/>
      <sheetData sheetId="10229"/>
      <sheetData sheetId="10230"/>
      <sheetData sheetId="10231"/>
      <sheetData sheetId="10232"/>
      <sheetData sheetId="10233"/>
      <sheetData sheetId="10234"/>
      <sheetData sheetId="10235"/>
      <sheetData sheetId="10236"/>
      <sheetData sheetId="10237"/>
      <sheetData sheetId="10238"/>
      <sheetData sheetId="10239"/>
      <sheetData sheetId="10240"/>
      <sheetData sheetId="10241"/>
      <sheetData sheetId="10242"/>
      <sheetData sheetId="10243"/>
      <sheetData sheetId="10244"/>
      <sheetData sheetId="10245"/>
      <sheetData sheetId="10246"/>
      <sheetData sheetId="10247"/>
      <sheetData sheetId="10248"/>
      <sheetData sheetId="10249"/>
      <sheetData sheetId="10250"/>
      <sheetData sheetId="10251"/>
      <sheetData sheetId="10252"/>
      <sheetData sheetId="10253"/>
      <sheetData sheetId="10254">
        <row r="12">
          <cell r="D12">
            <v>1.1105322714947583</v>
          </cell>
        </row>
      </sheetData>
      <sheetData sheetId="10255"/>
      <sheetData sheetId="10256"/>
      <sheetData sheetId="10257"/>
      <sheetData sheetId="10258"/>
      <sheetData sheetId="10259"/>
      <sheetData sheetId="10260"/>
      <sheetData sheetId="10261"/>
      <sheetData sheetId="10262"/>
      <sheetData sheetId="10263"/>
      <sheetData sheetId="10264"/>
      <sheetData sheetId="10265"/>
      <sheetData sheetId="10266"/>
      <sheetData sheetId="10267"/>
      <sheetData sheetId="10268"/>
      <sheetData sheetId="10269"/>
      <sheetData sheetId="10270"/>
      <sheetData sheetId="10271"/>
      <sheetData sheetId="10272"/>
      <sheetData sheetId="10273"/>
      <sheetData sheetId="10274"/>
      <sheetData sheetId="10275"/>
      <sheetData sheetId="10276"/>
      <sheetData sheetId="10277"/>
      <sheetData sheetId="10278"/>
      <sheetData sheetId="10279"/>
      <sheetData sheetId="10280"/>
      <sheetData sheetId="10281"/>
      <sheetData sheetId="10282"/>
      <sheetData sheetId="10283"/>
      <sheetData sheetId="10284"/>
      <sheetData sheetId="10285"/>
      <sheetData sheetId="10286"/>
      <sheetData sheetId="10287"/>
      <sheetData sheetId="10288"/>
      <sheetData sheetId="10289"/>
      <sheetData sheetId="10290" refreshError="1"/>
      <sheetData sheetId="10291" refreshError="1"/>
      <sheetData sheetId="10292" refreshError="1"/>
      <sheetData sheetId="10293" refreshError="1"/>
      <sheetData sheetId="10294" refreshError="1"/>
      <sheetData sheetId="10295"/>
      <sheetData sheetId="10296" refreshError="1"/>
      <sheetData sheetId="10297"/>
      <sheetData sheetId="10298"/>
      <sheetData sheetId="10299"/>
      <sheetData sheetId="10300"/>
      <sheetData sheetId="10301"/>
      <sheetData sheetId="10302"/>
      <sheetData sheetId="10303" refreshError="1"/>
      <sheetData sheetId="10304" refreshError="1"/>
      <sheetData sheetId="10305" refreshError="1"/>
      <sheetData sheetId="10306"/>
      <sheetData sheetId="10307" refreshError="1"/>
      <sheetData sheetId="10308"/>
      <sheetData sheetId="10309" refreshError="1"/>
      <sheetData sheetId="10310" refreshError="1"/>
      <sheetData sheetId="10311" refreshError="1"/>
      <sheetData sheetId="10312" refreshError="1"/>
      <sheetData sheetId="10313" refreshError="1"/>
      <sheetData sheetId="10314" refreshError="1"/>
      <sheetData sheetId="10315" refreshError="1"/>
      <sheetData sheetId="10316" refreshError="1"/>
      <sheetData sheetId="10317" refreshError="1"/>
      <sheetData sheetId="10318" refreshError="1"/>
      <sheetData sheetId="10319" refreshError="1"/>
      <sheetData sheetId="10320" refreshError="1"/>
      <sheetData sheetId="10321" refreshError="1"/>
      <sheetData sheetId="10322" refreshError="1"/>
      <sheetData sheetId="10323" refreshError="1"/>
      <sheetData sheetId="10324" refreshError="1"/>
      <sheetData sheetId="10325" refreshError="1"/>
      <sheetData sheetId="10326" refreshError="1"/>
      <sheetData sheetId="10327" refreshError="1"/>
      <sheetData sheetId="10328" refreshError="1"/>
      <sheetData sheetId="10329" refreshError="1"/>
      <sheetData sheetId="10330" refreshError="1"/>
      <sheetData sheetId="10331" refreshError="1"/>
      <sheetData sheetId="10332" refreshError="1"/>
      <sheetData sheetId="10333"/>
      <sheetData sheetId="10334" refreshError="1"/>
      <sheetData sheetId="10335" refreshError="1"/>
      <sheetData sheetId="10336" refreshError="1"/>
      <sheetData sheetId="10337"/>
      <sheetData sheetId="10338"/>
      <sheetData sheetId="10339"/>
      <sheetData sheetId="10340"/>
      <sheetData sheetId="10341"/>
      <sheetData sheetId="10342"/>
      <sheetData sheetId="10343"/>
      <sheetData sheetId="10344"/>
      <sheetData sheetId="10345"/>
      <sheetData sheetId="10346"/>
      <sheetData sheetId="10347"/>
      <sheetData sheetId="10348"/>
      <sheetData sheetId="10349"/>
      <sheetData sheetId="10350"/>
      <sheetData sheetId="10351"/>
      <sheetData sheetId="10352"/>
      <sheetData sheetId="10353"/>
      <sheetData sheetId="10354"/>
      <sheetData sheetId="10355"/>
      <sheetData sheetId="10356"/>
      <sheetData sheetId="10357"/>
      <sheetData sheetId="10358"/>
      <sheetData sheetId="10359"/>
      <sheetData sheetId="10360"/>
      <sheetData sheetId="10361"/>
      <sheetData sheetId="10362"/>
      <sheetData sheetId="10363"/>
      <sheetData sheetId="10364" refreshError="1"/>
      <sheetData sheetId="10365" refreshError="1"/>
      <sheetData sheetId="10366"/>
      <sheetData sheetId="10367"/>
      <sheetData sheetId="10368"/>
      <sheetData sheetId="10369"/>
      <sheetData sheetId="10370"/>
      <sheetData sheetId="10371"/>
      <sheetData sheetId="10372" refreshError="1"/>
      <sheetData sheetId="10373" refreshError="1"/>
      <sheetData sheetId="10374" refreshError="1"/>
      <sheetData sheetId="10375"/>
      <sheetData sheetId="10376" refreshError="1"/>
      <sheetData sheetId="10377"/>
      <sheetData sheetId="10378" refreshError="1"/>
      <sheetData sheetId="10379" refreshError="1"/>
      <sheetData sheetId="10380" refreshError="1"/>
      <sheetData sheetId="10381" refreshError="1"/>
      <sheetData sheetId="10382" refreshError="1"/>
      <sheetData sheetId="10383" refreshError="1"/>
      <sheetData sheetId="10384" refreshError="1"/>
      <sheetData sheetId="10385" refreshError="1"/>
      <sheetData sheetId="10386" refreshError="1"/>
      <sheetData sheetId="10387" refreshError="1"/>
      <sheetData sheetId="10388" refreshError="1"/>
      <sheetData sheetId="10389" refreshError="1"/>
      <sheetData sheetId="10390" refreshError="1"/>
      <sheetData sheetId="10391" refreshError="1"/>
      <sheetData sheetId="10392" refreshError="1"/>
      <sheetData sheetId="10393" refreshError="1"/>
      <sheetData sheetId="10394" refreshError="1"/>
      <sheetData sheetId="10395" refreshError="1"/>
      <sheetData sheetId="10396" refreshError="1"/>
      <sheetData sheetId="10397" refreshError="1"/>
      <sheetData sheetId="10398" refreshError="1"/>
      <sheetData sheetId="10399" refreshError="1"/>
      <sheetData sheetId="10400" refreshError="1"/>
      <sheetData sheetId="10401"/>
      <sheetData sheetId="10402" refreshError="1"/>
      <sheetData sheetId="10403" refreshError="1"/>
      <sheetData sheetId="10404" refreshError="1"/>
      <sheetData sheetId="10405"/>
      <sheetData sheetId="10406"/>
      <sheetData sheetId="10407"/>
      <sheetData sheetId="10408" refreshError="1"/>
      <sheetData sheetId="10409" refreshError="1"/>
      <sheetData sheetId="10410" refreshError="1"/>
      <sheetData sheetId="10411" refreshError="1"/>
      <sheetData sheetId="10412" refreshError="1"/>
      <sheetData sheetId="10413" refreshError="1"/>
      <sheetData sheetId="10414" refreshError="1"/>
      <sheetData sheetId="10415" refreshError="1"/>
      <sheetData sheetId="10416" refreshError="1"/>
      <sheetData sheetId="10417" refreshError="1"/>
      <sheetData sheetId="10418" refreshError="1"/>
      <sheetData sheetId="10419" refreshError="1"/>
      <sheetData sheetId="10420" refreshError="1"/>
      <sheetData sheetId="10421" refreshError="1"/>
      <sheetData sheetId="10422" refreshError="1"/>
      <sheetData sheetId="10423" refreshError="1"/>
      <sheetData sheetId="10424" refreshError="1"/>
      <sheetData sheetId="10425" refreshError="1"/>
      <sheetData sheetId="10426" refreshError="1"/>
      <sheetData sheetId="10427" refreshError="1"/>
      <sheetData sheetId="10428" refreshError="1"/>
      <sheetData sheetId="10429" refreshError="1"/>
      <sheetData sheetId="10430" refreshError="1"/>
      <sheetData sheetId="10431" refreshError="1"/>
      <sheetData sheetId="10432" refreshError="1"/>
      <sheetData sheetId="10433" refreshError="1"/>
      <sheetData sheetId="10434" refreshError="1"/>
      <sheetData sheetId="10435" refreshError="1"/>
      <sheetData sheetId="10436" refreshError="1"/>
      <sheetData sheetId="10437" refreshError="1"/>
      <sheetData sheetId="10438" refreshError="1"/>
      <sheetData sheetId="10439" refreshError="1"/>
      <sheetData sheetId="10440" refreshError="1"/>
      <sheetData sheetId="10441" refreshError="1"/>
      <sheetData sheetId="10442" refreshError="1"/>
      <sheetData sheetId="10443" refreshError="1"/>
      <sheetData sheetId="10444" refreshError="1"/>
      <sheetData sheetId="10445" refreshError="1"/>
      <sheetData sheetId="10446" refreshError="1"/>
      <sheetData sheetId="10447" refreshError="1"/>
      <sheetData sheetId="10448" refreshError="1"/>
      <sheetData sheetId="10449" refreshError="1"/>
      <sheetData sheetId="10450" refreshError="1"/>
      <sheetData sheetId="10451" refreshError="1"/>
      <sheetData sheetId="10452" refreshError="1"/>
      <sheetData sheetId="10453" refreshError="1"/>
      <sheetData sheetId="10454" refreshError="1"/>
      <sheetData sheetId="10455" refreshError="1"/>
      <sheetData sheetId="10456" refreshError="1"/>
      <sheetData sheetId="10457" refreshError="1"/>
      <sheetData sheetId="10458" refreshError="1"/>
      <sheetData sheetId="10459" refreshError="1"/>
      <sheetData sheetId="10460" refreshError="1"/>
      <sheetData sheetId="10461" refreshError="1"/>
      <sheetData sheetId="10462" refreshError="1"/>
      <sheetData sheetId="10463" refreshError="1"/>
      <sheetData sheetId="10464" refreshError="1"/>
      <sheetData sheetId="10465" refreshError="1"/>
      <sheetData sheetId="10466" refreshError="1"/>
      <sheetData sheetId="10467" refreshError="1"/>
      <sheetData sheetId="10468" refreshError="1"/>
      <sheetData sheetId="10469" refreshError="1"/>
      <sheetData sheetId="10470" refreshError="1"/>
      <sheetData sheetId="10471" refreshError="1"/>
      <sheetData sheetId="10472" refreshError="1"/>
      <sheetData sheetId="10473" refreshError="1"/>
      <sheetData sheetId="10474" refreshError="1"/>
      <sheetData sheetId="10475" refreshError="1"/>
      <sheetData sheetId="10476" refreshError="1"/>
      <sheetData sheetId="10477" refreshError="1"/>
      <sheetData sheetId="10478" refreshError="1"/>
      <sheetData sheetId="10479" refreshError="1"/>
      <sheetData sheetId="10480" refreshError="1"/>
      <sheetData sheetId="10481" refreshError="1"/>
      <sheetData sheetId="10482" refreshError="1"/>
      <sheetData sheetId="10483" refreshError="1"/>
      <sheetData sheetId="10484" refreshError="1"/>
      <sheetData sheetId="10485" refreshError="1"/>
      <sheetData sheetId="10486" refreshError="1"/>
      <sheetData sheetId="10487" refreshError="1"/>
      <sheetData sheetId="10488" refreshError="1"/>
      <sheetData sheetId="10489" refreshError="1"/>
      <sheetData sheetId="10490" refreshError="1"/>
      <sheetData sheetId="10491" refreshError="1"/>
      <sheetData sheetId="10492" refreshError="1"/>
      <sheetData sheetId="10493" refreshError="1"/>
      <sheetData sheetId="10494" refreshError="1"/>
      <sheetData sheetId="10495" refreshError="1"/>
      <sheetData sheetId="10496" refreshError="1"/>
      <sheetData sheetId="10497" refreshError="1"/>
      <sheetData sheetId="10498" refreshError="1"/>
      <sheetData sheetId="10499" refreshError="1"/>
      <sheetData sheetId="10500" refreshError="1"/>
      <sheetData sheetId="10501" refreshError="1"/>
      <sheetData sheetId="10502" refreshError="1"/>
      <sheetData sheetId="10503" refreshError="1"/>
      <sheetData sheetId="10504" refreshError="1"/>
      <sheetData sheetId="10505" refreshError="1"/>
      <sheetData sheetId="10506" refreshError="1"/>
      <sheetData sheetId="10507" refreshError="1"/>
      <sheetData sheetId="10508" refreshError="1"/>
      <sheetData sheetId="10509" refreshError="1"/>
      <sheetData sheetId="10510" refreshError="1"/>
      <sheetData sheetId="10511" refreshError="1"/>
      <sheetData sheetId="10512" refreshError="1"/>
      <sheetData sheetId="10513" refreshError="1"/>
      <sheetData sheetId="10514" refreshError="1"/>
      <sheetData sheetId="10515" refreshError="1"/>
      <sheetData sheetId="10516" refreshError="1"/>
      <sheetData sheetId="10517" refreshError="1"/>
      <sheetData sheetId="10518" refreshError="1"/>
      <sheetData sheetId="10519" refreshError="1"/>
      <sheetData sheetId="10520" refreshError="1"/>
      <sheetData sheetId="10521" refreshError="1"/>
      <sheetData sheetId="10522" refreshError="1"/>
      <sheetData sheetId="10523" refreshError="1"/>
      <sheetData sheetId="10524" refreshError="1"/>
      <sheetData sheetId="10525" refreshError="1"/>
      <sheetData sheetId="10526" refreshError="1"/>
      <sheetData sheetId="10527" refreshError="1"/>
      <sheetData sheetId="10528" refreshError="1"/>
      <sheetData sheetId="10529" refreshError="1"/>
      <sheetData sheetId="10530" refreshError="1"/>
      <sheetData sheetId="10531" refreshError="1"/>
      <sheetData sheetId="10532" refreshError="1"/>
      <sheetData sheetId="10533" refreshError="1"/>
      <sheetData sheetId="10534" refreshError="1"/>
      <sheetData sheetId="10535" refreshError="1"/>
      <sheetData sheetId="10536" refreshError="1"/>
      <sheetData sheetId="10537" refreshError="1"/>
      <sheetData sheetId="10538" refreshError="1"/>
      <sheetData sheetId="10539" refreshError="1"/>
      <sheetData sheetId="10540" refreshError="1"/>
      <sheetData sheetId="10541" refreshError="1"/>
      <sheetData sheetId="10542" refreshError="1"/>
      <sheetData sheetId="10543" refreshError="1"/>
      <sheetData sheetId="10544" refreshError="1"/>
      <sheetData sheetId="10545" refreshError="1"/>
      <sheetData sheetId="10546" refreshError="1"/>
      <sheetData sheetId="10547" refreshError="1"/>
      <sheetData sheetId="10548" refreshError="1"/>
      <sheetData sheetId="10549" refreshError="1"/>
      <sheetData sheetId="10550" refreshError="1"/>
      <sheetData sheetId="10551" refreshError="1"/>
      <sheetData sheetId="10552" refreshError="1"/>
      <sheetData sheetId="10553" refreshError="1"/>
      <sheetData sheetId="10554" refreshError="1"/>
      <sheetData sheetId="10555" refreshError="1"/>
      <sheetData sheetId="10556" refreshError="1"/>
      <sheetData sheetId="10557" refreshError="1"/>
      <sheetData sheetId="10558" refreshError="1"/>
      <sheetData sheetId="10559" refreshError="1"/>
      <sheetData sheetId="10560" refreshError="1"/>
      <sheetData sheetId="10561" refreshError="1"/>
      <sheetData sheetId="10562" refreshError="1"/>
      <sheetData sheetId="10563" refreshError="1"/>
      <sheetData sheetId="10564" refreshError="1"/>
      <sheetData sheetId="10565" refreshError="1"/>
      <sheetData sheetId="10566" refreshError="1"/>
      <sheetData sheetId="10567" refreshError="1"/>
      <sheetData sheetId="10568" refreshError="1"/>
      <sheetData sheetId="10569" refreshError="1"/>
      <sheetData sheetId="10570" refreshError="1"/>
      <sheetData sheetId="10571" refreshError="1"/>
      <sheetData sheetId="10572" refreshError="1"/>
      <sheetData sheetId="10573" refreshError="1"/>
      <sheetData sheetId="10574" refreshError="1"/>
      <sheetData sheetId="10575" refreshError="1"/>
      <sheetData sheetId="10576" refreshError="1"/>
      <sheetData sheetId="10577" refreshError="1"/>
      <sheetData sheetId="10578" refreshError="1"/>
      <sheetData sheetId="10579" refreshError="1"/>
      <sheetData sheetId="10580" refreshError="1"/>
      <sheetData sheetId="10581" refreshError="1"/>
      <sheetData sheetId="10582" refreshError="1"/>
      <sheetData sheetId="10583" refreshError="1"/>
      <sheetData sheetId="10584" refreshError="1"/>
      <sheetData sheetId="10585" refreshError="1"/>
      <sheetData sheetId="10586" refreshError="1"/>
      <sheetData sheetId="10587" refreshError="1"/>
      <sheetData sheetId="10588" refreshError="1"/>
      <sheetData sheetId="10589" refreshError="1"/>
      <sheetData sheetId="10590" refreshError="1"/>
      <sheetData sheetId="10591" refreshError="1"/>
      <sheetData sheetId="10592" refreshError="1"/>
      <sheetData sheetId="10593" refreshError="1"/>
      <sheetData sheetId="10594" refreshError="1"/>
      <sheetData sheetId="10595" refreshError="1"/>
      <sheetData sheetId="10596" refreshError="1"/>
      <sheetData sheetId="10597" refreshError="1"/>
      <sheetData sheetId="10598" refreshError="1"/>
      <sheetData sheetId="10599" refreshError="1"/>
      <sheetData sheetId="10600" refreshError="1"/>
      <sheetData sheetId="10601" refreshError="1"/>
      <sheetData sheetId="10602" refreshError="1"/>
      <sheetData sheetId="10603" refreshError="1"/>
      <sheetData sheetId="10604" refreshError="1"/>
      <sheetData sheetId="10605" refreshError="1"/>
      <sheetData sheetId="10606" refreshError="1"/>
      <sheetData sheetId="10607" refreshError="1"/>
      <sheetData sheetId="10608" refreshError="1"/>
      <sheetData sheetId="10609" refreshError="1"/>
      <sheetData sheetId="10610" refreshError="1"/>
      <sheetData sheetId="10611" refreshError="1"/>
      <sheetData sheetId="10612" refreshError="1"/>
      <sheetData sheetId="10613" refreshError="1"/>
      <sheetData sheetId="10614" refreshError="1"/>
      <sheetData sheetId="10615" refreshError="1"/>
      <sheetData sheetId="10616" refreshError="1"/>
      <sheetData sheetId="10617" refreshError="1"/>
      <sheetData sheetId="10618" refreshError="1"/>
      <sheetData sheetId="10619" refreshError="1"/>
      <sheetData sheetId="10620" refreshError="1"/>
      <sheetData sheetId="10621" refreshError="1"/>
      <sheetData sheetId="10622" refreshError="1"/>
      <sheetData sheetId="10623" refreshError="1"/>
      <sheetData sheetId="10624" refreshError="1"/>
      <sheetData sheetId="10625" refreshError="1"/>
      <sheetData sheetId="10626" refreshError="1"/>
      <sheetData sheetId="10627" refreshError="1"/>
      <sheetData sheetId="10628" refreshError="1"/>
      <sheetData sheetId="10629" refreshError="1"/>
      <sheetData sheetId="10630" refreshError="1"/>
      <sheetData sheetId="10631" refreshError="1"/>
      <sheetData sheetId="10632" refreshError="1"/>
      <sheetData sheetId="10633" refreshError="1"/>
      <sheetData sheetId="10634" refreshError="1"/>
      <sheetData sheetId="10635" refreshError="1"/>
      <sheetData sheetId="10636" refreshError="1"/>
      <sheetData sheetId="10637" refreshError="1"/>
      <sheetData sheetId="10638" refreshError="1"/>
      <sheetData sheetId="10639" refreshError="1"/>
      <sheetData sheetId="10640" refreshError="1"/>
      <sheetData sheetId="10641" refreshError="1"/>
      <sheetData sheetId="10642" refreshError="1"/>
      <sheetData sheetId="10643" refreshError="1"/>
      <sheetData sheetId="10644" refreshError="1"/>
      <sheetData sheetId="10645" refreshError="1"/>
      <sheetData sheetId="10646" refreshError="1"/>
      <sheetData sheetId="10647" refreshError="1"/>
      <sheetData sheetId="10648" refreshError="1"/>
      <sheetData sheetId="10649" refreshError="1"/>
      <sheetData sheetId="10650" refreshError="1"/>
      <sheetData sheetId="10651" refreshError="1"/>
      <sheetData sheetId="10652" refreshError="1"/>
      <sheetData sheetId="10653" refreshError="1"/>
      <sheetData sheetId="10654" refreshError="1"/>
      <sheetData sheetId="10655" refreshError="1"/>
      <sheetData sheetId="10656" refreshError="1"/>
      <sheetData sheetId="10657" refreshError="1"/>
      <sheetData sheetId="10658" refreshError="1"/>
      <sheetData sheetId="10659" refreshError="1"/>
      <sheetData sheetId="10660" refreshError="1"/>
      <sheetData sheetId="10661" refreshError="1"/>
      <sheetData sheetId="10662" refreshError="1"/>
      <sheetData sheetId="10663" refreshError="1"/>
      <sheetData sheetId="10664" refreshError="1"/>
      <sheetData sheetId="10665" refreshError="1"/>
      <sheetData sheetId="10666" refreshError="1"/>
      <sheetData sheetId="10667" refreshError="1"/>
      <sheetData sheetId="10668" refreshError="1"/>
      <sheetData sheetId="10669" refreshError="1"/>
      <sheetData sheetId="10670" refreshError="1"/>
      <sheetData sheetId="10671" refreshError="1"/>
      <sheetData sheetId="10672" refreshError="1"/>
      <sheetData sheetId="10673" refreshError="1"/>
      <sheetData sheetId="10674" refreshError="1"/>
      <sheetData sheetId="10675" refreshError="1"/>
      <sheetData sheetId="10676" refreshError="1"/>
      <sheetData sheetId="10677" refreshError="1"/>
      <sheetData sheetId="10678" refreshError="1"/>
      <sheetData sheetId="10679" refreshError="1"/>
      <sheetData sheetId="10680" refreshError="1"/>
      <sheetData sheetId="10681" refreshError="1"/>
      <sheetData sheetId="10682" refreshError="1"/>
      <sheetData sheetId="10683" refreshError="1"/>
      <sheetData sheetId="10684" refreshError="1"/>
      <sheetData sheetId="10685" refreshError="1"/>
      <sheetData sheetId="10686" refreshError="1"/>
      <sheetData sheetId="10687" refreshError="1"/>
      <sheetData sheetId="10688" refreshError="1"/>
      <sheetData sheetId="10689" refreshError="1"/>
      <sheetData sheetId="10690" refreshError="1"/>
      <sheetData sheetId="10691" refreshError="1"/>
      <sheetData sheetId="10692" refreshError="1"/>
      <sheetData sheetId="10693" refreshError="1"/>
      <sheetData sheetId="10694" refreshError="1"/>
      <sheetData sheetId="10695" refreshError="1"/>
      <sheetData sheetId="10696" refreshError="1"/>
      <sheetData sheetId="10697" refreshError="1"/>
      <sheetData sheetId="10698" refreshError="1"/>
      <sheetData sheetId="10699" refreshError="1"/>
      <sheetData sheetId="10700" refreshError="1"/>
      <sheetData sheetId="10701" refreshError="1"/>
      <sheetData sheetId="10702" refreshError="1"/>
      <sheetData sheetId="10703" refreshError="1"/>
      <sheetData sheetId="10704" refreshError="1"/>
      <sheetData sheetId="10705" refreshError="1"/>
      <sheetData sheetId="10706" refreshError="1"/>
      <sheetData sheetId="10707" refreshError="1"/>
      <sheetData sheetId="10708" refreshError="1"/>
      <sheetData sheetId="10709" refreshError="1"/>
      <sheetData sheetId="10710" refreshError="1"/>
      <sheetData sheetId="10711" refreshError="1"/>
      <sheetData sheetId="10712" refreshError="1"/>
      <sheetData sheetId="10713" refreshError="1"/>
      <sheetData sheetId="10714" refreshError="1"/>
      <sheetData sheetId="10715" refreshError="1"/>
      <sheetData sheetId="10716" refreshError="1"/>
      <sheetData sheetId="10717" refreshError="1"/>
      <sheetData sheetId="10718" refreshError="1"/>
      <sheetData sheetId="10719" refreshError="1"/>
      <sheetData sheetId="10720" refreshError="1"/>
      <sheetData sheetId="10721" refreshError="1"/>
      <sheetData sheetId="10722" refreshError="1"/>
      <sheetData sheetId="10723" refreshError="1"/>
      <sheetData sheetId="10724" refreshError="1"/>
      <sheetData sheetId="10725" refreshError="1"/>
      <sheetData sheetId="10726" refreshError="1"/>
      <sheetData sheetId="10727" refreshError="1"/>
      <sheetData sheetId="10728" refreshError="1"/>
      <sheetData sheetId="10729" refreshError="1"/>
      <sheetData sheetId="10730" refreshError="1"/>
      <sheetData sheetId="10731" refreshError="1"/>
      <sheetData sheetId="10732" refreshError="1"/>
      <sheetData sheetId="10733" refreshError="1"/>
      <sheetData sheetId="10734" refreshError="1"/>
      <sheetData sheetId="10735" refreshError="1"/>
      <sheetData sheetId="10736" refreshError="1"/>
      <sheetData sheetId="10737" refreshError="1"/>
      <sheetData sheetId="10738" refreshError="1"/>
      <sheetData sheetId="10739" refreshError="1"/>
      <sheetData sheetId="10740" refreshError="1"/>
      <sheetData sheetId="10741" refreshError="1"/>
      <sheetData sheetId="10742" refreshError="1"/>
      <sheetData sheetId="10743" refreshError="1"/>
      <sheetData sheetId="10744" refreshError="1"/>
      <sheetData sheetId="10745" refreshError="1"/>
      <sheetData sheetId="10746" refreshError="1"/>
      <sheetData sheetId="10747" refreshError="1"/>
      <sheetData sheetId="10748" refreshError="1"/>
      <sheetData sheetId="10749" refreshError="1"/>
      <sheetData sheetId="10750" refreshError="1"/>
      <sheetData sheetId="10751" refreshError="1"/>
      <sheetData sheetId="10752" refreshError="1"/>
      <sheetData sheetId="10753" refreshError="1"/>
      <sheetData sheetId="10754" refreshError="1"/>
      <sheetData sheetId="10755" refreshError="1"/>
      <sheetData sheetId="10756" refreshError="1"/>
      <sheetData sheetId="10757" refreshError="1"/>
      <sheetData sheetId="10758" refreshError="1"/>
      <sheetData sheetId="10759" refreshError="1"/>
      <sheetData sheetId="10760" refreshError="1"/>
      <sheetData sheetId="10761" refreshError="1"/>
      <sheetData sheetId="10762" refreshError="1"/>
      <sheetData sheetId="10763" refreshError="1"/>
      <sheetData sheetId="10764" refreshError="1"/>
      <sheetData sheetId="10765" refreshError="1"/>
      <sheetData sheetId="10766" refreshError="1"/>
      <sheetData sheetId="10767" refreshError="1"/>
      <sheetData sheetId="10768" refreshError="1"/>
      <sheetData sheetId="10769" refreshError="1"/>
      <sheetData sheetId="10770" refreshError="1"/>
      <sheetData sheetId="10771" refreshError="1"/>
      <sheetData sheetId="10772" refreshError="1"/>
      <sheetData sheetId="10773" refreshError="1"/>
      <sheetData sheetId="10774" refreshError="1"/>
      <sheetData sheetId="10775" refreshError="1"/>
      <sheetData sheetId="10776" refreshError="1"/>
      <sheetData sheetId="10777" refreshError="1"/>
      <sheetData sheetId="10778" refreshError="1"/>
      <sheetData sheetId="10779" refreshError="1"/>
      <sheetData sheetId="10780" refreshError="1"/>
      <sheetData sheetId="10781" refreshError="1"/>
      <sheetData sheetId="10782" refreshError="1"/>
      <sheetData sheetId="10783" refreshError="1"/>
      <sheetData sheetId="10784" refreshError="1"/>
      <sheetData sheetId="10785" refreshError="1"/>
      <sheetData sheetId="10786" refreshError="1"/>
      <sheetData sheetId="10787" refreshError="1"/>
      <sheetData sheetId="10788" refreshError="1"/>
      <sheetData sheetId="10789" refreshError="1"/>
      <sheetData sheetId="10790" refreshError="1"/>
      <sheetData sheetId="10791" refreshError="1"/>
      <sheetData sheetId="10792" refreshError="1"/>
      <sheetData sheetId="10793" refreshError="1"/>
      <sheetData sheetId="10794" refreshError="1"/>
      <sheetData sheetId="10795" refreshError="1"/>
      <sheetData sheetId="10796" refreshError="1"/>
      <sheetData sheetId="10797" refreshError="1"/>
      <sheetData sheetId="10798" refreshError="1"/>
      <sheetData sheetId="10799" refreshError="1"/>
      <sheetData sheetId="10800" refreshError="1"/>
      <sheetData sheetId="10801" refreshError="1"/>
      <sheetData sheetId="10802" refreshError="1"/>
      <sheetData sheetId="10803" refreshError="1"/>
      <sheetData sheetId="10804" refreshError="1"/>
      <sheetData sheetId="10805" refreshError="1"/>
      <sheetData sheetId="10806" refreshError="1"/>
      <sheetData sheetId="10807" refreshError="1"/>
      <sheetData sheetId="10808" refreshError="1"/>
      <sheetData sheetId="10809" refreshError="1"/>
      <sheetData sheetId="10810" refreshError="1"/>
      <sheetData sheetId="10811" refreshError="1"/>
      <sheetData sheetId="10812" refreshError="1"/>
      <sheetData sheetId="10813" refreshError="1"/>
      <sheetData sheetId="10814" refreshError="1"/>
      <sheetData sheetId="10815" refreshError="1"/>
      <sheetData sheetId="10816">
        <row r="3">
          <cell r="B3">
            <v>1</v>
          </cell>
        </row>
      </sheetData>
      <sheetData sheetId="10817"/>
      <sheetData sheetId="10818">
        <row r="437">
          <cell r="A437" t="str">
            <v>GEOCOMPUESTOS</v>
          </cell>
        </row>
      </sheetData>
      <sheetData sheetId="10819">
        <row r="30">
          <cell r="A30" t="str">
            <v>PRELIMINARES DE OBRA</v>
          </cell>
        </row>
      </sheetData>
      <sheetData sheetId="10820"/>
      <sheetData sheetId="10821"/>
      <sheetData sheetId="10822"/>
      <sheetData sheetId="10823">
        <row r="5">
          <cell r="C5" t="str">
            <v>OBRAS DE PROTECCIÓN Y ADECUACIÓN DE ORILLA DEL PARQUE  RONDA, EN EL RÍO MAGDALENA, ENTRE EL PUENTE VEHICULAR Y EL PUENTE FÉRREO, MUNICIPIO DE GIRARDOT CUNDINAMARCA</v>
          </cell>
        </row>
      </sheetData>
      <sheetData sheetId="10824"/>
      <sheetData sheetId="10825"/>
      <sheetData sheetId="10826"/>
      <sheetData sheetId="10827"/>
      <sheetData sheetId="10828">
        <row r="34">
          <cell r="E34" t="str">
            <v>M3</v>
          </cell>
        </row>
      </sheetData>
      <sheetData sheetId="10829"/>
      <sheetData sheetId="10830"/>
      <sheetData sheetId="10831"/>
      <sheetData sheetId="10832"/>
      <sheetData sheetId="10833"/>
      <sheetData sheetId="10834"/>
      <sheetData sheetId="10835"/>
      <sheetData sheetId="10836"/>
      <sheetData sheetId="10837"/>
      <sheetData sheetId="10838"/>
      <sheetData sheetId="10839"/>
      <sheetData sheetId="10840"/>
      <sheetData sheetId="10841"/>
      <sheetData sheetId="10842"/>
      <sheetData sheetId="10843"/>
      <sheetData sheetId="10844"/>
      <sheetData sheetId="10845"/>
      <sheetData sheetId="10846"/>
      <sheetData sheetId="10847"/>
      <sheetData sheetId="10848"/>
      <sheetData sheetId="10849"/>
      <sheetData sheetId="10850"/>
      <sheetData sheetId="10851"/>
      <sheetData sheetId="10852"/>
      <sheetData sheetId="10853"/>
      <sheetData sheetId="10854"/>
      <sheetData sheetId="10855"/>
      <sheetData sheetId="10856"/>
      <sheetData sheetId="10857"/>
      <sheetData sheetId="10858"/>
      <sheetData sheetId="10859"/>
      <sheetData sheetId="10860"/>
      <sheetData sheetId="10861"/>
      <sheetData sheetId="10862"/>
      <sheetData sheetId="10863"/>
      <sheetData sheetId="10864"/>
      <sheetData sheetId="10865"/>
      <sheetData sheetId="10866"/>
      <sheetData sheetId="10867"/>
      <sheetData sheetId="10868"/>
      <sheetData sheetId="10869"/>
      <sheetData sheetId="10870"/>
      <sheetData sheetId="10871"/>
      <sheetData sheetId="10872"/>
      <sheetData sheetId="10873"/>
      <sheetData sheetId="10874"/>
      <sheetData sheetId="10875"/>
      <sheetData sheetId="10876"/>
      <sheetData sheetId="10877"/>
      <sheetData sheetId="10878"/>
      <sheetData sheetId="10879"/>
      <sheetData sheetId="10880"/>
      <sheetData sheetId="10881"/>
      <sheetData sheetId="10882"/>
      <sheetData sheetId="10883"/>
      <sheetData sheetId="10884"/>
      <sheetData sheetId="10885"/>
      <sheetData sheetId="10886"/>
      <sheetData sheetId="10887"/>
      <sheetData sheetId="10888"/>
      <sheetData sheetId="10889"/>
      <sheetData sheetId="10890"/>
      <sheetData sheetId="10891"/>
      <sheetData sheetId="10892"/>
      <sheetData sheetId="10893"/>
      <sheetData sheetId="10894"/>
      <sheetData sheetId="10895"/>
      <sheetData sheetId="10896"/>
      <sheetData sheetId="10897"/>
      <sheetData sheetId="10898"/>
      <sheetData sheetId="10899"/>
      <sheetData sheetId="10900"/>
      <sheetData sheetId="10901"/>
      <sheetData sheetId="10902"/>
      <sheetData sheetId="10903"/>
      <sheetData sheetId="10904"/>
      <sheetData sheetId="10905"/>
      <sheetData sheetId="10906"/>
      <sheetData sheetId="10907"/>
      <sheetData sheetId="10908"/>
      <sheetData sheetId="10909"/>
      <sheetData sheetId="10910"/>
      <sheetData sheetId="10911"/>
      <sheetData sheetId="10912"/>
      <sheetData sheetId="10913"/>
      <sheetData sheetId="10914"/>
      <sheetData sheetId="10915"/>
      <sheetData sheetId="10916"/>
      <sheetData sheetId="10917"/>
      <sheetData sheetId="10918"/>
      <sheetData sheetId="10919"/>
      <sheetData sheetId="10920"/>
      <sheetData sheetId="10921"/>
      <sheetData sheetId="10922"/>
      <sheetData sheetId="10923"/>
      <sheetData sheetId="10924"/>
      <sheetData sheetId="10925"/>
      <sheetData sheetId="10926"/>
      <sheetData sheetId="10927"/>
      <sheetData sheetId="10928"/>
      <sheetData sheetId="10929"/>
      <sheetData sheetId="10930"/>
      <sheetData sheetId="10931"/>
      <sheetData sheetId="10932"/>
      <sheetData sheetId="10933"/>
      <sheetData sheetId="10934"/>
      <sheetData sheetId="10935"/>
      <sheetData sheetId="10936"/>
      <sheetData sheetId="10937"/>
      <sheetData sheetId="10938"/>
      <sheetData sheetId="10939"/>
      <sheetData sheetId="10940"/>
      <sheetData sheetId="10941"/>
      <sheetData sheetId="10942"/>
      <sheetData sheetId="10943"/>
      <sheetData sheetId="10944"/>
      <sheetData sheetId="10945"/>
      <sheetData sheetId="10946"/>
      <sheetData sheetId="10947"/>
      <sheetData sheetId="10948"/>
      <sheetData sheetId="10949"/>
      <sheetData sheetId="10950"/>
      <sheetData sheetId="10951"/>
      <sheetData sheetId="10952"/>
      <sheetData sheetId="10953"/>
      <sheetData sheetId="10954"/>
      <sheetData sheetId="10955"/>
      <sheetData sheetId="10956"/>
      <sheetData sheetId="10957"/>
      <sheetData sheetId="10958"/>
      <sheetData sheetId="10959"/>
      <sheetData sheetId="10960"/>
      <sheetData sheetId="10961"/>
      <sheetData sheetId="10962"/>
      <sheetData sheetId="10963"/>
      <sheetData sheetId="10964"/>
      <sheetData sheetId="10965"/>
      <sheetData sheetId="10966"/>
      <sheetData sheetId="10967"/>
      <sheetData sheetId="10968"/>
      <sheetData sheetId="10969"/>
      <sheetData sheetId="10970"/>
      <sheetData sheetId="10971"/>
      <sheetData sheetId="10972"/>
      <sheetData sheetId="10973"/>
      <sheetData sheetId="10974"/>
      <sheetData sheetId="10975"/>
      <sheetData sheetId="10976"/>
      <sheetData sheetId="10977"/>
      <sheetData sheetId="10978"/>
      <sheetData sheetId="10979"/>
      <sheetData sheetId="10980"/>
      <sheetData sheetId="10981"/>
      <sheetData sheetId="10982"/>
      <sheetData sheetId="10983"/>
      <sheetData sheetId="10984"/>
      <sheetData sheetId="10985"/>
      <sheetData sheetId="10986"/>
      <sheetData sheetId="10987"/>
      <sheetData sheetId="10988"/>
      <sheetData sheetId="10989"/>
      <sheetData sheetId="10990"/>
      <sheetData sheetId="10991"/>
      <sheetData sheetId="10992"/>
      <sheetData sheetId="10993"/>
      <sheetData sheetId="10994"/>
      <sheetData sheetId="10995"/>
      <sheetData sheetId="10996"/>
      <sheetData sheetId="10997"/>
      <sheetData sheetId="10998"/>
      <sheetData sheetId="10999"/>
      <sheetData sheetId="11000"/>
      <sheetData sheetId="11001"/>
      <sheetData sheetId="11002"/>
      <sheetData sheetId="11003"/>
      <sheetData sheetId="11004"/>
      <sheetData sheetId="11005"/>
      <sheetData sheetId="11006"/>
      <sheetData sheetId="11007"/>
      <sheetData sheetId="11008"/>
      <sheetData sheetId="11009"/>
      <sheetData sheetId="11010"/>
      <sheetData sheetId="11011"/>
      <sheetData sheetId="11012"/>
      <sheetData sheetId="11013"/>
      <sheetData sheetId="11014"/>
      <sheetData sheetId="11015"/>
      <sheetData sheetId="11016"/>
      <sheetData sheetId="11017"/>
      <sheetData sheetId="11018"/>
      <sheetData sheetId="11019"/>
      <sheetData sheetId="11020"/>
      <sheetData sheetId="11021"/>
      <sheetData sheetId="11022"/>
      <sheetData sheetId="11023"/>
      <sheetData sheetId="11024"/>
      <sheetData sheetId="11025"/>
      <sheetData sheetId="11026"/>
      <sheetData sheetId="11027"/>
      <sheetData sheetId="11028" refreshError="1"/>
      <sheetData sheetId="11029" refreshError="1"/>
      <sheetData sheetId="11030"/>
      <sheetData sheetId="11031"/>
      <sheetData sheetId="11032"/>
      <sheetData sheetId="11033"/>
      <sheetData sheetId="11034"/>
      <sheetData sheetId="11035"/>
      <sheetData sheetId="11036" refreshError="1"/>
      <sheetData sheetId="11037" refreshError="1"/>
      <sheetData sheetId="11038"/>
      <sheetData sheetId="11039"/>
      <sheetData sheetId="11040"/>
      <sheetData sheetId="11041"/>
      <sheetData sheetId="11042"/>
      <sheetData sheetId="11043"/>
      <sheetData sheetId="11044"/>
      <sheetData sheetId="11045"/>
      <sheetData sheetId="11046"/>
      <sheetData sheetId="11047"/>
      <sheetData sheetId="11048"/>
      <sheetData sheetId="11049"/>
      <sheetData sheetId="11050"/>
      <sheetData sheetId="11051"/>
      <sheetData sheetId="11052"/>
      <sheetData sheetId="11053"/>
      <sheetData sheetId="11054"/>
      <sheetData sheetId="11055"/>
      <sheetData sheetId="11056"/>
      <sheetData sheetId="11057"/>
      <sheetData sheetId="11058"/>
      <sheetData sheetId="11059"/>
      <sheetData sheetId="11060"/>
      <sheetData sheetId="11061"/>
      <sheetData sheetId="11062"/>
      <sheetData sheetId="11063"/>
      <sheetData sheetId="11064"/>
      <sheetData sheetId="11065"/>
      <sheetData sheetId="11066"/>
      <sheetData sheetId="11067"/>
      <sheetData sheetId="11068"/>
      <sheetData sheetId="11069"/>
      <sheetData sheetId="11070"/>
      <sheetData sheetId="11071"/>
      <sheetData sheetId="11072"/>
      <sheetData sheetId="11073"/>
      <sheetData sheetId="11074"/>
      <sheetData sheetId="11075"/>
      <sheetData sheetId="11076"/>
      <sheetData sheetId="11077"/>
      <sheetData sheetId="11078"/>
      <sheetData sheetId="11079"/>
      <sheetData sheetId="11080"/>
      <sheetData sheetId="11081"/>
      <sheetData sheetId="11082"/>
      <sheetData sheetId="11083"/>
      <sheetData sheetId="11084"/>
      <sheetData sheetId="11085"/>
      <sheetData sheetId="11086"/>
      <sheetData sheetId="11087"/>
      <sheetData sheetId="11088"/>
      <sheetData sheetId="11089"/>
      <sheetData sheetId="11090"/>
      <sheetData sheetId="11091"/>
      <sheetData sheetId="11092"/>
      <sheetData sheetId="11093"/>
      <sheetData sheetId="11094"/>
      <sheetData sheetId="11095"/>
      <sheetData sheetId="11096"/>
      <sheetData sheetId="11097"/>
      <sheetData sheetId="11098"/>
      <sheetData sheetId="11099"/>
      <sheetData sheetId="11100"/>
      <sheetData sheetId="11101"/>
      <sheetData sheetId="11102"/>
      <sheetData sheetId="11103"/>
      <sheetData sheetId="11104"/>
      <sheetData sheetId="11105"/>
      <sheetData sheetId="11106"/>
      <sheetData sheetId="11107"/>
      <sheetData sheetId="11108"/>
      <sheetData sheetId="11109"/>
      <sheetData sheetId="11110"/>
      <sheetData sheetId="11111"/>
      <sheetData sheetId="11112"/>
      <sheetData sheetId="11113"/>
      <sheetData sheetId="11114"/>
      <sheetData sheetId="11115"/>
      <sheetData sheetId="11116"/>
      <sheetData sheetId="11117"/>
      <sheetData sheetId="11118"/>
      <sheetData sheetId="11119"/>
      <sheetData sheetId="11120"/>
      <sheetData sheetId="11121"/>
      <sheetData sheetId="11122"/>
      <sheetData sheetId="11123"/>
      <sheetData sheetId="11124"/>
      <sheetData sheetId="11125"/>
      <sheetData sheetId="11126"/>
      <sheetData sheetId="11127"/>
      <sheetData sheetId="11128"/>
      <sheetData sheetId="11129"/>
      <sheetData sheetId="11130"/>
      <sheetData sheetId="11131"/>
      <sheetData sheetId="11132"/>
      <sheetData sheetId="11133"/>
      <sheetData sheetId="11134"/>
      <sheetData sheetId="11135"/>
      <sheetData sheetId="11136"/>
      <sheetData sheetId="11137"/>
      <sheetData sheetId="11138"/>
      <sheetData sheetId="11139"/>
      <sheetData sheetId="11140"/>
      <sheetData sheetId="11141"/>
      <sheetData sheetId="11142"/>
      <sheetData sheetId="11143"/>
      <sheetData sheetId="11144"/>
      <sheetData sheetId="11145"/>
      <sheetData sheetId="11146"/>
      <sheetData sheetId="11147"/>
      <sheetData sheetId="11148"/>
      <sheetData sheetId="11149"/>
      <sheetData sheetId="11150"/>
      <sheetData sheetId="11151"/>
      <sheetData sheetId="11152"/>
      <sheetData sheetId="11153"/>
      <sheetData sheetId="11154"/>
      <sheetData sheetId="11155"/>
      <sheetData sheetId="11156"/>
      <sheetData sheetId="11157"/>
      <sheetData sheetId="11158"/>
      <sheetData sheetId="11159"/>
      <sheetData sheetId="11160"/>
      <sheetData sheetId="11161"/>
      <sheetData sheetId="11162"/>
      <sheetData sheetId="11163"/>
      <sheetData sheetId="11164"/>
      <sheetData sheetId="11165"/>
      <sheetData sheetId="11166"/>
      <sheetData sheetId="11167"/>
      <sheetData sheetId="11168"/>
      <sheetData sheetId="11169"/>
      <sheetData sheetId="11170"/>
      <sheetData sheetId="11171"/>
      <sheetData sheetId="11172"/>
      <sheetData sheetId="11173"/>
      <sheetData sheetId="11174"/>
      <sheetData sheetId="11175"/>
      <sheetData sheetId="11176"/>
      <sheetData sheetId="11177"/>
      <sheetData sheetId="11178"/>
      <sheetData sheetId="11179"/>
      <sheetData sheetId="11180"/>
      <sheetData sheetId="11181"/>
      <sheetData sheetId="11182"/>
      <sheetData sheetId="11183"/>
      <sheetData sheetId="11184"/>
      <sheetData sheetId="11185"/>
      <sheetData sheetId="11186"/>
      <sheetData sheetId="11187"/>
      <sheetData sheetId="11188"/>
      <sheetData sheetId="11189"/>
      <sheetData sheetId="11190"/>
      <sheetData sheetId="11191"/>
      <sheetData sheetId="11192"/>
      <sheetData sheetId="11193"/>
      <sheetData sheetId="11194"/>
      <sheetData sheetId="11195"/>
      <sheetData sheetId="11196"/>
      <sheetData sheetId="11197"/>
      <sheetData sheetId="11198">
        <row r="1">
          <cell r="A1" t="str">
            <v>ITEM</v>
          </cell>
        </row>
      </sheetData>
      <sheetData sheetId="11199">
        <row r="1">
          <cell r="A1" t="str">
            <v>EQUIPO</v>
          </cell>
        </row>
      </sheetData>
      <sheetData sheetId="11200">
        <row r="1">
          <cell r="A1" t="str">
            <v>ADMINISTRACION</v>
          </cell>
        </row>
      </sheetData>
      <sheetData sheetId="11201"/>
      <sheetData sheetId="11202"/>
      <sheetData sheetId="11203"/>
      <sheetData sheetId="11204"/>
      <sheetData sheetId="11205"/>
      <sheetData sheetId="11206"/>
      <sheetData sheetId="11207"/>
      <sheetData sheetId="11208"/>
      <sheetData sheetId="11209"/>
      <sheetData sheetId="11210"/>
      <sheetData sheetId="11211"/>
      <sheetData sheetId="11212"/>
      <sheetData sheetId="11213"/>
      <sheetData sheetId="11214"/>
      <sheetData sheetId="11215"/>
      <sheetData sheetId="11216"/>
      <sheetData sheetId="11217"/>
      <sheetData sheetId="11218"/>
      <sheetData sheetId="11219"/>
      <sheetData sheetId="11220"/>
      <sheetData sheetId="11221"/>
      <sheetData sheetId="11222"/>
      <sheetData sheetId="11223"/>
      <sheetData sheetId="11224"/>
      <sheetData sheetId="11225"/>
      <sheetData sheetId="11226">
        <row r="1">
          <cell r="A1" t="str">
            <v>ITEM</v>
          </cell>
        </row>
      </sheetData>
      <sheetData sheetId="11227">
        <row r="1">
          <cell r="A1" t="str">
            <v>ADMINISTRACION</v>
          </cell>
        </row>
      </sheetData>
      <sheetData sheetId="11228"/>
      <sheetData sheetId="11229"/>
      <sheetData sheetId="11230"/>
      <sheetData sheetId="11231"/>
      <sheetData sheetId="11232"/>
      <sheetData sheetId="11233"/>
      <sheetData sheetId="11234"/>
      <sheetData sheetId="11235">
        <row r="1">
          <cell r="A1" t="str">
            <v>ITEM</v>
          </cell>
        </row>
      </sheetData>
      <sheetData sheetId="11236">
        <row r="1">
          <cell r="A1" t="str">
            <v>EQUIPO</v>
          </cell>
        </row>
      </sheetData>
      <sheetData sheetId="11237">
        <row r="1">
          <cell r="A1" t="str">
            <v>ADMINISTRACION</v>
          </cell>
        </row>
      </sheetData>
      <sheetData sheetId="11238"/>
      <sheetData sheetId="11239"/>
      <sheetData sheetId="11240"/>
      <sheetData sheetId="11241"/>
      <sheetData sheetId="11242"/>
      <sheetData sheetId="11243"/>
      <sheetData sheetId="11244"/>
      <sheetData sheetId="11245"/>
      <sheetData sheetId="11246"/>
      <sheetData sheetId="11247"/>
      <sheetData sheetId="11248" refreshError="1"/>
      <sheetData sheetId="11249" refreshError="1"/>
      <sheetData sheetId="11250"/>
      <sheetData sheetId="11251"/>
      <sheetData sheetId="11252"/>
      <sheetData sheetId="11253" refreshError="1"/>
      <sheetData sheetId="11254" refreshError="1"/>
      <sheetData sheetId="11255" refreshError="1"/>
      <sheetData sheetId="11256" refreshError="1"/>
      <sheetData sheetId="11257"/>
      <sheetData sheetId="11258" refreshError="1"/>
      <sheetData sheetId="11259" refreshError="1"/>
      <sheetData sheetId="11260"/>
      <sheetData sheetId="11261" refreshError="1"/>
      <sheetData sheetId="11262" refreshError="1"/>
      <sheetData sheetId="11263" refreshError="1"/>
      <sheetData sheetId="11264"/>
      <sheetData sheetId="11265"/>
      <sheetData sheetId="11266"/>
      <sheetData sheetId="11267"/>
      <sheetData sheetId="11268"/>
      <sheetData sheetId="11269"/>
      <sheetData sheetId="11270"/>
      <sheetData sheetId="11271"/>
      <sheetData sheetId="11272"/>
      <sheetData sheetId="11273"/>
      <sheetData sheetId="11274"/>
      <sheetData sheetId="11275"/>
      <sheetData sheetId="11276"/>
      <sheetData sheetId="11277"/>
      <sheetData sheetId="11278"/>
      <sheetData sheetId="11279"/>
      <sheetData sheetId="11280"/>
      <sheetData sheetId="11281"/>
      <sheetData sheetId="11282"/>
      <sheetData sheetId="11283"/>
      <sheetData sheetId="11284"/>
      <sheetData sheetId="11285"/>
      <sheetData sheetId="11286" refreshError="1"/>
      <sheetData sheetId="11287" refreshError="1"/>
      <sheetData sheetId="11288" refreshError="1"/>
      <sheetData sheetId="11289" refreshError="1"/>
      <sheetData sheetId="11290" refreshError="1"/>
      <sheetData sheetId="11291" refreshError="1"/>
      <sheetData sheetId="11292" refreshError="1"/>
      <sheetData sheetId="11293"/>
      <sheetData sheetId="11294"/>
      <sheetData sheetId="11295"/>
      <sheetData sheetId="11296"/>
      <sheetData sheetId="11297"/>
      <sheetData sheetId="11298"/>
      <sheetData sheetId="11299"/>
      <sheetData sheetId="11300"/>
      <sheetData sheetId="11301"/>
      <sheetData sheetId="11302"/>
      <sheetData sheetId="11303"/>
      <sheetData sheetId="11304"/>
      <sheetData sheetId="11305"/>
      <sheetData sheetId="11306"/>
      <sheetData sheetId="11307"/>
      <sheetData sheetId="11308"/>
      <sheetData sheetId="11309">
        <row r="4">
          <cell r="B4" t="str">
            <v xml:space="preserve"> Bisagra Pivotante </v>
          </cell>
        </row>
      </sheetData>
      <sheetData sheetId="11310"/>
      <sheetData sheetId="11311"/>
      <sheetData sheetId="11312"/>
      <sheetData sheetId="11313"/>
      <sheetData sheetId="11314"/>
      <sheetData sheetId="11315"/>
      <sheetData sheetId="11316"/>
      <sheetData sheetId="11317"/>
      <sheetData sheetId="11318"/>
      <sheetData sheetId="11319"/>
      <sheetData sheetId="11320"/>
      <sheetData sheetId="11321"/>
      <sheetData sheetId="11322"/>
      <sheetData sheetId="11323"/>
      <sheetData sheetId="11324"/>
      <sheetData sheetId="11325"/>
      <sheetData sheetId="11326"/>
      <sheetData sheetId="11327"/>
      <sheetData sheetId="11328"/>
      <sheetData sheetId="11329"/>
      <sheetData sheetId="11330"/>
      <sheetData sheetId="11331"/>
      <sheetData sheetId="11332"/>
      <sheetData sheetId="11333"/>
      <sheetData sheetId="11334"/>
      <sheetData sheetId="11335"/>
      <sheetData sheetId="11336"/>
      <sheetData sheetId="11337"/>
      <sheetData sheetId="11338"/>
      <sheetData sheetId="11339"/>
      <sheetData sheetId="11340"/>
      <sheetData sheetId="11341"/>
      <sheetData sheetId="11342"/>
      <sheetData sheetId="11343"/>
      <sheetData sheetId="11344"/>
      <sheetData sheetId="11345"/>
      <sheetData sheetId="11346"/>
      <sheetData sheetId="11347"/>
      <sheetData sheetId="11348">
        <row r="33">
          <cell r="C33">
            <v>0.77967625899280601</v>
          </cell>
        </row>
      </sheetData>
      <sheetData sheetId="11349"/>
      <sheetData sheetId="11350"/>
      <sheetData sheetId="11351"/>
      <sheetData sheetId="11352"/>
      <sheetData sheetId="11353"/>
      <sheetData sheetId="11354"/>
      <sheetData sheetId="11355"/>
      <sheetData sheetId="11356"/>
      <sheetData sheetId="11357"/>
      <sheetData sheetId="11358"/>
      <sheetData sheetId="11359"/>
      <sheetData sheetId="11360"/>
      <sheetData sheetId="11361"/>
      <sheetData sheetId="11362"/>
      <sheetData sheetId="11363"/>
      <sheetData sheetId="11364"/>
      <sheetData sheetId="11365"/>
      <sheetData sheetId="11366"/>
      <sheetData sheetId="11367"/>
      <sheetData sheetId="11368"/>
      <sheetData sheetId="11369"/>
      <sheetData sheetId="11370"/>
      <sheetData sheetId="11371"/>
      <sheetData sheetId="11372"/>
      <sheetData sheetId="11373"/>
      <sheetData sheetId="11374"/>
      <sheetData sheetId="11375"/>
      <sheetData sheetId="11376"/>
      <sheetData sheetId="11377"/>
      <sheetData sheetId="11378"/>
      <sheetData sheetId="11379"/>
      <sheetData sheetId="11380"/>
      <sheetData sheetId="11381"/>
      <sheetData sheetId="11382"/>
      <sheetData sheetId="11383"/>
      <sheetData sheetId="11384"/>
      <sheetData sheetId="11385"/>
      <sheetData sheetId="11386"/>
      <sheetData sheetId="11387"/>
      <sheetData sheetId="11388"/>
      <sheetData sheetId="11389"/>
      <sheetData sheetId="11390"/>
      <sheetData sheetId="11391"/>
      <sheetData sheetId="11392"/>
      <sheetData sheetId="11393"/>
      <sheetData sheetId="11394"/>
      <sheetData sheetId="11395"/>
      <sheetData sheetId="11396"/>
      <sheetData sheetId="11397"/>
      <sheetData sheetId="11398"/>
      <sheetData sheetId="11399"/>
      <sheetData sheetId="11400"/>
      <sheetData sheetId="11401">
        <row r="2">
          <cell r="A2">
            <v>0</v>
          </cell>
        </row>
      </sheetData>
      <sheetData sheetId="11402"/>
      <sheetData sheetId="11403"/>
      <sheetData sheetId="11404"/>
      <sheetData sheetId="11405"/>
      <sheetData sheetId="11406"/>
      <sheetData sheetId="11407">
        <row r="2">
          <cell r="A2">
            <v>0</v>
          </cell>
        </row>
      </sheetData>
      <sheetData sheetId="11408">
        <row r="2">
          <cell r="A2">
            <v>0</v>
          </cell>
        </row>
      </sheetData>
      <sheetData sheetId="11409"/>
      <sheetData sheetId="11410">
        <row r="2">
          <cell r="A2">
            <v>0</v>
          </cell>
        </row>
      </sheetData>
      <sheetData sheetId="11411">
        <row r="2">
          <cell r="A2">
            <v>0</v>
          </cell>
        </row>
      </sheetData>
      <sheetData sheetId="11412">
        <row r="2">
          <cell r="A2">
            <v>0</v>
          </cell>
        </row>
      </sheetData>
      <sheetData sheetId="11413"/>
      <sheetData sheetId="11414"/>
      <sheetData sheetId="11415"/>
      <sheetData sheetId="11416"/>
      <sheetData sheetId="11417"/>
      <sheetData sheetId="11418"/>
      <sheetData sheetId="11419" refreshError="1"/>
      <sheetData sheetId="11420" refreshError="1"/>
      <sheetData sheetId="11421" refreshError="1"/>
      <sheetData sheetId="11422" refreshError="1"/>
      <sheetData sheetId="11423" refreshError="1"/>
      <sheetData sheetId="11424" refreshError="1"/>
      <sheetData sheetId="11425" refreshError="1"/>
      <sheetData sheetId="11426" refreshError="1"/>
      <sheetData sheetId="11427" refreshError="1"/>
      <sheetData sheetId="11428" refreshError="1"/>
      <sheetData sheetId="11429" refreshError="1"/>
      <sheetData sheetId="11430" refreshError="1"/>
      <sheetData sheetId="11431" refreshError="1"/>
      <sheetData sheetId="11432" refreshError="1"/>
      <sheetData sheetId="11433" refreshError="1"/>
      <sheetData sheetId="11434" refreshError="1"/>
      <sheetData sheetId="11435" refreshError="1"/>
      <sheetData sheetId="11436" refreshError="1"/>
      <sheetData sheetId="11437" refreshError="1"/>
      <sheetData sheetId="11438" refreshError="1"/>
      <sheetData sheetId="11439" refreshError="1"/>
      <sheetData sheetId="11440" refreshError="1"/>
      <sheetData sheetId="11441" refreshError="1"/>
      <sheetData sheetId="11442" refreshError="1"/>
      <sheetData sheetId="11443" refreshError="1"/>
      <sheetData sheetId="11444" refreshError="1"/>
      <sheetData sheetId="11445" refreshError="1"/>
      <sheetData sheetId="11446" refreshError="1"/>
      <sheetData sheetId="11447" refreshError="1"/>
      <sheetData sheetId="11448" refreshError="1"/>
      <sheetData sheetId="11449" refreshError="1"/>
      <sheetData sheetId="11450" refreshError="1"/>
      <sheetData sheetId="11451" refreshError="1"/>
      <sheetData sheetId="11452" refreshError="1"/>
      <sheetData sheetId="11453" refreshError="1"/>
      <sheetData sheetId="11454" refreshError="1"/>
      <sheetData sheetId="11455" refreshError="1"/>
      <sheetData sheetId="11456" refreshError="1"/>
      <sheetData sheetId="11457" refreshError="1"/>
      <sheetData sheetId="11458" refreshError="1"/>
      <sheetData sheetId="11459" refreshError="1"/>
      <sheetData sheetId="11460" refreshError="1"/>
      <sheetData sheetId="11461" refreshError="1"/>
      <sheetData sheetId="11462" refreshError="1"/>
      <sheetData sheetId="11463" refreshError="1"/>
      <sheetData sheetId="11464" refreshError="1"/>
      <sheetData sheetId="11465" refreshError="1"/>
      <sheetData sheetId="11466" refreshError="1"/>
      <sheetData sheetId="11467" refreshError="1"/>
      <sheetData sheetId="11468" refreshError="1"/>
      <sheetData sheetId="11469" refreshError="1"/>
      <sheetData sheetId="11470" refreshError="1"/>
      <sheetData sheetId="11471" refreshError="1"/>
      <sheetData sheetId="11472" refreshError="1"/>
      <sheetData sheetId="11473" refreshError="1"/>
      <sheetData sheetId="11474" refreshError="1"/>
      <sheetData sheetId="11475" refreshError="1"/>
      <sheetData sheetId="11476" refreshError="1"/>
      <sheetData sheetId="11477" refreshError="1"/>
      <sheetData sheetId="11478" refreshError="1"/>
      <sheetData sheetId="11479" refreshError="1"/>
      <sheetData sheetId="11480" refreshError="1"/>
      <sheetData sheetId="11481" refreshError="1"/>
      <sheetData sheetId="11482" refreshError="1"/>
      <sheetData sheetId="11483" refreshError="1"/>
      <sheetData sheetId="11484" refreshError="1"/>
      <sheetData sheetId="11485" refreshError="1"/>
      <sheetData sheetId="11486" refreshError="1"/>
      <sheetData sheetId="11487" refreshError="1"/>
      <sheetData sheetId="11488" refreshError="1"/>
      <sheetData sheetId="11489" refreshError="1"/>
      <sheetData sheetId="11490" refreshError="1"/>
      <sheetData sheetId="11491" refreshError="1"/>
      <sheetData sheetId="11492" refreshError="1"/>
      <sheetData sheetId="11493"/>
      <sheetData sheetId="11494" refreshError="1"/>
      <sheetData sheetId="11495" refreshError="1"/>
      <sheetData sheetId="11496" refreshError="1"/>
      <sheetData sheetId="11497"/>
      <sheetData sheetId="11498"/>
      <sheetData sheetId="11499"/>
      <sheetData sheetId="11500"/>
      <sheetData sheetId="11501"/>
      <sheetData sheetId="11502"/>
      <sheetData sheetId="11503"/>
      <sheetData sheetId="11504" refreshError="1"/>
      <sheetData sheetId="11505"/>
      <sheetData sheetId="11506"/>
      <sheetData sheetId="11507"/>
      <sheetData sheetId="11508"/>
      <sheetData sheetId="11509"/>
      <sheetData sheetId="11510"/>
      <sheetData sheetId="11511"/>
      <sheetData sheetId="11512"/>
      <sheetData sheetId="11513"/>
      <sheetData sheetId="11514"/>
      <sheetData sheetId="11515"/>
      <sheetData sheetId="11516" refreshError="1"/>
      <sheetData sheetId="11517" refreshError="1"/>
      <sheetData sheetId="11518" refreshError="1"/>
      <sheetData sheetId="11519" refreshError="1"/>
      <sheetData sheetId="11520" refreshError="1"/>
      <sheetData sheetId="11521" refreshError="1"/>
      <sheetData sheetId="11522" refreshError="1"/>
      <sheetData sheetId="11523" refreshError="1"/>
      <sheetData sheetId="11524" refreshError="1"/>
      <sheetData sheetId="11525" refreshError="1"/>
      <sheetData sheetId="11526" refreshError="1"/>
      <sheetData sheetId="11527" refreshError="1"/>
      <sheetData sheetId="11528" refreshError="1"/>
      <sheetData sheetId="11529" refreshError="1"/>
      <sheetData sheetId="11530" refreshError="1"/>
      <sheetData sheetId="11531" refreshError="1"/>
      <sheetData sheetId="11532" refreshError="1"/>
      <sheetData sheetId="11533" refreshError="1"/>
      <sheetData sheetId="11534" refreshError="1"/>
      <sheetData sheetId="11535" refreshError="1"/>
      <sheetData sheetId="11536" refreshError="1"/>
      <sheetData sheetId="11537" refreshError="1"/>
      <sheetData sheetId="11538" refreshError="1"/>
      <sheetData sheetId="11539" refreshError="1"/>
      <sheetData sheetId="11540" refreshError="1"/>
      <sheetData sheetId="11541" refreshError="1"/>
      <sheetData sheetId="11542" refreshError="1"/>
      <sheetData sheetId="11543" refreshError="1"/>
      <sheetData sheetId="11544" refreshError="1"/>
      <sheetData sheetId="11545" refreshError="1"/>
      <sheetData sheetId="11546" refreshError="1"/>
      <sheetData sheetId="11547" refreshError="1"/>
      <sheetData sheetId="11548" refreshError="1"/>
      <sheetData sheetId="11549" refreshError="1"/>
      <sheetData sheetId="11550" refreshError="1"/>
      <sheetData sheetId="11551" refreshError="1"/>
      <sheetData sheetId="11552" refreshError="1"/>
      <sheetData sheetId="11553" refreshError="1"/>
      <sheetData sheetId="11554" refreshError="1"/>
      <sheetData sheetId="11555" refreshError="1"/>
      <sheetData sheetId="11556" refreshError="1"/>
      <sheetData sheetId="11557" refreshError="1"/>
      <sheetData sheetId="11558" refreshError="1"/>
      <sheetData sheetId="11559" refreshError="1"/>
      <sheetData sheetId="11560" refreshError="1"/>
      <sheetData sheetId="11561" refreshError="1"/>
      <sheetData sheetId="11562" refreshError="1"/>
      <sheetData sheetId="11563" refreshError="1"/>
      <sheetData sheetId="11564" refreshError="1"/>
      <sheetData sheetId="11565" refreshError="1"/>
      <sheetData sheetId="11566" refreshError="1"/>
      <sheetData sheetId="11567" refreshError="1"/>
      <sheetData sheetId="11568" refreshError="1"/>
      <sheetData sheetId="11569" refreshError="1"/>
      <sheetData sheetId="11570" refreshError="1"/>
      <sheetData sheetId="11571" refreshError="1"/>
      <sheetData sheetId="11572" refreshError="1"/>
      <sheetData sheetId="11573" refreshError="1"/>
      <sheetData sheetId="11574" refreshError="1"/>
      <sheetData sheetId="11575" refreshError="1"/>
      <sheetData sheetId="11576" refreshError="1"/>
      <sheetData sheetId="11577" refreshError="1"/>
      <sheetData sheetId="11578" refreshError="1"/>
      <sheetData sheetId="11579" refreshError="1"/>
      <sheetData sheetId="11580" refreshError="1"/>
      <sheetData sheetId="11581" refreshError="1"/>
      <sheetData sheetId="11582" refreshError="1"/>
      <sheetData sheetId="11583" refreshError="1"/>
      <sheetData sheetId="11584" refreshError="1"/>
      <sheetData sheetId="11585" refreshError="1"/>
      <sheetData sheetId="11586" refreshError="1"/>
      <sheetData sheetId="11587" refreshError="1"/>
      <sheetData sheetId="11588" refreshError="1"/>
      <sheetData sheetId="11589" refreshError="1"/>
      <sheetData sheetId="11590" refreshError="1"/>
      <sheetData sheetId="11591" refreshError="1"/>
      <sheetData sheetId="11592" refreshError="1"/>
      <sheetData sheetId="11593" refreshError="1"/>
      <sheetData sheetId="11594" refreshError="1"/>
      <sheetData sheetId="11595" refreshError="1"/>
      <sheetData sheetId="11596" refreshError="1"/>
      <sheetData sheetId="11597" refreshError="1"/>
      <sheetData sheetId="11598" refreshError="1"/>
      <sheetData sheetId="11599" refreshError="1"/>
      <sheetData sheetId="11600" refreshError="1"/>
      <sheetData sheetId="11601" refreshError="1"/>
      <sheetData sheetId="11602" refreshError="1"/>
      <sheetData sheetId="11603" refreshError="1"/>
      <sheetData sheetId="11604"/>
      <sheetData sheetId="11605"/>
      <sheetData sheetId="11606"/>
      <sheetData sheetId="11607"/>
      <sheetData sheetId="11608"/>
      <sheetData sheetId="11609"/>
      <sheetData sheetId="11610"/>
      <sheetData sheetId="11611"/>
      <sheetData sheetId="11612"/>
      <sheetData sheetId="11613"/>
      <sheetData sheetId="11614"/>
      <sheetData sheetId="11615"/>
      <sheetData sheetId="11616" refreshError="1"/>
      <sheetData sheetId="11617" refreshError="1"/>
      <sheetData sheetId="11618" refreshError="1"/>
      <sheetData sheetId="11619" refreshError="1"/>
      <sheetData sheetId="11620" refreshError="1"/>
      <sheetData sheetId="11621" refreshError="1"/>
      <sheetData sheetId="11622" refreshError="1"/>
      <sheetData sheetId="11623" refreshError="1"/>
      <sheetData sheetId="11624" refreshError="1"/>
      <sheetData sheetId="11625" refreshError="1"/>
      <sheetData sheetId="11626" refreshError="1"/>
      <sheetData sheetId="11627" refreshError="1"/>
      <sheetData sheetId="11628" refreshError="1"/>
      <sheetData sheetId="11629" refreshError="1"/>
      <sheetData sheetId="11630" refreshError="1"/>
      <sheetData sheetId="11631" refreshError="1"/>
      <sheetData sheetId="11632" refreshError="1"/>
      <sheetData sheetId="11633" refreshError="1"/>
      <sheetData sheetId="11634" refreshError="1"/>
      <sheetData sheetId="11635" refreshError="1"/>
      <sheetData sheetId="11636" refreshError="1"/>
      <sheetData sheetId="11637" refreshError="1"/>
      <sheetData sheetId="11638" refreshError="1"/>
      <sheetData sheetId="11639" refreshError="1"/>
      <sheetData sheetId="11640" refreshError="1"/>
      <sheetData sheetId="11641" refreshError="1"/>
      <sheetData sheetId="11642" refreshError="1"/>
      <sheetData sheetId="11643" refreshError="1"/>
      <sheetData sheetId="11644" refreshError="1"/>
      <sheetData sheetId="11645" refreshError="1"/>
      <sheetData sheetId="11646" refreshError="1"/>
      <sheetData sheetId="11647" refreshError="1"/>
      <sheetData sheetId="11648" refreshError="1"/>
      <sheetData sheetId="11649" refreshError="1"/>
      <sheetData sheetId="11650" refreshError="1"/>
      <sheetData sheetId="11651" refreshError="1"/>
      <sheetData sheetId="11652" refreshError="1"/>
      <sheetData sheetId="11653" refreshError="1"/>
      <sheetData sheetId="11654" refreshError="1"/>
      <sheetData sheetId="11655" refreshError="1"/>
      <sheetData sheetId="11656" refreshError="1"/>
      <sheetData sheetId="11657" refreshError="1"/>
      <sheetData sheetId="11658" refreshError="1"/>
      <sheetData sheetId="11659" refreshError="1"/>
      <sheetData sheetId="11660" refreshError="1"/>
      <sheetData sheetId="11661" refreshError="1"/>
      <sheetData sheetId="11662" refreshError="1"/>
      <sheetData sheetId="11663" refreshError="1"/>
      <sheetData sheetId="11664" refreshError="1"/>
      <sheetData sheetId="11665" refreshError="1"/>
      <sheetData sheetId="11666" refreshError="1"/>
      <sheetData sheetId="11667" refreshError="1"/>
      <sheetData sheetId="11668" refreshError="1"/>
      <sheetData sheetId="11669" refreshError="1"/>
      <sheetData sheetId="11670" refreshError="1"/>
      <sheetData sheetId="11671" refreshError="1"/>
      <sheetData sheetId="11672" refreshError="1"/>
      <sheetData sheetId="11673" refreshError="1"/>
      <sheetData sheetId="11674" refreshError="1"/>
      <sheetData sheetId="11675" refreshError="1"/>
      <sheetData sheetId="11676" refreshError="1"/>
      <sheetData sheetId="11677" refreshError="1"/>
      <sheetData sheetId="11678" refreshError="1"/>
      <sheetData sheetId="11679" refreshError="1"/>
      <sheetData sheetId="11680" refreshError="1"/>
      <sheetData sheetId="11681" refreshError="1"/>
      <sheetData sheetId="11682" refreshError="1"/>
      <sheetData sheetId="11683" refreshError="1"/>
      <sheetData sheetId="11684" refreshError="1"/>
      <sheetData sheetId="11685" refreshError="1"/>
      <sheetData sheetId="11686" refreshError="1"/>
      <sheetData sheetId="11687" refreshError="1"/>
      <sheetData sheetId="11688" refreshError="1"/>
      <sheetData sheetId="11689" refreshError="1"/>
      <sheetData sheetId="11690" refreshError="1"/>
      <sheetData sheetId="11691" refreshError="1"/>
      <sheetData sheetId="11692" refreshError="1"/>
      <sheetData sheetId="11693" refreshError="1"/>
      <sheetData sheetId="11694" refreshError="1"/>
      <sheetData sheetId="11695" refreshError="1"/>
      <sheetData sheetId="11696" refreshError="1"/>
      <sheetData sheetId="11697" refreshError="1"/>
      <sheetData sheetId="11698" refreshError="1"/>
      <sheetData sheetId="11699" refreshError="1"/>
      <sheetData sheetId="11700" refreshError="1"/>
      <sheetData sheetId="11701" refreshError="1"/>
      <sheetData sheetId="11702" refreshError="1"/>
      <sheetData sheetId="11703" refreshError="1"/>
      <sheetData sheetId="11704" refreshError="1"/>
      <sheetData sheetId="11705" refreshError="1"/>
      <sheetData sheetId="11706" refreshError="1"/>
      <sheetData sheetId="11707" refreshError="1"/>
      <sheetData sheetId="11708" refreshError="1"/>
      <sheetData sheetId="11709" refreshError="1"/>
      <sheetData sheetId="11710" refreshError="1"/>
      <sheetData sheetId="11711" refreshError="1"/>
      <sheetData sheetId="11712" refreshError="1"/>
      <sheetData sheetId="11713" refreshError="1"/>
      <sheetData sheetId="11714" refreshError="1"/>
      <sheetData sheetId="11715" refreshError="1"/>
      <sheetData sheetId="11716" refreshError="1"/>
      <sheetData sheetId="11717" refreshError="1"/>
      <sheetData sheetId="11718" refreshError="1"/>
      <sheetData sheetId="11719" refreshError="1"/>
      <sheetData sheetId="11720" refreshError="1"/>
      <sheetData sheetId="11721" refreshError="1"/>
      <sheetData sheetId="11722" refreshError="1"/>
      <sheetData sheetId="11723" refreshError="1"/>
      <sheetData sheetId="11724" refreshError="1"/>
      <sheetData sheetId="11725" refreshError="1"/>
      <sheetData sheetId="11726" refreshError="1"/>
      <sheetData sheetId="11727" refreshError="1"/>
      <sheetData sheetId="11728" refreshError="1"/>
      <sheetData sheetId="11729" refreshError="1"/>
      <sheetData sheetId="11730" refreshError="1"/>
      <sheetData sheetId="11731" refreshError="1"/>
      <sheetData sheetId="11732" refreshError="1"/>
      <sheetData sheetId="11733" refreshError="1"/>
      <sheetData sheetId="11734" refreshError="1"/>
      <sheetData sheetId="11735" refreshError="1"/>
      <sheetData sheetId="11736" refreshError="1"/>
      <sheetData sheetId="11737" refreshError="1"/>
      <sheetData sheetId="11738" refreshError="1"/>
      <sheetData sheetId="11739" refreshError="1"/>
      <sheetData sheetId="11740" refreshError="1"/>
      <sheetData sheetId="11741" refreshError="1"/>
      <sheetData sheetId="11742" refreshError="1"/>
      <sheetData sheetId="11743" refreshError="1"/>
      <sheetData sheetId="11744" refreshError="1"/>
      <sheetData sheetId="11745" refreshError="1"/>
      <sheetData sheetId="11746" refreshError="1"/>
      <sheetData sheetId="11747" refreshError="1"/>
      <sheetData sheetId="11748" refreshError="1"/>
      <sheetData sheetId="11749" refreshError="1"/>
      <sheetData sheetId="11750" refreshError="1"/>
      <sheetData sheetId="11751" refreshError="1"/>
      <sheetData sheetId="11752" refreshError="1"/>
      <sheetData sheetId="11753" refreshError="1"/>
      <sheetData sheetId="11754" refreshError="1"/>
      <sheetData sheetId="11755" refreshError="1"/>
      <sheetData sheetId="11756" refreshError="1"/>
      <sheetData sheetId="11757" refreshError="1"/>
      <sheetData sheetId="11758" refreshError="1"/>
      <sheetData sheetId="11759" refreshError="1"/>
      <sheetData sheetId="11760" refreshError="1"/>
      <sheetData sheetId="11761" refreshError="1"/>
      <sheetData sheetId="11762" refreshError="1"/>
      <sheetData sheetId="11763" refreshError="1"/>
      <sheetData sheetId="11764" refreshError="1"/>
      <sheetData sheetId="11765" refreshError="1"/>
      <sheetData sheetId="11766" refreshError="1"/>
      <sheetData sheetId="11767" refreshError="1"/>
      <sheetData sheetId="11768" refreshError="1"/>
      <sheetData sheetId="11769" refreshError="1"/>
      <sheetData sheetId="11770" refreshError="1"/>
      <sheetData sheetId="11771" refreshError="1"/>
      <sheetData sheetId="11772" refreshError="1"/>
      <sheetData sheetId="11773" refreshError="1"/>
      <sheetData sheetId="11774" refreshError="1"/>
      <sheetData sheetId="11775" refreshError="1"/>
      <sheetData sheetId="11776" refreshError="1"/>
      <sheetData sheetId="11777" refreshError="1"/>
      <sheetData sheetId="11778" refreshError="1"/>
      <sheetData sheetId="11779" refreshError="1"/>
      <sheetData sheetId="11780" refreshError="1"/>
      <sheetData sheetId="11781" refreshError="1"/>
      <sheetData sheetId="11782" refreshError="1"/>
      <sheetData sheetId="11783" refreshError="1"/>
      <sheetData sheetId="11784" refreshError="1"/>
      <sheetData sheetId="11785" refreshError="1"/>
      <sheetData sheetId="11786" refreshError="1"/>
      <sheetData sheetId="11787" refreshError="1"/>
      <sheetData sheetId="11788" refreshError="1"/>
      <sheetData sheetId="11789" refreshError="1"/>
      <sheetData sheetId="11790" refreshError="1"/>
      <sheetData sheetId="11791" refreshError="1"/>
      <sheetData sheetId="11792" refreshError="1"/>
      <sheetData sheetId="11793" refreshError="1"/>
      <sheetData sheetId="11794" refreshError="1"/>
      <sheetData sheetId="11795" refreshError="1"/>
      <sheetData sheetId="11796" refreshError="1"/>
      <sheetData sheetId="11797" refreshError="1"/>
      <sheetData sheetId="11798" refreshError="1"/>
      <sheetData sheetId="11799" refreshError="1"/>
      <sheetData sheetId="11800" refreshError="1"/>
      <sheetData sheetId="11801" refreshError="1"/>
      <sheetData sheetId="11802" refreshError="1"/>
      <sheetData sheetId="11803" refreshError="1"/>
      <sheetData sheetId="11804" refreshError="1"/>
      <sheetData sheetId="11805" refreshError="1"/>
      <sheetData sheetId="11806" refreshError="1"/>
      <sheetData sheetId="11807" refreshError="1"/>
      <sheetData sheetId="11808" refreshError="1"/>
      <sheetData sheetId="11809" refreshError="1"/>
      <sheetData sheetId="11810" refreshError="1"/>
      <sheetData sheetId="11811" refreshError="1"/>
      <sheetData sheetId="11812" refreshError="1"/>
      <sheetData sheetId="11813" refreshError="1"/>
      <sheetData sheetId="11814" refreshError="1"/>
      <sheetData sheetId="11815" refreshError="1"/>
      <sheetData sheetId="11816" refreshError="1"/>
      <sheetData sheetId="11817" refreshError="1"/>
      <sheetData sheetId="11818" refreshError="1"/>
      <sheetData sheetId="11819" refreshError="1"/>
      <sheetData sheetId="11820" refreshError="1"/>
      <sheetData sheetId="11821" refreshError="1"/>
      <sheetData sheetId="11822" refreshError="1"/>
      <sheetData sheetId="11823" refreshError="1"/>
      <sheetData sheetId="11824" refreshError="1"/>
      <sheetData sheetId="11825" refreshError="1"/>
      <sheetData sheetId="11826" refreshError="1"/>
      <sheetData sheetId="11827" refreshError="1"/>
      <sheetData sheetId="11828" refreshError="1"/>
      <sheetData sheetId="11829" refreshError="1"/>
      <sheetData sheetId="11830" refreshError="1"/>
      <sheetData sheetId="11831" refreshError="1"/>
      <sheetData sheetId="11832" refreshError="1"/>
      <sheetData sheetId="11833" refreshError="1"/>
      <sheetData sheetId="11834" refreshError="1"/>
      <sheetData sheetId="11835" refreshError="1"/>
      <sheetData sheetId="11836" refreshError="1"/>
      <sheetData sheetId="11837" refreshError="1"/>
      <sheetData sheetId="11838" refreshError="1"/>
      <sheetData sheetId="11839" refreshError="1"/>
      <sheetData sheetId="11840" refreshError="1"/>
      <sheetData sheetId="11841" refreshError="1"/>
      <sheetData sheetId="11842" refreshError="1"/>
      <sheetData sheetId="11843" refreshError="1"/>
      <sheetData sheetId="11844" refreshError="1"/>
      <sheetData sheetId="11845" refreshError="1"/>
      <sheetData sheetId="11846" refreshError="1"/>
      <sheetData sheetId="11847" refreshError="1"/>
      <sheetData sheetId="11848" refreshError="1"/>
      <sheetData sheetId="11849" refreshError="1"/>
      <sheetData sheetId="11850" refreshError="1"/>
      <sheetData sheetId="11851" refreshError="1"/>
      <sheetData sheetId="11852" refreshError="1"/>
      <sheetData sheetId="11853" refreshError="1"/>
      <sheetData sheetId="11854" refreshError="1"/>
      <sheetData sheetId="11855" refreshError="1"/>
      <sheetData sheetId="11856" refreshError="1"/>
      <sheetData sheetId="11857" refreshError="1"/>
      <sheetData sheetId="11858" refreshError="1"/>
      <sheetData sheetId="11859" refreshError="1"/>
      <sheetData sheetId="11860" refreshError="1"/>
      <sheetData sheetId="11861" refreshError="1"/>
      <sheetData sheetId="11862" refreshError="1"/>
      <sheetData sheetId="11863" refreshError="1"/>
      <sheetData sheetId="11864" refreshError="1"/>
      <sheetData sheetId="11865" refreshError="1"/>
      <sheetData sheetId="11866" refreshError="1"/>
      <sheetData sheetId="11867" refreshError="1"/>
      <sheetData sheetId="11868" refreshError="1"/>
      <sheetData sheetId="11869"/>
      <sheetData sheetId="11870"/>
      <sheetData sheetId="11871"/>
      <sheetData sheetId="11872"/>
      <sheetData sheetId="11873"/>
      <sheetData sheetId="11874"/>
      <sheetData sheetId="11875"/>
      <sheetData sheetId="11876"/>
      <sheetData sheetId="11877"/>
      <sheetData sheetId="11878"/>
      <sheetData sheetId="11879"/>
      <sheetData sheetId="11880"/>
      <sheetData sheetId="11881"/>
      <sheetData sheetId="11882"/>
      <sheetData sheetId="11883"/>
      <sheetData sheetId="11884"/>
      <sheetData sheetId="11885"/>
      <sheetData sheetId="11886"/>
      <sheetData sheetId="11887"/>
      <sheetData sheetId="11888"/>
      <sheetData sheetId="11889"/>
      <sheetData sheetId="11890"/>
      <sheetData sheetId="11891"/>
      <sheetData sheetId="11892"/>
      <sheetData sheetId="11893"/>
      <sheetData sheetId="11894"/>
      <sheetData sheetId="11895"/>
      <sheetData sheetId="11896"/>
      <sheetData sheetId="11897"/>
      <sheetData sheetId="11898"/>
      <sheetData sheetId="11899"/>
      <sheetData sheetId="11900"/>
      <sheetData sheetId="11901"/>
      <sheetData sheetId="11902"/>
      <sheetData sheetId="11903" refreshError="1"/>
      <sheetData sheetId="11904"/>
      <sheetData sheetId="11905"/>
      <sheetData sheetId="11906"/>
      <sheetData sheetId="11907"/>
      <sheetData sheetId="11908"/>
      <sheetData sheetId="11909"/>
      <sheetData sheetId="11910"/>
      <sheetData sheetId="11911"/>
      <sheetData sheetId="11912"/>
      <sheetData sheetId="11913"/>
      <sheetData sheetId="11914"/>
      <sheetData sheetId="11915"/>
      <sheetData sheetId="11916"/>
      <sheetData sheetId="11917"/>
      <sheetData sheetId="11918"/>
      <sheetData sheetId="11919"/>
      <sheetData sheetId="11920"/>
      <sheetData sheetId="11921"/>
      <sheetData sheetId="11922"/>
      <sheetData sheetId="11923"/>
      <sheetData sheetId="11924"/>
      <sheetData sheetId="11925"/>
      <sheetData sheetId="11926"/>
      <sheetData sheetId="11927"/>
      <sheetData sheetId="11928"/>
      <sheetData sheetId="11929"/>
      <sheetData sheetId="11930"/>
      <sheetData sheetId="11931"/>
      <sheetData sheetId="11932"/>
      <sheetData sheetId="11933"/>
      <sheetData sheetId="11934"/>
      <sheetData sheetId="11935"/>
      <sheetData sheetId="11936"/>
      <sheetData sheetId="11937"/>
      <sheetData sheetId="11938"/>
      <sheetData sheetId="11939"/>
      <sheetData sheetId="11940"/>
      <sheetData sheetId="11941"/>
      <sheetData sheetId="11942"/>
      <sheetData sheetId="11943"/>
      <sheetData sheetId="11944"/>
      <sheetData sheetId="11945"/>
      <sheetData sheetId="11946"/>
      <sheetData sheetId="11947"/>
      <sheetData sheetId="11948"/>
      <sheetData sheetId="11949"/>
      <sheetData sheetId="11950"/>
      <sheetData sheetId="11951"/>
      <sheetData sheetId="11952"/>
      <sheetData sheetId="11953"/>
      <sheetData sheetId="11954"/>
      <sheetData sheetId="11955"/>
      <sheetData sheetId="11956"/>
      <sheetData sheetId="11957"/>
      <sheetData sheetId="11958"/>
      <sheetData sheetId="11959"/>
      <sheetData sheetId="11960"/>
      <sheetData sheetId="11961"/>
      <sheetData sheetId="11962"/>
      <sheetData sheetId="11963"/>
      <sheetData sheetId="11964"/>
      <sheetData sheetId="11965"/>
      <sheetData sheetId="11966"/>
      <sheetData sheetId="11967"/>
      <sheetData sheetId="11968"/>
      <sheetData sheetId="11969"/>
      <sheetData sheetId="11970"/>
      <sheetData sheetId="11971"/>
      <sheetData sheetId="11972"/>
      <sheetData sheetId="11973"/>
      <sheetData sheetId="11974"/>
      <sheetData sheetId="11975"/>
      <sheetData sheetId="11976"/>
      <sheetData sheetId="11977"/>
      <sheetData sheetId="11978"/>
      <sheetData sheetId="11979"/>
      <sheetData sheetId="11980"/>
      <sheetData sheetId="11981"/>
      <sheetData sheetId="11982"/>
      <sheetData sheetId="11983"/>
      <sheetData sheetId="11984"/>
      <sheetData sheetId="11985"/>
      <sheetData sheetId="11986"/>
      <sheetData sheetId="11987"/>
      <sheetData sheetId="11988"/>
      <sheetData sheetId="11989"/>
      <sheetData sheetId="11990"/>
      <sheetData sheetId="11991"/>
      <sheetData sheetId="11992"/>
      <sheetData sheetId="11993"/>
      <sheetData sheetId="11994"/>
      <sheetData sheetId="11995"/>
      <sheetData sheetId="11996"/>
      <sheetData sheetId="11997"/>
      <sheetData sheetId="11998"/>
      <sheetData sheetId="11999"/>
      <sheetData sheetId="12000"/>
      <sheetData sheetId="12001"/>
      <sheetData sheetId="12002"/>
      <sheetData sheetId="12003"/>
      <sheetData sheetId="12004"/>
      <sheetData sheetId="12005"/>
      <sheetData sheetId="12006"/>
      <sheetData sheetId="12007"/>
      <sheetData sheetId="12008"/>
      <sheetData sheetId="12009"/>
      <sheetData sheetId="12010"/>
      <sheetData sheetId="12011"/>
      <sheetData sheetId="12012"/>
      <sheetData sheetId="12013"/>
      <sheetData sheetId="12014"/>
      <sheetData sheetId="12015"/>
      <sheetData sheetId="12016"/>
      <sheetData sheetId="12017"/>
      <sheetData sheetId="12018"/>
      <sheetData sheetId="12019"/>
      <sheetData sheetId="12020"/>
      <sheetData sheetId="12021"/>
      <sheetData sheetId="12022"/>
      <sheetData sheetId="12023"/>
      <sheetData sheetId="12024"/>
      <sheetData sheetId="12025"/>
      <sheetData sheetId="12026"/>
      <sheetData sheetId="12027"/>
      <sheetData sheetId="12028"/>
      <sheetData sheetId="12029"/>
      <sheetData sheetId="12030"/>
      <sheetData sheetId="12031"/>
      <sheetData sheetId="12032"/>
      <sheetData sheetId="12033"/>
      <sheetData sheetId="12034"/>
      <sheetData sheetId="12035"/>
      <sheetData sheetId="12036"/>
      <sheetData sheetId="12037"/>
      <sheetData sheetId="12038"/>
      <sheetData sheetId="12039"/>
      <sheetData sheetId="12040"/>
      <sheetData sheetId="12041"/>
      <sheetData sheetId="12042"/>
      <sheetData sheetId="12043"/>
      <sheetData sheetId="12044"/>
      <sheetData sheetId="12045"/>
      <sheetData sheetId="12046"/>
      <sheetData sheetId="12047"/>
      <sheetData sheetId="12048"/>
      <sheetData sheetId="12049"/>
      <sheetData sheetId="12050"/>
      <sheetData sheetId="12051"/>
      <sheetData sheetId="12052"/>
      <sheetData sheetId="12053"/>
      <sheetData sheetId="12054"/>
      <sheetData sheetId="12055"/>
      <sheetData sheetId="12056"/>
      <sheetData sheetId="12057"/>
      <sheetData sheetId="12058"/>
      <sheetData sheetId="12059"/>
      <sheetData sheetId="12060"/>
      <sheetData sheetId="12061"/>
      <sheetData sheetId="12062"/>
      <sheetData sheetId="12063"/>
      <sheetData sheetId="12064"/>
      <sheetData sheetId="12065"/>
      <sheetData sheetId="12066"/>
      <sheetData sheetId="12067"/>
      <sheetData sheetId="12068"/>
      <sheetData sheetId="12069"/>
      <sheetData sheetId="12070"/>
      <sheetData sheetId="12071"/>
      <sheetData sheetId="12072"/>
      <sheetData sheetId="12073"/>
      <sheetData sheetId="12074"/>
      <sheetData sheetId="12075"/>
      <sheetData sheetId="12076"/>
      <sheetData sheetId="12077"/>
      <sheetData sheetId="12078"/>
      <sheetData sheetId="12079"/>
      <sheetData sheetId="12080"/>
      <sheetData sheetId="12081"/>
      <sheetData sheetId="12082"/>
      <sheetData sheetId="12083"/>
      <sheetData sheetId="12084"/>
      <sheetData sheetId="12085"/>
      <sheetData sheetId="12086"/>
      <sheetData sheetId="12087"/>
      <sheetData sheetId="12088"/>
      <sheetData sheetId="12089"/>
      <sheetData sheetId="12090"/>
      <sheetData sheetId="12091"/>
      <sheetData sheetId="12092"/>
      <sheetData sheetId="12093"/>
      <sheetData sheetId="12094"/>
      <sheetData sheetId="12095"/>
      <sheetData sheetId="12096"/>
      <sheetData sheetId="12097"/>
      <sheetData sheetId="12098"/>
      <sheetData sheetId="12099"/>
      <sheetData sheetId="12100"/>
      <sheetData sheetId="12101"/>
      <sheetData sheetId="12102"/>
      <sheetData sheetId="12103"/>
      <sheetData sheetId="12104"/>
      <sheetData sheetId="12105"/>
      <sheetData sheetId="12106"/>
      <sheetData sheetId="12107"/>
      <sheetData sheetId="12108"/>
      <sheetData sheetId="12109"/>
      <sheetData sheetId="12110"/>
      <sheetData sheetId="12111"/>
      <sheetData sheetId="12112"/>
      <sheetData sheetId="12113"/>
      <sheetData sheetId="12114"/>
      <sheetData sheetId="12115"/>
      <sheetData sheetId="12116"/>
      <sheetData sheetId="12117"/>
      <sheetData sheetId="12118"/>
      <sheetData sheetId="12119"/>
      <sheetData sheetId="12120"/>
      <sheetData sheetId="12121"/>
      <sheetData sheetId="12122"/>
      <sheetData sheetId="12123"/>
      <sheetData sheetId="12124"/>
      <sheetData sheetId="12125"/>
      <sheetData sheetId="12126"/>
      <sheetData sheetId="12127"/>
      <sheetData sheetId="12128"/>
      <sheetData sheetId="12129"/>
      <sheetData sheetId="12130"/>
      <sheetData sheetId="12131"/>
      <sheetData sheetId="12132"/>
      <sheetData sheetId="12133"/>
      <sheetData sheetId="12134"/>
      <sheetData sheetId="12135"/>
      <sheetData sheetId="12136"/>
      <sheetData sheetId="12137"/>
      <sheetData sheetId="12138"/>
      <sheetData sheetId="12139"/>
      <sheetData sheetId="12140"/>
      <sheetData sheetId="12141"/>
      <sheetData sheetId="12142"/>
      <sheetData sheetId="12143"/>
      <sheetData sheetId="12144"/>
      <sheetData sheetId="12145"/>
      <sheetData sheetId="12146"/>
      <sheetData sheetId="12147"/>
      <sheetData sheetId="12148"/>
      <sheetData sheetId="12149"/>
      <sheetData sheetId="12150"/>
      <sheetData sheetId="12151"/>
      <sheetData sheetId="12152"/>
      <sheetData sheetId="12153"/>
      <sheetData sheetId="12154"/>
      <sheetData sheetId="12155"/>
      <sheetData sheetId="12156" refreshError="1"/>
      <sheetData sheetId="12157" refreshError="1"/>
      <sheetData sheetId="12158" refreshError="1"/>
      <sheetData sheetId="12159"/>
      <sheetData sheetId="12160" refreshError="1"/>
      <sheetData sheetId="12161" refreshError="1"/>
      <sheetData sheetId="12162" refreshError="1"/>
      <sheetData sheetId="12163"/>
      <sheetData sheetId="12164"/>
      <sheetData sheetId="12165"/>
      <sheetData sheetId="12166"/>
      <sheetData sheetId="12167"/>
      <sheetData sheetId="12168"/>
      <sheetData sheetId="12169"/>
      <sheetData sheetId="12170"/>
      <sheetData sheetId="12171"/>
      <sheetData sheetId="12172"/>
      <sheetData sheetId="12173"/>
      <sheetData sheetId="12174" refreshError="1"/>
      <sheetData sheetId="12175" refreshError="1"/>
      <sheetData sheetId="12176" refreshError="1"/>
      <sheetData sheetId="12177" refreshError="1"/>
      <sheetData sheetId="12178" refreshError="1"/>
      <sheetData sheetId="12179" refreshError="1"/>
      <sheetData sheetId="12180" refreshError="1"/>
      <sheetData sheetId="12181" refreshError="1"/>
      <sheetData sheetId="12182"/>
      <sheetData sheetId="12183"/>
      <sheetData sheetId="12184"/>
      <sheetData sheetId="12185"/>
      <sheetData sheetId="12186"/>
      <sheetData sheetId="12187" refreshError="1"/>
      <sheetData sheetId="12188"/>
      <sheetData sheetId="12189"/>
      <sheetData sheetId="12190"/>
      <sheetData sheetId="12191"/>
      <sheetData sheetId="12192"/>
      <sheetData sheetId="12193"/>
      <sheetData sheetId="12194"/>
      <sheetData sheetId="12195"/>
      <sheetData sheetId="12196"/>
      <sheetData sheetId="12197"/>
      <sheetData sheetId="12198"/>
      <sheetData sheetId="12199"/>
      <sheetData sheetId="12200"/>
      <sheetData sheetId="12201"/>
      <sheetData sheetId="12202"/>
      <sheetData sheetId="12203"/>
      <sheetData sheetId="12204"/>
      <sheetData sheetId="12205"/>
      <sheetData sheetId="12206"/>
      <sheetData sheetId="12207"/>
      <sheetData sheetId="12208"/>
      <sheetData sheetId="12209"/>
      <sheetData sheetId="12210"/>
      <sheetData sheetId="12211"/>
      <sheetData sheetId="12212"/>
      <sheetData sheetId="12213"/>
      <sheetData sheetId="12214"/>
      <sheetData sheetId="12215"/>
      <sheetData sheetId="12216"/>
      <sheetData sheetId="12217"/>
      <sheetData sheetId="12218"/>
      <sheetData sheetId="12219"/>
      <sheetData sheetId="12220"/>
      <sheetData sheetId="12221"/>
      <sheetData sheetId="12222"/>
      <sheetData sheetId="12223"/>
      <sheetData sheetId="12224"/>
      <sheetData sheetId="12225"/>
      <sheetData sheetId="12226"/>
      <sheetData sheetId="12227"/>
      <sheetData sheetId="12228"/>
      <sheetData sheetId="12229"/>
      <sheetData sheetId="12230"/>
      <sheetData sheetId="12231"/>
      <sheetData sheetId="12232"/>
      <sheetData sheetId="12233"/>
      <sheetData sheetId="12234"/>
      <sheetData sheetId="12235"/>
      <sheetData sheetId="12236"/>
      <sheetData sheetId="12237"/>
      <sheetData sheetId="12238"/>
      <sheetData sheetId="12239"/>
      <sheetData sheetId="12240"/>
      <sheetData sheetId="12241"/>
      <sheetData sheetId="12242"/>
      <sheetData sheetId="12243"/>
      <sheetData sheetId="12244"/>
      <sheetData sheetId="12245"/>
      <sheetData sheetId="12246"/>
      <sheetData sheetId="12247"/>
      <sheetData sheetId="12248"/>
      <sheetData sheetId="12249"/>
      <sheetData sheetId="12250"/>
      <sheetData sheetId="12251"/>
      <sheetData sheetId="12252"/>
      <sheetData sheetId="12253"/>
      <sheetData sheetId="12254"/>
      <sheetData sheetId="12255"/>
      <sheetData sheetId="12256"/>
      <sheetData sheetId="12257"/>
      <sheetData sheetId="12258"/>
      <sheetData sheetId="12259"/>
      <sheetData sheetId="12260"/>
      <sheetData sheetId="12261"/>
      <sheetData sheetId="12262"/>
      <sheetData sheetId="12263"/>
      <sheetData sheetId="12264"/>
      <sheetData sheetId="12265"/>
      <sheetData sheetId="12266"/>
      <sheetData sheetId="12267"/>
      <sheetData sheetId="12268"/>
      <sheetData sheetId="12269"/>
      <sheetData sheetId="12270"/>
      <sheetData sheetId="12271"/>
      <sheetData sheetId="12272"/>
      <sheetData sheetId="12273"/>
      <sheetData sheetId="12274"/>
      <sheetData sheetId="12275"/>
      <sheetData sheetId="12276"/>
      <sheetData sheetId="12277"/>
      <sheetData sheetId="12278"/>
      <sheetData sheetId="12279"/>
      <sheetData sheetId="12280"/>
      <sheetData sheetId="12281"/>
      <sheetData sheetId="12282"/>
      <sheetData sheetId="12283"/>
      <sheetData sheetId="12284"/>
      <sheetData sheetId="12285"/>
      <sheetData sheetId="12286"/>
      <sheetData sheetId="12287"/>
      <sheetData sheetId="12288"/>
      <sheetData sheetId="12289"/>
      <sheetData sheetId="12290"/>
      <sheetData sheetId="12291"/>
      <sheetData sheetId="12292"/>
      <sheetData sheetId="12293"/>
      <sheetData sheetId="12294"/>
      <sheetData sheetId="12295"/>
      <sheetData sheetId="12296"/>
      <sheetData sheetId="12297"/>
      <sheetData sheetId="12298"/>
      <sheetData sheetId="12299"/>
      <sheetData sheetId="12300"/>
      <sheetData sheetId="12301"/>
      <sheetData sheetId="12302"/>
      <sheetData sheetId="12303"/>
      <sheetData sheetId="12304"/>
      <sheetData sheetId="12305"/>
      <sheetData sheetId="12306"/>
      <sheetData sheetId="12307"/>
      <sheetData sheetId="12308"/>
      <sheetData sheetId="12309"/>
      <sheetData sheetId="12310"/>
      <sheetData sheetId="12311"/>
      <sheetData sheetId="12312"/>
      <sheetData sheetId="12313"/>
      <sheetData sheetId="12314"/>
      <sheetData sheetId="12315"/>
      <sheetData sheetId="12316"/>
      <sheetData sheetId="12317"/>
      <sheetData sheetId="12318"/>
      <sheetData sheetId="12319"/>
      <sheetData sheetId="12320"/>
      <sheetData sheetId="12321"/>
      <sheetData sheetId="12322"/>
      <sheetData sheetId="12323"/>
      <sheetData sheetId="12324"/>
      <sheetData sheetId="12325"/>
      <sheetData sheetId="12326"/>
      <sheetData sheetId="12327"/>
      <sheetData sheetId="12328"/>
      <sheetData sheetId="12329"/>
      <sheetData sheetId="12330"/>
      <sheetData sheetId="12331"/>
      <sheetData sheetId="12332"/>
      <sheetData sheetId="12333"/>
      <sheetData sheetId="12334"/>
      <sheetData sheetId="12335"/>
      <sheetData sheetId="12336"/>
      <sheetData sheetId="12337"/>
      <sheetData sheetId="12338"/>
      <sheetData sheetId="12339"/>
      <sheetData sheetId="12340"/>
      <sheetData sheetId="12341"/>
      <sheetData sheetId="12342"/>
      <sheetData sheetId="12343"/>
      <sheetData sheetId="12344"/>
      <sheetData sheetId="12345"/>
      <sheetData sheetId="12346"/>
      <sheetData sheetId="12347"/>
      <sheetData sheetId="12348"/>
      <sheetData sheetId="12349"/>
      <sheetData sheetId="12350"/>
      <sheetData sheetId="12351"/>
      <sheetData sheetId="12352"/>
      <sheetData sheetId="12353"/>
      <sheetData sheetId="12354"/>
      <sheetData sheetId="12355"/>
      <sheetData sheetId="12356"/>
      <sheetData sheetId="12357"/>
      <sheetData sheetId="12358"/>
      <sheetData sheetId="12359"/>
      <sheetData sheetId="12360"/>
      <sheetData sheetId="12361"/>
      <sheetData sheetId="12362"/>
      <sheetData sheetId="12363"/>
      <sheetData sheetId="12364"/>
      <sheetData sheetId="12365"/>
      <sheetData sheetId="12366"/>
      <sheetData sheetId="12367"/>
      <sheetData sheetId="12368"/>
      <sheetData sheetId="12369"/>
      <sheetData sheetId="12370"/>
      <sheetData sheetId="12371"/>
      <sheetData sheetId="12372"/>
      <sheetData sheetId="12373"/>
      <sheetData sheetId="12374"/>
      <sheetData sheetId="12375"/>
      <sheetData sheetId="12376"/>
      <sheetData sheetId="12377"/>
      <sheetData sheetId="12378"/>
      <sheetData sheetId="12379"/>
      <sheetData sheetId="12380"/>
      <sheetData sheetId="12381"/>
      <sheetData sheetId="12382"/>
      <sheetData sheetId="12383"/>
      <sheetData sheetId="12384"/>
      <sheetData sheetId="12385"/>
      <sheetData sheetId="12386"/>
      <sheetData sheetId="12387"/>
      <sheetData sheetId="12388"/>
      <sheetData sheetId="12389"/>
      <sheetData sheetId="12390"/>
      <sheetData sheetId="12391"/>
      <sheetData sheetId="12392"/>
      <sheetData sheetId="12393"/>
      <sheetData sheetId="12394"/>
      <sheetData sheetId="12395"/>
      <sheetData sheetId="12396"/>
      <sheetData sheetId="12397"/>
      <sheetData sheetId="12398"/>
      <sheetData sheetId="12399"/>
      <sheetData sheetId="12400"/>
      <sheetData sheetId="12401"/>
      <sheetData sheetId="12402"/>
      <sheetData sheetId="12403"/>
      <sheetData sheetId="12404"/>
      <sheetData sheetId="12405"/>
      <sheetData sheetId="12406"/>
      <sheetData sheetId="12407"/>
      <sheetData sheetId="12408"/>
      <sheetData sheetId="12409"/>
      <sheetData sheetId="12410"/>
      <sheetData sheetId="12411"/>
      <sheetData sheetId="12412"/>
      <sheetData sheetId="12413"/>
      <sheetData sheetId="12414"/>
      <sheetData sheetId="12415"/>
      <sheetData sheetId="12416"/>
      <sheetData sheetId="12417"/>
      <sheetData sheetId="12418"/>
      <sheetData sheetId="12419"/>
      <sheetData sheetId="12420"/>
      <sheetData sheetId="12421"/>
      <sheetData sheetId="12422"/>
      <sheetData sheetId="12423"/>
      <sheetData sheetId="12424"/>
      <sheetData sheetId="12425"/>
      <sheetData sheetId="12426"/>
      <sheetData sheetId="12427"/>
      <sheetData sheetId="12428"/>
      <sheetData sheetId="12429"/>
      <sheetData sheetId="12430"/>
      <sheetData sheetId="12431"/>
      <sheetData sheetId="12432"/>
      <sheetData sheetId="12433"/>
      <sheetData sheetId="12434"/>
      <sheetData sheetId="12435"/>
      <sheetData sheetId="12436"/>
      <sheetData sheetId="12437"/>
      <sheetData sheetId="12438"/>
      <sheetData sheetId="12439"/>
      <sheetData sheetId="12440"/>
      <sheetData sheetId="12441"/>
      <sheetData sheetId="12442"/>
      <sheetData sheetId="12443"/>
      <sheetData sheetId="12444"/>
      <sheetData sheetId="12445"/>
      <sheetData sheetId="12446"/>
      <sheetData sheetId="12447"/>
      <sheetData sheetId="12448"/>
      <sheetData sheetId="12449"/>
      <sheetData sheetId="12450"/>
      <sheetData sheetId="12451"/>
      <sheetData sheetId="12452"/>
      <sheetData sheetId="12453"/>
      <sheetData sheetId="12454"/>
      <sheetData sheetId="12455"/>
      <sheetData sheetId="12456"/>
      <sheetData sheetId="12457"/>
      <sheetData sheetId="12458"/>
      <sheetData sheetId="12459"/>
      <sheetData sheetId="12460"/>
      <sheetData sheetId="12461"/>
      <sheetData sheetId="12462"/>
      <sheetData sheetId="12463"/>
      <sheetData sheetId="12464"/>
      <sheetData sheetId="12465"/>
      <sheetData sheetId="12466"/>
      <sheetData sheetId="12467"/>
      <sheetData sheetId="12468"/>
      <sheetData sheetId="12469"/>
      <sheetData sheetId="12470"/>
      <sheetData sheetId="12471"/>
      <sheetData sheetId="12472"/>
      <sheetData sheetId="12473"/>
      <sheetData sheetId="12474"/>
      <sheetData sheetId="12475"/>
      <sheetData sheetId="12476"/>
      <sheetData sheetId="12477"/>
      <sheetData sheetId="12478"/>
      <sheetData sheetId="12479"/>
      <sheetData sheetId="12480"/>
      <sheetData sheetId="12481"/>
      <sheetData sheetId="12482"/>
      <sheetData sheetId="12483"/>
      <sheetData sheetId="12484"/>
      <sheetData sheetId="12485"/>
      <sheetData sheetId="12486"/>
      <sheetData sheetId="12487"/>
      <sheetData sheetId="12488"/>
      <sheetData sheetId="12489"/>
      <sheetData sheetId="12490"/>
      <sheetData sheetId="12491"/>
      <sheetData sheetId="12492"/>
      <sheetData sheetId="12493"/>
      <sheetData sheetId="12494"/>
      <sheetData sheetId="12495"/>
      <sheetData sheetId="12496"/>
      <sheetData sheetId="12497"/>
      <sheetData sheetId="12498"/>
      <sheetData sheetId="12499"/>
      <sheetData sheetId="12500"/>
      <sheetData sheetId="12501"/>
      <sheetData sheetId="12502"/>
      <sheetData sheetId="12503"/>
      <sheetData sheetId="12504"/>
      <sheetData sheetId="12505"/>
      <sheetData sheetId="12506"/>
      <sheetData sheetId="12507"/>
      <sheetData sheetId="12508"/>
      <sheetData sheetId="12509"/>
      <sheetData sheetId="12510"/>
      <sheetData sheetId="12511"/>
      <sheetData sheetId="12512"/>
      <sheetData sheetId="12513"/>
      <sheetData sheetId="12514"/>
      <sheetData sheetId="12515"/>
      <sheetData sheetId="12516"/>
      <sheetData sheetId="12517"/>
      <sheetData sheetId="12518"/>
      <sheetData sheetId="12519"/>
      <sheetData sheetId="12520"/>
      <sheetData sheetId="12521"/>
      <sheetData sheetId="12522"/>
      <sheetData sheetId="12523"/>
      <sheetData sheetId="12524"/>
      <sheetData sheetId="12525"/>
      <sheetData sheetId="12526"/>
      <sheetData sheetId="12527"/>
      <sheetData sheetId="12528"/>
      <sheetData sheetId="12529"/>
      <sheetData sheetId="12530"/>
      <sheetData sheetId="12531"/>
      <sheetData sheetId="12532"/>
      <sheetData sheetId="12533"/>
      <sheetData sheetId="12534"/>
      <sheetData sheetId="12535"/>
      <sheetData sheetId="12536"/>
      <sheetData sheetId="12537"/>
      <sheetData sheetId="12538"/>
      <sheetData sheetId="12539"/>
      <sheetData sheetId="12540"/>
      <sheetData sheetId="12541"/>
      <sheetData sheetId="12542"/>
      <sheetData sheetId="12543"/>
      <sheetData sheetId="12544"/>
      <sheetData sheetId="12545"/>
      <sheetData sheetId="12546"/>
      <sheetData sheetId="12547"/>
      <sheetData sheetId="12548"/>
      <sheetData sheetId="12549"/>
      <sheetData sheetId="12550"/>
      <sheetData sheetId="12551"/>
      <sheetData sheetId="12552"/>
      <sheetData sheetId="12553"/>
      <sheetData sheetId="12554"/>
      <sheetData sheetId="12555"/>
      <sheetData sheetId="12556"/>
      <sheetData sheetId="12557"/>
      <sheetData sheetId="12558"/>
      <sheetData sheetId="12559"/>
      <sheetData sheetId="12560"/>
      <sheetData sheetId="12561"/>
      <sheetData sheetId="12562"/>
      <sheetData sheetId="12563"/>
      <sheetData sheetId="12564"/>
      <sheetData sheetId="12565"/>
      <sheetData sheetId="12566"/>
      <sheetData sheetId="12567"/>
      <sheetData sheetId="12568"/>
      <sheetData sheetId="12569"/>
      <sheetData sheetId="12570"/>
      <sheetData sheetId="12571"/>
      <sheetData sheetId="12572"/>
      <sheetData sheetId="12573"/>
      <sheetData sheetId="12574"/>
      <sheetData sheetId="12575"/>
      <sheetData sheetId="12576"/>
      <sheetData sheetId="12577"/>
      <sheetData sheetId="12578"/>
      <sheetData sheetId="12579"/>
      <sheetData sheetId="12580"/>
      <sheetData sheetId="12581"/>
      <sheetData sheetId="12582"/>
      <sheetData sheetId="12583"/>
      <sheetData sheetId="12584"/>
      <sheetData sheetId="12585"/>
      <sheetData sheetId="12586"/>
      <sheetData sheetId="12587"/>
      <sheetData sheetId="12588"/>
      <sheetData sheetId="12589"/>
      <sheetData sheetId="12590"/>
      <sheetData sheetId="12591"/>
      <sheetData sheetId="12592"/>
      <sheetData sheetId="12593"/>
      <sheetData sheetId="12594"/>
      <sheetData sheetId="12595"/>
      <sheetData sheetId="12596"/>
      <sheetData sheetId="12597"/>
      <sheetData sheetId="12598"/>
      <sheetData sheetId="12599"/>
      <sheetData sheetId="12600"/>
      <sheetData sheetId="12601"/>
      <sheetData sheetId="12602"/>
      <sheetData sheetId="12603"/>
      <sheetData sheetId="12604"/>
      <sheetData sheetId="12605"/>
      <sheetData sheetId="12606"/>
      <sheetData sheetId="12607"/>
      <sheetData sheetId="12608"/>
      <sheetData sheetId="12609"/>
      <sheetData sheetId="12610"/>
      <sheetData sheetId="12611"/>
      <sheetData sheetId="12612"/>
      <sheetData sheetId="12613"/>
      <sheetData sheetId="12614"/>
      <sheetData sheetId="12615"/>
      <sheetData sheetId="12616"/>
      <sheetData sheetId="12617"/>
      <sheetData sheetId="12618"/>
      <sheetData sheetId="12619"/>
      <sheetData sheetId="12620"/>
      <sheetData sheetId="12621"/>
      <sheetData sheetId="12622"/>
      <sheetData sheetId="12623"/>
      <sheetData sheetId="12624"/>
      <sheetData sheetId="12625"/>
      <sheetData sheetId="12626"/>
      <sheetData sheetId="12627"/>
      <sheetData sheetId="12628"/>
      <sheetData sheetId="12629"/>
      <sheetData sheetId="12630"/>
      <sheetData sheetId="12631"/>
      <sheetData sheetId="12632"/>
      <sheetData sheetId="12633"/>
      <sheetData sheetId="12634"/>
      <sheetData sheetId="12635"/>
      <sheetData sheetId="12636"/>
      <sheetData sheetId="12637"/>
      <sheetData sheetId="12638"/>
      <sheetData sheetId="12639"/>
      <sheetData sheetId="12640"/>
      <sheetData sheetId="12641"/>
      <sheetData sheetId="12642"/>
      <sheetData sheetId="12643"/>
      <sheetData sheetId="12644"/>
      <sheetData sheetId="12645"/>
      <sheetData sheetId="12646"/>
      <sheetData sheetId="12647"/>
      <sheetData sheetId="12648"/>
      <sheetData sheetId="12649"/>
      <sheetData sheetId="12650"/>
      <sheetData sheetId="12651"/>
      <sheetData sheetId="12652"/>
      <sheetData sheetId="12653"/>
      <sheetData sheetId="12654"/>
      <sheetData sheetId="12655"/>
      <sheetData sheetId="12656"/>
      <sheetData sheetId="12657"/>
      <sheetData sheetId="12658"/>
      <sheetData sheetId="12659"/>
      <sheetData sheetId="12660"/>
      <sheetData sheetId="12661"/>
      <sheetData sheetId="12662"/>
      <sheetData sheetId="12663"/>
      <sheetData sheetId="12664"/>
      <sheetData sheetId="12665"/>
      <sheetData sheetId="12666"/>
      <sheetData sheetId="12667"/>
      <sheetData sheetId="12668"/>
      <sheetData sheetId="12669"/>
      <sheetData sheetId="12670"/>
      <sheetData sheetId="12671"/>
      <sheetData sheetId="12672"/>
      <sheetData sheetId="12673"/>
      <sheetData sheetId="12674"/>
      <sheetData sheetId="12675"/>
      <sheetData sheetId="12676"/>
      <sheetData sheetId="12677"/>
      <sheetData sheetId="12678"/>
      <sheetData sheetId="12679"/>
      <sheetData sheetId="12680"/>
      <sheetData sheetId="12681"/>
      <sheetData sheetId="12682"/>
      <sheetData sheetId="12683"/>
      <sheetData sheetId="12684"/>
      <sheetData sheetId="12685"/>
      <sheetData sheetId="12686"/>
      <sheetData sheetId="12687"/>
      <sheetData sheetId="12688"/>
      <sheetData sheetId="12689"/>
      <sheetData sheetId="12690"/>
      <sheetData sheetId="12691"/>
      <sheetData sheetId="12692"/>
      <sheetData sheetId="12693"/>
      <sheetData sheetId="12694"/>
      <sheetData sheetId="12695"/>
      <sheetData sheetId="12696"/>
      <sheetData sheetId="12697"/>
      <sheetData sheetId="12698"/>
      <sheetData sheetId="12699"/>
      <sheetData sheetId="12700"/>
      <sheetData sheetId="12701"/>
      <sheetData sheetId="12702"/>
      <sheetData sheetId="12703"/>
      <sheetData sheetId="12704"/>
      <sheetData sheetId="12705"/>
      <sheetData sheetId="12706"/>
      <sheetData sheetId="12707"/>
      <sheetData sheetId="12708"/>
      <sheetData sheetId="12709"/>
      <sheetData sheetId="12710"/>
      <sheetData sheetId="12711"/>
      <sheetData sheetId="12712"/>
      <sheetData sheetId="12713"/>
      <sheetData sheetId="12714"/>
      <sheetData sheetId="12715"/>
      <sheetData sheetId="12716"/>
      <sheetData sheetId="12717"/>
      <sheetData sheetId="12718"/>
      <sheetData sheetId="12719"/>
      <sheetData sheetId="12720"/>
      <sheetData sheetId="12721"/>
      <sheetData sheetId="12722"/>
      <sheetData sheetId="12723"/>
      <sheetData sheetId="12724"/>
      <sheetData sheetId="12725"/>
      <sheetData sheetId="12726"/>
      <sheetData sheetId="12727"/>
      <sheetData sheetId="12728"/>
      <sheetData sheetId="12729"/>
      <sheetData sheetId="12730"/>
      <sheetData sheetId="12731"/>
      <sheetData sheetId="12732"/>
      <sheetData sheetId="12733"/>
      <sheetData sheetId="12734"/>
      <sheetData sheetId="12735"/>
      <sheetData sheetId="12736"/>
      <sheetData sheetId="12737"/>
      <sheetData sheetId="12738"/>
      <sheetData sheetId="12739"/>
      <sheetData sheetId="12740"/>
      <sheetData sheetId="12741"/>
      <sheetData sheetId="12742"/>
      <sheetData sheetId="12743"/>
      <sheetData sheetId="12744"/>
      <sheetData sheetId="12745"/>
      <sheetData sheetId="12746"/>
      <sheetData sheetId="12747"/>
      <sheetData sheetId="12748"/>
      <sheetData sheetId="12749"/>
      <sheetData sheetId="12750"/>
      <sheetData sheetId="12751"/>
      <sheetData sheetId="12752"/>
      <sheetData sheetId="12753"/>
      <sheetData sheetId="12754"/>
      <sheetData sheetId="12755"/>
      <sheetData sheetId="12756"/>
      <sheetData sheetId="12757"/>
      <sheetData sheetId="12758"/>
      <sheetData sheetId="12759"/>
      <sheetData sheetId="12760"/>
      <sheetData sheetId="12761"/>
      <sheetData sheetId="12762">
        <row r="2">
          <cell r="A2">
            <v>0</v>
          </cell>
        </row>
      </sheetData>
      <sheetData sheetId="12763"/>
      <sheetData sheetId="12764"/>
      <sheetData sheetId="12765"/>
      <sheetData sheetId="12766"/>
      <sheetData sheetId="12767"/>
      <sheetData sheetId="12768"/>
      <sheetData sheetId="12769">
        <row r="2">
          <cell r="A2">
            <v>0</v>
          </cell>
        </row>
      </sheetData>
      <sheetData sheetId="12770"/>
      <sheetData sheetId="12771"/>
      <sheetData sheetId="12772"/>
      <sheetData sheetId="12773"/>
      <sheetData sheetId="12774"/>
      <sheetData sheetId="12775"/>
      <sheetData sheetId="12776"/>
      <sheetData sheetId="12777"/>
      <sheetData sheetId="12778"/>
      <sheetData sheetId="12779"/>
      <sheetData sheetId="12780"/>
      <sheetData sheetId="12781"/>
      <sheetData sheetId="12782"/>
      <sheetData sheetId="12783"/>
      <sheetData sheetId="12784"/>
      <sheetData sheetId="12785"/>
      <sheetData sheetId="12786"/>
      <sheetData sheetId="12787"/>
      <sheetData sheetId="12788"/>
      <sheetData sheetId="12789"/>
      <sheetData sheetId="12790"/>
      <sheetData sheetId="12791"/>
      <sheetData sheetId="12792"/>
      <sheetData sheetId="12793"/>
      <sheetData sheetId="12794"/>
      <sheetData sheetId="12795"/>
      <sheetData sheetId="12796"/>
      <sheetData sheetId="12797"/>
      <sheetData sheetId="12798"/>
      <sheetData sheetId="12799"/>
      <sheetData sheetId="12800"/>
      <sheetData sheetId="12801"/>
      <sheetData sheetId="12802"/>
      <sheetData sheetId="12803"/>
      <sheetData sheetId="12804"/>
      <sheetData sheetId="12805"/>
      <sheetData sheetId="12806">
        <row r="2">
          <cell r="A2">
            <v>0</v>
          </cell>
        </row>
      </sheetData>
      <sheetData sheetId="12807"/>
      <sheetData sheetId="12808"/>
      <sheetData sheetId="12809"/>
      <sheetData sheetId="12810">
        <row r="5">
          <cell r="B5" t="str">
            <v>T1</v>
          </cell>
        </row>
      </sheetData>
      <sheetData sheetId="12811"/>
      <sheetData sheetId="12812"/>
      <sheetData sheetId="12813"/>
      <sheetData sheetId="12814">
        <row r="2">
          <cell r="A2">
            <v>0</v>
          </cell>
        </row>
      </sheetData>
      <sheetData sheetId="12815"/>
      <sheetData sheetId="12816"/>
      <sheetData sheetId="12817"/>
      <sheetData sheetId="12818"/>
      <sheetData sheetId="12819"/>
      <sheetData sheetId="12820"/>
      <sheetData sheetId="12821"/>
      <sheetData sheetId="12822"/>
      <sheetData sheetId="12823"/>
      <sheetData sheetId="12824"/>
      <sheetData sheetId="12825"/>
      <sheetData sheetId="12826"/>
      <sheetData sheetId="12827"/>
      <sheetData sheetId="12828"/>
      <sheetData sheetId="12829"/>
      <sheetData sheetId="12830"/>
      <sheetData sheetId="12831"/>
      <sheetData sheetId="12832"/>
      <sheetData sheetId="12833"/>
      <sheetData sheetId="12834"/>
      <sheetData sheetId="12835"/>
      <sheetData sheetId="12836"/>
      <sheetData sheetId="12837"/>
      <sheetData sheetId="12838"/>
      <sheetData sheetId="12839"/>
      <sheetData sheetId="12840"/>
      <sheetData sheetId="12841"/>
      <sheetData sheetId="12842"/>
      <sheetData sheetId="12843"/>
      <sheetData sheetId="12844"/>
      <sheetData sheetId="12845"/>
      <sheetData sheetId="12846"/>
      <sheetData sheetId="12847"/>
      <sheetData sheetId="12848"/>
      <sheetData sheetId="12849"/>
      <sheetData sheetId="12850"/>
      <sheetData sheetId="12851"/>
      <sheetData sheetId="12852"/>
      <sheetData sheetId="12853"/>
      <sheetData sheetId="12854"/>
      <sheetData sheetId="12855"/>
      <sheetData sheetId="12856"/>
      <sheetData sheetId="12857"/>
      <sheetData sheetId="12858"/>
      <sheetData sheetId="12859"/>
      <sheetData sheetId="12860"/>
      <sheetData sheetId="12861"/>
      <sheetData sheetId="12862"/>
      <sheetData sheetId="12863"/>
      <sheetData sheetId="12864"/>
      <sheetData sheetId="12865"/>
      <sheetData sheetId="12866"/>
      <sheetData sheetId="12867"/>
      <sheetData sheetId="12868"/>
      <sheetData sheetId="12869"/>
      <sheetData sheetId="12870"/>
      <sheetData sheetId="12871"/>
      <sheetData sheetId="12872"/>
      <sheetData sheetId="12873"/>
      <sheetData sheetId="12874"/>
      <sheetData sheetId="12875"/>
      <sheetData sheetId="12876"/>
      <sheetData sheetId="12877"/>
      <sheetData sheetId="12878"/>
      <sheetData sheetId="12879"/>
      <sheetData sheetId="12880"/>
      <sheetData sheetId="12881"/>
      <sheetData sheetId="12882"/>
      <sheetData sheetId="12883"/>
      <sheetData sheetId="12884"/>
      <sheetData sheetId="12885"/>
      <sheetData sheetId="12886"/>
      <sheetData sheetId="12887"/>
      <sheetData sheetId="12888"/>
      <sheetData sheetId="12889"/>
      <sheetData sheetId="12890"/>
      <sheetData sheetId="12891"/>
      <sheetData sheetId="12892"/>
      <sheetData sheetId="12893"/>
      <sheetData sheetId="12894"/>
      <sheetData sheetId="12895"/>
      <sheetData sheetId="12896"/>
      <sheetData sheetId="12897"/>
      <sheetData sheetId="12898"/>
      <sheetData sheetId="12899"/>
      <sheetData sheetId="12900"/>
      <sheetData sheetId="12901"/>
      <sheetData sheetId="12902"/>
      <sheetData sheetId="12903"/>
      <sheetData sheetId="12904"/>
      <sheetData sheetId="12905"/>
      <sheetData sheetId="12906"/>
      <sheetData sheetId="12907"/>
      <sheetData sheetId="12908"/>
      <sheetData sheetId="12909"/>
      <sheetData sheetId="12910"/>
      <sheetData sheetId="12911">
        <row r="2">
          <cell r="A2">
            <v>0</v>
          </cell>
        </row>
      </sheetData>
      <sheetData sheetId="12912"/>
      <sheetData sheetId="12913"/>
      <sheetData sheetId="12914"/>
      <sheetData sheetId="12915"/>
      <sheetData sheetId="12916"/>
      <sheetData sheetId="12917"/>
      <sheetData sheetId="12918"/>
      <sheetData sheetId="12919"/>
      <sheetData sheetId="12920"/>
      <sheetData sheetId="12921"/>
      <sheetData sheetId="12922"/>
      <sheetData sheetId="12923"/>
      <sheetData sheetId="12924"/>
      <sheetData sheetId="12925"/>
      <sheetData sheetId="12926"/>
      <sheetData sheetId="12927"/>
      <sheetData sheetId="12928"/>
      <sheetData sheetId="12929"/>
      <sheetData sheetId="12930"/>
      <sheetData sheetId="12931"/>
      <sheetData sheetId="12932"/>
      <sheetData sheetId="12933"/>
      <sheetData sheetId="12934"/>
      <sheetData sheetId="12935"/>
      <sheetData sheetId="12936"/>
      <sheetData sheetId="12937"/>
      <sheetData sheetId="12938"/>
      <sheetData sheetId="12939"/>
      <sheetData sheetId="12940"/>
      <sheetData sheetId="12941"/>
      <sheetData sheetId="12942"/>
      <sheetData sheetId="12943"/>
      <sheetData sheetId="12944"/>
      <sheetData sheetId="12945"/>
      <sheetData sheetId="12946"/>
      <sheetData sheetId="12947"/>
      <sheetData sheetId="12948"/>
      <sheetData sheetId="12949"/>
      <sheetData sheetId="12950"/>
      <sheetData sheetId="12951"/>
      <sheetData sheetId="12952"/>
      <sheetData sheetId="12953"/>
      <sheetData sheetId="12954"/>
      <sheetData sheetId="12955"/>
      <sheetData sheetId="12956"/>
      <sheetData sheetId="12957"/>
      <sheetData sheetId="12958"/>
      <sheetData sheetId="12959"/>
      <sheetData sheetId="12960"/>
      <sheetData sheetId="12961"/>
      <sheetData sheetId="12962"/>
      <sheetData sheetId="12963"/>
      <sheetData sheetId="12964"/>
      <sheetData sheetId="12965"/>
      <sheetData sheetId="12966"/>
      <sheetData sheetId="12967"/>
      <sheetData sheetId="12968"/>
      <sheetData sheetId="12969"/>
      <sheetData sheetId="12970"/>
      <sheetData sheetId="12971"/>
      <sheetData sheetId="12972"/>
      <sheetData sheetId="12973"/>
      <sheetData sheetId="12974"/>
      <sheetData sheetId="12975"/>
      <sheetData sheetId="12976"/>
      <sheetData sheetId="12977"/>
      <sheetData sheetId="12978"/>
      <sheetData sheetId="12979"/>
      <sheetData sheetId="12980"/>
      <sheetData sheetId="12981"/>
      <sheetData sheetId="12982"/>
      <sheetData sheetId="12983"/>
      <sheetData sheetId="12984"/>
      <sheetData sheetId="12985"/>
      <sheetData sheetId="12986"/>
      <sheetData sheetId="12987"/>
      <sheetData sheetId="12988"/>
      <sheetData sheetId="12989"/>
      <sheetData sheetId="12990"/>
      <sheetData sheetId="12991"/>
      <sheetData sheetId="12992"/>
      <sheetData sheetId="12993"/>
      <sheetData sheetId="12994"/>
      <sheetData sheetId="12995"/>
      <sheetData sheetId="12996"/>
      <sheetData sheetId="12997"/>
      <sheetData sheetId="12998"/>
      <sheetData sheetId="12999"/>
      <sheetData sheetId="13000"/>
      <sheetData sheetId="13001"/>
      <sheetData sheetId="13002"/>
      <sheetData sheetId="13003"/>
      <sheetData sheetId="13004"/>
      <sheetData sheetId="13005"/>
      <sheetData sheetId="13006"/>
      <sheetData sheetId="13007"/>
      <sheetData sheetId="13008"/>
      <sheetData sheetId="13009"/>
      <sheetData sheetId="13010"/>
      <sheetData sheetId="13011"/>
      <sheetData sheetId="13012"/>
      <sheetData sheetId="13013"/>
      <sheetData sheetId="13014"/>
      <sheetData sheetId="13015"/>
      <sheetData sheetId="13016">
        <row r="2">
          <cell r="A2">
            <v>0</v>
          </cell>
        </row>
      </sheetData>
      <sheetData sheetId="13017"/>
      <sheetData sheetId="13018"/>
      <sheetData sheetId="13019"/>
      <sheetData sheetId="13020"/>
      <sheetData sheetId="13021"/>
      <sheetData sheetId="13022"/>
      <sheetData sheetId="13023"/>
      <sheetData sheetId="13024"/>
      <sheetData sheetId="13025"/>
      <sheetData sheetId="13026"/>
      <sheetData sheetId="13027"/>
      <sheetData sheetId="13028"/>
      <sheetData sheetId="13029"/>
      <sheetData sheetId="13030"/>
      <sheetData sheetId="13031"/>
      <sheetData sheetId="13032"/>
      <sheetData sheetId="13033"/>
      <sheetData sheetId="13034"/>
      <sheetData sheetId="13035"/>
      <sheetData sheetId="13036"/>
      <sheetData sheetId="13037"/>
      <sheetData sheetId="13038"/>
      <sheetData sheetId="13039"/>
      <sheetData sheetId="13040"/>
      <sheetData sheetId="13041"/>
      <sheetData sheetId="13042"/>
      <sheetData sheetId="13043"/>
      <sheetData sheetId="13044"/>
      <sheetData sheetId="13045"/>
      <sheetData sheetId="13046"/>
      <sheetData sheetId="13047"/>
      <sheetData sheetId="13048"/>
      <sheetData sheetId="13049"/>
      <sheetData sheetId="13050"/>
      <sheetData sheetId="13051"/>
      <sheetData sheetId="13052"/>
      <sheetData sheetId="13053"/>
      <sheetData sheetId="13054"/>
      <sheetData sheetId="13055"/>
      <sheetData sheetId="13056"/>
      <sheetData sheetId="13057"/>
      <sheetData sheetId="13058"/>
      <sheetData sheetId="13059"/>
      <sheetData sheetId="13060"/>
      <sheetData sheetId="13061"/>
      <sheetData sheetId="13062"/>
      <sheetData sheetId="13063"/>
      <sheetData sheetId="13064"/>
      <sheetData sheetId="13065"/>
      <sheetData sheetId="13066"/>
      <sheetData sheetId="13067"/>
      <sheetData sheetId="13068"/>
      <sheetData sheetId="13069"/>
      <sheetData sheetId="13070"/>
      <sheetData sheetId="13071"/>
      <sheetData sheetId="13072"/>
      <sheetData sheetId="13073"/>
      <sheetData sheetId="13074"/>
      <sheetData sheetId="13075"/>
      <sheetData sheetId="13076"/>
      <sheetData sheetId="13077"/>
      <sheetData sheetId="13078"/>
      <sheetData sheetId="13079"/>
      <sheetData sheetId="13080"/>
      <sheetData sheetId="13081"/>
      <sheetData sheetId="13082"/>
      <sheetData sheetId="13083"/>
      <sheetData sheetId="13084"/>
      <sheetData sheetId="13085"/>
      <sheetData sheetId="13086"/>
      <sheetData sheetId="13087"/>
      <sheetData sheetId="13088"/>
      <sheetData sheetId="13089"/>
      <sheetData sheetId="13090"/>
      <sheetData sheetId="13091"/>
      <sheetData sheetId="13092"/>
      <sheetData sheetId="13093"/>
      <sheetData sheetId="13094"/>
      <sheetData sheetId="13095"/>
      <sheetData sheetId="13096"/>
      <sheetData sheetId="13097"/>
      <sheetData sheetId="13098"/>
      <sheetData sheetId="13099"/>
      <sheetData sheetId="13100"/>
      <sheetData sheetId="13101"/>
      <sheetData sheetId="13102"/>
      <sheetData sheetId="13103"/>
      <sheetData sheetId="13104"/>
      <sheetData sheetId="13105"/>
      <sheetData sheetId="13106"/>
      <sheetData sheetId="13107"/>
      <sheetData sheetId="13108"/>
      <sheetData sheetId="13109"/>
      <sheetData sheetId="13110"/>
      <sheetData sheetId="13111"/>
      <sheetData sheetId="13112"/>
      <sheetData sheetId="13113"/>
      <sheetData sheetId="13114"/>
      <sheetData sheetId="13115"/>
      <sheetData sheetId="13116"/>
      <sheetData sheetId="13117"/>
      <sheetData sheetId="13118"/>
      <sheetData sheetId="13119"/>
      <sheetData sheetId="13120"/>
      <sheetData sheetId="13121"/>
      <sheetData sheetId="13122"/>
      <sheetData sheetId="13123"/>
      <sheetData sheetId="13124"/>
      <sheetData sheetId="13125"/>
      <sheetData sheetId="13126"/>
      <sheetData sheetId="13127"/>
      <sheetData sheetId="13128"/>
      <sheetData sheetId="13129"/>
      <sheetData sheetId="13130"/>
      <sheetData sheetId="13131"/>
      <sheetData sheetId="13132"/>
      <sheetData sheetId="13133"/>
      <sheetData sheetId="13134"/>
      <sheetData sheetId="13135"/>
      <sheetData sheetId="13136"/>
      <sheetData sheetId="13137"/>
      <sheetData sheetId="13138"/>
      <sheetData sheetId="13139"/>
      <sheetData sheetId="13140"/>
      <sheetData sheetId="13141"/>
      <sheetData sheetId="13142"/>
      <sheetData sheetId="13143"/>
      <sheetData sheetId="13144"/>
      <sheetData sheetId="13145"/>
      <sheetData sheetId="13146"/>
      <sheetData sheetId="13147"/>
      <sheetData sheetId="13148"/>
      <sheetData sheetId="13149"/>
      <sheetData sheetId="13150"/>
      <sheetData sheetId="13151"/>
      <sheetData sheetId="13152"/>
      <sheetData sheetId="13153"/>
      <sheetData sheetId="13154"/>
      <sheetData sheetId="13155"/>
      <sheetData sheetId="13156"/>
      <sheetData sheetId="13157"/>
      <sheetData sheetId="13158"/>
      <sheetData sheetId="13159"/>
      <sheetData sheetId="13160"/>
      <sheetData sheetId="13161"/>
      <sheetData sheetId="13162"/>
      <sheetData sheetId="13163"/>
      <sheetData sheetId="13164"/>
      <sheetData sheetId="13165"/>
      <sheetData sheetId="13166"/>
      <sheetData sheetId="13167"/>
      <sheetData sheetId="13168"/>
      <sheetData sheetId="13169"/>
      <sheetData sheetId="13170"/>
      <sheetData sheetId="13171"/>
      <sheetData sheetId="13172"/>
      <sheetData sheetId="13173"/>
      <sheetData sheetId="13174"/>
      <sheetData sheetId="13175"/>
      <sheetData sheetId="13176"/>
      <sheetData sheetId="13177"/>
      <sheetData sheetId="13178"/>
      <sheetData sheetId="13179"/>
      <sheetData sheetId="13180"/>
      <sheetData sheetId="13181"/>
      <sheetData sheetId="13182"/>
      <sheetData sheetId="13183"/>
      <sheetData sheetId="13184"/>
      <sheetData sheetId="13185"/>
      <sheetData sheetId="13186"/>
      <sheetData sheetId="13187"/>
      <sheetData sheetId="13188"/>
      <sheetData sheetId="13189"/>
      <sheetData sheetId="13190"/>
      <sheetData sheetId="13191"/>
      <sheetData sheetId="13192"/>
      <sheetData sheetId="13193"/>
      <sheetData sheetId="13194"/>
      <sheetData sheetId="13195"/>
      <sheetData sheetId="13196"/>
      <sheetData sheetId="13197"/>
      <sheetData sheetId="13198"/>
      <sheetData sheetId="13199"/>
      <sheetData sheetId="13200"/>
      <sheetData sheetId="13201"/>
      <sheetData sheetId="13202"/>
      <sheetData sheetId="13203"/>
      <sheetData sheetId="13204"/>
      <sheetData sheetId="13205"/>
      <sheetData sheetId="13206"/>
      <sheetData sheetId="13207"/>
      <sheetData sheetId="13208"/>
      <sheetData sheetId="13209"/>
      <sheetData sheetId="13210"/>
      <sheetData sheetId="13211"/>
      <sheetData sheetId="13212"/>
      <sheetData sheetId="13213"/>
      <sheetData sheetId="13214"/>
      <sheetData sheetId="13215"/>
      <sheetData sheetId="13216"/>
      <sheetData sheetId="13217"/>
      <sheetData sheetId="13218"/>
      <sheetData sheetId="13219"/>
      <sheetData sheetId="13220"/>
      <sheetData sheetId="13221"/>
      <sheetData sheetId="13222"/>
      <sheetData sheetId="13223"/>
      <sheetData sheetId="13224"/>
      <sheetData sheetId="13225"/>
      <sheetData sheetId="13226"/>
      <sheetData sheetId="13227"/>
      <sheetData sheetId="13228"/>
      <sheetData sheetId="13229"/>
      <sheetData sheetId="13230"/>
      <sheetData sheetId="13231"/>
      <sheetData sheetId="13232"/>
      <sheetData sheetId="13233"/>
      <sheetData sheetId="13234"/>
      <sheetData sheetId="13235"/>
      <sheetData sheetId="13236"/>
      <sheetData sheetId="13237"/>
      <sheetData sheetId="13238"/>
      <sheetData sheetId="13239"/>
      <sheetData sheetId="13240"/>
      <sheetData sheetId="13241"/>
      <sheetData sheetId="13242"/>
      <sheetData sheetId="13243"/>
      <sheetData sheetId="13244"/>
      <sheetData sheetId="13245"/>
      <sheetData sheetId="13246"/>
      <sheetData sheetId="13247"/>
      <sheetData sheetId="13248"/>
      <sheetData sheetId="13249"/>
      <sheetData sheetId="13250"/>
      <sheetData sheetId="13251"/>
      <sheetData sheetId="13252"/>
      <sheetData sheetId="13253"/>
      <sheetData sheetId="13254"/>
      <sheetData sheetId="13255"/>
      <sheetData sheetId="13256"/>
      <sheetData sheetId="13257"/>
      <sheetData sheetId="13258"/>
      <sheetData sheetId="13259"/>
      <sheetData sheetId="13260"/>
      <sheetData sheetId="13261"/>
      <sheetData sheetId="13262"/>
      <sheetData sheetId="13263"/>
      <sheetData sheetId="13264"/>
      <sheetData sheetId="13265"/>
      <sheetData sheetId="13266"/>
      <sheetData sheetId="13267"/>
      <sheetData sheetId="13268"/>
      <sheetData sheetId="13269"/>
      <sheetData sheetId="13270"/>
      <sheetData sheetId="13271"/>
      <sheetData sheetId="13272"/>
      <sheetData sheetId="13273"/>
      <sheetData sheetId="13274"/>
      <sheetData sheetId="13275"/>
      <sheetData sheetId="13276"/>
      <sheetData sheetId="13277"/>
      <sheetData sheetId="13278"/>
      <sheetData sheetId="13279"/>
      <sheetData sheetId="13280"/>
      <sheetData sheetId="13281"/>
      <sheetData sheetId="13282"/>
      <sheetData sheetId="13283"/>
      <sheetData sheetId="13284"/>
      <sheetData sheetId="13285"/>
      <sheetData sheetId="13286"/>
      <sheetData sheetId="13287"/>
      <sheetData sheetId="13288"/>
      <sheetData sheetId="13289"/>
      <sheetData sheetId="13290"/>
      <sheetData sheetId="13291"/>
      <sheetData sheetId="13292"/>
      <sheetData sheetId="13293"/>
      <sheetData sheetId="13294"/>
      <sheetData sheetId="13295"/>
      <sheetData sheetId="13296"/>
      <sheetData sheetId="13297"/>
      <sheetData sheetId="13298"/>
      <sheetData sheetId="13299"/>
      <sheetData sheetId="13300"/>
      <sheetData sheetId="13301"/>
      <sheetData sheetId="13302"/>
      <sheetData sheetId="13303"/>
      <sheetData sheetId="13304"/>
      <sheetData sheetId="13305"/>
      <sheetData sheetId="13306"/>
      <sheetData sheetId="13307"/>
      <sheetData sheetId="13308"/>
      <sheetData sheetId="13309"/>
      <sheetData sheetId="13310"/>
      <sheetData sheetId="13311"/>
      <sheetData sheetId="13312"/>
      <sheetData sheetId="13313"/>
      <sheetData sheetId="13314"/>
      <sheetData sheetId="13315"/>
      <sheetData sheetId="13316"/>
      <sheetData sheetId="13317"/>
      <sheetData sheetId="13318"/>
      <sheetData sheetId="13319"/>
      <sheetData sheetId="13320"/>
      <sheetData sheetId="13321"/>
      <sheetData sheetId="13322"/>
      <sheetData sheetId="13323"/>
      <sheetData sheetId="13324"/>
      <sheetData sheetId="13325"/>
      <sheetData sheetId="13326"/>
      <sheetData sheetId="13327"/>
      <sheetData sheetId="13328"/>
      <sheetData sheetId="13329"/>
      <sheetData sheetId="13330"/>
      <sheetData sheetId="13331"/>
      <sheetData sheetId="13332"/>
      <sheetData sheetId="13333"/>
      <sheetData sheetId="13334"/>
      <sheetData sheetId="13335"/>
      <sheetData sheetId="13336"/>
      <sheetData sheetId="13337"/>
      <sheetData sheetId="13338"/>
      <sheetData sheetId="13339"/>
      <sheetData sheetId="13340"/>
      <sheetData sheetId="13341"/>
      <sheetData sheetId="13342"/>
      <sheetData sheetId="13343"/>
      <sheetData sheetId="13344"/>
      <sheetData sheetId="13345"/>
      <sheetData sheetId="13346"/>
      <sheetData sheetId="13347"/>
      <sheetData sheetId="13348"/>
      <sheetData sheetId="13349"/>
      <sheetData sheetId="13350"/>
      <sheetData sheetId="13351"/>
      <sheetData sheetId="13352"/>
      <sheetData sheetId="13353"/>
      <sheetData sheetId="13354"/>
      <sheetData sheetId="13355"/>
      <sheetData sheetId="13356"/>
      <sheetData sheetId="13357"/>
      <sheetData sheetId="13358"/>
      <sheetData sheetId="13359"/>
      <sheetData sheetId="13360"/>
      <sheetData sheetId="13361"/>
      <sheetData sheetId="13362"/>
      <sheetData sheetId="13363"/>
      <sheetData sheetId="13364"/>
      <sheetData sheetId="13365"/>
      <sheetData sheetId="13366"/>
      <sheetData sheetId="13367"/>
      <sheetData sheetId="13368"/>
      <sheetData sheetId="13369"/>
      <sheetData sheetId="13370"/>
      <sheetData sheetId="13371"/>
      <sheetData sheetId="13372"/>
      <sheetData sheetId="13373"/>
      <sheetData sheetId="13374"/>
      <sheetData sheetId="13375"/>
      <sheetData sheetId="13376"/>
      <sheetData sheetId="13377"/>
      <sheetData sheetId="13378"/>
      <sheetData sheetId="13379"/>
      <sheetData sheetId="13380"/>
      <sheetData sheetId="13381"/>
      <sheetData sheetId="13382"/>
      <sheetData sheetId="13383"/>
      <sheetData sheetId="13384"/>
      <sheetData sheetId="13385"/>
      <sheetData sheetId="13386"/>
      <sheetData sheetId="13387"/>
      <sheetData sheetId="13388"/>
      <sheetData sheetId="13389"/>
      <sheetData sheetId="13390"/>
      <sheetData sheetId="13391"/>
      <sheetData sheetId="13392"/>
      <sheetData sheetId="13393"/>
      <sheetData sheetId="13394"/>
      <sheetData sheetId="13395"/>
      <sheetData sheetId="13396"/>
      <sheetData sheetId="13397"/>
      <sheetData sheetId="13398"/>
      <sheetData sheetId="13399"/>
      <sheetData sheetId="13400"/>
      <sheetData sheetId="13401"/>
      <sheetData sheetId="13402"/>
      <sheetData sheetId="13403"/>
      <sheetData sheetId="13404"/>
      <sheetData sheetId="13405"/>
      <sheetData sheetId="13406"/>
      <sheetData sheetId="13407"/>
      <sheetData sheetId="13408"/>
      <sheetData sheetId="13409"/>
      <sheetData sheetId="13410"/>
      <sheetData sheetId="13411"/>
      <sheetData sheetId="13412"/>
      <sheetData sheetId="13413"/>
      <sheetData sheetId="13414"/>
      <sheetData sheetId="13415"/>
      <sheetData sheetId="13416"/>
      <sheetData sheetId="13417"/>
      <sheetData sheetId="13418"/>
      <sheetData sheetId="13419"/>
      <sheetData sheetId="13420"/>
      <sheetData sheetId="13421"/>
      <sheetData sheetId="13422"/>
      <sheetData sheetId="13423"/>
      <sheetData sheetId="13424"/>
      <sheetData sheetId="13425"/>
      <sheetData sheetId="13426"/>
      <sheetData sheetId="13427"/>
      <sheetData sheetId="13428"/>
      <sheetData sheetId="13429"/>
      <sheetData sheetId="13430"/>
      <sheetData sheetId="13431"/>
      <sheetData sheetId="13432"/>
      <sheetData sheetId="13433"/>
      <sheetData sheetId="13434"/>
      <sheetData sheetId="13435"/>
      <sheetData sheetId="13436"/>
      <sheetData sheetId="13437"/>
      <sheetData sheetId="13438"/>
      <sheetData sheetId="13439"/>
      <sheetData sheetId="13440"/>
      <sheetData sheetId="13441"/>
      <sheetData sheetId="13442"/>
      <sheetData sheetId="13443"/>
      <sheetData sheetId="13444"/>
      <sheetData sheetId="13445"/>
      <sheetData sheetId="13446"/>
      <sheetData sheetId="13447"/>
      <sheetData sheetId="13448"/>
      <sheetData sheetId="13449"/>
      <sheetData sheetId="13450"/>
      <sheetData sheetId="13451"/>
      <sheetData sheetId="13452"/>
      <sheetData sheetId="13453"/>
      <sheetData sheetId="13454"/>
      <sheetData sheetId="13455"/>
      <sheetData sheetId="13456"/>
      <sheetData sheetId="13457"/>
      <sheetData sheetId="13458"/>
      <sheetData sheetId="13459"/>
      <sheetData sheetId="13460"/>
      <sheetData sheetId="13461"/>
      <sheetData sheetId="13462"/>
      <sheetData sheetId="13463"/>
      <sheetData sheetId="13464"/>
      <sheetData sheetId="13465"/>
      <sheetData sheetId="13466"/>
      <sheetData sheetId="13467"/>
      <sheetData sheetId="13468"/>
      <sheetData sheetId="13469"/>
      <sheetData sheetId="13470"/>
      <sheetData sheetId="13471"/>
      <sheetData sheetId="13472"/>
      <sheetData sheetId="13473"/>
      <sheetData sheetId="13474"/>
      <sheetData sheetId="13475"/>
      <sheetData sheetId="13476"/>
      <sheetData sheetId="13477"/>
      <sheetData sheetId="13478"/>
      <sheetData sheetId="13479"/>
      <sheetData sheetId="13480"/>
      <sheetData sheetId="13481"/>
      <sheetData sheetId="13482"/>
      <sheetData sheetId="13483"/>
      <sheetData sheetId="13484"/>
      <sheetData sheetId="13485"/>
      <sheetData sheetId="13486"/>
      <sheetData sheetId="13487"/>
      <sheetData sheetId="13488"/>
      <sheetData sheetId="13489"/>
      <sheetData sheetId="13490"/>
      <sheetData sheetId="13491"/>
      <sheetData sheetId="13492"/>
      <sheetData sheetId="13493"/>
      <sheetData sheetId="13494"/>
      <sheetData sheetId="13495"/>
      <sheetData sheetId="13496"/>
      <sheetData sheetId="13497"/>
      <sheetData sheetId="13498"/>
      <sheetData sheetId="13499"/>
      <sheetData sheetId="13500"/>
      <sheetData sheetId="13501"/>
      <sheetData sheetId="13502"/>
      <sheetData sheetId="13503"/>
      <sheetData sheetId="13504"/>
      <sheetData sheetId="13505"/>
      <sheetData sheetId="13506"/>
      <sheetData sheetId="13507"/>
      <sheetData sheetId="13508"/>
      <sheetData sheetId="13509"/>
      <sheetData sheetId="13510"/>
      <sheetData sheetId="13511"/>
      <sheetData sheetId="13512"/>
      <sheetData sheetId="13513"/>
      <sheetData sheetId="13514"/>
      <sheetData sheetId="13515"/>
      <sheetData sheetId="13516"/>
      <sheetData sheetId="13517"/>
      <sheetData sheetId="13518"/>
      <sheetData sheetId="13519"/>
      <sheetData sheetId="13520"/>
      <sheetData sheetId="13521"/>
      <sheetData sheetId="13522"/>
      <sheetData sheetId="13523"/>
      <sheetData sheetId="13524"/>
      <sheetData sheetId="13525"/>
      <sheetData sheetId="13526"/>
      <sheetData sheetId="13527"/>
      <sheetData sheetId="13528"/>
      <sheetData sheetId="13529"/>
      <sheetData sheetId="13530"/>
      <sheetData sheetId="13531"/>
      <sheetData sheetId="13532"/>
      <sheetData sheetId="13533"/>
      <sheetData sheetId="13534"/>
      <sheetData sheetId="13535"/>
      <sheetData sheetId="13536"/>
      <sheetData sheetId="13537"/>
      <sheetData sheetId="13538"/>
      <sheetData sheetId="13539"/>
      <sheetData sheetId="13540"/>
      <sheetData sheetId="13541"/>
      <sheetData sheetId="13542"/>
      <sheetData sheetId="13543"/>
      <sheetData sheetId="13544"/>
      <sheetData sheetId="13545"/>
      <sheetData sheetId="13546"/>
      <sheetData sheetId="13547"/>
      <sheetData sheetId="13548"/>
      <sheetData sheetId="13549"/>
      <sheetData sheetId="13550"/>
      <sheetData sheetId="13551"/>
      <sheetData sheetId="13552"/>
      <sheetData sheetId="13553"/>
      <sheetData sheetId="13554"/>
      <sheetData sheetId="13555"/>
      <sheetData sheetId="13556"/>
      <sheetData sheetId="13557"/>
      <sheetData sheetId="13558"/>
      <sheetData sheetId="13559"/>
      <sheetData sheetId="13560"/>
      <sheetData sheetId="13561"/>
      <sheetData sheetId="13562"/>
      <sheetData sheetId="13563"/>
      <sheetData sheetId="13564"/>
      <sheetData sheetId="13565"/>
      <sheetData sheetId="13566"/>
      <sheetData sheetId="13567"/>
      <sheetData sheetId="13568"/>
      <sheetData sheetId="13569"/>
      <sheetData sheetId="13570"/>
      <sheetData sheetId="13571"/>
      <sheetData sheetId="13572"/>
      <sheetData sheetId="13573"/>
      <sheetData sheetId="13574"/>
      <sheetData sheetId="13575"/>
      <sheetData sheetId="13576"/>
      <sheetData sheetId="13577"/>
      <sheetData sheetId="13578"/>
      <sheetData sheetId="13579"/>
      <sheetData sheetId="13580"/>
      <sheetData sheetId="13581"/>
      <sheetData sheetId="13582"/>
      <sheetData sheetId="13583"/>
      <sheetData sheetId="13584"/>
      <sheetData sheetId="13585"/>
      <sheetData sheetId="13586"/>
      <sheetData sheetId="13587"/>
      <sheetData sheetId="13588"/>
      <sheetData sheetId="13589"/>
      <sheetData sheetId="13590"/>
      <sheetData sheetId="13591"/>
      <sheetData sheetId="13592"/>
      <sheetData sheetId="13593"/>
      <sheetData sheetId="13594"/>
      <sheetData sheetId="13595"/>
      <sheetData sheetId="13596"/>
      <sheetData sheetId="13597"/>
      <sheetData sheetId="13598"/>
      <sheetData sheetId="13599"/>
      <sheetData sheetId="13600"/>
      <sheetData sheetId="13601"/>
      <sheetData sheetId="13602"/>
      <sheetData sheetId="13603"/>
      <sheetData sheetId="13604"/>
      <sheetData sheetId="13605"/>
      <sheetData sheetId="13606"/>
      <sheetData sheetId="13607"/>
      <sheetData sheetId="13608"/>
      <sheetData sheetId="13609"/>
      <sheetData sheetId="13610"/>
      <sheetData sheetId="13611"/>
      <sheetData sheetId="13612"/>
      <sheetData sheetId="13613"/>
      <sheetData sheetId="13614"/>
      <sheetData sheetId="13615"/>
      <sheetData sheetId="13616"/>
      <sheetData sheetId="13617"/>
      <sheetData sheetId="13618"/>
      <sheetData sheetId="13619"/>
      <sheetData sheetId="13620"/>
      <sheetData sheetId="13621"/>
      <sheetData sheetId="13622"/>
      <sheetData sheetId="13623"/>
      <sheetData sheetId="13624"/>
      <sheetData sheetId="13625"/>
      <sheetData sheetId="13626"/>
      <sheetData sheetId="13627"/>
      <sheetData sheetId="13628"/>
      <sheetData sheetId="13629"/>
      <sheetData sheetId="13630"/>
      <sheetData sheetId="13631"/>
      <sheetData sheetId="13632"/>
      <sheetData sheetId="13633"/>
      <sheetData sheetId="13634"/>
      <sheetData sheetId="13635"/>
      <sheetData sheetId="13636"/>
      <sheetData sheetId="13637"/>
      <sheetData sheetId="13638"/>
      <sheetData sheetId="13639"/>
      <sheetData sheetId="13640"/>
      <sheetData sheetId="13641"/>
      <sheetData sheetId="13642"/>
      <sheetData sheetId="13643"/>
      <sheetData sheetId="13644"/>
      <sheetData sheetId="13645"/>
      <sheetData sheetId="13646"/>
      <sheetData sheetId="13647"/>
      <sheetData sheetId="13648"/>
      <sheetData sheetId="13649"/>
      <sheetData sheetId="13650"/>
      <sheetData sheetId="13651"/>
      <sheetData sheetId="13652"/>
      <sheetData sheetId="13653"/>
      <sheetData sheetId="13654"/>
      <sheetData sheetId="13655"/>
      <sheetData sheetId="13656"/>
      <sheetData sheetId="13657"/>
      <sheetData sheetId="13658"/>
      <sheetData sheetId="13659"/>
      <sheetData sheetId="13660"/>
      <sheetData sheetId="13661"/>
      <sheetData sheetId="13662"/>
      <sheetData sheetId="13663"/>
      <sheetData sheetId="13664"/>
      <sheetData sheetId="13665"/>
      <sheetData sheetId="13666"/>
      <sheetData sheetId="13667"/>
      <sheetData sheetId="13668"/>
      <sheetData sheetId="13669"/>
      <sheetData sheetId="13670"/>
      <sheetData sheetId="13671"/>
      <sheetData sheetId="13672"/>
      <sheetData sheetId="13673"/>
      <sheetData sheetId="13674"/>
      <sheetData sheetId="13675"/>
      <sheetData sheetId="13676"/>
      <sheetData sheetId="13677"/>
      <sheetData sheetId="13678"/>
      <sheetData sheetId="13679"/>
      <sheetData sheetId="13680"/>
      <sheetData sheetId="13681"/>
      <sheetData sheetId="13682"/>
      <sheetData sheetId="13683"/>
      <sheetData sheetId="13684"/>
      <sheetData sheetId="13685"/>
      <sheetData sheetId="13686"/>
      <sheetData sheetId="13687"/>
      <sheetData sheetId="13688"/>
      <sheetData sheetId="13689"/>
      <sheetData sheetId="13690"/>
      <sheetData sheetId="13691"/>
      <sheetData sheetId="13692"/>
      <sheetData sheetId="13693"/>
      <sheetData sheetId="13694"/>
      <sheetData sheetId="13695"/>
      <sheetData sheetId="13696"/>
      <sheetData sheetId="13697"/>
      <sheetData sheetId="13698"/>
      <sheetData sheetId="13699"/>
      <sheetData sheetId="13700"/>
      <sheetData sheetId="13701"/>
      <sheetData sheetId="13702"/>
      <sheetData sheetId="13703"/>
      <sheetData sheetId="13704"/>
      <sheetData sheetId="13705"/>
      <sheetData sheetId="13706"/>
      <sheetData sheetId="13707"/>
      <sheetData sheetId="13708"/>
      <sheetData sheetId="13709"/>
      <sheetData sheetId="13710"/>
      <sheetData sheetId="13711"/>
      <sheetData sheetId="13712"/>
      <sheetData sheetId="13713"/>
      <sheetData sheetId="13714"/>
      <sheetData sheetId="13715"/>
      <sheetData sheetId="13716"/>
      <sheetData sheetId="13717"/>
      <sheetData sheetId="13718"/>
      <sheetData sheetId="13719"/>
      <sheetData sheetId="13720"/>
      <sheetData sheetId="13721"/>
      <sheetData sheetId="13722"/>
      <sheetData sheetId="13723"/>
      <sheetData sheetId="13724"/>
      <sheetData sheetId="13725"/>
      <sheetData sheetId="13726"/>
      <sheetData sheetId="13727"/>
      <sheetData sheetId="13728"/>
      <sheetData sheetId="13729"/>
      <sheetData sheetId="13730"/>
      <sheetData sheetId="13731"/>
      <sheetData sheetId="13732"/>
      <sheetData sheetId="13733"/>
      <sheetData sheetId="13734"/>
      <sheetData sheetId="13735"/>
      <sheetData sheetId="13736"/>
      <sheetData sheetId="13737"/>
      <sheetData sheetId="13738"/>
      <sheetData sheetId="13739"/>
      <sheetData sheetId="13740"/>
      <sheetData sheetId="13741"/>
      <sheetData sheetId="13742"/>
      <sheetData sheetId="13743"/>
      <sheetData sheetId="13744"/>
      <sheetData sheetId="13745"/>
      <sheetData sheetId="13746"/>
      <sheetData sheetId="13747"/>
      <sheetData sheetId="13748"/>
      <sheetData sheetId="13749"/>
      <sheetData sheetId="13750"/>
      <sheetData sheetId="13751"/>
      <sheetData sheetId="13752"/>
      <sheetData sheetId="13753"/>
      <sheetData sheetId="13754"/>
      <sheetData sheetId="13755"/>
      <sheetData sheetId="13756"/>
      <sheetData sheetId="13757"/>
      <sheetData sheetId="13758"/>
      <sheetData sheetId="13759"/>
      <sheetData sheetId="13760"/>
      <sheetData sheetId="13761"/>
      <sheetData sheetId="13762"/>
      <sheetData sheetId="13763"/>
      <sheetData sheetId="13764"/>
      <sheetData sheetId="13765"/>
      <sheetData sheetId="13766"/>
      <sheetData sheetId="13767"/>
      <sheetData sheetId="13768"/>
      <sheetData sheetId="13769"/>
      <sheetData sheetId="13770"/>
      <sheetData sheetId="13771"/>
      <sheetData sheetId="13772"/>
      <sheetData sheetId="13773"/>
      <sheetData sheetId="13774"/>
      <sheetData sheetId="13775"/>
      <sheetData sheetId="13776"/>
      <sheetData sheetId="13777"/>
      <sheetData sheetId="13778"/>
      <sheetData sheetId="13779"/>
      <sheetData sheetId="13780"/>
      <sheetData sheetId="13781"/>
      <sheetData sheetId="13782"/>
      <sheetData sheetId="13783"/>
      <sheetData sheetId="13784"/>
      <sheetData sheetId="13785"/>
      <sheetData sheetId="13786"/>
      <sheetData sheetId="13787"/>
      <sheetData sheetId="13788"/>
      <sheetData sheetId="13789"/>
      <sheetData sheetId="13790"/>
      <sheetData sheetId="13791"/>
      <sheetData sheetId="13792"/>
      <sheetData sheetId="13793"/>
      <sheetData sheetId="13794"/>
      <sheetData sheetId="13795"/>
      <sheetData sheetId="13796"/>
      <sheetData sheetId="13797"/>
      <sheetData sheetId="13798"/>
      <sheetData sheetId="13799"/>
      <sheetData sheetId="13800"/>
      <sheetData sheetId="13801"/>
      <sheetData sheetId="13802"/>
      <sheetData sheetId="13803"/>
      <sheetData sheetId="13804"/>
      <sheetData sheetId="13805"/>
      <sheetData sheetId="13806"/>
      <sheetData sheetId="13807"/>
      <sheetData sheetId="13808"/>
      <sheetData sheetId="13809"/>
      <sheetData sheetId="13810"/>
      <sheetData sheetId="13811"/>
      <sheetData sheetId="13812"/>
      <sheetData sheetId="13813"/>
      <sheetData sheetId="13814"/>
      <sheetData sheetId="13815"/>
      <sheetData sheetId="13816"/>
      <sheetData sheetId="13817"/>
      <sheetData sheetId="13818"/>
      <sheetData sheetId="13819"/>
      <sheetData sheetId="13820"/>
      <sheetData sheetId="13821"/>
      <sheetData sheetId="13822"/>
      <sheetData sheetId="13823">
        <row r="2">
          <cell r="A2">
            <v>0</v>
          </cell>
        </row>
      </sheetData>
      <sheetData sheetId="13824">
        <row r="2">
          <cell r="A2">
            <v>0</v>
          </cell>
        </row>
      </sheetData>
      <sheetData sheetId="13825">
        <row r="2">
          <cell r="A2">
            <v>0</v>
          </cell>
        </row>
      </sheetData>
      <sheetData sheetId="13826">
        <row r="2">
          <cell r="A2">
            <v>0</v>
          </cell>
        </row>
      </sheetData>
      <sheetData sheetId="13827">
        <row r="2">
          <cell r="A2">
            <v>0</v>
          </cell>
        </row>
      </sheetData>
      <sheetData sheetId="13828">
        <row r="2">
          <cell r="A2">
            <v>0</v>
          </cell>
        </row>
      </sheetData>
      <sheetData sheetId="13829">
        <row r="2">
          <cell r="A2">
            <v>0</v>
          </cell>
        </row>
      </sheetData>
      <sheetData sheetId="13830">
        <row r="2">
          <cell r="A2">
            <v>0</v>
          </cell>
        </row>
      </sheetData>
      <sheetData sheetId="13831">
        <row r="2">
          <cell r="A2">
            <v>0</v>
          </cell>
        </row>
      </sheetData>
      <sheetData sheetId="13832">
        <row r="2">
          <cell r="A2">
            <v>0</v>
          </cell>
        </row>
      </sheetData>
      <sheetData sheetId="13833">
        <row r="2">
          <cell r="A2">
            <v>0</v>
          </cell>
        </row>
      </sheetData>
      <sheetData sheetId="13834"/>
      <sheetData sheetId="13835">
        <row r="2">
          <cell r="A2">
            <v>0</v>
          </cell>
        </row>
      </sheetData>
      <sheetData sheetId="13836">
        <row r="2">
          <cell r="A2">
            <v>0</v>
          </cell>
        </row>
      </sheetData>
      <sheetData sheetId="13837">
        <row r="2">
          <cell r="A2">
            <v>0</v>
          </cell>
        </row>
      </sheetData>
      <sheetData sheetId="13838">
        <row r="2">
          <cell r="A2">
            <v>0</v>
          </cell>
        </row>
      </sheetData>
      <sheetData sheetId="13839">
        <row r="2">
          <cell r="A2">
            <v>0</v>
          </cell>
        </row>
      </sheetData>
      <sheetData sheetId="13840">
        <row r="2">
          <cell r="A2">
            <v>0</v>
          </cell>
        </row>
      </sheetData>
      <sheetData sheetId="13841"/>
      <sheetData sheetId="13842"/>
      <sheetData sheetId="13843"/>
      <sheetData sheetId="13844"/>
      <sheetData sheetId="13845"/>
      <sheetData sheetId="13846"/>
      <sheetData sheetId="13847">
        <row r="2">
          <cell r="A2">
            <v>0</v>
          </cell>
        </row>
      </sheetData>
      <sheetData sheetId="13848">
        <row r="2">
          <cell r="A2">
            <v>0</v>
          </cell>
        </row>
      </sheetData>
      <sheetData sheetId="13849">
        <row r="2">
          <cell r="A2">
            <v>0</v>
          </cell>
        </row>
      </sheetData>
      <sheetData sheetId="13850">
        <row r="2">
          <cell r="A2">
            <v>0</v>
          </cell>
        </row>
      </sheetData>
      <sheetData sheetId="13851">
        <row r="2">
          <cell r="A2">
            <v>0</v>
          </cell>
        </row>
      </sheetData>
      <sheetData sheetId="13852">
        <row r="2">
          <cell r="A2">
            <v>0</v>
          </cell>
        </row>
      </sheetData>
      <sheetData sheetId="13853">
        <row r="2">
          <cell r="A2">
            <v>0</v>
          </cell>
        </row>
      </sheetData>
      <sheetData sheetId="13854">
        <row r="2">
          <cell r="A2">
            <v>0</v>
          </cell>
        </row>
      </sheetData>
      <sheetData sheetId="13855">
        <row r="2">
          <cell r="A2">
            <v>0</v>
          </cell>
        </row>
      </sheetData>
      <sheetData sheetId="13856">
        <row r="2">
          <cell r="A2">
            <v>0</v>
          </cell>
        </row>
      </sheetData>
      <sheetData sheetId="13857">
        <row r="2">
          <cell r="A2">
            <v>0</v>
          </cell>
        </row>
      </sheetData>
      <sheetData sheetId="13858">
        <row r="2">
          <cell r="A2">
            <v>0</v>
          </cell>
        </row>
      </sheetData>
      <sheetData sheetId="13859">
        <row r="2">
          <cell r="A2">
            <v>0</v>
          </cell>
        </row>
      </sheetData>
      <sheetData sheetId="13860">
        <row r="2">
          <cell r="A2">
            <v>0</v>
          </cell>
        </row>
      </sheetData>
      <sheetData sheetId="13861">
        <row r="2">
          <cell r="A2">
            <v>0</v>
          </cell>
        </row>
      </sheetData>
      <sheetData sheetId="13862">
        <row r="2">
          <cell r="A2">
            <v>0</v>
          </cell>
        </row>
      </sheetData>
      <sheetData sheetId="13863">
        <row r="2">
          <cell r="A2">
            <v>0</v>
          </cell>
        </row>
      </sheetData>
      <sheetData sheetId="13864">
        <row r="2">
          <cell r="A2">
            <v>0</v>
          </cell>
        </row>
      </sheetData>
      <sheetData sheetId="13865">
        <row r="2">
          <cell r="A2">
            <v>0</v>
          </cell>
        </row>
      </sheetData>
      <sheetData sheetId="13866">
        <row r="2">
          <cell r="A2">
            <v>0</v>
          </cell>
        </row>
      </sheetData>
      <sheetData sheetId="13867">
        <row r="2">
          <cell r="A2">
            <v>0</v>
          </cell>
        </row>
      </sheetData>
      <sheetData sheetId="13868">
        <row r="2">
          <cell r="A2">
            <v>0</v>
          </cell>
        </row>
      </sheetData>
      <sheetData sheetId="13869">
        <row r="2">
          <cell r="A2">
            <v>0</v>
          </cell>
        </row>
      </sheetData>
      <sheetData sheetId="13870">
        <row r="2">
          <cell r="A2">
            <v>0</v>
          </cell>
        </row>
      </sheetData>
      <sheetData sheetId="13871">
        <row r="2">
          <cell r="A2">
            <v>0</v>
          </cell>
        </row>
      </sheetData>
      <sheetData sheetId="13872">
        <row r="2">
          <cell r="A2">
            <v>0</v>
          </cell>
        </row>
      </sheetData>
      <sheetData sheetId="13873">
        <row r="2">
          <cell r="A2">
            <v>0</v>
          </cell>
        </row>
      </sheetData>
      <sheetData sheetId="13874">
        <row r="2">
          <cell r="A2">
            <v>0</v>
          </cell>
        </row>
      </sheetData>
      <sheetData sheetId="13875">
        <row r="2">
          <cell r="A2">
            <v>0</v>
          </cell>
        </row>
      </sheetData>
      <sheetData sheetId="13876">
        <row r="2">
          <cell r="A2">
            <v>0</v>
          </cell>
        </row>
      </sheetData>
      <sheetData sheetId="13877">
        <row r="2">
          <cell r="A2">
            <v>0</v>
          </cell>
        </row>
      </sheetData>
      <sheetData sheetId="13878">
        <row r="2">
          <cell r="A2">
            <v>0</v>
          </cell>
        </row>
      </sheetData>
      <sheetData sheetId="13879">
        <row r="2">
          <cell r="A2">
            <v>0</v>
          </cell>
        </row>
      </sheetData>
      <sheetData sheetId="13880">
        <row r="2">
          <cell r="A2">
            <v>0</v>
          </cell>
        </row>
      </sheetData>
      <sheetData sheetId="13881">
        <row r="2">
          <cell r="A2">
            <v>0</v>
          </cell>
        </row>
      </sheetData>
      <sheetData sheetId="13882"/>
      <sheetData sheetId="13883">
        <row r="2">
          <cell r="A2">
            <v>0</v>
          </cell>
        </row>
      </sheetData>
      <sheetData sheetId="13884">
        <row r="2">
          <cell r="A2">
            <v>0</v>
          </cell>
        </row>
      </sheetData>
      <sheetData sheetId="13885">
        <row r="2">
          <cell r="A2">
            <v>0</v>
          </cell>
        </row>
      </sheetData>
      <sheetData sheetId="13886">
        <row r="2">
          <cell r="A2">
            <v>0</v>
          </cell>
        </row>
      </sheetData>
      <sheetData sheetId="13887">
        <row r="2">
          <cell r="A2">
            <v>0</v>
          </cell>
        </row>
      </sheetData>
      <sheetData sheetId="13888">
        <row r="2">
          <cell r="A2">
            <v>0</v>
          </cell>
        </row>
      </sheetData>
      <sheetData sheetId="13889">
        <row r="2">
          <cell r="A2">
            <v>0</v>
          </cell>
        </row>
      </sheetData>
      <sheetData sheetId="13890">
        <row r="2">
          <cell r="A2">
            <v>0</v>
          </cell>
        </row>
      </sheetData>
      <sheetData sheetId="13891">
        <row r="2">
          <cell r="A2">
            <v>0</v>
          </cell>
        </row>
      </sheetData>
      <sheetData sheetId="13892">
        <row r="2">
          <cell r="A2">
            <v>0</v>
          </cell>
        </row>
      </sheetData>
      <sheetData sheetId="13893">
        <row r="2">
          <cell r="A2">
            <v>0</v>
          </cell>
        </row>
      </sheetData>
      <sheetData sheetId="13894">
        <row r="2">
          <cell r="A2">
            <v>0</v>
          </cell>
        </row>
      </sheetData>
      <sheetData sheetId="13895">
        <row r="2">
          <cell r="A2">
            <v>0</v>
          </cell>
        </row>
      </sheetData>
      <sheetData sheetId="13896">
        <row r="2">
          <cell r="A2">
            <v>0</v>
          </cell>
        </row>
      </sheetData>
      <sheetData sheetId="13897">
        <row r="2">
          <cell r="A2">
            <v>0</v>
          </cell>
        </row>
      </sheetData>
      <sheetData sheetId="13898">
        <row r="2">
          <cell r="A2">
            <v>0</v>
          </cell>
        </row>
      </sheetData>
      <sheetData sheetId="13899">
        <row r="2">
          <cell r="A2">
            <v>0</v>
          </cell>
        </row>
      </sheetData>
      <sheetData sheetId="13900">
        <row r="2">
          <cell r="A2">
            <v>0</v>
          </cell>
        </row>
      </sheetData>
      <sheetData sheetId="13901">
        <row r="2">
          <cell r="A2">
            <v>0</v>
          </cell>
        </row>
      </sheetData>
      <sheetData sheetId="13902"/>
      <sheetData sheetId="13903">
        <row r="2">
          <cell r="A2">
            <v>0</v>
          </cell>
        </row>
      </sheetData>
      <sheetData sheetId="13904">
        <row r="2">
          <cell r="A2">
            <v>0</v>
          </cell>
        </row>
      </sheetData>
      <sheetData sheetId="13905">
        <row r="2">
          <cell r="A2">
            <v>0</v>
          </cell>
        </row>
      </sheetData>
      <sheetData sheetId="13906">
        <row r="2">
          <cell r="A2">
            <v>0</v>
          </cell>
        </row>
      </sheetData>
      <sheetData sheetId="13907">
        <row r="2">
          <cell r="A2">
            <v>0</v>
          </cell>
        </row>
      </sheetData>
      <sheetData sheetId="13908">
        <row r="2">
          <cell r="A2">
            <v>0</v>
          </cell>
        </row>
      </sheetData>
      <sheetData sheetId="13909">
        <row r="2">
          <cell r="A2">
            <v>0</v>
          </cell>
        </row>
      </sheetData>
      <sheetData sheetId="13910"/>
      <sheetData sheetId="13911"/>
      <sheetData sheetId="13912"/>
      <sheetData sheetId="13913"/>
      <sheetData sheetId="13914"/>
      <sheetData sheetId="13915"/>
      <sheetData sheetId="13916"/>
      <sheetData sheetId="13917"/>
      <sheetData sheetId="13918"/>
      <sheetData sheetId="13919"/>
      <sheetData sheetId="13920"/>
      <sheetData sheetId="13921"/>
      <sheetData sheetId="13922"/>
      <sheetData sheetId="13923"/>
      <sheetData sheetId="13924"/>
      <sheetData sheetId="13925"/>
      <sheetData sheetId="13926"/>
      <sheetData sheetId="13927"/>
      <sheetData sheetId="13928"/>
      <sheetData sheetId="13929"/>
      <sheetData sheetId="13930"/>
      <sheetData sheetId="13931"/>
      <sheetData sheetId="13932"/>
      <sheetData sheetId="13933"/>
      <sheetData sheetId="13934"/>
      <sheetData sheetId="13935"/>
      <sheetData sheetId="13936"/>
      <sheetData sheetId="13937"/>
      <sheetData sheetId="13938"/>
      <sheetData sheetId="13939"/>
      <sheetData sheetId="13940">
        <row r="2">
          <cell r="A2">
            <v>0</v>
          </cell>
        </row>
      </sheetData>
      <sheetData sheetId="13941">
        <row r="2">
          <cell r="A2">
            <v>0</v>
          </cell>
        </row>
      </sheetData>
      <sheetData sheetId="13942">
        <row r="2">
          <cell r="A2">
            <v>0</v>
          </cell>
        </row>
      </sheetData>
      <sheetData sheetId="13943">
        <row r="2">
          <cell r="A2">
            <v>0</v>
          </cell>
        </row>
      </sheetData>
      <sheetData sheetId="13944">
        <row r="2">
          <cell r="A2">
            <v>0</v>
          </cell>
        </row>
      </sheetData>
      <sheetData sheetId="13945">
        <row r="2">
          <cell r="A2">
            <v>0</v>
          </cell>
        </row>
      </sheetData>
      <sheetData sheetId="13946">
        <row r="2">
          <cell r="A2">
            <v>0</v>
          </cell>
        </row>
      </sheetData>
      <sheetData sheetId="13947"/>
      <sheetData sheetId="13948">
        <row r="2">
          <cell r="A2">
            <v>0</v>
          </cell>
        </row>
      </sheetData>
      <sheetData sheetId="13949">
        <row r="2">
          <cell r="A2">
            <v>0</v>
          </cell>
        </row>
      </sheetData>
      <sheetData sheetId="13950">
        <row r="2">
          <cell r="A2">
            <v>0</v>
          </cell>
        </row>
      </sheetData>
      <sheetData sheetId="13951">
        <row r="2">
          <cell r="A2">
            <v>0</v>
          </cell>
        </row>
      </sheetData>
      <sheetData sheetId="13952">
        <row r="2">
          <cell r="A2">
            <v>0</v>
          </cell>
        </row>
      </sheetData>
      <sheetData sheetId="13953">
        <row r="2">
          <cell r="A2">
            <v>0</v>
          </cell>
        </row>
      </sheetData>
      <sheetData sheetId="13954">
        <row r="2">
          <cell r="A2">
            <v>0</v>
          </cell>
        </row>
      </sheetData>
      <sheetData sheetId="13955" refreshError="1"/>
      <sheetData sheetId="13956" refreshError="1"/>
      <sheetData sheetId="13957" refreshError="1"/>
      <sheetData sheetId="13958" refreshError="1"/>
      <sheetData sheetId="13959" refreshError="1"/>
      <sheetData sheetId="13960" refreshError="1"/>
      <sheetData sheetId="13961" refreshError="1"/>
      <sheetData sheetId="13962" refreshError="1"/>
      <sheetData sheetId="13963" refreshError="1"/>
      <sheetData sheetId="13964" refreshError="1"/>
      <sheetData sheetId="13965" refreshError="1"/>
      <sheetData sheetId="13966" refreshError="1"/>
      <sheetData sheetId="13967" refreshError="1"/>
      <sheetData sheetId="13968" refreshError="1"/>
      <sheetData sheetId="13969" refreshError="1"/>
      <sheetData sheetId="13970" refreshError="1"/>
      <sheetData sheetId="13971" refreshError="1"/>
      <sheetData sheetId="13972" refreshError="1"/>
      <sheetData sheetId="13973" refreshError="1"/>
      <sheetData sheetId="13974" refreshError="1"/>
      <sheetData sheetId="13975">
        <row r="2">
          <cell r="A2">
            <v>0</v>
          </cell>
        </row>
      </sheetData>
      <sheetData sheetId="13976" refreshError="1"/>
      <sheetData sheetId="13977" refreshError="1"/>
      <sheetData sheetId="13978" refreshError="1"/>
      <sheetData sheetId="13979">
        <row r="2">
          <cell r="A2">
            <v>0</v>
          </cell>
        </row>
      </sheetData>
      <sheetData sheetId="13980" refreshError="1"/>
      <sheetData sheetId="13981" refreshError="1"/>
      <sheetData sheetId="13982" refreshError="1"/>
      <sheetData sheetId="13983" refreshError="1"/>
      <sheetData sheetId="13984" refreshError="1"/>
      <sheetData sheetId="13985" refreshError="1"/>
      <sheetData sheetId="13986" refreshError="1"/>
      <sheetData sheetId="13987" refreshError="1"/>
      <sheetData sheetId="13988" refreshError="1"/>
      <sheetData sheetId="13989" refreshError="1"/>
      <sheetData sheetId="13990" refreshError="1"/>
      <sheetData sheetId="13991" refreshError="1"/>
      <sheetData sheetId="13992" refreshError="1"/>
      <sheetData sheetId="13993" refreshError="1"/>
      <sheetData sheetId="13994" refreshError="1"/>
      <sheetData sheetId="13995" refreshError="1"/>
      <sheetData sheetId="13996" refreshError="1"/>
      <sheetData sheetId="13997" refreshError="1"/>
      <sheetData sheetId="13998" refreshError="1"/>
      <sheetData sheetId="13999" refreshError="1"/>
      <sheetData sheetId="14000" refreshError="1"/>
      <sheetData sheetId="14001" refreshError="1"/>
      <sheetData sheetId="14002" refreshError="1"/>
      <sheetData sheetId="14003" refreshError="1"/>
      <sheetData sheetId="14004" refreshError="1"/>
      <sheetData sheetId="14005" refreshError="1"/>
      <sheetData sheetId="14006" refreshError="1"/>
      <sheetData sheetId="14007" refreshError="1"/>
      <sheetData sheetId="14008"/>
      <sheetData sheetId="14009" refreshError="1"/>
      <sheetData sheetId="14010"/>
      <sheetData sheetId="14011">
        <row r="2">
          <cell r="A2">
            <v>0</v>
          </cell>
        </row>
      </sheetData>
      <sheetData sheetId="14012">
        <row r="2">
          <cell r="A2">
            <v>0</v>
          </cell>
        </row>
      </sheetData>
      <sheetData sheetId="14013">
        <row r="2">
          <cell r="A2">
            <v>0</v>
          </cell>
        </row>
      </sheetData>
      <sheetData sheetId="14014">
        <row r="2">
          <cell r="A2">
            <v>0</v>
          </cell>
        </row>
      </sheetData>
      <sheetData sheetId="14015">
        <row r="2">
          <cell r="A2">
            <v>0</v>
          </cell>
        </row>
      </sheetData>
      <sheetData sheetId="14016">
        <row r="2">
          <cell r="A2">
            <v>0</v>
          </cell>
        </row>
      </sheetData>
      <sheetData sheetId="14017">
        <row r="2">
          <cell r="A2">
            <v>0</v>
          </cell>
        </row>
      </sheetData>
      <sheetData sheetId="14018">
        <row r="2">
          <cell r="A2">
            <v>0</v>
          </cell>
        </row>
      </sheetData>
      <sheetData sheetId="14019">
        <row r="2">
          <cell r="A2">
            <v>0</v>
          </cell>
        </row>
      </sheetData>
      <sheetData sheetId="14020">
        <row r="2">
          <cell r="A2">
            <v>0</v>
          </cell>
        </row>
      </sheetData>
      <sheetData sheetId="14021">
        <row r="2">
          <cell r="A2">
            <v>0</v>
          </cell>
        </row>
      </sheetData>
      <sheetData sheetId="14022">
        <row r="2">
          <cell r="A2">
            <v>0</v>
          </cell>
        </row>
      </sheetData>
      <sheetData sheetId="14023">
        <row r="2">
          <cell r="A2">
            <v>0</v>
          </cell>
        </row>
      </sheetData>
      <sheetData sheetId="14024"/>
      <sheetData sheetId="14025">
        <row r="2">
          <cell r="A2">
            <v>0</v>
          </cell>
        </row>
      </sheetData>
      <sheetData sheetId="14026">
        <row r="2">
          <cell r="A2">
            <v>0</v>
          </cell>
        </row>
      </sheetData>
      <sheetData sheetId="14027">
        <row r="2">
          <cell r="A2">
            <v>0</v>
          </cell>
        </row>
      </sheetData>
      <sheetData sheetId="14028"/>
      <sheetData sheetId="14029">
        <row r="2">
          <cell r="A2">
            <v>0</v>
          </cell>
        </row>
      </sheetData>
      <sheetData sheetId="14030">
        <row r="2">
          <cell r="A2">
            <v>0</v>
          </cell>
        </row>
      </sheetData>
      <sheetData sheetId="14031">
        <row r="2">
          <cell r="A2">
            <v>0</v>
          </cell>
        </row>
      </sheetData>
      <sheetData sheetId="14032"/>
      <sheetData sheetId="14033">
        <row r="2">
          <cell r="A2">
            <v>0</v>
          </cell>
        </row>
      </sheetData>
      <sheetData sheetId="14034">
        <row r="2">
          <cell r="A2">
            <v>0</v>
          </cell>
        </row>
      </sheetData>
      <sheetData sheetId="14035"/>
      <sheetData sheetId="14036"/>
      <sheetData sheetId="14037"/>
      <sheetData sheetId="14038"/>
      <sheetData sheetId="14039"/>
      <sheetData sheetId="14040"/>
      <sheetData sheetId="14041"/>
      <sheetData sheetId="14042"/>
      <sheetData sheetId="14043"/>
      <sheetData sheetId="14044"/>
      <sheetData sheetId="14045"/>
      <sheetData sheetId="14046"/>
      <sheetData sheetId="14047"/>
      <sheetData sheetId="14048"/>
      <sheetData sheetId="14049"/>
      <sheetData sheetId="14050"/>
      <sheetData sheetId="14051"/>
      <sheetData sheetId="14052"/>
      <sheetData sheetId="14053"/>
      <sheetData sheetId="14054"/>
      <sheetData sheetId="14055">
        <row r="2">
          <cell r="A2">
            <v>0</v>
          </cell>
        </row>
      </sheetData>
      <sheetData sheetId="14056">
        <row r="2">
          <cell r="A2">
            <v>0</v>
          </cell>
        </row>
      </sheetData>
      <sheetData sheetId="14057">
        <row r="2">
          <cell r="A2">
            <v>0</v>
          </cell>
        </row>
      </sheetData>
      <sheetData sheetId="14058">
        <row r="2">
          <cell r="A2">
            <v>0</v>
          </cell>
        </row>
      </sheetData>
      <sheetData sheetId="14059">
        <row r="2">
          <cell r="A2">
            <v>0</v>
          </cell>
        </row>
      </sheetData>
      <sheetData sheetId="14060">
        <row r="2">
          <cell r="A2">
            <v>0</v>
          </cell>
        </row>
      </sheetData>
      <sheetData sheetId="14061">
        <row r="2">
          <cell r="A2">
            <v>0</v>
          </cell>
        </row>
      </sheetData>
      <sheetData sheetId="14062">
        <row r="2">
          <cell r="A2">
            <v>0</v>
          </cell>
        </row>
      </sheetData>
      <sheetData sheetId="14063">
        <row r="2">
          <cell r="A2">
            <v>0</v>
          </cell>
        </row>
      </sheetData>
      <sheetData sheetId="14064">
        <row r="2">
          <cell r="A2">
            <v>0</v>
          </cell>
        </row>
      </sheetData>
      <sheetData sheetId="14065">
        <row r="2">
          <cell r="A2">
            <v>0</v>
          </cell>
        </row>
      </sheetData>
      <sheetData sheetId="14066">
        <row r="2">
          <cell r="A2">
            <v>0</v>
          </cell>
        </row>
      </sheetData>
      <sheetData sheetId="14067">
        <row r="2">
          <cell r="A2">
            <v>0</v>
          </cell>
        </row>
      </sheetData>
      <sheetData sheetId="14068">
        <row r="2">
          <cell r="A2">
            <v>0</v>
          </cell>
        </row>
      </sheetData>
      <sheetData sheetId="14069"/>
      <sheetData sheetId="14070"/>
      <sheetData sheetId="14071"/>
      <sheetData sheetId="14072"/>
      <sheetData sheetId="14073"/>
      <sheetData sheetId="14074"/>
      <sheetData sheetId="14075"/>
      <sheetData sheetId="14076"/>
      <sheetData sheetId="14077"/>
      <sheetData sheetId="14078"/>
      <sheetData sheetId="14079"/>
      <sheetData sheetId="14080"/>
      <sheetData sheetId="14081"/>
      <sheetData sheetId="14082"/>
      <sheetData sheetId="14083"/>
      <sheetData sheetId="14084"/>
      <sheetData sheetId="14085"/>
      <sheetData sheetId="14086"/>
      <sheetData sheetId="14087"/>
      <sheetData sheetId="14088"/>
      <sheetData sheetId="14089"/>
      <sheetData sheetId="14090" refreshError="1"/>
      <sheetData sheetId="14091" refreshError="1"/>
      <sheetData sheetId="14092" refreshError="1"/>
      <sheetData sheetId="14093" refreshError="1"/>
      <sheetData sheetId="14094" refreshError="1"/>
      <sheetData sheetId="14095" refreshError="1"/>
      <sheetData sheetId="14096" refreshError="1"/>
      <sheetData sheetId="14097"/>
      <sheetData sheetId="14098"/>
      <sheetData sheetId="14099"/>
      <sheetData sheetId="14100"/>
      <sheetData sheetId="14101"/>
      <sheetData sheetId="14102"/>
      <sheetData sheetId="14103">
        <row r="2">
          <cell r="A2">
            <v>0</v>
          </cell>
        </row>
      </sheetData>
      <sheetData sheetId="14104">
        <row r="2">
          <cell r="A2">
            <v>0</v>
          </cell>
        </row>
      </sheetData>
      <sheetData sheetId="14105">
        <row r="2">
          <cell r="A2">
            <v>0</v>
          </cell>
        </row>
      </sheetData>
      <sheetData sheetId="14106">
        <row r="2">
          <cell r="A2">
            <v>0</v>
          </cell>
        </row>
      </sheetData>
      <sheetData sheetId="14107">
        <row r="2">
          <cell r="A2">
            <v>0</v>
          </cell>
        </row>
      </sheetData>
      <sheetData sheetId="14108">
        <row r="2">
          <cell r="A2">
            <v>0</v>
          </cell>
        </row>
      </sheetData>
      <sheetData sheetId="14109">
        <row r="2">
          <cell r="A2">
            <v>0</v>
          </cell>
        </row>
      </sheetData>
      <sheetData sheetId="14110">
        <row r="2">
          <cell r="A2">
            <v>0</v>
          </cell>
        </row>
      </sheetData>
      <sheetData sheetId="14111" refreshError="1"/>
      <sheetData sheetId="14112" refreshError="1"/>
      <sheetData sheetId="14113" refreshError="1"/>
      <sheetData sheetId="14114" refreshError="1"/>
      <sheetData sheetId="14115" refreshError="1"/>
      <sheetData sheetId="14116" refreshError="1"/>
      <sheetData sheetId="14117" refreshError="1"/>
      <sheetData sheetId="14118" refreshError="1"/>
      <sheetData sheetId="14119" refreshError="1"/>
      <sheetData sheetId="14120" refreshError="1"/>
      <sheetData sheetId="14121" refreshError="1"/>
      <sheetData sheetId="14122" refreshError="1"/>
      <sheetData sheetId="14123" refreshError="1"/>
      <sheetData sheetId="14124" refreshError="1"/>
      <sheetData sheetId="14125" refreshError="1"/>
      <sheetData sheetId="14126" refreshError="1"/>
      <sheetData sheetId="14127" refreshError="1"/>
      <sheetData sheetId="14128" refreshError="1"/>
      <sheetData sheetId="14129" refreshError="1"/>
      <sheetData sheetId="14130" refreshError="1"/>
      <sheetData sheetId="14131" refreshError="1"/>
      <sheetData sheetId="14132" refreshError="1"/>
      <sheetData sheetId="14133" refreshError="1"/>
      <sheetData sheetId="14134" refreshError="1"/>
      <sheetData sheetId="14135" refreshError="1"/>
      <sheetData sheetId="14136" refreshError="1"/>
      <sheetData sheetId="14137" refreshError="1"/>
      <sheetData sheetId="14138" refreshError="1"/>
      <sheetData sheetId="14139" refreshError="1"/>
      <sheetData sheetId="14140" refreshError="1"/>
      <sheetData sheetId="14141" refreshError="1"/>
      <sheetData sheetId="14142" refreshError="1"/>
      <sheetData sheetId="14143" refreshError="1"/>
      <sheetData sheetId="14144" refreshError="1"/>
      <sheetData sheetId="14145" refreshError="1"/>
      <sheetData sheetId="14146" refreshError="1"/>
      <sheetData sheetId="14147" refreshError="1"/>
      <sheetData sheetId="14148" refreshError="1"/>
      <sheetData sheetId="14149" refreshError="1"/>
      <sheetData sheetId="14150" refreshError="1"/>
      <sheetData sheetId="14151" refreshError="1"/>
      <sheetData sheetId="14152" refreshError="1"/>
      <sheetData sheetId="14153" refreshError="1"/>
      <sheetData sheetId="14154" refreshError="1"/>
      <sheetData sheetId="14155" refreshError="1"/>
      <sheetData sheetId="14156" refreshError="1"/>
      <sheetData sheetId="14157" refreshError="1"/>
      <sheetData sheetId="14158" refreshError="1"/>
      <sheetData sheetId="14159" refreshError="1"/>
      <sheetData sheetId="14160" refreshError="1"/>
      <sheetData sheetId="14161" refreshError="1"/>
      <sheetData sheetId="14162" refreshError="1"/>
      <sheetData sheetId="14163" refreshError="1"/>
      <sheetData sheetId="14164" refreshError="1"/>
      <sheetData sheetId="14165" refreshError="1"/>
      <sheetData sheetId="14166" refreshError="1"/>
      <sheetData sheetId="14167" refreshError="1"/>
      <sheetData sheetId="14168" refreshError="1"/>
      <sheetData sheetId="14169" refreshError="1"/>
      <sheetData sheetId="14170" refreshError="1"/>
      <sheetData sheetId="14171" refreshError="1"/>
      <sheetData sheetId="14172" refreshError="1"/>
      <sheetData sheetId="14173" refreshError="1"/>
      <sheetData sheetId="14174" refreshError="1"/>
      <sheetData sheetId="14175" refreshError="1"/>
      <sheetData sheetId="14176" refreshError="1"/>
      <sheetData sheetId="14177" refreshError="1"/>
      <sheetData sheetId="14178" refreshError="1"/>
      <sheetData sheetId="14179" refreshError="1"/>
      <sheetData sheetId="14180" refreshError="1"/>
      <sheetData sheetId="14181" refreshError="1"/>
      <sheetData sheetId="14182" refreshError="1"/>
      <sheetData sheetId="14183" refreshError="1"/>
      <sheetData sheetId="14184" refreshError="1"/>
      <sheetData sheetId="14185" refreshError="1"/>
      <sheetData sheetId="14186" refreshError="1"/>
      <sheetData sheetId="14187" refreshError="1"/>
      <sheetData sheetId="14188" refreshError="1"/>
      <sheetData sheetId="14189" refreshError="1"/>
      <sheetData sheetId="14190" refreshError="1"/>
      <sheetData sheetId="14191" refreshError="1"/>
      <sheetData sheetId="14192" refreshError="1"/>
      <sheetData sheetId="14193" refreshError="1"/>
      <sheetData sheetId="14194" refreshError="1"/>
      <sheetData sheetId="14195" refreshError="1"/>
      <sheetData sheetId="14196" refreshError="1"/>
      <sheetData sheetId="14197" refreshError="1"/>
      <sheetData sheetId="14198" refreshError="1"/>
      <sheetData sheetId="14199" refreshError="1"/>
      <sheetData sheetId="14200" refreshError="1"/>
      <sheetData sheetId="14201" refreshError="1"/>
      <sheetData sheetId="14202" refreshError="1"/>
      <sheetData sheetId="14203" refreshError="1"/>
      <sheetData sheetId="14204" refreshError="1"/>
      <sheetData sheetId="14205" refreshError="1"/>
      <sheetData sheetId="14206" refreshError="1"/>
      <sheetData sheetId="14207" refreshError="1"/>
      <sheetData sheetId="14208" refreshError="1"/>
      <sheetData sheetId="14209" refreshError="1"/>
      <sheetData sheetId="14210" refreshError="1"/>
      <sheetData sheetId="14211" refreshError="1"/>
      <sheetData sheetId="14212" refreshError="1"/>
      <sheetData sheetId="14213" refreshError="1"/>
      <sheetData sheetId="14214" refreshError="1"/>
      <sheetData sheetId="14215" refreshError="1"/>
      <sheetData sheetId="14216" refreshError="1"/>
      <sheetData sheetId="14217" refreshError="1"/>
      <sheetData sheetId="14218" refreshError="1"/>
      <sheetData sheetId="14219" refreshError="1"/>
      <sheetData sheetId="14220" refreshError="1"/>
      <sheetData sheetId="14221" refreshError="1"/>
      <sheetData sheetId="14222" refreshError="1"/>
      <sheetData sheetId="14223" refreshError="1"/>
      <sheetData sheetId="14224" refreshError="1"/>
      <sheetData sheetId="14225" refreshError="1"/>
      <sheetData sheetId="14226" refreshError="1"/>
      <sheetData sheetId="14227" refreshError="1"/>
      <sheetData sheetId="14228" refreshError="1"/>
      <sheetData sheetId="14229" refreshError="1"/>
      <sheetData sheetId="14230" refreshError="1"/>
      <sheetData sheetId="14231" refreshError="1"/>
      <sheetData sheetId="14232" refreshError="1"/>
      <sheetData sheetId="14233" refreshError="1"/>
      <sheetData sheetId="14234" refreshError="1"/>
      <sheetData sheetId="14235" refreshError="1"/>
      <sheetData sheetId="14236" refreshError="1"/>
      <sheetData sheetId="14237" refreshError="1"/>
      <sheetData sheetId="14238" refreshError="1"/>
      <sheetData sheetId="14239" refreshError="1"/>
      <sheetData sheetId="14240" refreshError="1"/>
      <sheetData sheetId="14241" refreshError="1"/>
      <sheetData sheetId="14242" refreshError="1"/>
      <sheetData sheetId="14243" refreshError="1"/>
      <sheetData sheetId="14244" refreshError="1"/>
      <sheetData sheetId="14245" refreshError="1"/>
      <sheetData sheetId="14246" refreshError="1"/>
      <sheetData sheetId="14247" refreshError="1"/>
      <sheetData sheetId="14248" refreshError="1"/>
      <sheetData sheetId="14249" refreshError="1"/>
      <sheetData sheetId="14250">
        <row r="2">
          <cell r="A2">
            <v>0</v>
          </cell>
        </row>
      </sheetData>
      <sheetData sheetId="14251">
        <row r="2">
          <cell r="A2">
            <v>0</v>
          </cell>
        </row>
      </sheetData>
      <sheetData sheetId="14252">
        <row r="2">
          <cell r="A2">
            <v>0</v>
          </cell>
        </row>
      </sheetData>
      <sheetData sheetId="14253">
        <row r="2">
          <cell r="A2">
            <v>0</v>
          </cell>
        </row>
      </sheetData>
      <sheetData sheetId="14254">
        <row r="2">
          <cell r="A2">
            <v>0</v>
          </cell>
        </row>
      </sheetData>
      <sheetData sheetId="14255">
        <row r="2">
          <cell r="A2">
            <v>0</v>
          </cell>
        </row>
      </sheetData>
      <sheetData sheetId="14256">
        <row r="2">
          <cell r="A2">
            <v>0</v>
          </cell>
        </row>
      </sheetData>
      <sheetData sheetId="14257">
        <row r="2">
          <cell r="A2">
            <v>0</v>
          </cell>
        </row>
      </sheetData>
      <sheetData sheetId="14258">
        <row r="2">
          <cell r="A2">
            <v>0</v>
          </cell>
        </row>
      </sheetData>
      <sheetData sheetId="14259">
        <row r="2">
          <cell r="A2">
            <v>0</v>
          </cell>
        </row>
      </sheetData>
      <sheetData sheetId="14260">
        <row r="2">
          <cell r="A2">
            <v>0</v>
          </cell>
        </row>
      </sheetData>
      <sheetData sheetId="14261">
        <row r="2">
          <cell r="A2">
            <v>0</v>
          </cell>
        </row>
      </sheetData>
      <sheetData sheetId="14262">
        <row r="2">
          <cell r="A2">
            <v>0</v>
          </cell>
        </row>
      </sheetData>
      <sheetData sheetId="14263">
        <row r="2">
          <cell r="A2">
            <v>0</v>
          </cell>
        </row>
      </sheetData>
      <sheetData sheetId="14264"/>
      <sheetData sheetId="14265"/>
      <sheetData sheetId="14266"/>
      <sheetData sheetId="14267"/>
      <sheetData sheetId="14268"/>
      <sheetData sheetId="14269"/>
      <sheetData sheetId="14270"/>
      <sheetData sheetId="14271"/>
      <sheetData sheetId="14272"/>
      <sheetData sheetId="14273"/>
      <sheetData sheetId="14274"/>
      <sheetData sheetId="14275"/>
      <sheetData sheetId="14276"/>
      <sheetData sheetId="14277"/>
      <sheetData sheetId="14278"/>
      <sheetData sheetId="14279"/>
      <sheetData sheetId="14280"/>
      <sheetData sheetId="14281"/>
      <sheetData sheetId="14282"/>
      <sheetData sheetId="14283"/>
      <sheetData sheetId="14284"/>
      <sheetData sheetId="14285"/>
      <sheetData sheetId="14286"/>
      <sheetData sheetId="14287"/>
      <sheetData sheetId="14288"/>
      <sheetData sheetId="14289">
        <row r="2">
          <cell r="A2">
            <v>0</v>
          </cell>
        </row>
      </sheetData>
      <sheetData sheetId="14290">
        <row r="2">
          <cell r="A2">
            <v>0</v>
          </cell>
        </row>
      </sheetData>
      <sheetData sheetId="14291">
        <row r="2">
          <cell r="A2">
            <v>0</v>
          </cell>
        </row>
      </sheetData>
      <sheetData sheetId="14292">
        <row r="2">
          <cell r="A2">
            <v>0</v>
          </cell>
        </row>
      </sheetData>
      <sheetData sheetId="14293">
        <row r="2">
          <cell r="A2">
            <v>0</v>
          </cell>
        </row>
      </sheetData>
      <sheetData sheetId="14294">
        <row r="2">
          <cell r="A2">
            <v>0</v>
          </cell>
        </row>
      </sheetData>
      <sheetData sheetId="14295">
        <row r="2">
          <cell r="A2">
            <v>0</v>
          </cell>
        </row>
      </sheetData>
      <sheetData sheetId="14296">
        <row r="2">
          <cell r="A2">
            <v>0</v>
          </cell>
        </row>
      </sheetData>
      <sheetData sheetId="14297">
        <row r="2">
          <cell r="A2">
            <v>0</v>
          </cell>
        </row>
      </sheetData>
      <sheetData sheetId="14298">
        <row r="2">
          <cell r="A2">
            <v>0</v>
          </cell>
        </row>
      </sheetData>
      <sheetData sheetId="14299">
        <row r="2">
          <cell r="A2">
            <v>0</v>
          </cell>
        </row>
      </sheetData>
      <sheetData sheetId="14300">
        <row r="2">
          <cell r="A2">
            <v>0</v>
          </cell>
        </row>
      </sheetData>
      <sheetData sheetId="14301">
        <row r="2">
          <cell r="A2">
            <v>0</v>
          </cell>
        </row>
      </sheetData>
      <sheetData sheetId="14302">
        <row r="2">
          <cell r="A2">
            <v>0</v>
          </cell>
        </row>
      </sheetData>
      <sheetData sheetId="14303">
        <row r="2">
          <cell r="A2">
            <v>0</v>
          </cell>
        </row>
      </sheetData>
      <sheetData sheetId="14304">
        <row r="2">
          <cell r="A2">
            <v>0</v>
          </cell>
        </row>
      </sheetData>
      <sheetData sheetId="14305">
        <row r="2">
          <cell r="A2">
            <v>0</v>
          </cell>
        </row>
      </sheetData>
      <sheetData sheetId="14306">
        <row r="2">
          <cell r="A2">
            <v>0</v>
          </cell>
        </row>
      </sheetData>
      <sheetData sheetId="14307">
        <row r="2">
          <cell r="A2">
            <v>0</v>
          </cell>
        </row>
      </sheetData>
      <sheetData sheetId="14308"/>
      <sheetData sheetId="14309"/>
      <sheetData sheetId="14310"/>
      <sheetData sheetId="14311"/>
      <sheetData sheetId="14312"/>
      <sheetData sheetId="14313"/>
      <sheetData sheetId="14314"/>
      <sheetData sheetId="14315"/>
      <sheetData sheetId="14316"/>
      <sheetData sheetId="14317"/>
      <sheetData sheetId="14318"/>
      <sheetData sheetId="14319"/>
      <sheetData sheetId="14320"/>
      <sheetData sheetId="14321"/>
      <sheetData sheetId="14322"/>
      <sheetData sheetId="14323"/>
      <sheetData sheetId="14324"/>
      <sheetData sheetId="14325"/>
      <sheetData sheetId="14326" refreshError="1"/>
      <sheetData sheetId="14327" refreshError="1"/>
      <sheetData sheetId="14328" refreshError="1"/>
      <sheetData sheetId="14329" refreshError="1"/>
      <sheetData sheetId="14330" refreshError="1"/>
      <sheetData sheetId="14331" refreshError="1"/>
      <sheetData sheetId="14332" refreshError="1"/>
      <sheetData sheetId="14333">
        <row r="2">
          <cell r="A2">
            <v>0</v>
          </cell>
        </row>
      </sheetData>
      <sheetData sheetId="14334">
        <row r="2">
          <cell r="A2">
            <v>0</v>
          </cell>
        </row>
      </sheetData>
      <sheetData sheetId="14335">
        <row r="2">
          <cell r="A2">
            <v>0</v>
          </cell>
        </row>
      </sheetData>
      <sheetData sheetId="14336">
        <row r="2">
          <cell r="A2">
            <v>0</v>
          </cell>
        </row>
      </sheetData>
      <sheetData sheetId="14337">
        <row r="2">
          <cell r="A2">
            <v>0</v>
          </cell>
        </row>
      </sheetData>
      <sheetData sheetId="14338">
        <row r="2">
          <cell r="A2">
            <v>0</v>
          </cell>
        </row>
      </sheetData>
      <sheetData sheetId="14339">
        <row r="2">
          <cell r="A2">
            <v>0</v>
          </cell>
        </row>
      </sheetData>
      <sheetData sheetId="14340">
        <row r="2">
          <cell r="A2">
            <v>0</v>
          </cell>
        </row>
      </sheetData>
      <sheetData sheetId="14341">
        <row r="2">
          <cell r="A2">
            <v>0</v>
          </cell>
        </row>
      </sheetData>
      <sheetData sheetId="14342">
        <row r="2">
          <cell r="A2">
            <v>0</v>
          </cell>
        </row>
      </sheetData>
      <sheetData sheetId="14343">
        <row r="2">
          <cell r="A2">
            <v>0</v>
          </cell>
        </row>
      </sheetData>
      <sheetData sheetId="14344">
        <row r="2">
          <cell r="A2">
            <v>0</v>
          </cell>
        </row>
      </sheetData>
      <sheetData sheetId="14345">
        <row r="2">
          <cell r="A2">
            <v>0</v>
          </cell>
        </row>
      </sheetData>
      <sheetData sheetId="14346">
        <row r="2">
          <cell r="A2">
            <v>0</v>
          </cell>
        </row>
      </sheetData>
      <sheetData sheetId="14347">
        <row r="2">
          <cell r="A2">
            <v>0</v>
          </cell>
        </row>
      </sheetData>
      <sheetData sheetId="14348">
        <row r="2">
          <cell r="A2">
            <v>0</v>
          </cell>
        </row>
      </sheetData>
      <sheetData sheetId="14349">
        <row r="2">
          <cell r="A2">
            <v>0</v>
          </cell>
        </row>
      </sheetData>
      <sheetData sheetId="14350">
        <row r="2">
          <cell r="A2">
            <v>0</v>
          </cell>
        </row>
      </sheetData>
      <sheetData sheetId="14351">
        <row r="2">
          <cell r="A2">
            <v>0</v>
          </cell>
        </row>
      </sheetData>
      <sheetData sheetId="14352"/>
      <sheetData sheetId="14353"/>
      <sheetData sheetId="14354"/>
      <sheetData sheetId="14355"/>
      <sheetData sheetId="14356"/>
      <sheetData sheetId="14357"/>
      <sheetData sheetId="14358"/>
      <sheetData sheetId="14359"/>
      <sheetData sheetId="14360"/>
      <sheetData sheetId="14361"/>
      <sheetData sheetId="14362"/>
      <sheetData sheetId="14363"/>
      <sheetData sheetId="14364"/>
      <sheetData sheetId="14365"/>
      <sheetData sheetId="14366"/>
      <sheetData sheetId="14367"/>
      <sheetData sheetId="14368"/>
      <sheetData sheetId="14369"/>
      <sheetData sheetId="14370"/>
      <sheetData sheetId="14371"/>
      <sheetData sheetId="14372"/>
      <sheetData sheetId="14373"/>
      <sheetData sheetId="14374"/>
      <sheetData sheetId="14375"/>
      <sheetData sheetId="14376"/>
      <sheetData sheetId="14377"/>
      <sheetData sheetId="14378"/>
      <sheetData sheetId="14379">
        <row r="2">
          <cell r="A2">
            <v>0</v>
          </cell>
        </row>
      </sheetData>
      <sheetData sheetId="14380">
        <row r="2">
          <cell r="A2">
            <v>0</v>
          </cell>
        </row>
      </sheetData>
      <sheetData sheetId="14381">
        <row r="2">
          <cell r="A2">
            <v>0</v>
          </cell>
        </row>
      </sheetData>
      <sheetData sheetId="14382">
        <row r="2">
          <cell r="A2">
            <v>0</v>
          </cell>
        </row>
      </sheetData>
      <sheetData sheetId="14383">
        <row r="2">
          <cell r="A2">
            <v>0</v>
          </cell>
        </row>
      </sheetData>
      <sheetData sheetId="14384">
        <row r="2">
          <cell r="A2">
            <v>0</v>
          </cell>
        </row>
      </sheetData>
      <sheetData sheetId="14385" refreshError="1"/>
      <sheetData sheetId="14386">
        <row r="2">
          <cell r="A2">
            <v>0</v>
          </cell>
        </row>
      </sheetData>
      <sheetData sheetId="14387"/>
      <sheetData sheetId="14388"/>
      <sheetData sheetId="14389"/>
      <sheetData sheetId="14390"/>
      <sheetData sheetId="14391"/>
      <sheetData sheetId="14392"/>
      <sheetData sheetId="14393"/>
      <sheetData sheetId="14394"/>
      <sheetData sheetId="14395"/>
      <sheetData sheetId="14396"/>
      <sheetData sheetId="14397"/>
      <sheetData sheetId="14398"/>
      <sheetData sheetId="14399"/>
      <sheetData sheetId="14400"/>
      <sheetData sheetId="14401"/>
      <sheetData sheetId="14402"/>
      <sheetData sheetId="14403"/>
      <sheetData sheetId="14404"/>
      <sheetData sheetId="14405"/>
      <sheetData sheetId="14406"/>
      <sheetData sheetId="14407"/>
      <sheetData sheetId="14408"/>
      <sheetData sheetId="14409"/>
      <sheetData sheetId="14410"/>
      <sheetData sheetId="14411"/>
      <sheetData sheetId="14412"/>
      <sheetData sheetId="14413"/>
      <sheetData sheetId="14414"/>
      <sheetData sheetId="14415"/>
      <sheetData sheetId="14416"/>
      <sheetData sheetId="14417"/>
      <sheetData sheetId="14418"/>
      <sheetData sheetId="14419"/>
      <sheetData sheetId="14420"/>
      <sheetData sheetId="14421"/>
      <sheetData sheetId="14422"/>
      <sheetData sheetId="14423"/>
      <sheetData sheetId="14424"/>
      <sheetData sheetId="14425"/>
      <sheetData sheetId="14426">
        <row r="2">
          <cell r="A2">
            <v>0</v>
          </cell>
        </row>
      </sheetData>
      <sheetData sheetId="14427">
        <row r="2">
          <cell r="A2">
            <v>0</v>
          </cell>
        </row>
      </sheetData>
      <sheetData sheetId="14428"/>
      <sheetData sheetId="14429">
        <row r="2">
          <cell r="A2">
            <v>0</v>
          </cell>
        </row>
      </sheetData>
      <sheetData sheetId="14430">
        <row r="2">
          <cell r="A2">
            <v>0</v>
          </cell>
        </row>
      </sheetData>
      <sheetData sheetId="14431">
        <row r="2">
          <cell r="A2">
            <v>0</v>
          </cell>
        </row>
      </sheetData>
      <sheetData sheetId="14432"/>
      <sheetData sheetId="14433"/>
      <sheetData sheetId="14434"/>
      <sheetData sheetId="14435"/>
      <sheetData sheetId="14436"/>
      <sheetData sheetId="14437">
        <row r="2">
          <cell r="A2">
            <v>0</v>
          </cell>
        </row>
      </sheetData>
      <sheetData sheetId="14438">
        <row r="2">
          <cell r="A2">
            <v>0</v>
          </cell>
        </row>
      </sheetData>
      <sheetData sheetId="14439"/>
      <sheetData sheetId="14440"/>
      <sheetData sheetId="14441">
        <row r="2">
          <cell r="A2">
            <v>0</v>
          </cell>
        </row>
      </sheetData>
      <sheetData sheetId="14442">
        <row r="2">
          <cell r="A2">
            <v>0</v>
          </cell>
        </row>
      </sheetData>
      <sheetData sheetId="14443"/>
      <sheetData sheetId="14444"/>
      <sheetData sheetId="14445"/>
      <sheetData sheetId="14446"/>
      <sheetData sheetId="14447"/>
      <sheetData sheetId="14448"/>
      <sheetData sheetId="14449"/>
      <sheetData sheetId="14450"/>
      <sheetData sheetId="14451"/>
      <sheetData sheetId="14452"/>
      <sheetData sheetId="14453"/>
      <sheetData sheetId="14454"/>
      <sheetData sheetId="14455"/>
      <sheetData sheetId="14456"/>
      <sheetData sheetId="14457"/>
      <sheetData sheetId="14458"/>
      <sheetData sheetId="14459"/>
      <sheetData sheetId="14460"/>
      <sheetData sheetId="14461"/>
      <sheetData sheetId="14462"/>
      <sheetData sheetId="14463"/>
      <sheetData sheetId="14464"/>
      <sheetData sheetId="14465"/>
      <sheetData sheetId="14466"/>
      <sheetData sheetId="14467"/>
      <sheetData sheetId="14468"/>
      <sheetData sheetId="14469"/>
      <sheetData sheetId="14470"/>
      <sheetData sheetId="14471"/>
      <sheetData sheetId="14472"/>
      <sheetData sheetId="14473"/>
      <sheetData sheetId="14474"/>
      <sheetData sheetId="14475"/>
      <sheetData sheetId="14476"/>
      <sheetData sheetId="14477"/>
      <sheetData sheetId="14478"/>
      <sheetData sheetId="14479"/>
      <sheetData sheetId="14480"/>
      <sheetData sheetId="14481"/>
      <sheetData sheetId="14482"/>
      <sheetData sheetId="14483"/>
      <sheetData sheetId="14484"/>
      <sheetData sheetId="14485"/>
      <sheetData sheetId="14486"/>
      <sheetData sheetId="14487"/>
      <sheetData sheetId="14488"/>
      <sheetData sheetId="14489"/>
      <sheetData sheetId="14490"/>
      <sheetData sheetId="14491"/>
      <sheetData sheetId="14492"/>
      <sheetData sheetId="14493"/>
      <sheetData sheetId="14494"/>
      <sheetData sheetId="14495"/>
      <sheetData sheetId="14496"/>
      <sheetData sheetId="14497"/>
      <sheetData sheetId="14498"/>
      <sheetData sheetId="14499"/>
      <sheetData sheetId="14500"/>
      <sheetData sheetId="14501"/>
      <sheetData sheetId="14502"/>
      <sheetData sheetId="14503"/>
      <sheetData sheetId="14504"/>
      <sheetData sheetId="14505"/>
      <sheetData sheetId="14506"/>
      <sheetData sheetId="14507"/>
      <sheetData sheetId="14508"/>
      <sheetData sheetId="14509"/>
      <sheetData sheetId="14510"/>
      <sheetData sheetId="14511"/>
      <sheetData sheetId="14512"/>
      <sheetData sheetId="14513"/>
      <sheetData sheetId="14514"/>
      <sheetData sheetId="14515"/>
      <sheetData sheetId="14516"/>
      <sheetData sheetId="14517"/>
      <sheetData sheetId="14518"/>
      <sheetData sheetId="14519"/>
      <sheetData sheetId="14520"/>
      <sheetData sheetId="14521"/>
      <sheetData sheetId="14522" refreshError="1"/>
      <sheetData sheetId="14523" refreshError="1"/>
      <sheetData sheetId="14524" refreshError="1"/>
      <sheetData sheetId="14525" refreshError="1"/>
      <sheetData sheetId="14526" refreshError="1"/>
      <sheetData sheetId="14527" refreshError="1"/>
      <sheetData sheetId="14528" refreshError="1"/>
      <sheetData sheetId="14529" refreshError="1"/>
      <sheetData sheetId="14530" refreshError="1"/>
      <sheetData sheetId="14531"/>
      <sheetData sheetId="14532"/>
      <sheetData sheetId="14533"/>
      <sheetData sheetId="14534"/>
      <sheetData sheetId="14535">
        <row r="2">
          <cell r="A2" t="str">
            <v>_</v>
          </cell>
        </row>
      </sheetData>
      <sheetData sheetId="14536"/>
      <sheetData sheetId="14537"/>
      <sheetData sheetId="14538"/>
      <sheetData sheetId="14539"/>
      <sheetData sheetId="14540"/>
      <sheetData sheetId="14541"/>
      <sheetData sheetId="14542"/>
      <sheetData sheetId="14543"/>
      <sheetData sheetId="14544" refreshError="1"/>
      <sheetData sheetId="14545" refreshError="1"/>
      <sheetData sheetId="14546" refreshError="1"/>
      <sheetData sheetId="14547" refreshError="1"/>
      <sheetData sheetId="14548" refreshError="1"/>
      <sheetData sheetId="14549" refreshError="1"/>
      <sheetData sheetId="14550" refreshError="1"/>
      <sheetData sheetId="14551" refreshError="1"/>
      <sheetData sheetId="14552" refreshError="1"/>
      <sheetData sheetId="14553" refreshError="1"/>
      <sheetData sheetId="14554" refreshError="1"/>
      <sheetData sheetId="14555" refreshError="1"/>
      <sheetData sheetId="14556" refreshError="1"/>
      <sheetData sheetId="14557" refreshError="1"/>
      <sheetData sheetId="14558" refreshError="1"/>
      <sheetData sheetId="14559" refreshError="1"/>
      <sheetData sheetId="14560"/>
      <sheetData sheetId="14561" refreshError="1"/>
      <sheetData sheetId="14562" refreshError="1"/>
      <sheetData sheetId="14563" refreshError="1"/>
      <sheetData sheetId="14564" refreshError="1"/>
      <sheetData sheetId="14565" refreshError="1"/>
      <sheetData sheetId="14566" refreshError="1"/>
      <sheetData sheetId="14567"/>
      <sheetData sheetId="14568"/>
      <sheetData sheetId="14569"/>
      <sheetData sheetId="14570" refreshError="1"/>
      <sheetData sheetId="14571" refreshError="1"/>
      <sheetData sheetId="14572"/>
      <sheetData sheetId="14573"/>
      <sheetData sheetId="14574"/>
      <sheetData sheetId="14575"/>
      <sheetData sheetId="14576"/>
      <sheetData sheetId="14577" refreshError="1"/>
      <sheetData sheetId="14578" refreshError="1"/>
      <sheetData sheetId="14579"/>
      <sheetData sheetId="14580"/>
      <sheetData sheetId="14581"/>
      <sheetData sheetId="14582" refreshError="1"/>
      <sheetData sheetId="14583"/>
      <sheetData sheetId="14584"/>
      <sheetData sheetId="14585"/>
      <sheetData sheetId="14586"/>
      <sheetData sheetId="14587"/>
      <sheetData sheetId="14588"/>
      <sheetData sheetId="14589" refreshError="1"/>
      <sheetData sheetId="14590" refreshError="1"/>
      <sheetData sheetId="14591" refreshError="1"/>
      <sheetData sheetId="14592" refreshError="1"/>
      <sheetData sheetId="14593" refreshError="1"/>
      <sheetData sheetId="14594" refreshError="1"/>
      <sheetData sheetId="14595" refreshError="1"/>
      <sheetData sheetId="14596" refreshError="1"/>
      <sheetData sheetId="14597" refreshError="1"/>
      <sheetData sheetId="14598" refreshError="1"/>
      <sheetData sheetId="14599" refreshError="1"/>
      <sheetData sheetId="14600" refreshError="1"/>
      <sheetData sheetId="14601" refreshError="1"/>
      <sheetData sheetId="14602" refreshError="1"/>
      <sheetData sheetId="14603"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actividad"/>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QUISITOS INF INTERVENTORÍA"/>
      <sheetName val="\\Gabrielaapabone\d copias\a  a"/>
      <sheetName val="PU (2)"/>
      <sheetName val="ARBOL DE PROBLEMAS final"/>
      <sheetName val="IDENTIFICACION DEL PROBLEMA fin"/>
      <sheetName val="OBJETIVOS FINALES"/>
      <sheetName val="ESTRUCTURA DE PROYECTO"/>
      <sheetName val="OBJETIVOS ESPECIFICOS final"/>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LISTADO "/>
      <sheetName val="M.O."/>
      <sheetName val="\Nuevos APU Córdoba\a  aaInform"/>
      <sheetName val="\E\Nuevos APU Córdoba\a  aaInfo"/>
      <sheetName val="\Users\JoseGabriel\Documents\Mi"/>
      <sheetName val="EQUIPOS"/>
      <sheetName val="MANO DE OBRA"/>
      <sheetName val="TRANSPORTE"/>
      <sheetName val="_aCCIDENTES_DE_1995___1996_xl_2"/>
      <sheetName val="//ccefici"/>
      <sheetName val="//d.docs.live.net/a  aaInformac"/>
      <sheetName val="aCCIDENTES%2520DE%25201995%2520"/>
      <sheetName val="\E\a  aaInformación GRUPO 4\A M"/>
      <sheetName val="Hoja2"/>
      <sheetName val="CANT OBRA"/>
      <sheetName val="\Users\ANDRES FELIPE MUÑOZ\Down"/>
      <sheetName val="ESTADO VÍA-CRIT.TECNICO"/>
      <sheetName val="MAT"/>
      <sheetName val="HER"/>
      <sheetName val="PER"/>
      <sheetName val="TRAN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7"/>
      <sheetName val="_aCCIDENTES_DE_1995___1996_xl_3"/>
      <sheetName val="_aCCIDENTES_DE_1995___1996_xl_4"/>
      <sheetName val="_aCCIDENTES_DE_1995___1996_xl_5"/>
      <sheetName val="_aCCIDENTES_DE_1995___1996_xl_6"/>
      <sheetName val="ACTA No.1 "/>
      <sheetName val="ACTA No.5"/>
      <sheetName val="ACTA MAYORES - GENERAL"/>
      <sheetName val="INDICE"/>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8"/>
      <sheetName val="_aCCIDENTES_DE_1995___1996_xl_9"/>
      <sheetName val="_aCCIDENTES_DE_1995___1996_x_10"/>
      <sheetName val="_aCCIDENTES_DE_1995___1996_x_13"/>
      <sheetName val="_aCCIDENTES_DE_1995___1996_x_12"/>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2-AG96"/>
      <sheetName val="G.G"/>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Formulario_N°_4"/>
      <sheetName val="Base_Muestras"/>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DIRECTAS AMO I"/>
      <sheetName val="DIRECTAS AMO II"/>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Tabla CONPES 3714"/>
      <sheetName val="MATERIAL"/>
      <sheetName val="gp05"/>
      <sheetName val="GP06"/>
      <sheetName val="modf "/>
      <sheetName val="1,2 MC"/>
      <sheetName val="3,1 MC"/>
      <sheetName val="3,2 MC"/>
      <sheetName val="4,2 MC"/>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Users\rosalym\Desktop\BALANCE "/>
      <sheetName val="/a  aaInformación GRUPO 4/A MIn"/>
      <sheetName val="\C\A\a  aaInformación GRUPO 4\A"/>
      <sheetName val="\G\a  aaInformación GRUPO 4\A M"/>
      <sheetName val="\C\G\a  aaInformación GRUPO 4\A"/>
      <sheetName val="\C\K\a  aaInformación GRUPO 4\A"/>
      <sheetName val="\C\E\a  aaInformación GRUPO 4\A"/>
      <sheetName val="PLAN DE INVERSION ANTICIPO"/>
      <sheetName val="inv mensual"/>
      <sheetName val="borrador flujo inv"/>
      <sheetName val="social-ambiental"/>
      <sheetName val="AU"/>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aCCIDENTES_DE_1995_-_1996_xls]"/>
      <sheetName val="Lista_obra"/>
      <sheetName val="\Mini_HP_Enero_2015\Proyectos_i"/>
      <sheetName val="\Volumes\USB_PIOLIN\Escritorio\"/>
      <sheetName val="\\Sistemas_serv1\xx\Documents_a"/>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GENERALIDADES"/>
      <sheetName val="analisis costo horario"/>
      <sheetName val="Lista Base"/>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 val="INST"/>
      <sheetName val="2007 Database"/>
      <sheetName val="ITEMS ALCANT."/>
      <sheetName val="COSTOS_UNITARIOS"/>
      <sheetName val="ITEMS_ALCANT_"/>
      <sheetName val="Formulario_N°_41"/>
      <sheetName val="Base_Muestras1"/>
      <sheetName val="COSTOS_UNITARIOS1"/>
      <sheetName val="\AMV___no_borrar\PRESUPUESTOS\1"/>
      <sheetName val="\I\AMV___no_borrar\PRESUPUESTO1"/>
      <sheetName val="\A\a__aaInformación_GRUPO_4\A_1"/>
      <sheetName val="ITEMS_ALCANT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Formulario_N°_42"/>
      <sheetName val="Base_Muestras2"/>
      <sheetName val="COSTOS_UNITARIOS2"/>
      <sheetName val="\AMV___no_borrar\PRESUPUESTOS\2"/>
      <sheetName val="\I\AMV___no_borrar\PRESUPUESTO2"/>
      <sheetName val="\A\a__aaInformación_GRUPO_4\A_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Escritorio\amv_2011\a__aaInf1"/>
      <sheetName val="[aCCIDENTES_DE_1995_-_1996_xls1"/>
      <sheetName val="Formulario_N°_43"/>
      <sheetName val="Base_Muestras3"/>
      <sheetName val="COSTOS_UNITARIOS3"/>
      <sheetName val="\AMV___no_borrar\PRESUPUESTOS\3"/>
      <sheetName val="\I\AMV___no_borrar\PRESUPUESTO3"/>
      <sheetName val="\A\a__aaInformación_GRUPO_4\A_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Escritorio\amv_2011\a__aaInf2"/>
      <sheetName val="[aCCIDENTES_DE_1995_-_1996_xls2"/>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E\Documents and Settings\Pe"/>
      <sheetName val="\C\E\Documents and Setting"/>
      <sheetName val="APU"/>
      <sheetName val="ESTADO_VÍA-CRIT_TECNICO"/>
      <sheetName val="Program"/>
      <sheetName val="PR_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
      <sheetName val="_aCCIDENTES_DE_1995___1996_x_61"/>
      <sheetName val="_aCCIDENTES_DE_1995___1996_x_58"/>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91"/>
      <sheetName val="_aCCIDENTES_DE_1995___1996_x_84"/>
      <sheetName val="_aCCIDENTES_DE_1995___1996_x_85"/>
      <sheetName val="_aCCIDENTES_DE_1995___1996_x_86"/>
      <sheetName val="_aCCIDENTES_DE_1995___1996_x_87"/>
      <sheetName val="_aCCIDENTES_DE_1995___1996_x_88"/>
      <sheetName val="_aCCIDENTES_DE_1995___1996_x_89"/>
      <sheetName val="_aCCIDENTES_DE_1995___1996_x_90"/>
      <sheetName val="_aCCIDENTES_DE_1995___1996__107"/>
      <sheetName val="_aCCIDENTES_DE_1995___1996__105"/>
      <sheetName val="_aCCIDENTES_DE_1995___1996_x_93"/>
      <sheetName val="_aCCIDENTES_DE_1995___1996_x_92"/>
      <sheetName val="_aCCIDENTES_DE_1995___1996__100"/>
      <sheetName val="_aCCIDENTES_DE_1995___1996_x_96"/>
      <sheetName val="_aCCIDENTES_DE_1995___1996_x_94"/>
      <sheetName val="_aCCIDENTES_DE_1995___1996_x_95"/>
      <sheetName val="_aCCIDENTES_DE_1995___1996_x_97"/>
      <sheetName val="_aCCIDENTES_DE_1995___1996_x_98"/>
      <sheetName val="_aCCIDENTES_DE_1995___1996_x_99"/>
      <sheetName val="_aCCIDENTES_DE_1995___1996__104"/>
      <sheetName val="_aCCIDENTES_DE_1995___1996__102"/>
      <sheetName val="_aCCIDENTES_DE_1995___1996__101"/>
      <sheetName val="_aCCIDENTES_DE_1995___1996__103"/>
      <sheetName val="_aCCIDENTES_DE_1995___1996__106"/>
      <sheetName val="_aCCIDENTES_DE_1995___1996__108"/>
      <sheetName val="_aCCIDENTES_DE_1995___1996__109"/>
      <sheetName val="PRECIOS"/>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_Nuevos APU Córdoba_a  aaInform"/>
      <sheetName val="BASES"/>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Base Datos"/>
      <sheetName val="\\Giovanni\administracion_vial1"/>
      <sheetName val="\MONTO_AGOTABLE_2010\a__aaInfo1"/>
      <sheetName val="\G\I\AMV___no_borrar\PRESUPUES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Mini_HP_Enero_2015\Proyectos_1"/>
      <sheetName val="\Volumes\USB_PIOLIN\Escritorio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Giovanni\administracion_vial2"/>
      <sheetName val="\MONTO_AGOTABLE_2010\a__aaInfo2"/>
      <sheetName val="\G\I\AMV___no_borrar\PRESUPUES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Users\USUARIO\Downloads\a__aa2"/>
      <sheetName val="Hoja1_(2)2"/>
      <sheetName val="Hoja1_(3)2"/>
      <sheetName val="SEGUIM_Y_REPROG_MES_1_(2)2"/>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0."/>
      <sheetName val="Base_Mater"/>
      <sheetName val="20."/>
      <sheetName val="17."/>
      <sheetName val="11."/>
      <sheetName val="8_Aparato"/>
      <sheetName val="2_3_Cimentación_Est.Met"/>
      <sheetName val="9_Cubierta"/>
      <sheetName val="12_Elect_GA"/>
      <sheetName val="6_Hidro (2)"/>
      <sheetName val="6_Hidro"/>
      <sheetName val="4_Mampost"/>
      <sheetName val="11_Pintura_13"/>
      <sheetName val="5_Pisos"/>
      <sheetName val="7_Enchapes"/>
      <sheetName val="LISTADO_"/>
      <sheetName val="M_O_"/>
      <sheetName val="Tabla_CONPES_3714"/>
      <sheetName val="CANT_OBRA"/>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refreshError="1"/>
      <sheetData sheetId="13" refreshError="1"/>
      <sheetData sheetId="14"/>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sheetData sheetId="125"/>
      <sheetData sheetId="126"/>
      <sheetData sheetId="127"/>
      <sheetData sheetId="128" refreshError="1"/>
      <sheetData sheetId="129" refreshError="1"/>
      <sheetData sheetId="130"/>
      <sheetData sheetId="131"/>
      <sheetData sheetId="132"/>
      <sheetData sheetId="133" refreshError="1"/>
      <sheetData sheetId="134" refreshError="1"/>
      <sheetData sheetId="135" refreshError="1"/>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refreshError="1"/>
      <sheetData sheetId="391" refreshError="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refreshError="1"/>
      <sheetData sheetId="409" refreshError="1"/>
      <sheetData sheetId="410" refreshError="1"/>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refreshError="1"/>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refreshError="1"/>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sheetData sheetId="737"/>
      <sheetData sheetId="738"/>
      <sheetData sheetId="739"/>
      <sheetData sheetId="740"/>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sheetData sheetId="755"/>
      <sheetData sheetId="756"/>
      <sheetData sheetId="757"/>
      <sheetData sheetId="758"/>
      <sheetData sheetId="759"/>
      <sheetData sheetId="760"/>
      <sheetData sheetId="761"/>
      <sheetData sheetId="762"/>
      <sheetData sheetId="763"/>
      <sheetData sheetId="764"/>
      <sheetData sheetId="765"/>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sheetData sheetId="787"/>
      <sheetData sheetId="788"/>
      <sheetData sheetId="789"/>
      <sheetData sheetId="790"/>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refreshError="1"/>
      <sheetData sheetId="891" refreshError="1"/>
      <sheetData sheetId="892" refreshError="1"/>
      <sheetData sheetId="893" refreshError="1"/>
      <sheetData sheetId="894" refreshError="1"/>
      <sheetData sheetId="895"/>
      <sheetData sheetId="896"/>
      <sheetData sheetId="897"/>
      <sheetData sheetId="898"/>
      <sheetData sheetId="899" refreshError="1"/>
      <sheetData sheetId="900"/>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refreshError="1"/>
      <sheetData sheetId="928"/>
      <sheetData sheetId="929" refreshError="1"/>
      <sheetData sheetId="930"/>
      <sheetData sheetId="931" refreshError="1"/>
      <sheetData sheetId="932" refreshError="1"/>
      <sheetData sheetId="933"/>
      <sheetData sheetId="934"/>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refreshError="1"/>
      <sheetData sheetId="2027" refreshError="1"/>
      <sheetData sheetId="2028" refreshError="1"/>
      <sheetData sheetId="2029" refreshError="1"/>
      <sheetData sheetId="2030" refreshError="1"/>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sheetData sheetId="2456"/>
      <sheetData sheetId="2457"/>
      <sheetData sheetId="2458"/>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Concretos y morteros"/>
      <sheetName val="Datos iniciales "/>
      <sheetName val="Transporte"/>
      <sheetName val="[a  aaInformación]__cceficien_2"/>
      <sheetName val="[a  aaInformación][a  aaInforma"/>
      <sheetName val="lisprecios"/>
      <sheetName val="PERSONAL"/>
      <sheetName val="PRESTACIONES SOCIALES"/>
      <sheetName val="M.O."/>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recios-básicos2002"/>
      <sheetName val="ITEMS"/>
      <sheetName val="Emboquillar"/>
      <sheetName val="Acometidacobrerígido"/>
      <sheetName val="Acometidatoma"/>
      <sheetName val="Acometidahasta1&quot;"/>
      <sheetName val="[a  aaInformación]__cceficien_4"/>
      <sheetName val="[a  aaInformación]__cceficien_3"/>
      <sheetName val="[a  aaInformación]//cceficiente"/>
      <sheetName val="\Users\LENOVO\Downloads\Users\A"/>
      <sheetName val="[a  aaInformación]__cceficien_5"/>
      <sheetName val="[a  aaInformación]__cceficien_8"/>
      <sheetName val="[a  aaInformación]__cceficien_6"/>
      <sheetName val="[a  aaInformación]__cceficien_7"/>
      <sheetName val="[a  aaInformación]__cceficien_9"/>
      <sheetName val="INFORME SEMANAL"/>
      <sheetName val="AVANCE SEMANAL"/>
      <sheetName val="CLIMA mes"/>
      <sheetName val="REG FOTO"/>
      <sheetName val="SISOMA"/>
      <sheetName val="HER"/>
      <sheetName val="MAT"/>
      <sheetName val="PER"/>
      <sheetName val="TRANS"/>
      <sheetName val="CrudosA"/>
      <sheetName val="casosWTI"/>
      <sheetName val="_MANTENIMIENTO RUTA 1001_MARZO "/>
      <sheetName val="_I_MANTENIMIENTO RUTA 1001_MARZ"/>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cceficie_10"/>
      <sheetName val="[a  aaInformación]__192_168_0_9"/>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a  aaInformación]__invias_my_3"/>
      <sheetName val="[a  aaInformación]__invias_my_4"/>
      <sheetName val="[a  aaInformación]__192_168__16"/>
      <sheetName val="[a  aaInformación]__192_168__15"/>
      <sheetName val="[a  aaInformación]__192_168__17"/>
      <sheetName val="[a  aaInformación]__192_168__18"/>
      <sheetName val="[a  aaInformación]__invias_my_2"/>
      <sheetName val="\MANTENIMIENTO%20RUTA%201001_MA"/>
      <sheetName val="Sheet1"/>
      <sheetName val="M_O_"/>
      <sheetName val="//cceficiente_sharepoint_com/MA"/>
      <sheetName val="[a  aaInformación]__cceficie_49"/>
      <sheetName val="[a  aaInformación]__cceficie_47"/>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PLAN DE INVERSION ANTICIPO"/>
      <sheetName val="inv mensual"/>
      <sheetName val="borrador flujo inv"/>
      <sheetName val="social-ambiental"/>
      <sheetName val="AU"/>
      <sheetName val="Hoja 1 "/>
      <sheetName val="//d.docs.live.net/MANTENIMIENTO"/>
      <sheetName val="PANEL"/>
      <sheetName val="Res-Accide-10"/>
      <sheetName val="PRECIOS"/>
      <sheetName val="_Users_USUARIO_Downloads_MANTEN"/>
      <sheetName val="Paramtrias"/>
      <sheetName val="Info-Portaf"/>
      <sheetName val="EMPRESA"/>
      <sheetName val="ESTADO RED"/>
      <sheetName val="CARRETERAS"/>
      <sheetName val="GENERALIDADES "/>
      <sheetName val="_F_MANTENIMIENTO RUTA 1001_MARZ"/>
      <sheetName val="[a  aaInformación]__cceficie_51"/>
      <sheetName val="[a  aaInformación]__cceficie_52"/>
      <sheetName val="[a  aaInformación]__cceficie_53"/>
      <sheetName val="[a  aaInformación]__cceficie_62"/>
      <sheetName val="[a  aaInformación]__cceficie_61"/>
      <sheetName val="[a  aaInformación]__cceficie_58"/>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3"/>
      <sheetName val="[a  aaInformación]__cceficie_64"/>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a  aaInformación]__cceficie_80"/>
      <sheetName val="[a  aaInformación]__cceficie_81"/>
      <sheetName val="[a  aaInformación]__cceficie_82"/>
      <sheetName val="[a  aaInformación]__cceficie_87"/>
      <sheetName val="[a  aaInformación]__cceficie_83"/>
      <sheetName val="[a  aaInformación]__cceficie_84"/>
      <sheetName val="[a  aaInformación]__cceficie_85"/>
      <sheetName val="[a  aaInformación]__cceficie_86"/>
      <sheetName val="[a  aaInformación]__cceficie_88"/>
      <sheetName val="[a  aaInformación]__cceficie_92"/>
      <sheetName val="[a  aaInformación]__cceficie_89"/>
      <sheetName val="[a  aaInformación]__cceficie_90"/>
      <sheetName val="[a  aaInformación]__cceficie_91"/>
      <sheetName val="[a  aaInformación]__cceficie_93"/>
      <sheetName val="[a  aaInformación]__cceficie_95"/>
      <sheetName val="[a  aaInformación]__cceficie_94"/>
      <sheetName val="[a  aaInformación]__cceficie_96"/>
      <sheetName val="[a  aaInformación]__cceficie_99"/>
      <sheetName val="[a  aaInformación]__cceficie_97"/>
      <sheetName val="[a  aaInformación]__cceficie_98"/>
      <sheetName val="[a  aaInformación]__ccefici_100"/>
      <sheetName val="[a  aaInformación]__ccefici_101"/>
      <sheetName val="[a  aaInformación]__ccefici_105"/>
      <sheetName val="[a  aaInformación]__ccefici_102"/>
      <sheetName val="[a  aaInformación]__ccefici_103"/>
      <sheetName val="[a  aaInformación]__ccefici_104"/>
      <sheetName val="Base Datos"/>
      <sheetName val="\\Pc2\amv1-real\MANTENIMIENTO R"/>
      <sheetName val="a__aaInformación7"/>
      <sheetName val="aCCIDENTES_DE_1995_-_19964"/>
      <sheetName val="\MANTENIMIENTO_RUTA_1001_MARZO1"/>
      <sheetName val="\I\MANTENIMIENTO_RUTA_1001_MAR1"/>
      <sheetName val="\F\MANTENIMIENTO_RUTA_1001_MAR1"/>
      <sheetName val="[a__aaInformación][a__aaInforma"/>
      <sheetName val="PRESTACIONES_SOCIALES"/>
      <sheetName val="Concretos_y_morteros"/>
      <sheetName val="Datos_iniciales_"/>
      <sheetName val="Formulario_N°_41"/>
      <sheetName val="ANEXO_IX1"/>
      <sheetName val="Fornato_61"/>
      <sheetName val="\G\I\MANTENIMIENTO_RUTA_1001_M1"/>
      <sheetName val="\D\MANTENIMIENTO_RUTA_1001_MAR1"/>
      <sheetName val="\G\D\MANTENIMIENTO_RUTA_1001_M1"/>
      <sheetName val="\I\I\MANTENIMIENTO_RUTA_1001_M1"/>
      <sheetName val="[a__aaInformación]__cceficien_2"/>
      <sheetName val="[a__aaInformación]__cceficien_4"/>
      <sheetName val="[a__aaInformación]__cceficien_3"/>
      <sheetName val="[a__aaInformación]//cceficiente"/>
      <sheetName val="[a__aaInformación]__cceficien_5"/>
      <sheetName val="[a__aaInformación]__cceficien_9"/>
      <sheetName val="[a__aaInformación]__cceficien_6"/>
      <sheetName val="[a__aaInformación]__cceficien_7"/>
      <sheetName val="[a__aaInformación]__cceficien_8"/>
      <sheetName val="[a__aaInformación]__cceficie_10"/>
      <sheetName val="[a__aaInformación]__cceficie_11"/>
      <sheetName val="[a__aaInformación]__cceficie_12"/>
      <sheetName val="[a__aaInformación]__cceficie_16"/>
      <sheetName val="[a__aaInformación]__cceficie_14"/>
      <sheetName val="[a__aaInformación]__cceficie_13"/>
      <sheetName val="[a__aaInformación]__cceficie_15"/>
      <sheetName val="[a__aaInformación]__cceficie_17"/>
      <sheetName val="[a__aaInformación]__cceficie_51"/>
      <sheetName val="[a__aaInformación]__cceficie_18"/>
      <sheetName val="[a__aaInformación]__cceficie_19"/>
      <sheetName val="[a__aaInformación]__cceficie_26"/>
      <sheetName val="[a__aaInformación]__cceficie_20"/>
      <sheetName val="[a__aaInformación]__cceficie_21"/>
      <sheetName val="[a__aaInformación]__cceficie_22"/>
      <sheetName val="[a__aaInformación]__cceficie_23"/>
      <sheetName val="[a__aaInformación]__cceficie_25"/>
      <sheetName val="[a__aaInformación]__cceficie_24"/>
      <sheetName val="[a__aaInformación]__cceficie_28"/>
      <sheetName val="[a__aaInformación]__cceficie_27"/>
      <sheetName val="[a__aaInformación]__cceficie_29"/>
      <sheetName val="[a__aaInformación]__cceficie_32"/>
      <sheetName val="[a__aaInformación]__cceficie_30"/>
      <sheetName val="[a__aaInformación]__cceficie_31"/>
      <sheetName val="[a__aaInformación]__cceficie_33"/>
      <sheetName val="[a__aaInformación]__cceficie_35"/>
      <sheetName val="[a__aaInformación]__cceficie_34"/>
      <sheetName val="[a__aaInformación]__cceficie_36"/>
      <sheetName val="[a__aaInformación]__cceficie_37"/>
      <sheetName val="[a__aaInformación]__cceficie_47"/>
      <sheetName val="[a__aaInformación]__cceficie_40"/>
      <sheetName val="[a__aaInformación]__cceficie_38"/>
      <sheetName val="[a__aaInformación]__cceficie_39"/>
      <sheetName val="[a__aaInformación]__cceficie_41"/>
      <sheetName val="[a__aaInformación]__cceficie_45"/>
      <sheetName val="[a__aaInformación]__cceficie_42"/>
      <sheetName val="[a__aaInformación]__cceficie_43"/>
      <sheetName val="[a__aaInformación]__cceficie_44"/>
      <sheetName val="[a__aaInformación]__cceficie_46"/>
      <sheetName val="[a__aaInformación]__cceficie_48"/>
      <sheetName val="[a__aaInformación]__cceficie_49"/>
      <sheetName val="[a__aaInformación]__cceficie_50"/>
      <sheetName val="[a__aaInformación]__cceficie_52"/>
      <sheetName val="[a__aaInformación]__cceficie_53"/>
      <sheetName val="[a__aaInformación]__cceficie_62"/>
      <sheetName val="[a__aaInformación]__cceficie_61"/>
      <sheetName val="[a__aaInformación]__cceficie_58"/>
      <sheetName val="[a__aaInformación]__cceficie_54"/>
      <sheetName val="[a__aaInformación]__cceficie_55"/>
      <sheetName val="[a__aaInformación]__cceficie_56"/>
      <sheetName val="[a__aaInformación]__cceficie_57"/>
      <sheetName val="[a__aaInformación]__cceficie_59"/>
      <sheetName val="[a__aaInformación]__cceficie_60"/>
      <sheetName val="[a__aaInformación]__cceficie_63"/>
      <sheetName val="[a__aaInformación]__cceficie_64"/>
      <sheetName val="[a__aaInformación]__cceficie_65"/>
      <sheetName val="[a__aaInformación]__192_168_0_2"/>
      <sheetName val="a__aaInformaci%C3%B3n"/>
      <sheetName val="[a__aaInformación]__192_168_0_3"/>
      <sheetName val="[a__aaInformación]__192_168_0_4"/>
      <sheetName val="CRA_MODI"/>
      <sheetName val="[a__aaInformación]__192_168_0_5"/>
      <sheetName val="[a__aaInformación]__192_168_0_6"/>
      <sheetName val="[a__aaInformación]__192_168_0_9"/>
      <sheetName val="[a__aaInformación]__192_168_0_7"/>
      <sheetName val="[a__aaInformación]__192_168_0_8"/>
      <sheetName val="Itemes_Renovación"/>
      <sheetName val="STA_ROSA"/>
      <sheetName val="[a__aaInformación]__192_168__10"/>
      <sheetName val="[a__aaInformación]\\192_168_0_4"/>
      <sheetName val="[a__aaInformación]__192_168__11"/>
      <sheetName val="[a__aaInformación]__192_168__12"/>
      <sheetName val="[a__aaInformación]__192_168__14"/>
      <sheetName val="[a__aaInformación]__192_168__13"/>
      <sheetName val="días_habiles_2015"/>
      <sheetName val="Ppto_Rev__A"/>
      <sheetName val="\G\MANTENIMIENTO_RUTA_1001_MARZ"/>
      <sheetName val="AJIZAL_3335"/>
      <sheetName val="SABANETA_3335"/>
      <sheetName val="Datos_Generales"/>
      <sheetName val="_MANTENIMIENTO_RUTA_1001_MARZO_"/>
      <sheetName val="_I_MANTENIMIENTO_RUTA_1001_MARZ"/>
      <sheetName val="_F_MANTENIMIENTO_RUTA_1001_MARZ"/>
      <sheetName val="[a__aaInformación]__192_168__16"/>
      <sheetName val="[a__aaInformación]__192_168__15"/>
      <sheetName val="[a__aaInformación]__192_168__17"/>
      <sheetName val="[a__aaInformación]__192_168__18"/>
      <sheetName val="INFORME_SEMANAL"/>
      <sheetName val="AVANCE_SEMANAL"/>
      <sheetName val="CLIMA_mes"/>
      <sheetName val="REG_FOTO"/>
      <sheetName val="[a__aaInformación]__cceficie_66"/>
      <sheetName val="a__aaInformación8"/>
      <sheetName val="a__aaInformación9"/>
      <sheetName val="aCCIDENTES_DE_1995_-_19965"/>
      <sheetName val="\MANTENIMIENTO_RUTA_1001_MARZO2"/>
      <sheetName val="\I\MANTENIMIENTO_RUTA_1001_MAR2"/>
      <sheetName val="\F\MANTENIMIENTO_RUTA_1001_MAR2"/>
      <sheetName val="ANEXO_IX2"/>
      <sheetName val="[a__aaInformación][a__aaInform1"/>
      <sheetName val="PRESTACIONES_SOCIALES1"/>
      <sheetName val="Formulario_N°_42"/>
      <sheetName val="Concretos_y_morteros1"/>
      <sheetName val="Datos_iniciales_1"/>
      <sheetName val="Fornato_62"/>
      <sheetName val="\I\I\MANTENIMIENTO_RUTA_1001_M2"/>
      <sheetName val="\G\I\MANTENIMIENTO_RUTA_1001_M2"/>
      <sheetName val="\D\MANTENIMIENTO_RUTA_1001_MAR2"/>
      <sheetName val="\G\D\MANTENIMIENTO_RUTA_1001_M2"/>
      <sheetName val="[a__aaInformación]__cceficien_1"/>
      <sheetName val="M_O_1"/>
      <sheetName val="[a__aaInformación]__cceficien10"/>
      <sheetName val="[a__aaInformación]__cceficien11"/>
      <sheetName val="[a__aaInformación]__cceficien12"/>
      <sheetName val="[a__aaInformación]__cceficien13"/>
      <sheetName val="[a__aaInformación]__cceficien14"/>
      <sheetName val="[a__aaInformación]//cceficient1"/>
      <sheetName val="[a__aaInformación]__192_168_0_1"/>
      <sheetName val="a__aaInformaci%C3%B3n1"/>
      <sheetName val="[a__aaInformación]__192_168_010"/>
      <sheetName val="[a__aaInformación]__192_168_011"/>
      <sheetName val="CRA_MODI1"/>
      <sheetName val="[a__aaInformación]__192_168_012"/>
      <sheetName val="[a__aaInformación]__192_168_013"/>
      <sheetName val="[a__aaInformación]__cceficien15"/>
      <sheetName val="[a__aaInformación]__cceficie_67"/>
      <sheetName val="[a__aaInformación]__cceficien16"/>
      <sheetName val="[a__aaInformación]__192_168_014"/>
      <sheetName val="[a__aaInformación]__192_168_015"/>
      <sheetName val="[a__aaInformación]__192_168_016"/>
      <sheetName val="[a__aaInformación]__cceficie_68"/>
      <sheetName val="[a__aaInformación]__cceficie_69"/>
      <sheetName val="[a__aaInformación]__cceficie_70"/>
      <sheetName val="[a__aaInformación]__cceficie_71"/>
      <sheetName val="[a__aaInformación]__cceficie_72"/>
      <sheetName val="[a__aaInformación]__cceficie_73"/>
      <sheetName val="[a__aaInformación]__cceficie_74"/>
      <sheetName val="[a__aaInformación]__cceficie_75"/>
      <sheetName val="[a__aaInformación]__cceficie_76"/>
      <sheetName val="[a__aaInformación]__cceficie_77"/>
      <sheetName val="[a__aaInformación]__cceficie_78"/>
      <sheetName val="[a__aaInformación]__cceficie_79"/>
      <sheetName val="[a__aaInformación]__cceficie_80"/>
      <sheetName val="[a__aaInformación]__cceficie_81"/>
      <sheetName val="[a__aaInformación]__cceficie_82"/>
      <sheetName val="[a__aaInformación]__cceficie_83"/>
      <sheetName val="[a__aaInformación]__cceficie_84"/>
      <sheetName val="[a__aaInformación]__cceficie_85"/>
      <sheetName val="[a__aaInformación]__cceficie_86"/>
      <sheetName val="Itemes_Renovación1"/>
      <sheetName val="STA_ROSA1"/>
      <sheetName val="[a__aaInformación]__cceficie_87"/>
      <sheetName val="[a__aaInformación]__192_168__19"/>
      <sheetName val="[a__aaInformación]\\192_168_0_1"/>
      <sheetName val="[a__aaInformación]__192_168__20"/>
      <sheetName val="[a__aaInformación]__192_168__21"/>
      <sheetName val="[a__aaInformación]__192_168__22"/>
      <sheetName val="[a__aaInformación]__192_168__23"/>
      <sheetName val="[a__aaInformación]__cceficie_88"/>
      <sheetName val="[a__aaInformación]__cceficie_89"/>
      <sheetName val="[a__aaInformación]__cceficie_90"/>
      <sheetName val="días_habiles_20151"/>
      <sheetName val="[a__aaInformación]__cceficie_91"/>
      <sheetName val="[a__aaInformación]__cceficie_92"/>
      <sheetName val="[a__aaInformación]__cceficie_93"/>
      <sheetName val="[a__aaInformación]__cceficie_94"/>
      <sheetName val="[a__aaInformación]__cceficie_95"/>
      <sheetName val="[a__aaInformación]__cceficie_96"/>
      <sheetName val="Ppto_Rev__A1"/>
      <sheetName val="[a__aaInformación]__cceficie_97"/>
      <sheetName val="\G\MANTENIMIENTO_RUTA_1001_MAR1"/>
      <sheetName val="AJIZAL_33351"/>
      <sheetName val="SABANETA_33351"/>
      <sheetName val="Datos_Generales1"/>
      <sheetName val="_MANTENIMIENTO_RUTA_1001_MARZO1"/>
      <sheetName val="_I_MANTENIMIENTO_RUTA_1001_MAR1"/>
      <sheetName val="_F_MANTENIMIENTO_RUTA_1001_MAR1"/>
      <sheetName val="[a  aaInformación]__ccefici_114"/>
      <sheetName val="[a  aaInformación]__ccefici_106"/>
      <sheetName val="[a  aaInformación]__ccefici_107"/>
      <sheetName val="[a  aaInformación]__ccefici_108"/>
      <sheetName val="[a  aaInformación]__ccefici_111"/>
      <sheetName val="[a  aaInformación]__ccefici_109"/>
      <sheetName val="[a  aaInformación]__ccefici_110"/>
      <sheetName val="[a  aaInformación]__ccefici_112"/>
      <sheetName val="[a  aaInformación]__ccefici_113"/>
      <sheetName val="__SERVIDOR_Public2_MANTENIMIENT"/>
      <sheetName val="_a  aaInformación__a  aaInform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sheetData sheetId="82"/>
      <sheetData sheetId="83"/>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sheetData sheetId="163"/>
      <sheetData sheetId="164"/>
      <sheetData sheetId="165"/>
      <sheetData sheetId="166"/>
      <sheetData sheetId="167"/>
      <sheetData sheetId="168"/>
      <sheetData sheetId="169"/>
      <sheetData sheetId="170"/>
      <sheetData sheetId="17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sheetData sheetId="182"/>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Materiales"/>
      <sheetName val="Cuadrillas"/>
      <sheetName val="Concretos y morteros"/>
      <sheetName val="Equipo"/>
      <sheetName val="Datos iniciales "/>
      <sheetName val="Transporte"/>
      <sheetName val="ESTADO RED"/>
      <sheetName val="CDItem"/>
      <sheetName val="Plan auditoría"/>
      <sheetName val="Presupuesto"/>
      <sheetName val="Acc Ago-Sep.xls"/>
      <sheetName val="INSUMO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cc%20Ago-Sep.xls"/>
      <sheetName val="Macro1"/>
      <sheetName val="\\Amd\documentos c\Documentos-W"/>
      <sheetName val="otros"/>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CONTROL"/>
      <sheetName val="BD100-45"/>
      <sheetName val="EQUIPOS"/>
      <sheetName val="Análisis de precios"/>
      <sheetName val="EMPRESA"/>
      <sheetName val="ESTADO_RED"/>
      <sheetName val="Análisis_de_precios"/>
      <sheetName val="Acc_Ago-Sep_xls"/>
      <sheetName val="Plan_auditoría"/>
      <sheetName val="Información_de_la_Empresa"/>
      <sheetName val="List__Análisis"/>
      <sheetName val="List__Materiales"/>
      <sheetName val="List__Equipo"/>
      <sheetName val="List__Mano_de_Obra"/>
      <sheetName val="resumen_de_cantidades"/>
      <sheetName val="ANEXO 7"/>
      <sheetName val="INDICMICROEMP"/>
      <sheetName val="MC SF GAVIONES"/>
      <sheetName val="ARBOL DE PROBLEMAS final"/>
      <sheetName val="IDENTIFICACION DEL PROBLEMA fin"/>
      <sheetName val="OBJETIVOS FINALES"/>
      <sheetName val="ESTRUCTURA DE PROYECTO"/>
      <sheetName val="OBJETIVOS ESPECIFICOS final"/>
      <sheetName val="VARIABLES"/>
      <sheetName val="AIU"/>
      <sheetName val="ACTA PARCIAL No 01"/>
      <sheetName val="FORMATO-FORMATO E PARA EFECTO K"/>
      <sheetName val="FORMATO-FACTOR CT PARA EFECTO K"/>
      <sheetName val="FORMATO - SCE PARA EFECTO DEL K"/>
      <sheetName val="TEXT-ACTA PARCIAL No1"/>
      <sheetName val="Hoja3"/>
      <sheetName val="PREC-BASE"/>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TARIFAS EQUIPOS"/>
      <sheetName val="EQUIPOS p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ow r="2">
          <cell r="R2">
            <v>0</v>
          </cell>
        </row>
      </sheetData>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ow r="2">
          <cell r="R2">
            <v>0</v>
          </cell>
        </row>
      </sheetData>
      <sheetData sheetId="74"/>
      <sheetData sheetId="75"/>
      <sheetData sheetId="76"/>
      <sheetData sheetId="77"/>
      <sheetData sheetId="78"/>
      <sheetData sheetId="79"/>
      <sheetData sheetId="80"/>
      <sheetData sheetId="81">
        <row r="2">
          <cell r="R2">
            <v>0</v>
          </cell>
        </row>
      </sheetData>
      <sheetData sheetId="82"/>
      <sheetData sheetId="83"/>
      <sheetData sheetId="84">
        <row r="2">
          <cell r="R2">
            <v>0</v>
          </cell>
        </row>
      </sheetData>
      <sheetData sheetId="85"/>
      <sheetData sheetId="86"/>
      <sheetData sheetId="87"/>
      <sheetData sheetId="88"/>
      <sheetData sheetId="89"/>
      <sheetData sheetId="90"/>
      <sheetData sheetId="91">
        <row r="2">
          <cell r="R2">
            <v>0</v>
          </cell>
        </row>
      </sheetData>
      <sheetData sheetId="92"/>
      <sheetData sheetId="93">
        <row r="2">
          <cell r="R2">
            <v>0</v>
          </cell>
        </row>
      </sheetData>
      <sheetData sheetId="94"/>
      <sheetData sheetId="95"/>
      <sheetData sheetId="96"/>
      <sheetData sheetId="97"/>
      <sheetData sheetId="98">
        <row r="2">
          <cell r="R2">
            <v>0</v>
          </cell>
        </row>
      </sheetData>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ow r="2">
          <cell r="R2">
            <v>0</v>
          </cell>
        </row>
      </sheetData>
      <sheetData sheetId="118">
        <row r="2">
          <cell r="R2">
            <v>0</v>
          </cell>
        </row>
      </sheetData>
      <sheetData sheetId="119"/>
      <sheetData sheetId="120"/>
      <sheetData sheetId="121"/>
      <sheetData sheetId="122"/>
      <sheetData sheetId="123"/>
      <sheetData sheetId="124"/>
      <sheetData sheetId="125"/>
      <sheetData sheetId="126"/>
      <sheetData sheetId="127"/>
      <sheetData sheetId="128">
        <row r="2">
          <cell r="R2">
            <v>0</v>
          </cell>
        </row>
      </sheetData>
      <sheetData sheetId="129"/>
      <sheetData sheetId="130"/>
      <sheetData sheetId="131"/>
      <sheetData sheetId="132"/>
      <sheetData sheetId="133"/>
      <sheetData sheetId="134"/>
      <sheetData sheetId="135"/>
      <sheetData sheetId="136">
        <row r="2">
          <cell r="R2">
            <v>0</v>
          </cell>
        </row>
      </sheetData>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row r="2">
          <cell r="R2">
            <v>0</v>
          </cell>
        </row>
      </sheetData>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refreshError="1"/>
      <sheetData sheetId="213" refreshError="1"/>
      <sheetData sheetId="214"/>
      <sheetData sheetId="215"/>
      <sheetData sheetId="216"/>
      <sheetData sheetId="217"/>
      <sheetData sheetId="218"/>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sheetData sheetId="232"/>
      <sheetData sheetId="233"/>
      <sheetData sheetId="234"/>
      <sheetData sheetId="235"/>
      <sheetData sheetId="236"/>
      <sheetData sheetId="237"/>
      <sheetData sheetId="238"/>
      <sheetData sheetId="239"/>
      <sheetData sheetId="240"/>
      <sheetData sheetId="241" refreshError="1"/>
      <sheetData sheetId="242" refreshError="1"/>
      <sheetData sheetId="243" refreshError="1"/>
      <sheetData sheetId="244"/>
      <sheetData sheetId="245"/>
      <sheetData sheetId="246"/>
      <sheetData sheetId="247"/>
      <sheetData sheetId="248"/>
      <sheetData sheetId="249" refreshError="1"/>
      <sheetData sheetId="250" refreshError="1"/>
      <sheetData sheetId="251"/>
      <sheetData sheetId="252"/>
      <sheetData sheetId="253"/>
      <sheetData sheetId="254"/>
      <sheetData sheetId="255"/>
      <sheetData sheetId="256"/>
      <sheetData sheetId="257" refreshError="1"/>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refreshError="1"/>
      <sheetData sheetId="34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FLUJOS"/>
      <sheetName val="Puntajes"/>
      <sheetName val="TOTCAPIT"/>
      <sheetName val="JORNABAS"/>
      <sheetName val="MATERIALES"/>
      <sheetName val="TOTCUADEQ"/>
      <sheetName val="TOTCUADMO"/>
      <sheetName val="Anexo No. 5"/>
      <sheetName val="Datos"/>
      <sheetName val="5094-2003"/>
      <sheetName val="FINANCIERA"/>
      <sheetName val="PREACTA"/>
      <sheetName val="ESTADO VÍA-CRIT.TECNICO"/>
      <sheetName val="Civil work"/>
      <sheetName val="LISTADO APU"/>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SUPUESTO "/>
      <sheetName val="Cuadrillas"/>
      <sheetName val="Equ"/>
      <sheetName val="Trans"/>
      <sheetName val="Mat"/>
      <sheetName val="Salarios"/>
      <sheetName val="BASE"/>
      <sheetName val="Index"/>
      <sheetName val="NPV Summary"/>
      <sheetName val="Equip Data"/>
      <sheetName val="Royalties"/>
      <sheetName val="Title"/>
      <sheetName val="COSTOS OFICINA"/>
      <sheetName val="COSTOS CAMPAMENTO"/>
      <sheetName val="UNITARIO AULAS"/>
      <sheetName val="ITEMS"/>
      <sheetName val="Capitulos"/>
      <sheetName val="Maqui Equip"/>
      <sheetName val="calidad"/>
      <sheetName val="FACTORES"/>
      <sheetName val="PRESUP"/>
      <sheetName val="HOJA BASE"/>
      <sheetName val="APU_PART2"/>
      <sheetName val="A__P__U_2"/>
      <sheetName val="Análisis_de_precios"/>
      <sheetName val="Analisis_de_Precios_Unitarios_2"/>
      <sheetName val="ESTADO_RED"/>
      <sheetName val="GENERALIDADES_"/>
      <sheetName val="A__P__U_3"/>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310 B  (2)"/>
      <sheetName val="General"/>
      <sheetName val="\\Pc1\E\AMV-3005-2005\ADMON GRU"/>
      <sheetName val="1_Preliminares"/>
      <sheetName val="Insumos"/>
      <sheetName val="M.Obra"/>
      <sheetName val="Hoja6"/>
      <sheetName val="Hoja3"/>
      <sheetName val="Hoja1"/>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Anal"/>
      <sheetName val="PERSONAL"/>
      <sheetName val="TOTALES"/>
      <sheetName val="Civil_work"/>
    </sheetNames>
    <sheetDataSet>
      <sheetData sheetId="0"/>
      <sheetData sheetId="1" refreshError="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refreshError="1"/>
      <sheetData sheetId="109" refreshError="1"/>
      <sheetData sheetId="110" refreshError="1"/>
      <sheetData sheetId="111" refreshError="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sheetData sheetId="130" refreshError="1"/>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refreshError="1"/>
      <sheetData sheetId="154" refreshError="1"/>
      <sheetData sheetId="155" refreshError="1"/>
      <sheetData sheetId="156" refreshError="1"/>
      <sheetData sheetId="157" refreshError="1"/>
      <sheetData sheetId="158" refreshError="1"/>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refreshError="1"/>
      <sheetData sheetId="252" refreshError="1"/>
      <sheetData sheetId="253" refreshError="1"/>
      <sheetData sheetId="254"/>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BASES"/>
      <sheetName val="MC SF GAVIONES"/>
      <sheetName val="PESOS"/>
      <sheetName val="civ_roma"/>
      <sheetName val="Summary"/>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Design"/>
      <sheetName val="experiencia especifica"/>
      <sheetName val="experiencia general"/>
      <sheetName val="FORMULARIO N° 14"/>
      <sheetName val="FORMULARIO N°7"/>
      <sheetName val="contrato en ejecución"/>
      <sheetName val="Calculo capacidad residual"/>
      <sheetName val="LISTA CÓDIGOS"/>
      <sheetName val="BASE APU"/>
      <sheetName val="MANO DE OBRA"/>
      <sheetName val="EQUIPOS"/>
      <sheetName val="MATERIALES"/>
      <sheetName val="ESTRUCTURAS"/>
      <sheetName val="TRANSPORTE"/>
      <sheetName val="base de diseño"/>
      <sheetName val="CIC-NOV"/>
      <sheetName val="10_HS"/>
      <sheetName val="TABLAS"/>
      <sheetName val="ELECTRICO"/>
      <sheetName val="Vuelta"/>
      <sheetName val="Sábana"/>
      <sheetName val="PLAN DE INVERSION ANTICIPO"/>
      <sheetName val="inv mensual"/>
      <sheetName val="borrador flujo inv"/>
      <sheetName val="social-ambiental"/>
      <sheetName val="AU"/>
      <sheetName val="SUB_APU6"/>
      <sheetName val="Cantidades_de_Obra6"/>
      <sheetName val="Itemes_Renovación1"/>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COMPARATIVO"/>
      <sheetName val="AMO"/>
      <sheetName val="MAT"/>
      <sheetName val="items"/>
      <sheetName val="PRESUPUESTAL"/>
      <sheetName val="SUB_APU7"/>
      <sheetName val="Cantidades_de_Obra7"/>
      <sheetName val="Itemes_Renovación2"/>
      <sheetName val="SUB_APU10"/>
      <sheetName val="Cantidades_de_Obra10"/>
      <sheetName val="Itemes_Renovación5"/>
      <sheetName val="SUB_APU8"/>
      <sheetName val="Cantidades_de_Obra8"/>
      <sheetName val="Itemes_Renovación3"/>
      <sheetName val="SUB_APU9"/>
      <sheetName val="Cantidades_de_Obra9"/>
      <sheetName val="Itemes_Renovación4"/>
      <sheetName val="SUB_APU11"/>
      <sheetName val="Cantidades_de_Obra11"/>
      <sheetName val="Itemes_Renovación6"/>
      <sheetName val="LISTA_CÓDIGOS"/>
      <sheetName val="BASE_APU"/>
      <sheetName val="MANO_DE_OBRA"/>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ow r="2">
          <cell r="A2" t="str">
            <v>MUNICIPIO DE SONSON ANTIOQUIA</v>
          </cell>
        </row>
      </sheetData>
      <sheetData sheetId="14" refreshError="1"/>
      <sheetData sheetId="15" refreshError="1"/>
      <sheetData sheetId="16"/>
      <sheetData sheetId="17"/>
      <sheetData sheetId="18"/>
      <sheetData sheetId="19" refreshError="1"/>
      <sheetData sheetId="20" refreshError="1"/>
      <sheetData sheetId="21" refreshError="1"/>
      <sheetData sheetId="22" refreshError="1"/>
      <sheetData sheetId="23">
        <row r="2">
          <cell r="A2" t="str">
            <v>MUNICIPIO DE SONSON ANTIOQUIA</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ow r="1">
          <cell r="A1">
            <v>0</v>
          </cell>
        </row>
      </sheetData>
      <sheetData sheetId="44"/>
      <sheetData sheetId="45"/>
      <sheetData sheetId="46"/>
      <sheetData sheetId="47" refreshError="1"/>
      <sheetData sheetId="48" refreshError="1"/>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ow r="1">
          <cell r="A1" t="str">
            <v>CODIGO</v>
          </cell>
        </row>
      </sheetData>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Formulas"/>
      <sheetName val="2103mar%20.xls"/>
      <sheetName val="ELECTRICO"/>
      <sheetName val="Vuelta"/>
      <sheetName val="Análisis de precios"/>
      <sheetName val="Hoja1"/>
      <sheetName val="BASE"/>
      <sheetName val="1_Preliminares"/>
      <sheetName val="M.Obra"/>
      <sheetName val="días habiles 2015"/>
      <sheetName val="INS"/>
      <sheetName val="Ppto"/>
      <sheetName val="Plan auditoría"/>
      <sheetName val="Precio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320.1"/>
      <sheetName val="330.2"/>
      <sheetName val="700.1"/>
      <sheetName val="ManoDeObra"/>
      <sheetName val="tablas"/>
      <sheetName val="PARA INFORME"/>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220.1"/>
      <sheetName val="330.1"/>
      <sheetName val="640.1.2"/>
      <sheetName val="673.1"/>
      <sheetName val="673.2"/>
      <sheetName val="Itemes_Renovación"/>
      <sheetName val="FECHAS_DE_CORTE"/>
      <sheetName val="Informacion_General"/>
      <sheetName val="FIBRA_ÓPTICA"/>
      <sheetName val="Análisis_de_precios"/>
      <sheetName val="2103mar%20_xls"/>
      <sheetName val="M_Obra"/>
      <sheetName val="días_habiles_2015"/>
      <sheetName val="Plan_auditoría"/>
      <sheetName val="Itemes_Renovación1"/>
      <sheetName val="FECHAS_DE_CORTE1"/>
      <sheetName val="Informacion_General1"/>
      <sheetName val="FIBRA_ÓPTICA1"/>
      <sheetName val="Análisis_de_precios1"/>
      <sheetName val="2103mar%20_xls1"/>
      <sheetName val="M_Obra1"/>
      <sheetName val="días_habiles_20151"/>
      <sheetName val="Plan_auditoría1"/>
      <sheetName val="PR_117"/>
      <sheetName val="Itemes_Renovación4"/>
      <sheetName val="FECHAS_DE_CORTE4"/>
      <sheetName val="Informacion_General4"/>
      <sheetName val="2103mar%20_xls4"/>
      <sheetName val="FIBRA_ÓPTICA4"/>
      <sheetName val="días_habiles_20154"/>
      <sheetName val="Plan_auditoría4"/>
      <sheetName val="Análisis_de_precios4"/>
      <sheetName val="M_Obra4"/>
      <sheetName val="Itemes_Renovación2"/>
      <sheetName val="FECHAS_DE_CORTE2"/>
      <sheetName val="Informacion_General2"/>
      <sheetName val="2103mar%20_xls2"/>
      <sheetName val="FIBRA_ÓPTICA2"/>
      <sheetName val="días_habiles_20152"/>
      <sheetName val="Plan_auditoría2"/>
      <sheetName val="Análisis_de_precios2"/>
      <sheetName val="M_Obra2"/>
      <sheetName val="Itemes_Renovación3"/>
      <sheetName val="FECHAS_DE_CORTE3"/>
      <sheetName val="Informacion_General3"/>
      <sheetName val="2103mar%20_xls3"/>
      <sheetName val="FIBRA_ÓPTICA3"/>
      <sheetName val="días_habiles_20153"/>
      <sheetName val="Plan_auditoría3"/>
      <sheetName val="Análisis_de_precios3"/>
      <sheetName val="M_Obra3"/>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Itemes_Renovación5"/>
      <sheetName val="A__P__U_5"/>
      <sheetName val="FECHAS_DE_CORTE5"/>
      <sheetName val="Informacion_General5"/>
      <sheetName val="TRAYECTO_15"/>
      <sheetName val="2103mar%20_xls5"/>
      <sheetName val="FIBRA_ÓPTICA5"/>
      <sheetName val="días_habiles_20155"/>
      <sheetName val="Plan_auditoría5"/>
      <sheetName val="Análisis_de_precios5"/>
      <sheetName val="M_Obra5"/>
      <sheetName val="Indicadores Gestión"/>
      <sheetName val="PR-04"/>
      <sheetName val="tipo_recurso"/>
      <sheetName val="Listado"/>
      <sheetName val="tipos_entidad"/>
      <sheetName val="Unidades"/>
      <sheetName val="Distanc"/>
      <sheetName val="Cuadro de áreas y volmúmenes"/>
      <sheetName val="Generales"/>
      <sheetName val="MANTENIMIENTO"/>
      <sheetName val="Actual Data (MAP)"/>
      <sheetName val="Actual Data (STX)"/>
      <sheetName val="TUBERIA"/>
      <sheetName val="UNITARIOS"/>
      <sheetName val="320_1"/>
      <sheetName val="330_2"/>
      <sheetName val="700_1"/>
      <sheetName val="Ejecutado$"/>
      <sheetName val="Programado$"/>
      <sheetName val="Cálculo"/>
      <sheetName val="APU"/>
      <sheetName val="FACTOR PRESTACIONAL AÑO 2019"/>
      <sheetName val="AUXILIARES"/>
      <sheetName val="LISTADO OE"/>
      <sheetName val="MATERIALES "/>
      <sheetName val="TRANSPORTE"/>
      <sheetName val="MANO DE OBRA"/>
      <sheetName val="OE N° 58 TALA 3&lt;H&lt;6"/>
      <sheetName val="OE N°59 DESVIO AGUAS ALCAN 900"/>
      <sheetName val="OE N°60 DESVIO AGUAS BOX"/>
      <sheetName val="OE N°61 TUB LISA 6&quot; A.NEGRAS"/>
      <sheetName val="OE N°62 TUB NOVAFORT 6&quot;"/>
      <sheetName val="OE N°63 TUB NOVAFORT 8&quot;"/>
      <sheetName val="OE N°64 TUB NOVAFORT 10&quot;"/>
      <sheetName val="OE N°65 TUB PRESION 4&quot;"/>
      <sheetName val="OE N°66 ACCESORIOS TUB 4&quot;"/>
      <sheetName val="OE N°67 CONSTRUCCION SUMIDERO"/>
      <sheetName val="OE N°68 CONTROL EROSION TALUD"/>
      <sheetName val="OE N°69 CONTRIOL EROSION"/>
      <sheetName val="OE N°70 CONSTRUCCION CAJA "/>
      <sheetName val="OE N°71 TRASLADO MACROMEDIDOR "/>
      <sheetName val="OE N°72 BOLSACRETO "/>
      <sheetName val="OE N°73 BARANDAS MADERA"/>
      <sheetName val="OE N°74 SETO VIVO H=70"/>
      <sheetName val="OE N° 57 CONCRETO 210 LOSA ACEL"/>
      <sheetName val="OE N° 58 CONCRETO 210 ESTR ACEL"/>
      <sheetName val="OE N° 59 CONCRETO 280 TABL ACEL"/>
      <sheetName val="OE N° 60 CONCRETO 350 TABL"/>
      <sheetName val="OE N° 61 TORONES"/>
      <sheetName val="OE N° 62 NEOPRENO"/>
      <sheetName val="CIMENTACIÓN TUBERÍAS"/>
      <sheetName val="CIMENTACIÓN TUBERÍAS."/>
      <sheetName val="HIDROLOG. E HIDRAULICO "/>
      <sheetName val="FORESTAL T2"/>
      <sheetName val="OE-05 AFIRMADO MEJORA SUBRAS"/>
      <sheetName val="OE-08 TUB 56&quot; Clase III"/>
      <sheetName val="OE-09 Concret 21MPa Atraq Tub"/>
      <sheetName val="OE-11 TUB PVC 3,4"/>
      <sheetName val="OE-12 PIEDRA D1-2&quot;"/>
      <sheetName val="OE-13 TRANSP INTER MAT DEMOLIC"/>
      <sheetName val="OE N° DEMOLIC LOSA CONCR  0.1M"/>
      <sheetName val="OE N° DEMOLIC MUROS LADRILLO"/>
      <sheetName val="OE N° DESMOST Y RETIR TECHO"/>
      <sheetName val="OE N° CONST CERRAM CAMPAM"/>
      <sheetName val="OE N° CONST TRINCHO+SARAHN "/>
      <sheetName val="OE N° LLENO MANUAL BRECHAS"/>
      <sheetName val="OE N° TRANSP MAT SOBR &gt;5KM"/>
      <sheetName val="TUB 36&quot; NOVAFORT"/>
      <sheetName val="OE N° TRANSP INTERNO M3-KM"/>
      <sheetName val="OE N°12 TUB 56&quot; Rib Steel."/>
      <sheetName val="OE N°12 TUB 54&quot; NOVALOC."/>
      <sheetName val="OE N° EXCAV MANUAL BRECH MATER "/>
      <sheetName val="1.8 Demol. piso ccto e=0,10m"/>
      <sheetName val="1.9 Transporte manual interno"/>
      <sheetName val="1.10 Cargue, trans. y botada"/>
      <sheetName val="2.4 Excavación manual"/>
      <sheetName val="Presupuesto pesebreras"/>
      <sheetName val="OE N° GEOMALLA PBX2020"/>
      <sheetName val="OE N° GEOTEXTIL TR400"/>
      <sheetName val="OE N° BASE ASFALTICA 4% 60-70"/>
      <sheetName val="OE N° 52 TRIT 1.5&quot; FILTRO"/>
      <sheetName val="OE N° 53 CINTA PVC 22"/>
      <sheetName val="OE N° 54 EXC PILA EN ROCA"/>
      <sheetName val="OE N° 55 TERRAPLEN REFORZADO"/>
      <sheetName val="OE N° 56 MCD 10 CICLO RUTA"/>
      <sheetName val="OE N° 57 TUBERÍA CORRUGADA 6&quot; "/>
      <sheetName val="PRESUPUESTO TRAMO 1"/>
      <sheetName val="PRESUPUESTO TRAMO 2"/>
      <sheetName val="Formato Gobernación 2017"/>
      <sheetName val="Resumen actas"/>
      <sheetName val="Acta de Obra"/>
      <sheetName val="1.1 Cerramiento"/>
      <sheetName val="1.2 Localización T1"/>
      <sheetName val="1.3 Corte paviemento"/>
      <sheetName val="1.4 Remoción de cercos vivos"/>
      <sheetName val="1,5 Rem. cerco en puá "/>
      <sheetName val="1,6 Rem. cerr. malla eslabon"/>
      <sheetName val="1,7 Tala de árboles"/>
      <sheetName val="2.1 Descapote"/>
      <sheetName val="2.2 Exc. Mat. com. explanación"/>
      <sheetName val="2.3 Transporte de material"/>
      <sheetName val="3.1 Lleno mat. de excavación"/>
      <sheetName val="3.2 Lleno mat. de prestamo"/>
      <sheetName val="3.3 Subbase Granular"/>
      <sheetName val="3.4 Base Granular"/>
      <sheetName val="4.1 MDC-19"/>
      <sheetName val="4.2 Imprimación"/>
      <sheetName val="5.3 Bordillo"/>
      <sheetName val="5.5 Concreto Micropilotes"/>
      <sheetName val="5.6 Acero de refuerzo"/>
      <sheetName val="6.1 Exc. Varias Sin Clasif."/>
      <sheetName val="6.2 Lleno tuberias"/>
      <sheetName val="6.5 Cunetas"/>
      <sheetName val="6.6 Concreto 21Mpa Cabezote "/>
      <sheetName val="6.7 Acero de refuerzo"/>
      <sheetName val="7.1 Exc. Varias Sin Clasif."/>
      <sheetName val="7.2 Concreto 14 Mpa solados"/>
      <sheetName val="7.3 Concreto 28 MPa Losa Piso"/>
      <sheetName val="7.4 Concreto 21 MPa Paredes"/>
      <sheetName val="7.5 Concreto 21 MPa Losa Superi"/>
      <sheetName val="7.6 Acero de refuerzo"/>
      <sheetName val="7.8 Geotextil NT2500"/>
      <sheetName val="7.9 Tuberia Filtro"/>
      <sheetName val="10.2 Engramado"/>
      <sheetName val="10.5 ANDEN "/>
      <sheetName val="10.7 LOSETA TACTIL "/>
      <sheetName val="10.6 Reposic cerr. malla eslabo"/>
      <sheetName val="10.8 MH"/>
      <sheetName val="10.10 REFORMA PORTERIAS "/>
      <sheetName val="10.11 LLAVE CICLOVIA"/>
      <sheetName val="OE 01 Cerr. en zaran y 18 hilo "/>
      <sheetName val="OE 02 Sum. e inst. sub-base n.p"/>
      <sheetName val="OE 03 Cerr. en zaran y 6 hilo"/>
      <sheetName val="OE 04 excava manual 0-2 m"/>
      <sheetName val="OE 05 Afirmado Premium"/>
      <sheetName val="OE 06 Geomalla PBX 3030"/>
      <sheetName val="OE 07 Geotextil T2100"/>
      <sheetName val="OE 08 Sum,Trans tub alcan 56&quot;"/>
      <sheetName val="OE 09 Sum,Trans tub alcan 36&quot;"/>
      <sheetName val="OE 10 Sum,coloc ccto 17.5 anil "/>
      <sheetName val="OE 11 Tubería PVC pres ¾"/>
      <sheetName val="OE 12 Piedra rajon pedraple "/>
      <sheetName val="OE 13 Trans interno de mat demo"/>
      <sheetName val="OE 14 Demoli piso ccto 10 cm"/>
      <sheetName val="OE 15 Demoli piso ccto 30"/>
      <sheetName val="OE 16 Ronda coronacion"/>
      <sheetName val="OE 17 Desmonte de techo madera"/>
      <sheetName val="OE 18 Excavacion Pilotes "/>
      <sheetName val="OE 19 Trincho en madera y tela"/>
      <sheetName val="OE 20 Lleno manual mat. exc."/>
      <sheetName val="OE 21 Transpte Mat. Sob. &gt; 5km"/>
      <sheetName val="O.E 22 Grouting "/>
      <sheetName val="O.E 23 Concreto 21 Mpa Muros"/>
      <sheetName val="OE 24 Tala 20&lt;H&lt;40 "/>
      <sheetName val="OE 25 Tala H&gt;40"/>
      <sheetName val="OE 26 Inst. tanque plast. 500L"/>
      <sheetName val="OE 28 Geodren tubular"/>
      <sheetName val="OE 29  Cerr. en zaran 10 hilos"/>
      <sheetName val="OE 30 Repo Tela verde zaran"/>
      <sheetName val="OE 31 Desmonte de caseta madera"/>
      <sheetName val="OE 32 Geodren planar"/>
      <sheetName val="OE 33 Impermea Vastagos"/>
      <sheetName val="OE 34 Est. Sum-Trans tub novafo"/>
      <sheetName val="OE 35 Desmo y recup de cubierta"/>
      <sheetName val="OE 36 Desmonte inst electricas "/>
      <sheetName val="OE 37 Desmonte puerta accso pes"/>
      <sheetName val="OE 38 Cubierta nueva caballeriz"/>
      <sheetName val="OE 39 Demolicion muro ladriilo"/>
      <sheetName val="OE 40 Concreto 21 Mpa Vigas"/>
      <sheetName val="OE 41 Viga amarre dintel"/>
      <sheetName val="OE 42 Sobrecimiento Caball."/>
      <sheetName val="OE 43 Mamposteria en bloque"/>
      <sheetName val="OE 44 Constr. anden caballeriza"/>
      <sheetName val="OE 45 Anclaje de refuerzo verti"/>
      <sheetName val="OE 46 Dovela mamposteria"/>
      <sheetName val="OE 47 Derecho botadero"/>
      <sheetName val="OE 48 Campamento provisional "/>
      <sheetName val="OE 52  TRITURADO1.5&quot;"/>
      <sheetName val="OE 53 CINTA PVC "/>
      <sheetName val="OE 54 EXC MANUAL PILA ROCA"/>
      <sheetName val="OE 55 TERRAPLEN REFORZADO BANDA"/>
      <sheetName val="OE 57 TUBERIA 6&quot;"/>
      <sheetName val=" 10.10 REFORMA PORTERIAS "/>
      <sheetName val="OE 01 Cerr. en zaran 2 añ. "/>
      <sheetName val="OE 42 Sobrecimiento"/>
      <sheetName val="OE 12 Piedra rajon pedraplen"/>
      <sheetName val="11.3 Excav. Manual  Pila Ø"/>
      <sheetName val="11.4 Sumi. insta. concre. ani"/>
      <sheetName val="11.5 Suminis.Instal.Conc.Pil"/>
      <sheetName val="1,3 Lavada y televisacion"/>
      <sheetName val="OE 31 Desmonte de caseta en mad"/>
      <sheetName val="OE 47 Derecho botadero Marjulia"/>
      <sheetName val="OE Cerr. Mad. Común y zinc"/>
      <sheetName val="OE 53 Demolición muros ladrillo"/>
      <sheetName val="OE 06 Est. Forestal"/>
      <sheetName val="2,1 Localización"/>
      <sheetName val="3,1 Referenciaciòn"/>
      <sheetName val="4,1 Demolicion de pavimento"/>
      <sheetName val="4,2 Demolicion de anden"/>
      <sheetName val="4,4 Excavacion manual 2-4"/>
      <sheetName val="4,5 Excavacion roca"/>
      <sheetName val="4,6 Transporte interno"/>
      <sheetName val="4,7 Botada de material"/>
      <sheetName val="4,8 Demolicion rieles"/>
      <sheetName val="4,9 Excavacion maquina 0-2"/>
      <sheetName val="Resumen"/>
      <sheetName val="5,1 Desmonte y limpieza"/>
      <sheetName val="6,1 Entibado"/>
      <sheetName val="7,1 Triturado"/>
      <sheetName val="7,2 Arenilla"/>
      <sheetName val="7,3 Lleno con material de exc"/>
      <sheetName val="7,5 Base"/>
      <sheetName val="8,1 Tuberia de 8&quot;"/>
      <sheetName val="8,3 Tuberia de 10&quot;"/>
      <sheetName val="8,11 Tuberia de 6&quot; "/>
      <sheetName val="8,12  Codos de 6&quot;"/>
      <sheetName val="8,13 Sillas Yee"/>
      <sheetName val="9,1 Tuberia de 75mm"/>
      <sheetName val="9,2 Acometidas"/>
      <sheetName val="10,2 Codo 90 HD de 3&quot;"/>
      <sheetName val="10,3 Codo 45 HD de 3&quot; "/>
      <sheetName val="10,7 Union de 4&quot; HD"/>
      <sheetName val="10,8 Reduccion HD de 4 a 3"/>
      <sheetName val="10,4 Codo de 22,50 HD de 3&quot;"/>
      <sheetName val="10,5 Codo de 11,25 HD de 3&quot;"/>
      <sheetName val="11,1 Valvula compuerta "/>
      <sheetName val="12,1 Caja para valvula"/>
      <sheetName val="13,1 Hidrante de 3&quot;"/>
      <sheetName val="13,2 Codo HD de 90 bridado "/>
      <sheetName val="15,1 Cuello y tapa para MH"/>
      <sheetName val="15,2 Base y Cañuela de 1,20"/>
      <sheetName val="15,3 Cilindro de 1,20"/>
      <sheetName val="15,4 Cono de 1,20"/>
      <sheetName val="15,5 Perforación y emboquille"/>
      <sheetName val="15,6 Gancho galvanizado"/>
      <sheetName val="15,11 Camara de caida"/>
      <sheetName val="17,2 Dado para atraque"/>
      <sheetName val="EQUIVALENCIA (Suelo cemento)"/>
      <sheetName val="17,8 Pavimento rigido"/>
      <sheetName val="18,1 Pavimento"/>
      <sheetName val="18,2 Emulsion"/>
      <sheetName val="19,5 Carcamo en concreto"/>
      <sheetName val="20,1 Reconstruccion de anden"/>
      <sheetName val="17,2 Anclajes de accesorios"/>
      <sheetName val="20,2 Cinta señalizacion AC"/>
      <sheetName val="21,1 Cajas para domiciliarias"/>
      <sheetName val="22,1 Sumidero"/>
      <sheetName val="Avance MORROLISO"/>
      <sheetName val=" MDC-19"/>
      <sheetName val="CORTE No 3 AGO 30 RMT CONST"/>
      <sheetName val="1. M.O. ANDÉN"/>
      <sheetName val="2. M.O. LOSETA"/>
      <sheetName val="3. M.O CUNETAS"/>
      <sheetName val="4. M.O INST BORDILLOS "/>
      <sheetName val="5. M.O LLAVES"/>
      <sheetName val="6. M.O PREPARACION CONCRE"/>
      <sheetName val="OE 1 EXCAVACIÓN CUNETAS"/>
      <sheetName val="OE 2 FORMALETA CUNETA"/>
      <sheetName val="DESCARGUE BORDILLOS"/>
      <sheetName val=" Imprimación"/>
      <sheetName val="1.3 Corte pavimento"/>
      <sheetName val="9.2 TUBERIA PVC TIPO DB"/>
      <sheetName val="9.5 POSTE CONCRETO "/>
      <sheetName val="10.1 SUMIDERO"/>
    </sheetNames>
    <sheetDataSet>
      <sheetData sheetId="0" refreshError="1"/>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ow r="2">
          <cell r="A2" t="str">
            <v>INVÍAS - TERRITORIAL CORDOBA - GRUPO 3</v>
          </cell>
        </row>
      </sheetData>
      <sheetData sheetId="70"/>
      <sheetData sheetId="71"/>
      <sheetData sheetId="72"/>
      <sheetData sheetId="73">
        <row r="2">
          <cell r="A2" t="str">
            <v>INVÍAS - TERRITORIAL CORDOBA - GRUPO 3</v>
          </cell>
        </row>
      </sheetData>
      <sheetData sheetId="74"/>
      <sheetData sheetId="75"/>
      <sheetData sheetId="76"/>
      <sheetData sheetId="77"/>
      <sheetData sheetId="78"/>
      <sheetData sheetId="79">
        <row r="2">
          <cell r="A2" t="str">
            <v>INVÍAS - TERRITORIAL CORDOBA - GRUPO 3</v>
          </cell>
        </row>
      </sheetData>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ow r="2">
          <cell r="A2" t="str">
            <v>INVÍAS - TERRITORIAL CORDOBA - GRUPO 3</v>
          </cell>
        </row>
      </sheetData>
      <sheetData sheetId="119"/>
      <sheetData sheetId="120">
        <row r="2">
          <cell r="A2" t="str">
            <v>INVÍAS - TERRITORIAL CORDOBA - GRUPO 3</v>
          </cell>
        </row>
      </sheetData>
      <sheetData sheetId="121">
        <row r="2">
          <cell r="A2" t="str">
            <v>INVÍAS - TERRITORIAL CORDOBA - GRUPO 3</v>
          </cell>
        </row>
      </sheetData>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ow r="2">
          <cell r="A2" t="str">
            <v>INVÍAS - TERRITORIAL CORDOBA - GRUPO 3</v>
          </cell>
        </row>
      </sheetData>
      <sheetData sheetId="17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ow r="2">
          <cell r="A2" t="str">
            <v>INVÍAS - TERRITORIAL CORDOBA - GRUPO 3</v>
          </cell>
        </row>
      </sheetData>
      <sheetData sheetId="187">
        <row r="2">
          <cell r="A2" t="str">
            <v>INVÍAS - TERRITORIAL CORDOBA - GRUPO 3</v>
          </cell>
        </row>
      </sheetData>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ow r="2">
          <cell r="B2">
            <v>0</v>
          </cell>
        </row>
      </sheetData>
      <sheetData sheetId="241">
        <row r="2">
          <cell r="A2" t="str">
            <v>INVÍAS - TERRITORIAL CORDOBA - GRUPO 3</v>
          </cell>
        </row>
      </sheetData>
      <sheetData sheetId="242">
        <row r="2">
          <cell r="A2" t="str">
            <v>INVÍAS - TERRITORIAL CORDOBA - GRUPO 3</v>
          </cell>
        </row>
      </sheetData>
      <sheetData sheetId="243"/>
      <sheetData sheetId="244"/>
      <sheetData sheetId="245"/>
      <sheetData sheetId="246"/>
      <sheetData sheetId="247"/>
      <sheetData sheetId="248"/>
      <sheetData sheetId="249"/>
      <sheetData sheetId="250"/>
      <sheetData sheetId="251"/>
      <sheetData sheetId="252">
        <row r="2">
          <cell r="A2" t="str">
            <v>INVÍAS - TERRITORIAL CORDOBA - GRUPO 3</v>
          </cell>
        </row>
      </sheetData>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row r="2">
          <cell r="A2" t="str">
            <v>INVÍAS - TERRITORIAL CORDOBA - GRUPO 3</v>
          </cell>
        </row>
      </sheetData>
      <sheetData sheetId="297">
        <row r="2">
          <cell r="A2" t="str">
            <v>INVÍAS - TERRITORIAL CORDOBA - GRUPO 3</v>
          </cell>
        </row>
      </sheetData>
      <sheetData sheetId="298"/>
      <sheetData sheetId="299"/>
      <sheetData sheetId="300"/>
      <sheetData sheetId="301"/>
      <sheetData sheetId="302"/>
      <sheetData sheetId="303"/>
      <sheetData sheetId="304"/>
      <sheetData sheetId="305"/>
      <sheetData sheetId="306"/>
      <sheetData sheetId="307">
        <row r="2">
          <cell r="A2" t="str">
            <v>INVÍAS - TERRITORIAL CORDOBA - GRUPO 3</v>
          </cell>
        </row>
      </sheetData>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refreshError="1"/>
      <sheetData sheetId="349" refreshError="1"/>
      <sheetData sheetId="350" refreshError="1"/>
      <sheetData sheetId="351" refreshError="1"/>
      <sheetData sheetId="352" refreshError="1"/>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row r="2">
          <cell r="A2" t="str">
            <v>INVÍAS - TERRITORIAL CORDOBA - GRUPO 3</v>
          </cell>
        </row>
      </sheetData>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sheetData sheetId="475"/>
      <sheetData sheetId="476"/>
      <sheetData sheetId="477" refreshError="1"/>
      <sheetData sheetId="478" refreshError="1"/>
      <sheetData sheetId="479" refreshError="1"/>
      <sheetData sheetId="480" refreshError="1"/>
      <sheetData sheetId="481">
        <row r="2">
          <cell r="A2" t="str">
            <v>VIGENTE 2019</v>
          </cell>
        </row>
      </sheetData>
      <sheetData sheetId="482"/>
      <sheetData sheetId="483" refreshError="1"/>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sheetData sheetId="585"/>
      <sheetData sheetId="586" refreshError="1"/>
      <sheetData sheetId="587"/>
      <sheetData sheetId="588"/>
      <sheetData sheetId="589"/>
      <sheetData sheetId="590"/>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sheetData sheetId="631" refreshError="1"/>
      <sheetData sheetId="632" refreshError="1"/>
      <sheetData sheetId="633" refreshError="1"/>
      <sheetData sheetId="634" refreshError="1"/>
      <sheetData sheetId="635"/>
      <sheetData sheetId="636" refreshError="1"/>
      <sheetData sheetId="637" refreshError="1"/>
      <sheetData sheetId="638"/>
      <sheetData sheetId="639"/>
      <sheetData sheetId="640"/>
      <sheetData sheetId="64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ow r="2">
          <cell r="A2">
            <v>0</v>
          </cell>
        </row>
      </sheetData>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Datos-Gráfica"/>
      <sheetName val="todos"/>
      <sheetName val="Análisis de precios"/>
      <sheetName val="Form5 _Pág_ 2"/>
      <sheetName val="Form5 _Pág_ 1"/>
      <sheetName val="SUMINISTRO PARA INFORME"/>
      <sheetName val="LISTADO"/>
      <sheetName val="FORMATO (1)"/>
      <sheetName val="Hoja1 (1)"/>
      <sheetName val="FORMATO (2)"/>
      <sheetName val="Hoja1 (2)"/>
      <sheetName val="FORMATO (3)"/>
      <sheetName val="Hoja1 (3)"/>
      <sheetName val="Hoja2"/>
      <sheetName val="Reprograma_44"/>
      <sheetName val="Desmonte_y_Limpieza4"/>
      <sheetName val="PR_14"/>
      <sheetName val="5_24"/>
      <sheetName val="MC_SF_GAVIONES4"/>
      <sheetName val="Reprograma_41"/>
      <sheetName val="Desmonte_y_Limpieza1"/>
      <sheetName val="PR_11"/>
      <sheetName val="5_21"/>
      <sheetName val="MC_SF_GAVIONES1"/>
      <sheetName val="Reprograma_4"/>
      <sheetName val="Desmonte_y_Limpieza"/>
      <sheetName val="PR_1"/>
      <sheetName val="5_2"/>
      <sheetName val="MC_SF_GAVIONES"/>
      <sheetName val="Reprograma_42"/>
      <sheetName val="Desmonte_y_Limpieza2"/>
      <sheetName val="PR_12"/>
      <sheetName val="5_22"/>
      <sheetName val="MC_SF_GAVIONES2"/>
      <sheetName val="Reprograma_43"/>
      <sheetName val="Desmonte_y_Limpieza3"/>
      <sheetName val="PR_13"/>
      <sheetName val="5_23"/>
      <sheetName val="MC_SF_GAVIONES3"/>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LISTADO OBRAS"/>
      <sheetName val="Dto Equip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LISTA DE PRECIOS"/>
      <sheetName val="062"/>
      <sheetName val="Listado"/>
      <sheetName val="OCTUBRE"/>
      <sheetName val=" Liquidacion de Obra por Tramos"/>
      <sheetName val="CLASIFICACION"/>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REC-COD,"/>
      <sheetName val="Lp"/>
      <sheetName val="5. ELECTRICO"/>
      <sheetName val="TRAPMO"/>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SALARIOS"/>
      <sheetName val="APU NO PREVISTO"/>
      <sheetName val="PPTA (3)"/>
      <sheetName val="PPTA (2)"/>
      <sheetName val="PPTA"/>
      <sheetName val="Requisición1"/>
      <sheetName val="2,2,6,1 Pilotes 0,30"/>
      <sheetName val="Bajadas"/>
      <sheetName val="NARIÑO"/>
      <sheetName val="CONT_ADI"/>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 val="Cuadr."/>
      <sheetName val="PERSONAL"/>
      <sheetName val="Tarifa MT"/>
      <sheetName val="OBRAS SES"/>
      <sheetName val="CHINCHINA FINAL . A CEROS"/>
      <sheetName val="Memoria de calculo"/>
      <sheetName val="BALANCE"/>
      <sheetName val="ITEMS NO REVISTOS"/>
      <sheetName val="APU ELECTRICOS"/>
      <sheetName val="TABLA_2008"/>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BASE"/>
      <sheetName val="PREACTA_61"/>
      <sheetName val="A_P_U1"/>
      <sheetName val="Hoja2"/>
      <sheetName val="PUNITARIOS PARA 241201 2S.xls"/>
      <sheetName val="inst"/>
      <sheetName val="Proveedores y acreedores"/>
      <sheetName val="c2_5y2_613"/>
      <sheetName val="PREACTA_62"/>
      <sheetName val="TABLA_20082"/>
      <sheetName val="c2_5y2_612"/>
      <sheetName val="TABLA_20081"/>
      <sheetName val="c2_5y2_611"/>
      <sheetName val="PLAN DE INVERSION ANTICIPO"/>
      <sheetName val="inv mensual"/>
      <sheetName val="borrador flujo inv"/>
      <sheetName val="social-ambiental"/>
      <sheetName val="AU"/>
      <sheetName val="ESTADO_RED_TEC14"/>
      <sheetName val="PUNITARIOS_PARA_241201_2S14"/>
      <sheetName val="PR_114"/>
      <sheetName val="PREACTA_1014"/>
      <sheetName val="PREACTA_914"/>
      <sheetName val="c2_5y2_614"/>
      <sheetName val="PREACTA_63"/>
      <sheetName val="TABLA_20083"/>
      <sheetName val="materiales"/>
      <sheetName val="otros"/>
      <sheetName val="PREACTA Y CONTRATISTAS"/>
      <sheetName val="7.1.8.1.1"/>
      <sheetName val="glvc"/>
      <sheetName val="CURVA"/>
      <sheetName val="Poblacion"/>
      <sheetName val="mdo"/>
      <sheetName val="equip"/>
      <sheetName val="mat"/>
      <sheetName val="CIRCUITOS CODENSA"/>
      <sheetName val="APU"/>
      <sheetName val="DEST. MEDIOS"/>
      <sheetName val="COMBUASF"/>
      <sheetName val="BALCRUDO"/>
      <sheetName val="CARGASPROC."/>
      <sheetName val="G L P  FINAL"/>
      <sheetName val="TABLAS"/>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ostos oficina"/>
      <sheetName val="costos campamento"/>
      <sheetName val="días habiles 2015"/>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_Liquidacion_de_Obra_por_Tramo4"/>
      <sheetName val="APU_NO_PREVISTO4"/>
      <sheetName val="PPTA_(3)4"/>
      <sheetName val="PPTA_(2)4"/>
      <sheetName val="2,2,6,1_Pilotes_0,304"/>
      <sheetName val="LISTA_DE_PRECIOS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BITACORA"/>
      <sheetName val="Bases 2A"/>
      <sheetName val="for 6"/>
      <sheetName val="@RISK - Correlaciones"/>
      <sheetName val="Acta"/>
      <sheetName val="devdics"/>
      <sheetName val="gpi_526"/>
      <sheetName val="vea_374"/>
      <sheetName val="Tarifa_MT"/>
      <sheetName val="Proveedores_y_acreedores"/>
      <sheetName val="5__ELECTRICO"/>
      <sheetName val="Input"/>
      <sheetName val="bd100-45-p1"/>
      <sheetName val="PTAR ANDES"/>
      <sheetName val="ACTA MODIFICACIÓN CIVIL"/>
      <sheetName val="MATERIAL"/>
      <sheetName val="precios-básicos2002"/>
      <sheetName val="CUMPLIMIENTO"/>
      <sheetName val="Estado Resumen"/>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sheetData sheetId="45">
        <row r="48">
          <cell r="E48">
            <v>0</v>
          </cell>
        </row>
      </sheetData>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refreshError="1"/>
      <sheetData sheetId="131"/>
      <sheetData sheetId="132" refreshError="1"/>
      <sheetData sheetId="133"/>
      <sheetData sheetId="134"/>
      <sheetData sheetId="135"/>
      <sheetData sheetId="136"/>
      <sheetData sheetId="137"/>
      <sheetData sheetId="138" refreshError="1"/>
      <sheetData sheetId="139" refreshError="1"/>
      <sheetData sheetId="140" refreshError="1"/>
      <sheetData sheetId="141">
        <row r="48">
          <cell r="E48">
            <v>0</v>
          </cell>
        </row>
      </sheetData>
      <sheetData sheetId="142">
        <row r="48">
          <cell r="E48">
            <v>0</v>
          </cell>
        </row>
      </sheetData>
      <sheetData sheetId="143"/>
      <sheetData sheetId="144"/>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sheetData sheetId="169">
        <row r="48">
          <cell r="E48">
            <v>0</v>
          </cell>
        </row>
      </sheetData>
      <sheetData sheetId="170">
        <row r="48">
          <cell r="E48">
            <v>0</v>
          </cell>
        </row>
      </sheetData>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refreshError="1"/>
      <sheetData sheetId="189"/>
      <sheetData sheetId="190"/>
      <sheetData sheetId="191" refreshError="1"/>
      <sheetData sheetId="192" refreshError="1"/>
      <sheetData sheetId="193" refreshError="1"/>
      <sheetData sheetId="194" refreshError="1"/>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row r="48">
          <cell r="E48">
            <v>0</v>
          </cell>
        </row>
      </sheetData>
      <sheetData sheetId="323"/>
      <sheetData sheetId="324"/>
      <sheetData sheetId="325"/>
      <sheetData sheetId="326">
        <row r="48">
          <cell r="E48">
            <v>0</v>
          </cell>
        </row>
      </sheetData>
      <sheetData sheetId="327"/>
      <sheetData sheetId="328"/>
      <sheetData sheetId="329"/>
      <sheetData sheetId="330">
        <row r="48">
          <cell r="E48">
            <v>0</v>
          </cell>
        </row>
      </sheetData>
      <sheetData sheetId="331"/>
      <sheetData sheetId="332"/>
      <sheetData sheetId="333"/>
      <sheetData sheetId="334">
        <row r="48">
          <cell r="E48">
            <v>0</v>
          </cell>
        </row>
      </sheetData>
      <sheetData sheetId="335"/>
      <sheetData sheetId="336"/>
      <sheetData sheetId="337"/>
      <sheetData sheetId="338"/>
      <sheetData sheetId="339">
        <row r="48">
          <cell r="E48">
            <v>0</v>
          </cell>
        </row>
      </sheetData>
      <sheetData sheetId="340"/>
      <sheetData sheetId="341"/>
      <sheetData sheetId="342"/>
      <sheetData sheetId="343"/>
      <sheetData sheetId="344"/>
      <sheetData sheetId="345">
        <row r="48">
          <cell r="E48">
            <v>0</v>
          </cell>
        </row>
      </sheetData>
      <sheetData sheetId="346"/>
      <sheetData sheetId="347"/>
      <sheetData sheetId="348"/>
      <sheetData sheetId="349"/>
      <sheetData sheetId="350"/>
      <sheetData sheetId="351">
        <row r="48">
          <cell r="E48">
            <v>0</v>
          </cell>
        </row>
      </sheetData>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row r="48">
          <cell r="E48">
            <v>0</v>
          </cell>
        </row>
      </sheetData>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row r="48">
          <cell r="E48">
            <v>0</v>
          </cell>
        </row>
      </sheetData>
      <sheetData sheetId="382"/>
      <sheetData sheetId="383"/>
      <sheetData sheetId="384"/>
      <sheetData sheetId="385"/>
      <sheetData sheetId="386"/>
      <sheetData sheetId="387"/>
      <sheetData sheetId="388"/>
      <sheetData sheetId="389"/>
      <sheetData sheetId="390"/>
      <sheetData sheetId="391"/>
      <sheetData sheetId="392"/>
      <sheetData sheetId="393"/>
      <sheetData sheetId="394" refreshError="1"/>
      <sheetData sheetId="395" refreshError="1"/>
      <sheetData sheetId="396" refreshError="1"/>
      <sheetData sheetId="397" refreshError="1"/>
      <sheetData sheetId="398" refreshError="1"/>
      <sheetData sheetId="399" refreshError="1"/>
      <sheetData sheetId="400"/>
      <sheetData sheetId="401"/>
      <sheetData sheetId="402"/>
      <sheetData sheetId="403"/>
      <sheetData sheetId="404"/>
      <sheetData sheetId="405" refreshError="1"/>
      <sheetData sheetId="406" refreshError="1"/>
      <sheetData sheetId="407" refreshError="1"/>
      <sheetData sheetId="408" refreshError="1"/>
      <sheetData sheetId="409"/>
      <sheetData sheetId="410" refreshError="1"/>
      <sheetData sheetId="411" refreshError="1"/>
      <sheetData sheetId="41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P232"/>
  <sheetViews>
    <sheetView showGridLines="0" tabSelected="1" view="pageBreakPreview" topLeftCell="C60" zoomScale="69" zoomScaleNormal="55" zoomScaleSheetLayoutView="100" zoomScalePageLayoutView="70" workbookViewId="0">
      <selection activeCell="G61" sqref="G61"/>
    </sheetView>
  </sheetViews>
  <sheetFormatPr baseColWidth="10" defaultColWidth="11.44140625" defaultRowHeight="13.8"/>
  <cols>
    <col min="1" max="2" width="4.44140625" style="1" customWidth="1"/>
    <col min="3" max="3" width="14.6640625" style="1" customWidth="1"/>
    <col min="4" max="4" width="14.33203125" style="1" customWidth="1"/>
    <col min="5" max="5" width="16.109375" style="5"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5" width="11.44140625" style="1"/>
    <col min="16" max="16" width="19.33203125" style="1" bestFit="1" customWidth="1"/>
    <col min="17" max="16384" width="11.44140625" style="1"/>
  </cols>
  <sheetData>
    <row r="1" spans="2:12">
      <c r="B1" s="282" t="s">
        <v>0</v>
      </c>
      <c r="C1" s="282"/>
      <c r="D1" s="282"/>
      <c r="E1" s="282"/>
      <c r="F1" s="282"/>
      <c r="G1" s="282"/>
    </row>
    <row r="2" spans="2:12">
      <c r="B2" s="282" t="s">
        <v>1</v>
      </c>
      <c r="C2" s="282"/>
      <c r="D2" s="282"/>
      <c r="E2" s="282"/>
    </row>
    <row r="3" spans="2:12" ht="14.4" thickBot="1">
      <c r="B3" s="6"/>
      <c r="C3" s="7"/>
      <c r="D3" s="6"/>
      <c r="E3" s="7"/>
    </row>
    <row r="4" spans="2:12" ht="15" thickTop="1" thickBot="1">
      <c r="B4" s="283"/>
      <c r="C4" s="284"/>
      <c r="D4" s="284"/>
      <c r="E4" s="284"/>
      <c r="F4" s="284"/>
      <c r="G4" s="284"/>
      <c r="H4" s="284"/>
      <c r="I4" s="284"/>
      <c r="J4" s="284"/>
      <c r="K4" s="284"/>
      <c r="L4" s="285"/>
    </row>
    <row r="5" spans="2:12" ht="31.5" customHeight="1" thickTop="1">
      <c r="B5" s="3"/>
      <c r="C5" s="286" t="s">
        <v>2</v>
      </c>
      <c r="D5" s="287"/>
      <c r="E5" s="287"/>
      <c r="F5" s="287"/>
      <c r="G5" s="287"/>
      <c r="H5" s="287"/>
      <c r="I5" s="287"/>
      <c r="J5" s="287"/>
      <c r="K5" s="288"/>
      <c r="L5" s="4"/>
    </row>
    <row r="6" spans="2:12">
      <c r="B6" s="8"/>
      <c r="C6" s="289" t="s">
        <v>3</v>
      </c>
      <c r="D6" s="289"/>
      <c r="E6" s="289"/>
      <c r="F6" s="289"/>
      <c r="G6" s="289"/>
      <c r="H6" s="289"/>
      <c r="I6" s="289"/>
      <c r="J6" s="289"/>
      <c r="K6" s="290"/>
      <c r="L6" s="4"/>
    </row>
    <row r="7" spans="2:12" s="2" customFormat="1">
      <c r="B7" s="9"/>
      <c r="C7" s="291" t="s">
        <v>4</v>
      </c>
      <c r="D7" s="292"/>
      <c r="E7" s="292"/>
      <c r="F7" s="292"/>
      <c r="G7" s="292"/>
      <c r="H7" s="292"/>
      <c r="I7" s="292"/>
      <c r="J7" s="292"/>
      <c r="K7" s="293"/>
      <c r="L7" s="10"/>
    </row>
    <row r="8" spans="2:12">
      <c r="B8" s="8"/>
      <c r="C8" s="291"/>
      <c r="D8" s="292"/>
      <c r="E8" s="292"/>
      <c r="F8" s="292"/>
      <c r="G8" s="292"/>
      <c r="H8" s="292"/>
      <c r="I8" s="292"/>
      <c r="J8" s="292"/>
      <c r="K8" s="293"/>
      <c r="L8" s="4"/>
    </row>
    <row r="9" spans="2:12" ht="34.5" customHeight="1">
      <c r="B9" s="8"/>
      <c r="C9" s="294" t="s">
        <v>5</v>
      </c>
      <c r="D9" s="295"/>
      <c r="E9" s="295"/>
      <c r="F9" s="295"/>
      <c r="G9" s="295"/>
      <c r="H9" s="295"/>
      <c r="I9" s="295"/>
      <c r="J9" s="295"/>
      <c r="K9" s="296"/>
      <c r="L9" s="4"/>
    </row>
    <row r="10" spans="2:12" ht="30" customHeight="1" thickBot="1">
      <c r="B10" s="3"/>
      <c r="C10" s="261"/>
      <c r="D10" s="262"/>
      <c r="E10" s="262"/>
      <c r="F10" s="262"/>
      <c r="G10" s="262"/>
      <c r="H10" s="262"/>
      <c r="I10" s="262"/>
      <c r="J10" s="262"/>
      <c r="K10" s="263"/>
      <c r="L10" s="4"/>
    </row>
    <row r="11" spans="2:12" ht="30" customHeight="1">
      <c r="B11" s="3"/>
      <c r="C11" s="279" t="s">
        <v>6</v>
      </c>
      <c r="D11" s="273" t="s">
        <v>7</v>
      </c>
      <c r="E11" s="281" t="s">
        <v>8</v>
      </c>
      <c r="F11" s="281"/>
      <c r="G11" s="279" t="s">
        <v>9</v>
      </c>
      <c r="H11" s="273" t="s">
        <v>10</v>
      </c>
      <c r="I11" s="273" t="s">
        <v>11</v>
      </c>
      <c r="J11" s="275" t="s">
        <v>12</v>
      </c>
      <c r="K11" s="277" t="s">
        <v>13</v>
      </c>
      <c r="L11" s="4"/>
    </row>
    <row r="12" spans="2:12" ht="30" customHeight="1" thickBot="1">
      <c r="B12" s="3"/>
      <c r="C12" s="280"/>
      <c r="D12" s="274"/>
      <c r="E12" s="11" t="s">
        <v>14</v>
      </c>
      <c r="F12" s="11" t="s">
        <v>15</v>
      </c>
      <c r="G12" s="280"/>
      <c r="H12" s="274"/>
      <c r="I12" s="274"/>
      <c r="J12" s="276"/>
      <c r="K12" s="278"/>
      <c r="L12" s="4"/>
    </row>
    <row r="13" spans="2:12" ht="30" customHeight="1">
      <c r="B13" s="3"/>
      <c r="C13" s="181"/>
      <c r="D13" s="184">
        <v>1</v>
      </c>
      <c r="E13" s="182"/>
      <c r="F13" s="182"/>
      <c r="G13" s="182" t="s">
        <v>94</v>
      </c>
      <c r="H13" s="182"/>
      <c r="I13" s="182"/>
      <c r="J13" s="182"/>
      <c r="K13" s="183"/>
      <c r="L13" s="4"/>
    </row>
    <row r="14" spans="2:12" ht="30" customHeight="1">
      <c r="B14" s="3"/>
      <c r="C14" s="32">
        <v>1</v>
      </c>
      <c r="D14" s="16" t="s">
        <v>93</v>
      </c>
      <c r="E14" s="16"/>
      <c r="F14" s="16"/>
      <c r="G14" s="17" t="s">
        <v>95</v>
      </c>
      <c r="H14" s="185" t="s">
        <v>96</v>
      </c>
      <c r="I14" s="185">
        <v>528</v>
      </c>
      <c r="J14" s="19">
        <f>15920*1.3</f>
        <v>20696</v>
      </c>
      <c r="K14" s="19">
        <f>I14*J14</f>
        <v>10927488</v>
      </c>
      <c r="L14" s="4"/>
    </row>
    <row r="15" spans="2:12" ht="30" customHeight="1">
      <c r="B15" s="3"/>
      <c r="C15" s="32"/>
      <c r="D15" s="16" t="s">
        <v>98</v>
      </c>
      <c r="E15" s="16"/>
      <c r="F15" s="16"/>
      <c r="G15" s="17" t="s">
        <v>97</v>
      </c>
      <c r="H15" s="185" t="s">
        <v>103</v>
      </c>
      <c r="I15" s="185">
        <v>199</v>
      </c>
      <c r="J15" s="19">
        <f>15424*1.3</f>
        <v>20051.2</v>
      </c>
      <c r="K15" s="19">
        <f t="shared" ref="K15:K19" si="0">I15*J15</f>
        <v>3990188.8000000003</v>
      </c>
      <c r="L15" s="4"/>
    </row>
    <row r="16" spans="2:12" ht="30" customHeight="1">
      <c r="B16" s="3"/>
      <c r="C16" s="32"/>
      <c r="D16" s="16" t="s">
        <v>99</v>
      </c>
      <c r="E16" s="16"/>
      <c r="F16" s="16"/>
      <c r="G16" s="186" t="s">
        <v>104</v>
      </c>
      <c r="H16" s="185" t="s">
        <v>96</v>
      </c>
      <c r="I16" s="185">
        <v>692</v>
      </c>
      <c r="J16" s="19">
        <f>14603*1.3</f>
        <v>18983.900000000001</v>
      </c>
      <c r="K16" s="19">
        <f t="shared" si="0"/>
        <v>13136858.800000001</v>
      </c>
      <c r="L16" s="4"/>
    </row>
    <row r="17" spans="2:16" ht="30" customHeight="1">
      <c r="B17" s="3"/>
      <c r="C17" s="32"/>
      <c r="D17" s="16" t="s">
        <v>100</v>
      </c>
      <c r="E17" s="16"/>
      <c r="F17" s="16"/>
      <c r="G17" s="187" t="s">
        <v>105</v>
      </c>
      <c r="H17" s="185" t="s">
        <v>106</v>
      </c>
      <c r="I17" s="185">
        <v>7</v>
      </c>
      <c r="J17" s="19">
        <f>43284*1.3</f>
        <v>56269.200000000004</v>
      </c>
      <c r="K17" s="19">
        <f t="shared" si="0"/>
        <v>393884.4</v>
      </c>
      <c r="L17" s="4"/>
    </row>
    <row r="18" spans="2:16" ht="30" customHeight="1">
      <c r="B18" s="3"/>
      <c r="C18" s="32"/>
      <c r="D18" s="16" t="s">
        <v>101</v>
      </c>
      <c r="E18" s="16"/>
      <c r="F18" s="16"/>
      <c r="G18" s="187" t="s">
        <v>107</v>
      </c>
      <c r="H18" s="185" t="s">
        <v>106</v>
      </c>
      <c r="I18" s="185">
        <v>4</v>
      </c>
      <c r="J18" s="19">
        <f>53992*1.3</f>
        <v>70189.600000000006</v>
      </c>
      <c r="K18" s="19">
        <f t="shared" si="0"/>
        <v>280758.40000000002</v>
      </c>
      <c r="L18" s="4"/>
    </row>
    <row r="19" spans="2:16" ht="30" customHeight="1">
      <c r="B19" s="3"/>
      <c r="C19" s="32"/>
      <c r="D19" s="16" t="s">
        <v>102</v>
      </c>
      <c r="E19" s="16"/>
      <c r="F19" s="16"/>
      <c r="G19" s="186" t="s">
        <v>108</v>
      </c>
      <c r="H19" s="185" t="s">
        <v>106</v>
      </c>
      <c r="I19" s="185">
        <v>2</v>
      </c>
      <c r="J19" s="19">
        <f>92611*1.3</f>
        <v>120394.3</v>
      </c>
      <c r="K19" s="19">
        <f t="shared" si="0"/>
        <v>240788.6</v>
      </c>
      <c r="L19" s="4"/>
    </row>
    <row r="20" spans="2:16" ht="30" customHeight="1" thickBot="1">
      <c r="B20" s="3"/>
      <c r="C20" s="297" t="s">
        <v>109</v>
      </c>
      <c r="D20" s="298"/>
      <c r="E20" s="298"/>
      <c r="F20" s="298"/>
      <c r="G20" s="298"/>
      <c r="H20" s="298"/>
      <c r="I20" s="298"/>
      <c r="J20" s="299"/>
      <c r="K20" s="191">
        <f>SUM(K14:K19)</f>
        <v>28969967</v>
      </c>
      <c r="L20" s="4"/>
    </row>
    <row r="21" spans="2:16" ht="30" customHeight="1" thickBot="1">
      <c r="B21" s="3"/>
      <c r="C21" s="193"/>
      <c r="D21" s="198">
        <v>2</v>
      </c>
      <c r="E21" s="194"/>
      <c r="F21" s="194"/>
      <c r="G21" s="199" t="s">
        <v>110</v>
      </c>
      <c r="H21" s="194"/>
      <c r="I21" s="195"/>
      <c r="J21" s="196"/>
      <c r="K21" s="197"/>
      <c r="L21" s="4"/>
    </row>
    <row r="22" spans="2:16" ht="30" customHeight="1">
      <c r="B22" s="3"/>
      <c r="C22" s="189">
        <v>2</v>
      </c>
      <c r="D22" s="190" t="s">
        <v>112</v>
      </c>
      <c r="E22" s="190"/>
      <c r="F22" s="190"/>
      <c r="G22" s="186" t="s">
        <v>111</v>
      </c>
      <c r="H22" s="185" t="s">
        <v>119</v>
      </c>
      <c r="I22" s="185">
        <v>4.5</v>
      </c>
      <c r="J22" s="192">
        <f>59441*1.3</f>
        <v>77273.3</v>
      </c>
      <c r="K22" s="192">
        <f>J22*I22</f>
        <v>347729.85000000003</v>
      </c>
      <c r="L22" s="4"/>
    </row>
    <row r="23" spans="2:16" ht="30" customHeight="1">
      <c r="B23" s="3"/>
      <c r="C23" s="32"/>
      <c r="D23" s="190" t="s">
        <v>113</v>
      </c>
      <c r="E23" s="16"/>
      <c r="F23" s="16"/>
      <c r="G23" s="186" t="s">
        <v>352</v>
      </c>
      <c r="H23" s="185" t="s">
        <v>119</v>
      </c>
      <c r="I23" s="185">
        <v>4.5</v>
      </c>
      <c r="J23" s="19">
        <f>396724*1.3</f>
        <v>515741.2</v>
      </c>
      <c r="K23" s="192">
        <f t="shared" ref="K23:K28" si="1">J23*I23</f>
        <v>2320835.4</v>
      </c>
      <c r="L23" s="4"/>
    </row>
    <row r="24" spans="2:16" ht="30" customHeight="1">
      <c r="B24" s="3"/>
      <c r="C24" s="32"/>
      <c r="D24" s="190" t="s">
        <v>114</v>
      </c>
      <c r="E24" s="16"/>
      <c r="F24" s="16"/>
      <c r="G24" s="187" t="s">
        <v>95</v>
      </c>
      <c r="H24" s="185" t="s">
        <v>96</v>
      </c>
      <c r="I24" s="185">
        <v>528</v>
      </c>
      <c r="J24" s="19">
        <f>15920*1.3</f>
        <v>20696</v>
      </c>
      <c r="K24" s="192">
        <f t="shared" si="1"/>
        <v>10927488</v>
      </c>
      <c r="L24" s="4"/>
    </row>
    <row r="25" spans="2:16" ht="30" customHeight="1">
      <c r="B25" s="3"/>
      <c r="C25" s="32"/>
      <c r="D25" s="190" t="s">
        <v>115</v>
      </c>
      <c r="E25" s="16"/>
      <c r="F25" s="16"/>
      <c r="G25" s="186" t="s">
        <v>97</v>
      </c>
      <c r="H25" s="185" t="s">
        <v>103</v>
      </c>
      <c r="I25" s="185">
        <v>199</v>
      </c>
      <c r="J25" s="19">
        <f>15424*1.3</f>
        <v>20051.2</v>
      </c>
      <c r="K25" s="192">
        <f t="shared" si="1"/>
        <v>3990188.8000000003</v>
      </c>
      <c r="L25" s="4"/>
      <c r="P25" s="240"/>
    </row>
    <row r="26" spans="2:16" ht="30" customHeight="1">
      <c r="B26" s="3"/>
      <c r="C26" s="32"/>
      <c r="D26" s="190" t="s">
        <v>116</v>
      </c>
      <c r="E26" s="16"/>
      <c r="F26" s="16"/>
      <c r="G26" s="186" t="s">
        <v>104</v>
      </c>
      <c r="H26" s="185" t="s">
        <v>96</v>
      </c>
      <c r="I26" s="185">
        <v>692</v>
      </c>
      <c r="J26" s="19">
        <f>14603*1.3</f>
        <v>18983.900000000001</v>
      </c>
      <c r="K26" s="192">
        <f t="shared" si="1"/>
        <v>13136858.800000001</v>
      </c>
      <c r="L26" s="4"/>
    </row>
    <row r="27" spans="2:16" ht="30" customHeight="1">
      <c r="B27" s="3"/>
      <c r="C27" s="32"/>
      <c r="D27" s="190" t="s">
        <v>117</v>
      </c>
      <c r="E27" s="16"/>
      <c r="F27" s="16"/>
      <c r="G27" s="187" t="s">
        <v>107</v>
      </c>
      <c r="H27" s="185" t="s">
        <v>106</v>
      </c>
      <c r="I27" s="185">
        <v>9</v>
      </c>
      <c r="J27" s="19">
        <f>53992*1.3</f>
        <v>70189.600000000006</v>
      </c>
      <c r="K27" s="192">
        <f t="shared" si="1"/>
        <v>631706.4</v>
      </c>
      <c r="L27" s="4"/>
    </row>
    <row r="28" spans="2:16" ht="30" customHeight="1">
      <c r="B28" s="3"/>
      <c r="C28" s="32"/>
      <c r="D28" s="190" t="s">
        <v>118</v>
      </c>
      <c r="E28" s="16"/>
      <c r="F28" s="16"/>
      <c r="G28" s="187" t="s">
        <v>105</v>
      </c>
      <c r="H28" s="185" t="s">
        <v>106</v>
      </c>
      <c r="I28" s="185">
        <v>13</v>
      </c>
      <c r="J28" s="19">
        <f>43284*1.3</f>
        <v>56269.200000000004</v>
      </c>
      <c r="K28" s="192">
        <f t="shared" si="1"/>
        <v>731499.60000000009</v>
      </c>
      <c r="L28" s="4"/>
    </row>
    <row r="29" spans="2:16" ht="30" customHeight="1" thickBot="1">
      <c r="B29" s="3"/>
      <c r="C29" s="297" t="s">
        <v>109</v>
      </c>
      <c r="D29" s="300"/>
      <c r="E29" s="300"/>
      <c r="F29" s="300"/>
      <c r="G29" s="300"/>
      <c r="H29" s="300"/>
      <c r="I29" s="300"/>
      <c r="J29" s="301"/>
      <c r="K29" s="241">
        <f>ROUND(SUM(K22:K28),0)</f>
        <v>32086307</v>
      </c>
      <c r="L29" s="4"/>
    </row>
    <row r="30" spans="2:16" ht="30" customHeight="1" thickBot="1">
      <c r="B30" s="3"/>
      <c r="C30" s="193"/>
      <c r="D30" s="198">
        <v>3</v>
      </c>
      <c r="E30" s="194"/>
      <c r="F30" s="194"/>
      <c r="G30" s="199" t="s">
        <v>120</v>
      </c>
      <c r="H30" s="194"/>
      <c r="I30" s="195"/>
      <c r="J30" s="196"/>
      <c r="K30" s="197"/>
      <c r="L30" s="4"/>
    </row>
    <row r="31" spans="2:16" ht="30" customHeight="1">
      <c r="B31" s="3"/>
      <c r="C31" s="189">
        <v>3</v>
      </c>
      <c r="D31" s="190" t="s">
        <v>121</v>
      </c>
      <c r="E31" s="190"/>
      <c r="F31" s="190"/>
      <c r="G31" s="187" t="s">
        <v>95</v>
      </c>
      <c r="H31" s="185" t="s">
        <v>96</v>
      </c>
      <c r="I31" s="185">
        <v>528</v>
      </c>
      <c r="J31" s="192">
        <f>15920*1.3</f>
        <v>20696</v>
      </c>
      <c r="K31" s="192">
        <f>J31*I31</f>
        <v>10927488</v>
      </c>
      <c r="L31" s="4"/>
    </row>
    <row r="32" spans="2:16" ht="30" customHeight="1">
      <c r="B32" s="3"/>
      <c r="C32" s="32"/>
      <c r="D32" s="190" t="s">
        <v>123</v>
      </c>
      <c r="E32" s="16"/>
      <c r="F32" s="16"/>
      <c r="G32" s="186" t="s">
        <v>97</v>
      </c>
      <c r="H32" s="185" t="s">
        <v>103</v>
      </c>
      <c r="I32" s="185">
        <v>199</v>
      </c>
      <c r="J32" s="19">
        <f>15424*1.3</f>
        <v>20051.2</v>
      </c>
      <c r="K32" s="192">
        <f t="shared" ref="K32:K37" si="2">J32*I32</f>
        <v>3990188.8000000003</v>
      </c>
      <c r="L32" s="4"/>
    </row>
    <row r="33" spans="2:12" ht="30" customHeight="1">
      <c r="B33" s="3"/>
      <c r="C33" s="32"/>
      <c r="D33" s="190" t="s">
        <v>124</v>
      </c>
      <c r="E33" s="16"/>
      <c r="F33" s="16"/>
      <c r="G33" s="186" t="s">
        <v>104</v>
      </c>
      <c r="H33" s="185" t="s">
        <v>96</v>
      </c>
      <c r="I33" s="185">
        <v>692</v>
      </c>
      <c r="J33" s="19">
        <f>14603*1.3</f>
        <v>18983.900000000001</v>
      </c>
      <c r="K33" s="192">
        <f t="shared" si="2"/>
        <v>13136858.800000001</v>
      </c>
      <c r="L33" s="4"/>
    </row>
    <row r="34" spans="2:12" ht="30" customHeight="1">
      <c r="B34" s="3"/>
      <c r="C34" s="32"/>
      <c r="D34" s="190" t="s">
        <v>125</v>
      </c>
      <c r="E34" s="16"/>
      <c r="F34" s="16"/>
      <c r="G34" s="187" t="s">
        <v>107</v>
      </c>
      <c r="H34" s="185" t="s">
        <v>106</v>
      </c>
      <c r="I34" s="185">
        <v>17</v>
      </c>
      <c r="J34" s="19">
        <f>53992*1.3</f>
        <v>70189.600000000006</v>
      </c>
      <c r="K34" s="192">
        <f t="shared" si="2"/>
        <v>1193223.2000000002</v>
      </c>
      <c r="L34" s="4"/>
    </row>
    <row r="35" spans="2:12" ht="30" customHeight="1">
      <c r="B35" s="3"/>
      <c r="C35" s="32"/>
      <c r="D35" s="190" t="s">
        <v>126</v>
      </c>
      <c r="E35" s="16"/>
      <c r="F35" s="16"/>
      <c r="G35" s="187" t="s">
        <v>105</v>
      </c>
      <c r="H35" s="185" t="s">
        <v>106</v>
      </c>
      <c r="I35" s="185">
        <v>14</v>
      </c>
      <c r="J35" s="19">
        <f>43284*1.3</f>
        <v>56269.200000000004</v>
      </c>
      <c r="K35" s="192">
        <f t="shared" si="2"/>
        <v>787768.8</v>
      </c>
      <c r="L35" s="4"/>
    </row>
    <row r="36" spans="2:12" ht="30" customHeight="1">
      <c r="B36" s="3"/>
      <c r="C36" s="32"/>
      <c r="D36" s="190" t="s">
        <v>127</v>
      </c>
      <c r="E36" s="16"/>
      <c r="F36" s="16"/>
      <c r="G36" s="186" t="s">
        <v>108</v>
      </c>
      <c r="H36" s="185" t="s">
        <v>106</v>
      </c>
      <c r="I36" s="185">
        <v>2</v>
      </c>
      <c r="J36" s="19">
        <f>92611*1.3</f>
        <v>120394.3</v>
      </c>
      <c r="K36" s="192">
        <f t="shared" si="2"/>
        <v>240788.6</v>
      </c>
      <c r="L36" s="4"/>
    </row>
    <row r="37" spans="2:12" ht="30" customHeight="1">
      <c r="B37" s="3"/>
      <c r="C37" s="32"/>
      <c r="D37" s="190" t="s">
        <v>128</v>
      </c>
      <c r="E37" s="16"/>
      <c r="F37" s="16"/>
      <c r="G37" s="200" t="s">
        <v>122</v>
      </c>
      <c r="H37" s="185" t="s">
        <v>106</v>
      </c>
      <c r="I37" s="185">
        <v>1</v>
      </c>
      <c r="J37" s="19">
        <f>80968*1.3</f>
        <v>105258.40000000001</v>
      </c>
      <c r="K37" s="192">
        <f t="shared" si="2"/>
        <v>105258.40000000001</v>
      </c>
      <c r="L37" s="4"/>
    </row>
    <row r="38" spans="2:12" ht="30" customHeight="1" thickBot="1">
      <c r="B38" s="3"/>
      <c r="C38" s="297" t="s">
        <v>109</v>
      </c>
      <c r="D38" s="298"/>
      <c r="E38" s="298"/>
      <c r="F38" s="298"/>
      <c r="G38" s="298"/>
      <c r="H38" s="298"/>
      <c r="I38" s="298"/>
      <c r="J38" s="298"/>
      <c r="K38" s="201">
        <f>SUM(K31:K37)</f>
        <v>30381574.600000001</v>
      </c>
      <c r="L38" s="4"/>
    </row>
    <row r="39" spans="2:12" ht="30" customHeight="1" thickBot="1">
      <c r="B39" s="3"/>
      <c r="C39" s="193"/>
      <c r="D39" s="194">
        <v>4</v>
      </c>
      <c r="E39" s="194"/>
      <c r="F39" s="194"/>
      <c r="G39" s="199" t="s">
        <v>130</v>
      </c>
      <c r="H39" s="194"/>
      <c r="I39" s="195"/>
      <c r="J39" s="196"/>
      <c r="K39" s="197"/>
      <c r="L39" s="4"/>
    </row>
    <row r="40" spans="2:12" ht="30" customHeight="1">
      <c r="B40" s="3"/>
      <c r="C40" s="189">
        <v>4</v>
      </c>
      <c r="D40" s="190" t="s">
        <v>129</v>
      </c>
      <c r="E40" s="190"/>
      <c r="F40" s="190"/>
      <c r="G40" s="200" t="s">
        <v>95</v>
      </c>
      <c r="H40" s="185" t="s">
        <v>96</v>
      </c>
      <c r="I40" s="185">
        <v>528</v>
      </c>
      <c r="J40" s="192">
        <f>15920*1.3</f>
        <v>20696</v>
      </c>
      <c r="K40" s="192">
        <f>J40*I40</f>
        <v>10927488</v>
      </c>
      <c r="L40" s="4"/>
    </row>
    <row r="41" spans="2:12" ht="30" customHeight="1">
      <c r="B41" s="3"/>
      <c r="C41" s="32"/>
      <c r="D41" s="190" t="s">
        <v>134</v>
      </c>
      <c r="E41" s="16"/>
      <c r="F41" s="16"/>
      <c r="G41" s="186" t="s">
        <v>97</v>
      </c>
      <c r="H41" s="185" t="s">
        <v>103</v>
      </c>
      <c r="I41" s="185">
        <v>199</v>
      </c>
      <c r="J41" s="19">
        <f>15424*1.3</f>
        <v>20051.2</v>
      </c>
      <c r="K41" s="192">
        <f t="shared" ref="K41:K48" si="3">J41*I41</f>
        <v>3990188.8000000003</v>
      </c>
      <c r="L41" s="4"/>
    </row>
    <row r="42" spans="2:12" ht="30" customHeight="1">
      <c r="B42" s="3"/>
      <c r="C42" s="32"/>
      <c r="D42" s="190" t="s">
        <v>135</v>
      </c>
      <c r="E42" s="16"/>
      <c r="F42" s="16"/>
      <c r="G42" s="186" t="s">
        <v>104</v>
      </c>
      <c r="H42" s="185" t="s">
        <v>96</v>
      </c>
      <c r="I42" s="185">
        <v>692</v>
      </c>
      <c r="J42" s="19">
        <f>14603*1.3</f>
        <v>18983.900000000001</v>
      </c>
      <c r="K42" s="192">
        <f t="shared" si="3"/>
        <v>13136858.800000001</v>
      </c>
      <c r="L42" s="4"/>
    </row>
    <row r="43" spans="2:12" ht="30" customHeight="1">
      <c r="B43" s="3"/>
      <c r="C43" s="32"/>
      <c r="D43" s="190" t="s">
        <v>136</v>
      </c>
      <c r="E43" s="16"/>
      <c r="F43" s="16"/>
      <c r="G43" s="187" t="s">
        <v>107</v>
      </c>
      <c r="H43" s="185" t="s">
        <v>106</v>
      </c>
      <c r="I43" s="185">
        <v>15</v>
      </c>
      <c r="J43" s="19">
        <f>53992*1.3</f>
        <v>70189.600000000006</v>
      </c>
      <c r="K43" s="192">
        <f t="shared" si="3"/>
        <v>1052844</v>
      </c>
      <c r="L43" s="4"/>
    </row>
    <row r="44" spans="2:12" ht="30" customHeight="1">
      <c r="B44" s="3"/>
      <c r="C44" s="32"/>
      <c r="D44" s="190" t="s">
        <v>137</v>
      </c>
      <c r="E44" s="16"/>
      <c r="F44" s="16"/>
      <c r="G44" s="186" t="s">
        <v>108</v>
      </c>
      <c r="H44" s="185" t="s">
        <v>106</v>
      </c>
      <c r="I44" s="185">
        <v>4</v>
      </c>
      <c r="J44" s="19">
        <f>92611*1.3</f>
        <v>120394.3</v>
      </c>
      <c r="K44" s="192">
        <f t="shared" si="3"/>
        <v>481577.2</v>
      </c>
      <c r="L44" s="4"/>
    </row>
    <row r="45" spans="2:12" ht="30" customHeight="1">
      <c r="B45" s="3"/>
      <c r="C45" s="32"/>
      <c r="D45" s="190" t="s">
        <v>138</v>
      </c>
      <c r="E45" s="16"/>
      <c r="F45" s="16"/>
      <c r="G45" s="187" t="s">
        <v>105</v>
      </c>
      <c r="H45" s="185" t="s">
        <v>106</v>
      </c>
      <c r="I45" s="185">
        <v>6</v>
      </c>
      <c r="J45" s="19">
        <f>43284*1.3</f>
        <v>56269.200000000004</v>
      </c>
      <c r="K45" s="192">
        <f t="shared" si="3"/>
        <v>337615.2</v>
      </c>
      <c r="L45" s="4"/>
    </row>
    <row r="46" spans="2:12" ht="30" customHeight="1">
      <c r="B46" s="3"/>
      <c r="C46" s="32"/>
      <c r="D46" s="190" t="s">
        <v>139</v>
      </c>
      <c r="E46" s="16"/>
      <c r="F46" s="16"/>
      <c r="G46" s="187" t="s">
        <v>131</v>
      </c>
      <c r="H46" s="185" t="s">
        <v>106</v>
      </c>
      <c r="I46" s="185">
        <v>1</v>
      </c>
      <c r="J46" s="19">
        <f>803465*1.3</f>
        <v>1044504.5</v>
      </c>
      <c r="K46" s="192">
        <f t="shared" si="3"/>
        <v>1044504.5</v>
      </c>
      <c r="L46" s="4"/>
    </row>
    <row r="47" spans="2:12" ht="30" customHeight="1">
      <c r="B47" s="3"/>
      <c r="C47" s="32"/>
      <c r="D47" s="190" t="s">
        <v>140</v>
      </c>
      <c r="E47" s="16"/>
      <c r="F47" s="16"/>
      <c r="G47" s="187" t="s">
        <v>132</v>
      </c>
      <c r="H47" s="185" t="s">
        <v>96</v>
      </c>
      <c r="I47" s="185">
        <v>6</v>
      </c>
      <c r="J47" s="19">
        <f>85257*1.3</f>
        <v>110834.1</v>
      </c>
      <c r="K47" s="192">
        <f t="shared" si="3"/>
        <v>665004.60000000009</v>
      </c>
      <c r="L47" s="4"/>
    </row>
    <row r="48" spans="2:12" ht="30" customHeight="1">
      <c r="B48" s="3"/>
      <c r="C48" s="32"/>
      <c r="D48" s="190" t="s">
        <v>141</v>
      </c>
      <c r="E48" s="16"/>
      <c r="F48" s="16"/>
      <c r="G48" s="187" t="s">
        <v>133</v>
      </c>
      <c r="H48" s="185" t="s">
        <v>106</v>
      </c>
      <c r="I48" s="185">
        <v>3</v>
      </c>
      <c r="J48" s="19">
        <f>176115*1.3</f>
        <v>228949.5</v>
      </c>
      <c r="K48" s="192">
        <f t="shared" si="3"/>
        <v>686848.5</v>
      </c>
      <c r="L48" s="4"/>
    </row>
    <row r="49" spans="2:12" ht="30" customHeight="1" thickBot="1">
      <c r="B49" s="3"/>
      <c r="C49" s="297" t="s">
        <v>109</v>
      </c>
      <c r="D49" s="300"/>
      <c r="E49" s="300"/>
      <c r="F49" s="300"/>
      <c r="G49" s="300"/>
      <c r="H49" s="300"/>
      <c r="I49" s="300"/>
      <c r="J49" s="301"/>
      <c r="K49" s="191">
        <f>SUM(K40:K48)</f>
        <v>32322929.600000001</v>
      </c>
      <c r="L49" s="4"/>
    </row>
    <row r="50" spans="2:12" ht="30" customHeight="1" thickBot="1">
      <c r="B50" s="3"/>
      <c r="C50" s="193"/>
      <c r="D50" s="194">
        <v>5</v>
      </c>
      <c r="E50" s="194"/>
      <c r="F50" s="194"/>
      <c r="G50" s="199" t="s">
        <v>142</v>
      </c>
      <c r="H50" s="194"/>
      <c r="I50" s="195"/>
      <c r="J50" s="196"/>
      <c r="K50" s="197"/>
      <c r="L50" s="4"/>
    </row>
    <row r="51" spans="2:12" ht="30" customHeight="1">
      <c r="B51" s="3"/>
      <c r="C51" s="189">
        <v>5</v>
      </c>
      <c r="D51" s="190" t="s">
        <v>145</v>
      </c>
      <c r="E51" s="190"/>
      <c r="F51" s="190"/>
      <c r="G51" s="186" t="s">
        <v>97</v>
      </c>
      <c r="H51" s="185" t="s">
        <v>103</v>
      </c>
      <c r="I51" s="185">
        <v>29.3</v>
      </c>
      <c r="J51" s="192">
        <f>15424*1.3</f>
        <v>20051.2</v>
      </c>
      <c r="K51" s="192">
        <f>J51*I51</f>
        <v>587500.16</v>
      </c>
      <c r="L51" s="4"/>
    </row>
    <row r="52" spans="2:12" ht="30" customHeight="1">
      <c r="B52" s="3"/>
      <c r="C52" s="32"/>
      <c r="D52" s="190" t="s">
        <v>146</v>
      </c>
      <c r="E52" s="16"/>
      <c r="F52" s="16"/>
      <c r="G52" s="187" t="s">
        <v>143</v>
      </c>
      <c r="H52" s="185" t="s">
        <v>103</v>
      </c>
      <c r="I52" s="185">
        <f>13*5.4</f>
        <v>70.2</v>
      </c>
      <c r="J52" s="19">
        <f>73291*1.3</f>
        <v>95278.3</v>
      </c>
      <c r="K52" s="192">
        <f t="shared" ref="K52:K53" si="4">J52*I52</f>
        <v>6688536.6600000001</v>
      </c>
      <c r="L52" s="4"/>
    </row>
    <row r="53" spans="2:12" ht="30" customHeight="1">
      <c r="B53" s="3"/>
      <c r="C53" s="32"/>
      <c r="D53" s="190" t="s">
        <v>147</v>
      </c>
      <c r="E53" s="16"/>
      <c r="F53" s="16"/>
      <c r="G53" s="187" t="s">
        <v>144</v>
      </c>
      <c r="H53" s="185" t="s">
        <v>96</v>
      </c>
      <c r="I53" s="185">
        <v>36</v>
      </c>
      <c r="J53" s="19">
        <f>61688*1.3</f>
        <v>80194.400000000009</v>
      </c>
      <c r="K53" s="192">
        <f t="shared" si="4"/>
        <v>2886998.4000000004</v>
      </c>
      <c r="L53" s="4"/>
    </row>
    <row r="54" spans="2:12" ht="30" customHeight="1" thickBot="1">
      <c r="B54" s="3"/>
      <c r="C54" s="297" t="s">
        <v>109</v>
      </c>
      <c r="D54" s="298"/>
      <c r="E54" s="298"/>
      <c r="F54" s="298"/>
      <c r="G54" s="298"/>
      <c r="H54" s="298"/>
      <c r="I54" s="298"/>
      <c r="J54" s="299"/>
      <c r="K54" s="241">
        <f>ROUND(SUM(K51:K53),0)</f>
        <v>10163035</v>
      </c>
      <c r="L54" s="4"/>
    </row>
    <row r="55" spans="2:12" ht="30" customHeight="1" thickBot="1">
      <c r="B55" s="3"/>
      <c r="C55" s="193"/>
      <c r="D55" s="198">
        <v>6</v>
      </c>
      <c r="E55" s="194"/>
      <c r="F55" s="194"/>
      <c r="G55" s="199" t="s">
        <v>149</v>
      </c>
      <c r="H55" s="194"/>
      <c r="I55" s="195"/>
      <c r="J55" s="196"/>
      <c r="K55" s="197"/>
      <c r="L55" s="4"/>
    </row>
    <row r="56" spans="2:12" ht="30" customHeight="1">
      <c r="B56" s="3"/>
      <c r="C56" s="189">
        <v>6</v>
      </c>
      <c r="D56" s="190" t="s">
        <v>148</v>
      </c>
      <c r="E56" s="190"/>
      <c r="F56" s="190"/>
      <c r="G56" s="186" t="s">
        <v>97</v>
      </c>
      <c r="H56" s="185" t="s">
        <v>103</v>
      </c>
      <c r="I56" s="185">
        <v>267</v>
      </c>
      <c r="J56" s="192">
        <f>15424*1.3</f>
        <v>20051.2</v>
      </c>
      <c r="K56" s="192">
        <f>J56*I56</f>
        <v>5353670.4000000004</v>
      </c>
      <c r="L56" s="4"/>
    </row>
    <row r="57" spans="2:12" ht="30" customHeight="1">
      <c r="B57" s="3"/>
      <c r="C57" s="32"/>
      <c r="D57" s="190" t="s">
        <v>152</v>
      </c>
      <c r="E57" s="16"/>
      <c r="F57" s="16"/>
      <c r="G57" s="186" t="s">
        <v>150</v>
      </c>
      <c r="H57" s="185" t="s">
        <v>106</v>
      </c>
      <c r="I57" s="185">
        <v>2</v>
      </c>
      <c r="J57" s="19">
        <f>92611*1.3</f>
        <v>120394.3</v>
      </c>
      <c r="K57" s="192">
        <f t="shared" ref="K57:K58" si="5">J57*I57</f>
        <v>240788.6</v>
      </c>
      <c r="L57" s="4"/>
    </row>
    <row r="58" spans="2:12" ht="30" customHeight="1">
      <c r="B58" s="3"/>
      <c r="C58" s="32"/>
      <c r="D58" s="190" t="s">
        <v>153</v>
      </c>
      <c r="E58" s="16"/>
      <c r="F58" s="16"/>
      <c r="G58" s="186" t="s">
        <v>151</v>
      </c>
      <c r="H58" s="185" t="s">
        <v>106</v>
      </c>
      <c r="I58" s="185">
        <v>2</v>
      </c>
      <c r="J58" s="19">
        <f>79795*1.3</f>
        <v>103733.5</v>
      </c>
      <c r="K58" s="192">
        <f t="shared" si="5"/>
        <v>207467</v>
      </c>
      <c r="L58" s="4"/>
    </row>
    <row r="59" spans="2:12" ht="30" customHeight="1" thickBot="1">
      <c r="B59" s="3"/>
      <c r="C59" s="297" t="s">
        <v>109</v>
      </c>
      <c r="D59" s="300"/>
      <c r="E59" s="300"/>
      <c r="F59" s="300"/>
      <c r="G59" s="300"/>
      <c r="H59" s="300"/>
      <c r="I59" s="300"/>
      <c r="J59" s="301"/>
      <c r="K59" s="191">
        <f>SUM(K56:K58)</f>
        <v>5801926</v>
      </c>
      <c r="L59" s="4"/>
    </row>
    <row r="60" spans="2:12" ht="30" customHeight="1">
      <c r="B60" s="3"/>
      <c r="C60" s="424"/>
      <c r="D60" s="425">
        <v>7</v>
      </c>
      <c r="E60" s="426"/>
      <c r="F60" s="426"/>
      <c r="G60" s="427" t="s">
        <v>155</v>
      </c>
      <c r="H60" s="426"/>
      <c r="I60" s="428"/>
      <c r="J60" s="429"/>
      <c r="K60" s="430"/>
      <c r="L60" s="4"/>
    </row>
    <row r="61" spans="2:12" ht="30" customHeight="1">
      <c r="B61" s="3"/>
      <c r="C61" s="434"/>
      <c r="D61" s="435"/>
      <c r="E61" s="436"/>
      <c r="F61" s="436"/>
      <c r="G61" s="437" t="s">
        <v>353</v>
      </c>
      <c r="H61" s="436"/>
      <c r="I61" s="438"/>
      <c r="J61" s="439"/>
      <c r="K61" s="439"/>
      <c r="L61" s="4"/>
    </row>
    <row r="62" spans="2:12" ht="47.4" customHeight="1">
      <c r="B62" s="3"/>
      <c r="C62" s="189">
        <v>7</v>
      </c>
      <c r="D62" s="190" t="s">
        <v>154</v>
      </c>
      <c r="E62" s="190"/>
      <c r="F62" s="190"/>
      <c r="G62" s="431" t="s">
        <v>156</v>
      </c>
      <c r="H62" s="432" t="s">
        <v>103</v>
      </c>
      <c r="I62" s="433">
        <v>700.03</v>
      </c>
      <c r="J62" s="192">
        <f>102923*1.3</f>
        <v>133799.9</v>
      </c>
      <c r="K62" s="192">
        <f>I62*J62</f>
        <v>93663943.996999994</v>
      </c>
      <c r="L62" s="4"/>
    </row>
    <row r="63" spans="2:12" ht="30" customHeight="1">
      <c r="B63" s="3"/>
      <c r="C63" s="32"/>
      <c r="D63" s="190" t="s">
        <v>181</v>
      </c>
      <c r="E63" s="16"/>
      <c r="F63" s="16"/>
      <c r="G63" s="200" t="s">
        <v>157</v>
      </c>
      <c r="H63" s="185" t="s">
        <v>158</v>
      </c>
      <c r="I63" s="202">
        <v>42.93</v>
      </c>
      <c r="J63" s="19">
        <f>60963*1.3</f>
        <v>79251.900000000009</v>
      </c>
      <c r="K63" s="192">
        <f t="shared" ref="K63:K68" si="6">I63*J63</f>
        <v>3402284.0670000003</v>
      </c>
      <c r="L63" s="4"/>
    </row>
    <row r="64" spans="2:12" ht="30" customHeight="1">
      <c r="B64" s="3"/>
      <c r="C64" s="32"/>
      <c r="D64" s="190" t="s">
        <v>182</v>
      </c>
      <c r="E64" s="16"/>
      <c r="F64" s="16"/>
      <c r="G64" s="200" t="s">
        <v>159</v>
      </c>
      <c r="H64" s="185" t="s">
        <v>160</v>
      </c>
      <c r="I64" s="202">
        <v>618.98</v>
      </c>
      <c r="J64" s="19">
        <f>16109*1.3</f>
        <v>20941.7</v>
      </c>
      <c r="K64" s="192">
        <f t="shared" si="6"/>
        <v>12962493.466</v>
      </c>
      <c r="L64" s="4"/>
    </row>
    <row r="65" spans="2:12" ht="30" customHeight="1">
      <c r="B65" s="3"/>
      <c r="C65" s="32"/>
      <c r="D65" s="190" t="s">
        <v>183</v>
      </c>
      <c r="E65" s="16"/>
      <c r="F65" s="16"/>
      <c r="G65" s="200" t="s">
        <v>161</v>
      </c>
      <c r="H65" s="185" t="s">
        <v>160</v>
      </c>
      <c r="I65" s="202">
        <v>178.53</v>
      </c>
      <c r="J65" s="19">
        <f>147058*1.3</f>
        <v>191175.4</v>
      </c>
      <c r="K65" s="192">
        <f t="shared" si="6"/>
        <v>34130544.162</v>
      </c>
      <c r="L65" s="4"/>
    </row>
    <row r="66" spans="2:12" ht="39" customHeight="1">
      <c r="B66" s="3"/>
      <c r="C66" s="32"/>
      <c r="D66" s="190" t="s">
        <v>184</v>
      </c>
      <c r="E66" s="16"/>
      <c r="F66" s="16"/>
      <c r="G66" s="200" t="s">
        <v>162</v>
      </c>
      <c r="H66" s="185" t="s">
        <v>158</v>
      </c>
      <c r="I66" s="202">
        <v>61.5</v>
      </c>
      <c r="J66" s="19">
        <f>180934*1.3</f>
        <v>235214.2</v>
      </c>
      <c r="K66" s="192">
        <f t="shared" si="6"/>
        <v>14465673.300000001</v>
      </c>
      <c r="L66" s="4"/>
    </row>
    <row r="67" spans="2:12" ht="30" customHeight="1">
      <c r="B67" s="3"/>
      <c r="C67" s="32"/>
      <c r="D67" s="190" t="s">
        <v>185</v>
      </c>
      <c r="E67" s="16"/>
      <c r="F67" s="16"/>
      <c r="G67" s="200" t="s">
        <v>163</v>
      </c>
      <c r="H67" s="185" t="s">
        <v>160</v>
      </c>
      <c r="I67" s="202">
        <v>138.38</v>
      </c>
      <c r="J67" s="19">
        <f>141543*1.3</f>
        <v>184005.9</v>
      </c>
      <c r="K67" s="192">
        <f t="shared" si="6"/>
        <v>25462736.441999998</v>
      </c>
      <c r="L67" s="4"/>
    </row>
    <row r="68" spans="2:12" ht="30" customHeight="1">
      <c r="B68" s="3"/>
      <c r="C68" s="32"/>
      <c r="D68" s="190" t="s">
        <v>186</v>
      </c>
      <c r="E68" s="16"/>
      <c r="F68" s="16"/>
      <c r="G68" s="200" t="s">
        <v>164</v>
      </c>
      <c r="H68" s="185" t="s">
        <v>103</v>
      </c>
      <c r="I68" s="202">
        <v>1150.05</v>
      </c>
      <c r="J68" s="19">
        <f>20570*1.3</f>
        <v>26741</v>
      </c>
      <c r="K68" s="192">
        <f t="shared" si="6"/>
        <v>30753487.049999997</v>
      </c>
      <c r="L68" s="4"/>
    </row>
    <row r="69" spans="2:12" ht="30" customHeight="1">
      <c r="B69" s="3"/>
      <c r="C69" s="32"/>
      <c r="D69" s="16"/>
      <c r="E69" s="16"/>
      <c r="F69" s="16"/>
      <c r="G69" s="203" t="s">
        <v>165</v>
      </c>
      <c r="H69" s="204"/>
      <c r="I69" s="204"/>
      <c r="J69" s="19"/>
      <c r="K69" s="19"/>
      <c r="L69" s="4"/>
    </row>
    <row r="70" spans="2:12" ht="30" customHeight="1">
      <c r="B70" s="3"/>
      <c r="C70" s="32"/>
      <c r="D70" s="16" t="s">
        <v>187</v>
      </c>
      <c r="E70" s="16"/>
      <c r="F70" s="16"/>
      <c r="G70" s="200" t="s">
        <v>166</v>
      </c>
      <c r="H70" s="185" t="s">
        <v>160</v>
      </c>
      <c r="I70" s="202">
        <v>52.51</v>
      </c>
      <c r="J70" s="19">
        <f>728285*1.3</f>
        <v>946770.5</v>
      </c>
      <c r="K70" s="19">
        <f>I70*J70</f>
        <v>49714918.954999998</v>
      </c>
      <c r="L70" s="4"/>
    </row>
    <row r="71" spans="2:12" ht="30" customHeight="1">
      <c r="B71" s="3"/>
      <c r="C71" s="32"/>
      <c r="D71" s="16" t="s">
        <v>188</v>
      </c>
      <c r="E71" s="16"/>
      <c r="F71" s="16"/>
      <c r="G71" s="200" t="s">
        <v>167</v>
      </c>
      <c r="H71" s="185" t="s">
        <v>160</v>
      </c>
      <c r="I71" s="202">
        <v>61.5</v>
      </c>
      <c r="J71" s="19">
        <f>1127881*1.3</f>
        <v>1466245.3</v>
      </c>
      <c r="K71" s="19">
        <f t="shared" ref="K71:K73" si="7">I71*J71</f>
        <v>90174085.950000003</v>
      </c>
      <c r="L71" s="4"/>
    </row>
    <row r="72" spans="2:12" ht="30" customHeight="1">
      <c r="B72" s="3"/>
      <c r="C72" s="32"/>
      <c r="D72" s="16" t="s">
        <v>189</v>
      </c>
      <c r="E72" s="16"/>
      <c r="F72" s="16"/>
      <c r="G72" s="200" t="s">
        <v>168</v>
      </c>
      <c r="H72" s="185" t="s">
        <v>158</v>
      </c>
      <c r="I72" s="202">
        <v>158.9</v>
      </c>
      <c r="J72" s="19">
        <f>160392*1.3</f>
        <v>208509.6</v>
      </c>
      <c r="K72" s="19">
        <f t="shared" si="7"/>
        <v>33132175.440000001</v>
      </c>
      <c r="L72" s="4"/>
    </row>
    <row r="73" spans="2:12" ht="30" customHeight="1">
      <c r="B73" s="3"/>
      <c r="C73" s="32"/>
      <c r="D73" s="16" t="s">
        <v>190</v>
      </c>
      <c r="E73" s="16"/>
      <c r="F73" s="16"/>
      <c r="G73" s="200" t="s">
        <v>169</v>
      </c>
      <c r="H73" s="185" t="s">
        <v>158</v>
      </c>
      <c r="I73" s="202">
        <v>141.9</v>
      </c>
      <c r="J73" s="19">
        <f>108693*1.3</f>
        <v>141300.9</v>
      </c>
      <c r="K73" s="19">
        <f t="shared" si="7"/>
        <v>20050597.710000001</v>
      </c>
      <c r="L73" s="4"/>
    </row>
    <row r="74" spans="2:12" ht="30" customHeight="1">
      <c r="B74" s="3"/>
      <c r="C74" s="32"/>
      <c r="D74" s="16"/>
      <c r="E74" s="16"/>
      <c r="F74" s="16"/>
      <c r="G74" s="203" t="s">
        <v>170</v>
      </c>
      <c r="H74" s="204"/>
      <c r="I74" s="204"/>
      <c r="J74" s="19"/>
      <c r="K74" s="19"/>
      <c r="L74" s="4"/>
    </row>
    <row r="75" spans="2:12" ht="30" customHeight="1">
      <c r="B75" s="3"/>
      <c r="C75" s="32"/>
      <c r="D75" s="16" t="s">
        <v>191</v>
      </c>
      <c r="E75" s="16"/>
      <c r="F75" s="16"/>
      <c r="G75" s="200" t="s">
        <v>171</v>
      </c>
      <c r="H75" s="185" t="s">
        <v>158</v>
      </c>
      <c r="I75" s="202">
        <v>73.540000000000006</v>
      </c>
      <c r="J75" s="19">
        <f>39060*1.3</f>
        <v>50778</v>
      </c>
      <c r="K75" s="19">
        <f>I75*J75</f>
        <v>3734214.12</v>
      </c>
      <c r="L75" s="4"/>
    </row>
    <row r="76" spans="2:12" ht="30" customHeight="1">
      <c r="B76" s="3"/>
      <c r="C76" s="32"/>
      <c r="D76" s="16" t="s">
        <v>192</v>
      </c>
      <c r="E76" s="16"/>
      <c r="F76" s="16"/>
      <c r="G76" s="200" t="s">
        <v>172</v>
      </c>
      <c r="H76" s="185" t="s">
        <v>158</v>
      </c>
      <c r="I76" s="202">
        <v>8.33</v>
      </c>
      <c r="J76" s="19">
        <f>831118*1.3</f>
        <v>1080453.4000000001</v>
      </c>
      <c r="K76" s="19">
        <f t="shared" ref="K76:K79" si="8">I76*J76</f>
        <v>9000176.8220000006</v>
      </c>
      <c r="L76" s="4"/>
    </row>
    <row r="77" spans="2:12" ht="30" customHeight="1">
      <c r="B77" s="3"/>
      <c r="C77" s="32"/>
      <c r="D77" s="16" t="s">
        <v>193</v>
      </c>
      <c r="E77" s="16"/>
      <c r="F77" s="16"/>
      <c r="G77" s="200" t="s">
        <v>173</v>
      </c>
      <c r="H77" s="185" t="s">
        <v>10</v>
      </c>
      <c r="I77" s="202">
        <v>1</v>
      </c>
      <c r="J77" s="19">
        <f>1012103*1.3</f>
        <v>1315733.9000000001</v>
      </c>
      <c r="K77" s="19">
        <f t="shared" si="8"/>
        <v>1315733.9000000001</v>
      </c>
      <c r="L77" s="4"/>
    </row>
    <row r="78" spans="2:12" ht="30" customHeight="1">
      <c r="B78" s="3"/>
      <c r="C78" s="32"/>
      <c r="D78" s="16" t="s">
        <v>194</v>
      </c>
      <c r="E78" s="16"/>
      <c r="F78" s="16"/>
      <c r="G78" s="200" t="s">
        <v>174</v>
      </c>
      <c r="H78" s="185" t="s">
        <v>10</v>
      </c>
      <c r="I78" s="202">
        <v>1</v>
      </c>
      <c r="J78" s="19">
        <f>1437634*1.3</f>
        <v>1868924.2</v>
      </c>
      <c r="K78" s="19">
        <f t="shared" si="8"/>
        <v>1868924.2</v>
      </c>
      <c r="L78" s="4"/>
    </row>
    <row r="79" spans="2:12" ht="30" customHeight="1">
      <c r="B79" s="3"/>
      <c r="C79" s="32"/>
      <c r="D79" s="16" t="s">
        <v>195</v>
      </c>
      <c r="E79" s="16"/>
      <c r="F79" s="16"/>
      <c r="G79" s="200" t="s">
        <v>175</v>
      </c>
      <c r="H79" s="185" t="s">
        <v>158</v>
      </c>
      <c r="I79" s="202">
        <v>65.510000000000005</v>
      </c>
      <c r="J79" s="19">
        <f>506733*1.3</f>
        <v>658752.9</v>
      </c>
      <c r="K79" s="19">
        <f t="shared" si="8"/>
        <v>43154902.479000002</v>
      </c>
      <c r="L79" s="4"/>
    </row>
    <row r="80" spans="2:12" ht="30" customHeight="1">
      <c r="B80" s="3"/>
      <c r="C80" s="32"/>
      <c r="D80" s="16"/>
      <c r="E80" s="16"/>
      <c r="F80" s="16"/>
      <c r="G80" s="203" t="s">
        <v>176</v>
      </c>
      <c r="H80" s="204"/>
      <c r="I80" s="204"/>
      <c r="J80" s="19"/>
      <c r="K80" s="19"/>
      <c r="L80" s="4"/>
    </row>
    <row r="81" spans="2:12" ht="30" customHeight="1">
      <c r="B81" s="3"/>
      <c r="C81" s="32"/>
      <c r="D81" s="16" t="s">
        <v>196</v>
      </c>
      <c r="E81" s="16"/>
      <c r="F81" s="16"/>
      <c r="G81" s="200" t="s">
        <v>177</v>
      </c>
      <c r="H81" s="185" t="s">
        <v>178</v>
      </c>
      <c r="I81" s="202">
        <v>6401.44</v>
      </c>
      <c r="J81" s="19">
        <f>11153*1.3</f>
        <v>14498.9</v>
      </c>
      <c r="K81" s="19">
        <f>J81*I81</f>
        <v>92813838.415999994</v>
      </c>
      <c r="L81" s="4"/>
    </row>
    <row r="82" spans="2:12" ht="30" customHeight="1">
      <c r="B82" s="3"/>
      <c r="C82" s="32"/>
      <c r="D82" s="16" t="s">
        <v>197</v>
      </c>
      <c r="E82" s="16"/>
      <c r="F82" s="16"/>
      <c r="G82" s="200" t="s">
        <v>143</v>
      </c>
      <c r="H82" s="185" t="s">
        <v>103</v>
      </c>
      <c r="I82" s="202">
        <v>413</v>
      </c>
      <c r="J82" s="19">
        <f>73291*1.3</f>
        <v>95278.3</v>
      </c>
      <c r="K82" s="19">
        <f t="shared" ref="K82:K83" si="9">J82*I82</f>
        <v>39349937.899999999</v>
      </c>
      <c r="L82" s="4"/>
    </row>
    <row r="83" spans="2:12" ht="30" customHeight="1">
      <c r="B83" s="3"/>
      <c r="C83" s="32"/>
      <c r="D83" s="16" t="s">
        <v>198</v>
      </c>
      <c r="E83" s="16"/>
      <c r="F83" s="16"/>
      <c r="G83" s="200" t="s">
        <v>179</v>
      </c>
      <c r="H83" s="185" t="s">
        <v>158</v>
      </c>
      <c r="I83" s="202">
        <v>59</v>
      </c>
      <c r="J83" s="19">
        <f>172218.03*1.3</f>
        <v>223883.43900000001</v>
      </c>
      <c r="K83" s="19">
        <f t="shared" si="9"/>
        <v>13209122.901000001</v>
      </c>
      <c r="L83" s="4"/>
    </row>
    <row r="84" spans="2:12" ht="30" customHeight="1">
      <c r="B84" s="3"/>
      <c r="C84" s="32"/>
      <c r="D84" s="16"/>
      <c r="E84" s="16"/>
      <c r="F84" s="16"/>
      <c r="G84" s="203" t="s">
        <v>180</v>
      </c>
      <c r="H84" s="204"/>
      <c r="I84" s="204"/>
      <c r="J84" s="19"/>
      <c r="K84" s="19"/>
      <c r="L84" s="4"/>
    </row>
    <row r="85" spans="2:12" ht="30" customHeight="1">
      <c r="B85" s="3"/>
      <c r="C85" s="32"/>
      <c r="D85" s="16" t="s">
        <v>199</v>
      </c>
      <c r="E85" s="16"/>
      <c r="F85" s="16"/>
      <c r="G85" s="187" t="s">
        <v>97</v>
      </c>
      <c r="H85" s="185" t="s">
        <v>103</v>
      </c>
      <c r="I85" s="185">
        <v>631</v>
      </c>
      <c r="J85" s="19">
        <f>15424*1.3</f>
        <v>20051.2</v>
      </c>
      <c r="K85" s="19">
        <f>J85*I85</f>
        <v>12652307.200000001</v>
      </c>
      <c r="L85" s="4"/>
    </row>
    <row r="86" spans="2:12" ht="30" customHeight="1" thickBot="1">
      <c r="B86" s="3"/>
      <c r="C86" s="297" t="s">
        <v>109</v>
      </c>
      <c r="D86" s="298"/>
      <c r="E86" s="298"/>
      <c r="F86" s="298"/>
      <c r="G86" s="298"/>
      <c r="H86" s="298"/>
      <c r="I86" s="298"/>
      <c r="J86" s="299"/>
      <c r="K86" s="241">
        <f>ROUND(SUM(K62:K85),0)</f>
        <v>625012098</v>
      </c>
      <c r="L86" s="4"/>
    </row>
    <row r="87" spans="2:12" ht="30" customHeight="1" thickBot="1">
      <c r="B87" s="3"/>
      <c r="C87" s="193"/>
      <c r="D87" s="198">
        <v>8</v>
      </c>
      <c r="E87" s="194"/>
      <c r="F87" s="194"/>
      <c r="G87" s="199" t="s">
        <v>200</v>
      </c>
      <c r="H87" s="194"/>
      <c r="I87" s="195"/>
      <c r="J87" s="196"/>
      <c r="K87" s="197"/>
      <c r="L87" s="4"/>
    </row>
    <row r="88" spans="2:12" ht="30" customHeight="1">
      <c r="B88" s="3"/>
      <c r="C88" s="189">
        <v>8</v>
      </c>
      <c r="D88" s="190" t="s">
        <v>201</v>
      </c>
      <c r="E88" s="190"/>
      <c r="F88" s="190"/>
      <c r="G88" s="187" t="s">
        <v>95</v>
      </c>
      <c r="H88" s="185" t="s">
        <v>96</v>
      </c>
      <c r="I88" s="185">
        <v>528</v>
      </c>
      <c r="J88" s="192">
        <f>15920*1.3</f>
        <v>20696</v>
      </c>
      <c r="K88" s="192">
        <f>J88*I88</f>
        <v>10927488</v>
      </c>
      <c r="L88" s="4"/>
    </row>
    <row r="89" spans="2:12" ht="30" customHeight="1">
      <c r="B89" s="3"/>
      <c r="C89" s="32"/>
      <c r="D89" s="190" t="s">
        <v>202</v>
      </c>
      <c r="E89" s="16"/>
      <c r="F89" s="16"/>
      <c r="G89" s="186" t="s">
        <v>97</v>
      </c>
      <c r="H89" s="185" t="s">
        <v>103</v>
      </c>
      <c r="I89" s="185">
        <v>199</v>
      </c>
      <c r="J89" s="19">
        <f>15424*1.3</f>
        <v>20051.2</v>
      </c>
      <c r="K89" s="192">
        <f t="shared" ref="K89:K92" si="10">J89*I89</f>
        <v>3990188.8000000003</v>
      </c>
      <c r="L89" s="4"/>
    </row>
    <row r="90" spans="2:12" ht="30" customHeight="1">
      <c r="B90" s="3"/>
      <c r="C90" s="32"/>
      <c r="D90" s="190" t="s">
        <v>203</v>
      </c>
      <c r="E90" s="16"/>
      <c r="F90" s="16"/>
      <c r="G90" s="186" t="s">
        <v>104</v>
      </c>
      <c r="H90" s="185" t="s">
        <v>96</v>
      </c>
      <c r="I90" s="185">
        <v>692</v>
      </c>
      <c r="J90" s="19">
        <f>14603*1.3</f>
        <v>18983.900000000001</v>
      </c>
      <c r="K90" s="192">
        <f t="shared" si="10"/>
        <v>13136858.800000001</v>
      </c>
      <c r="L90" s="4"/>
    </row>
    <row r="91" spans="2:12" ht="30" customHeight="1">
      <c r="B91" s="3"/>
      <c r="C91" s="32"/>
      <c r="D91" s="190" t="s">
        <v>204</v>
      </c>
      <c r="E91" s="16"/>
      <c r="F91" s="16"/>
      <c r="G91" s="187" t="s">
        <v>107</v>
      </c>
      <c r="H91" s="185" t="s">
        <v>106</v>
      </c>
      <c r="I91" s="185">
        <v>12</v>
      </c>
      <c r="J91" s="19">
        <f>53992*1.3</f>
        <v>70189.600000000006</v>
      </c>
      <c r="K91" s="192">
        <f t="shared" si="10"/>
        <v>842275.20000000007</v>
      </c>
      <c r="L91" s="4"/>
    </row>
    <row r="92" spans="2:12" ht="30" customHeight="1">
      <c r="B92" s="3"/>
      <c r="C92" s="32"/>
      <c r="D92" s="190" t="s">
        <v>205</v>
      </c>
      <c r="E92" s="16"/>
      <c r="F92" s="16"/>
      <c r="G92" s="187" t="s">
        <v>105</v>
      </c>
      <c r="H92" s="185" t="s">
        <v>106</v>
      </c>
      <c r="I92" s="185">
        <v>19</v>
      </c>
      <c r="J92" s="19">
        <f>43284*1.3</f>
        <v>56269.200000000004</v>
      </c>
      <c r="K92" s="192">
        <f t="shared" si="10"/>
        <v>1069114.8</v>
      </c>
      <c r="L92" s="4"/>
    </row>
    <row r="93" spans="2:12" ht="30" customHeight="1">
      <c r="B93" s="3"/>
      <c r="C93" s="302" t="s">
        <v>109</v>
      </c>
      <c r="D93" s="303"/>
      <c r="E93" s="303"/>
      <c r="F93" s="303"/>
      <c r="G93" s="303"/>
      <c r="H93" s="303"/>
      <c r="I93" s="303"/>
      <c r="J93" s="304"/>
      <c r="K93" s="188">
        <f>SUM(K88:K92)</f>
        <v>29965925.600000001</v>
      </c>
      <c r="L93" s="4"/>
    </row>
    <row r="94" spans="2:12" ht="30" customHeight="1">
      <c r="B94" s="3"/>
      <c r="C94" s="209"/>
      <c r="D94" s="213">
        <v>9</v>
      </c>
      <c r="E94" s="210"/>
      <c r="F94" s="210"/>
      <c r="G94" s="223" t="s">
        <v>221</v>
      </c>
      <c r="H94" s="210"/>
      <c r="I94" s="210"/>
      <c r="J94" s="211"/>
      <c r="K94" s="212"/>
      <c r="L94" s="4"/>
    </row>
    <row r="95" spans="2:12" ht="30" customHeight="1">
      <c r="B95" s="3"/>
      <c r="C95" s="214">
        <v>9</v>
      </c>
      <c r="D95" s="32" t="s">
        <v>206</v>
      </c>
      <c r="E95" s="205"/>
      <c r="F95" s="205"/>
      <c r="G95" s="187" t="s">
        <v>95</v>
      </c>
      <c r="H95" s="185" t="s">
        <v>96</v>
      </c>
      <c r="I95" s="185">
        <v>528</v>
      </c>
      <c r="J95" s="215">
        <f>15920*1.3</f>
        <v>20696</v>
      </c>
      <c r="K95" s="19">
        <f>J95*I95</f>
        <v>10927488</v>
      </c>
      <c r="L95" s="4"/>
    </row>
    <row r="96" spans="2:12" ht="30" customHeight="1">
      <c r="B96" s="3"/>
      <c r="C96" s="206"/>
      <c r="D96" s="32" t="s">
        <v>207</v>
      </c>
      <c r="E96" s="206"/>
      <c r="F96" s="206"/>
      <c r="G96" s="186" t="s">
        <v>97</v>
      </c>
      <c r="H96" s="185" t="s">
        <v>103</v>
      </c>
      <c r="I96" s="185">
        <v>199</v>
      </c>
      <c r="J96" s="215">
        <f>15424*1.3</f>
        <v>20051.2</v>
      </c>
      <c r="K96" s="19">
        <f t="shared" ref="K96:K100" si="11">J96*I96</f>
        <v>3990188.8000000003</v>
      </c>
      <c r="L96" s="4"/>
    </row>
    <row r="97" spans="2:12" ht="30" customHeight="1">
      <c r="B97" s="3"/>
      <c r="C97" s="207"/>
      <c r="D97" s="32" t="s">
        <v>208</v>
      </c>
      <c r="E97" s="208"/>
      <c r="F97" s="208"/>
      <c r="G97" s="186" t="s">
        <v>104</v>
      </c>
      <c r="H97" s="185" t="s">
        <v>96</v>
      </c>
      <c r="I97" s="185">
        <v>692</v>
      </c>
      <c r="J97" s="216">
        <f>14603*1.3</f>
        <v>18983.900000000001</v>
      </c>
      <c r="K97" s="19">
        <f t="shared" si="11"/>
        <v>13136858.800000001</v>
      </c>
      <c r="L97" s="4"/>
    </row>
    <row r="98" spans="2:12" ht="30" customHeight="1">
      <c r="B98" s="3"/>
      <c r="C98" s="32"/>
      <c r="D98" s="32" t="s">
        <v>209</v>
      </c>
      <c r="E98" s="16"/>
      <c r="F98" s="16"/>
      <c r="G98" s="187" t="s">
        <v>105</v>
      </c>
      <c r="H98" s="185" t="s">
        <v>106</v>
      </c>
      <c r="I98" s="185">
        <v>13</v>
      </c>
      <c r="J98" s="217">
        <f>43284*1.3</f>
        <v>56269.200000000004</v>
      </c>
      <c r="K98" s="19">
        <f t="shared" si="11"/>
        <v>731499.60000000009</v>
      </c>
      <c r="L98" s="4"/>
    </row>
    <row r="99" spans="2:12" ht="30" customHeight="1">
      <c r="B99" s="3"/>
      <c r="C99" s="32"/>
      <c r="D99" s="32" t="s">
        <v>210</v>
      </c>
      <c r="E99" s="16"/>
      <c r="F99" s="16"/>
      <c r="G99" s="186" t="s">
        <v>150</v>
      </c>
      <c r="H99" s="185" t="s">
        <v>106</v>
      </c>
      <c r="I99" s="185">
        <v>6</v>
      </c>
      <c r="J99" s="217">
        <f>92611*1.3</f>
        <v>120394.3</v>
      </c>
      <c r="K99" s="19">
        <f t="shared" si="11"/>
        <v>722365.8</v>
      </c>
      <c r="L99" s="4"/>
    </row>
    <row r="100" spans="2:12" ht="30" customHeight="1">
      <c r="B100" s="3"/>
      <c r="C100" s="32"/>
      <c r="D100" s="32" t="s">
        <v>211</v>
      </c>
      <c r="E100" s="16"/>
      <c r="F100" s="16"/>
      <c r="G100" s="186" t="s">
        <v>151</v>
      </c>
      <c r="H100" s="185" t="s">
        <v>106</v>
      </c>
      <c r="I100" s="185">
        <v>2</v>
      </c>
      <c r="J100" s="217">
        <f>79795*1.3</f>
        <v>103733.5</v>
      </c>
      <c r="K100" s="19">
        <f t="shared" si="11"/>
        <v>207467</v>
      </c>
      <c r="L100" s="4"/>
    </row>
    <row r="101" spans="2:12" ht="30" customHeight="1" thickBot="1">
      <c r="B101" s="3"/>
      <c r="C101" s="306" t="s">
        <v>16</v>
      </c>
      <c r="D101" s="307"/>
      <c r="E101" s="307"/>
      <c r="F101" s="307"/>
      <c r="G101" s="307"/>
      <c r="H101" s="307"/>
      <c r="I101" s="307"/>
      <c r="J101" s="308"/>
      <c r="K101" s="25">
        <f>SUM(K95:K100)</f>
        <v>29715868.000000004</v>
      </c>
      <c r="L101" s="4"/>
    </row>
    <row r="102" spans="2:12" ht="30" customHeight="1" thickBot="1">
      <c r="B102" s="3"/>
      <c r="C102" s="12"/>
      <c r="D102" s="218">
        <v>10</v>
      </c>
      <c r="E102" s="13"/>
      <c r="F102" s="13"/>
      <c r="G102" s="13" t="s">
        <v>222</v>
      </c>
      <c r="H102" s="13"/>
      <c r="I102" s="13"/>
      <c r="J102" s="13"/>
      <c r="K102" s="14"/>
      <c r="L102" s="4"/>
    </row>
    <row r="103" spans="2:12" ht="30" customHeight="1">
      <c r="B103" s="3"/>
      <c r="C103" s="15">
        <v>10</v>
      </c>
      <c r="D103" s="16" t="s">
        <v>212</v>
      </c>
      <c r="E103" s="16"/>
      <c r="F103" s="16"/>
      <c r="G103" s="186" t="s">
        <v>97</v>
      </c>
      <c r="H103" s="185" t="s">
        <v>103</v>
      </c>
      <c r="I103" s="219">
        <v>1732</v>
      </c>
      <c r="J103" s="19">
        <f>15424*1.3</f>
        <v>20051.2</v>
      </c>
      <c r="K103" s="27">
        <f>J103*I103</f>
        <v>34728678.399999999</v>
      </c>
      <c r="L103" s="4"/>
    </row>
    <row r="104" spans="2:12" ht="30" customHeight="1">
      <c r="B104" s="3"/>
      <c r="C104" s="15"/>
      <c r="D104" s="16" t="s">
        <v>213</v>
      </c>
      <c r="E104" s="16"/>
      <c r="F104" s="16"/>
      <c r="G104" s="186" t="s">
        <v>150</v>
      </c>
      <c r="H104" s="185" t="s">
        <v>106</v>
      </c>
      <c r="I104" s="185">
        <v>4</v>
      </c>
      <c r="J104" s="19">
        <f>92611*1.3</f>
        <v>120394.3</v>
      </c>
      <c r="K104" s="27">
        <f t="shared" ref="K104:K109" si="12">J104*I104</f>
        <v>481577.2</v>
      </c>
      <c r="L104" s="4"/>
    </row>
    <row r="105" spans="2:12" ht="30" customHeight="1">
      <c r="B105" s="3"/>
      <c r="C105" s="15"/>
      <c r="D105" s="16" t="s">
        <v>214</v>
      </c>
      <c r="E105" s="16"/>
      <c r="F105" s="16"/>
      <c r="G105" s="186" t="s">
        <v>219</v>
      </c>
      <c r="H105" s="185" t="s">
        <v>106</v>
      </c>
      <c r="I105" s="185">
        <v>1</v>
      </c>
      <c r="J105" s="19">
        <f>79795*1.3</f>
        <v>103733.5</v>
      </c>
      <c r="K105" s="27">
        <f t="shared" si="12"/>
        <v>103733.5</v>
      </c>
      <c r="L105" s="4"/>
    </row>
    <row r="106" spans="2:12" ht="30" customHeight="1">
      <c r="B106" s="3"/>
      <c r="C106" s="15"/>
      <c r="D106" s="16" t="s">
        <v>215</v>
      </c>
      <c r="E106" s="16"/>
      <c r="F106" s="16"/>
      <c r="G106" s="187" t="s">
        <v>107</v>
      </c>
      <c r="H106" s="185" t="s">
        <v>106</v>
      </c>
      <c r="I106" s="185">
        <v>6</v>
      </c>
      <c r="J106" s="19">
        <f>53992*1.3</f>
        <v>70189.600000000006</v>
      </c>
      <c r="K106" s="27">
        <f t="shared" si="12"/>
        <v>421137.60000000003</v>
      </c>
      <c r="L106" s="4"/>
    </row>
    <row r="107" spans="2:12" ht="30" customHeight="1">
      <c r="B107" s="3"/>
      <c r="C107" s="15"/>
      <c r="D107" s="16" t="s">
        <v>216</v>
      </c>
      <c r="E107" s="16"/>
      <c r="F107" s="16"/>
      <c r="G107" s="187" t="s">
        <v>220</v>
      </c>
      <c r="H107" s="185" t="s">
        <v>106</v>
      </c>
      <c r="I107" s="185">
        <v>2</v>
      </c>
      <c r="J107" s="19">
        <f>119812*1.3</f>
        <v>155755.6</v>
      </c>
      <c r="K107" s="27">
        <f t="shared" si="12"/>
        <v>311511.2</v>
      </c>
      <c r="L107" s="4"/>
    </row>
    <row r="108" spans="2:12" ht="30" customHeight="1">
      <c r="B108" s="3"/>
      <c r="C108" s="15"/>
      <c r="D108" s="16" t="s">
        <v>217</v>
      </c>
      <c r="E108" s="28"/>
      <c r="F108" s="28"/>
      <c r="G108" s="186" t="s">
        <v>111</v>
      </c>
      <c r="H108" s="185" t="s">
        <v>119</v>
      </c>
      <c r="I108" s="185">
        <v>14</v>
      </c>
      <c r="J108" s="19">
        <f>59441*1.3</f>
        <v>77273.3</v>
      </c>
      <c r="K108" s="27">
        <f t="shared" si="12"/>
        <v>1081826.2</v>
      </c>
      <c r="L108" s="4"/>
    </row>
    <row r="109" spans="2:12" ht="30" customHeight="1">
      <c r="B109" s="3"/>
      <c r="C109" s="15"/>
      <c r="D109" s="16" t="s">
        <v>218</v>
      </c>
      <c r="E109" s="16"/>
      <c r="F109" s="16"/>
      <c r="G109" s="186" t="s">
        <v>352</v>
      </c>
      <c r="H109" s="185" t="s">
        <v>119</v>
      </c>
      <c r="I109" s="185">
        <v>14</v>
      </c>
      <c r="J109" s="19">
        <f>396724*1.3</f>
        <v>515741.2</v>
      </c>
      <c r="K109" s="27">
        <f t="shared" si="12"/>
        <v>7220376.7999999998</v>
      </c>
      <c r="L109" s="4"/>
    </row>
    <row r="110" spans="2:12" ht="30" customHeight="1" thickBot="1">
      <c r="B110" s="3"/>
      <c r="C110" s="306" t="s">
        <v>16</v>
      </c>
      <c r="D110" s="307"/>
      <c r="E110" s="307"/>
      <c r="F110" s="307"/>
      <c r="G110" s="307"/>
      <c r="H110" s="307"/>
      <c r="I110" s="307"/>
      <c r="J110" s="308"/>
      <c r="K110" s="25">
        <f>SUM(K103:K109)</f>
        <v>44348840.900000006</v>
      </c>
      <c r="L110" s="4"/>
    </row>
    <row r="111" spans="2:12" ht="30" customHeight="1" thickBot="1">
      <c r="B111" s="3"/>
      <c r="C111" s="12"/>
      <c r="D111" s="218">
        <v>11</v>
      </c>
      <c r="E111" s="13"/>
      <c r="F111" s="13"/>
      <c r="G111" s="13" t="s">
        <v>223</v>
      </c>
      <c r="H111" s="13"/>
      <c r="I111" s="13"/>
      <c r="J111" s="13"/>
      <c r="K111" s="14"/>
      <c r="L111" s="4"/>
    </row>
    <row r="112" spans="2:12" ht="30" customHeight="1">
      <c r="B112" s="3"/>
      <c r="C112" s="15">
        <v>11</v>
      </c>
      <c r="D112" s="32" t="s">
        <v>224</v>
      </c>
      <c r="E112" s="32"/>
      <c r="F112" s="32"/>
      <c r="G112" s="186" t="s">
        <v>97</v>
      </c>
      <c r="H112" s="185" t="s">
        <v>103</v>
      </c>
      <c r="I112" s="185">
        <v>1840</v>
      </c>
      <c r="J112" s="19">
        <f>15424*1.3</f>
        <v>20051.2</v>
      </c>
      <c r="K112" s="27">
        <f>J112*I112</f>
        <v>36894208</v>
      </c>
      <c r="L112" s="4"/>
    </row>
    <row r="113" spans="2:12" ht="30" customHeight="1">
      <c r="B113" s="3"/>
      <c r="C113" s="15"/>
      <c r="D113" s="32" t="s">
        <v>225</v>
      </c>
      <c r="E113" s="34"/>
      <c r="F113" s="34"/>
      <c r="G113" s="186" t="s">
        <v>150</v>
      </c>
      <c r="H113" s="185" t="s">
        <v>106</v>
      </c>
      <c r="I113" s="185">
        <v>12</v>
      </c>
      <c r="J113" s="19">
        <f>92611*1.3</f>
        <v>120394.3</v>
      </c>
      <c r="K113" s="27">
        <f t="shared" ref="K113:K116" si="13">J113*I113</f>
        <v>1444731.6</v>
      </c>
      <c r="L113" s="4"/>
    </row>
    <row r="114" spans="2:12" ht="30" customHeight="1">
      <c r="B114" s="3"/>
      <c r="C114" s="15"/>
      <c r="D114" s="32" t="s">
        <v>226</v>
      </c>
      <c r="E114" s="32"/>
      <c r="F114" s="32"/>
      <c r="G114" s="186" t="s">
        <v>219</v>
      </c>
      <c r="H114" s="185" t="s">
        <v>106</v>
      </c>
      <c r="I114" s="185">
        <v>2</v>
      </c>
      <c r="J114" s="19">
        <f>79795*1.3</f>
        <v>103733.5</v>
      </c>
      <c r="K114" s="27">
        <f t="shared" si="13"/>
        <v>207467</v>
      </c>
      <c r="L114" s="4"/>
    </row>
    <row r="115" spans="2:12" ht="30" customHeight="1">
      <c r="B115" s="3"/>
      <c r="C115" s="15"/>
      <c r="D115" s="32" t="s">
        <v>227</v>
      </c>
      <c r="E115" s="28"/>
      <c r="F115" s="28"/>
      <c r="G115" s="187" t="s">
        <v>107</v>
      </c>
      <c r="H115" s="185" t="s">
        <v>106</v>
      </c>
      <c r="I115" s="185">
        <v>15</v>
      </c>
      <c r="J115" s="19">
        <f>53992*1.3</f>
        <v>70189.600000000006</v>
      </c>
      <c r="K115" s="27">
        <f t="shared" si="13"/>
        <v>1052844</v>
      </c>
      <c r="L115" s="4"/>
    </row>
    <row r="116" spans="2:12" ht="30" customHeight="1">
      <c r="B116" s="3"/>
      <c r="C116" s="15"/>
      <c r="D116" s="32" t="s">
        <v>228</v>
      </c>
      <c r="E116" s="32"/>
      <c r="F116" s="32"/>
      <c r="G116" s="187" t="s">
        <v>105</v>
      </c>
      <c r="H116" s="185" t="s">
        <v>106</v>
      </c>
      <c r="I116" s="185">
        <v>7</v>
      </c>
      <c r="J116" s="36">
        <f>43284*1.3</f>
        <v>56269.200000000004</v>
      </c>
      <c r="K116" s="27">
        <f t="shared" si="13"/>
        <v>393884.4</v>
      </c>
      <c r="L116" s="4"/>
    </row>
    <row r="117" spans="2:12" ht="30" customHeight="1" thickBot="1">
      <c r="B117" s="3"/>
      <c r="C117" s="306" t="s">
        <v>16</v>
      </c>
      <c r="D117" s="307"/>
      <c r="E117" s="307"/>
      <c r="F117" s="307"/>
      <c r="G117" s="307"/>
      <c r="H117" s="307"/>
      <c r="I117" s="307"/>
      <c r="J117" s="308"/>
      <c r="K117" s="43">
        <f>SUM(K112:K116)</f>
        <v>39993135</v>
      </c>
      <c r="L117" s="4"/>
    </row>
    <row r="118" spans="2:12" ht="30" customHeight="1" thickBot="1">
      <c r="B118" s="3"/>
      <c r="C118" s="12"/>
      <c r="D118" s="218">
        <v>12</v>
      </c>
      <c r="E118" s="13"/>
      <c r="F118" s="13"/>
      <c r="G118" s="13" t="s">
        <v>241</v>
      </c>
      <c r="H118" s="13"/>
      <c r="I118" s="13"/>
      <c r="J118" s="13"/>
      <c r="K118" s="14"/>
      <c r="L118" s="4"/>
    </row>
    <row r="119" spans="2:12" ht="30" customHeight="1">
      <c r="B119" s="3"/>
      <c r="C119" s="15">
        <v>12</v>
      </c>
      <c r="D119" s="32" t="s">
        <v>229</v>
      </c>
      <c r="E119" s="32"/>
      <c r="F119" s="32"/>
      <c r="G119" s="186" t="s">
        <v>97</v>
      </c>
      <c r="H119" s="185" t="s">
        <v>103</v>
      </c>
      <c r="I119" s="219">
        <v>1725</v>
      </c>
      <c r="J119" s="19">
        <f>15424*1.3</f>
        <v>20051.2</v>
      </c>
      <c r="K119" s="27">
        <f>J119*I119</f>
        <v>34588320</v>
      </c>
      <c r="L119" s="4"/>
    </row>
    <row r="120" spans="2:12" ht="30" customHeight="1">
      <c r="B120" s="3"/>
      <c r="C120" s="15"/>
      <c r="D120" s="32" t="s">
        <v>230</v>
      </c>
      <c r="E120" s="32"/>
      <c r="F120" s="32"/>
      <c r="G120" s="187" t="s">
        <v>105</v>
      </c>
      <c r="H120" s="185" t="s">
        <v>106</v>
      </c>
      <c r="I120" s="185">
        <v>6</v>
      </c>
      <c r="J120" s="19">
        <f>43284*1.3</f>
        <v>56269.200000000004</v>
      </c>
      <c r="K120" s="27">
        <f t="shared" ref="K120:K130" si="14">J120*I120</f>
        <v>337615.2</v>
      </c>
      <c r="L120" s="4"/>
    </row>
    <row r="121" spans="2:12" ht="30" customHeight="1">
      <c r="B121" s="3"/>
      <c r="C121" s="15"/>
      <c r="D121" s="32" t="s">
        <v>231</v>
      </c>
      <c r="E121" s="32"/>
      <c r="F121" s="32"/>
      <c r="G121" s="187" t="s">
        <v>107</v>
      </c>
      <c r="H121" s="185" t="s">
        <v>106</v>
      </c>
      <c r="I121" s="185">
        <v>6</v>
      </c>
      <c r="J121" s="19">
        <f>53992*1.3</f>
        <v>70189.600000000006</v>
      </c>
      <c r="K121" s="27">
        <f t="shared" si="14"/>
        <v>421137.60000000003</v>
      </c>
      <c r="L121" s="4"/>
    </row>
    <row r="122" spans="2:12" ht="30" customHeight="1">
      <c r="B122" s="3"/>
      <c r="C122" s="15"/>
      <c r="D122" s="32" t="s">
        <v>232</v>
      </c>
      <c r="E122" s="32"/>
      <c r="F122" s="32"/>
      <c r="G122" s="186" t="s">
        <v>111</v>
      </c>
      <c r="H122" s="185" t="s">
        <v>103</v>
      </c>
      <c r="I122" s="185">
        <v>10</v>
      </c>
      <c r="J122" s="19">
        <f>59441*1.3</f>
        <v>77273.3</v>
      </c>
      <c r="K122" s="27">
        <f t="shared" si="14"/>
        <v>772733</v>
      </c>
      <c r="L122" s="4"/>
    </row>
    <row r="123" spans="2:12" ht="30" customHeight="1">
      <c r="B123" s="3"/>
      <c r="C123" s="15"/>
      <c r="D123" s="32" t="s">
        <v>233</v>
      </c>
      <c r="E123" s="32"/>
      <c r="F123" s="32"/>
      <c r="G123" s="186" t="s">
        <v>352</v>
      </c>
      <c r="H123" s="185" t="s">
        <v>103</v>
      </c>
      <c r="I123" s="185">
        <v>10</v>
      </c>
      <c r="J123" s="19">
        <f>396724*1.3</f>
        <v>515741.2</v>
      </c>
      <c r="K123" s="27">
        <f t="shared" si="14"/>
        <v>5157412</v>
      </c>
      <c r="L123" s="4"/>
    </row>
    <row r="124" spans="2:12" ht="30" customHeight="1">
      <c r="B124" s="3"/>
      <c r="C124" s="15"/>
      <c r="D124" s="32" t="s">
        <v>234</v>
      </c>
      <c r="E124" s="32"/>
      <c r="F124" s="32"/>
      <c r="G124" s="186" t="s">
        <v>242</v>
      </c>
      <c r="H124" s="185" t="s">
        <v>96</v>
      </c>
      <c r="I124" s="185">
        <v>10</v>
      </c>
      <c r="J124" s="19">
        <f>59441*1.3</f>
        <v>77273.3</v>
      </c>
      <c r="K124" s="27">
        <f t="shared" si="14"/>
        <v>772733</v>
      </c>
      <c r="L124" s="4"/>
    </row>
    <row r="125" spans="2:12" ht="30" customHeight="1">
      <c r="B125" s="3"/>
      <c r="C125" s="15"/>
      <c r="D125" s="32" t="s">
        <v>235</v>
      </c>
      <c r="E125" s="32"/>
      <c r="F125" s="32"/>
      <c r="G125" s="186" t="s">
        <v>243</v>
      </c>
      <c r="H125" s="185" t="s">
        <v>96</v>
      </c>
      <c r="I125" s="185">
        <v>10</v>
      </c>
      <c r="J125" s="19">
        <f>17479*1.3</f>
        <v>22722.7</v>
      </c>
      <c r="K125" s="27">
        <f t="shared" si="14"/>
        <v>227227</v>
      </c>
      <c r="L125" s="4"/>
    </row>
    <row r="126" spans="2:12" ht="30" customHeight="1">
      <c r="B126" s="3"/>
      <c r="C126" s="15"/>
      <c r="D126" s="32" t="s">
        <v>236</v>
      </c>
      <c r="E126" s="32"/>
      <c r="F126" s="32"/>
      <c r="G126" s="187" t="s">
        <v>132</v>
      </c>
      <c r="H126" s="185" t="s">
        <v>96</v>
      </c>
      <c r="I126" s="185">
        <v>3</v>
      </c>
      <c r="J126" s="19">
        <f>85257*1.3</f>
        <v>110834.1</v>
      </c>
      <c r="K126" s="27">
        <f t="shared" si="14"/>
        <v>332502.30000000005</v>
      </c>
      <c r="L126" s="4"/>
    </row>
    <row r="127" spans="2:12" ht="30" customHeight="1">
      <c r="B127" s="3"/>
      <c r="C127" s="15"/>
      <c r="D127" s="32" t="s">
        <v>237</v>
      </c>
      <c r="E127" s="32"/>
      <c r="F127" s="32"/>
      <c r="G127" s="187" t="s">
        <v>133</v>
      </c>
      <c r="H127" s="185" t="s">
        <v>106</v>
      </c>
      <c r="I127" s="185">
        <v>2</v>
      </c>
      <c r="J127" s="19">
        <f>176115*1.3</f>
        <v>228949.5</v>
      </c>
      <c r="K127" s="27">
        <f t="shared" si="14"/>
        <v>457899</v>
      </c>
      <c r="L127" s="4"/>
    </row>
    <row r="128" spans="2:12" ht="30" customHeight="1">
      <c r="B128" s="3"/>
      <c r="C128" s="15"/>
      <c r="D128" s="32" t="s">
        <v>238</v>
      </c>
      <c r="E128" s="32"/>
      <c r="F128" s="32"/>
      <c r="G128" s="187" t="s">
        <v>244</v>
      </c>
      <c r="H128" s="185" t="s">
        <v>106</v>
      </c>
      <c r="I128" s="185">
        <v>1</v>
      </c>
      <c r="J128" s="19">
        <f>333240*1.3</f>
        <v>433212</v>
      </c>
      <c r="K128" s="27">
        <f t="shared" si="14"/>
        <v>433212</v>
      </c>
      <c r="L128" s="4"/>
    </row>
    <row r="129" spans="2:12" ht="30" customHeight="1">
      <c r="B129" s="3"/>
      <c r="C129" s="15"/>
      <c r="D129" s="32" t="s">
        <v>239</v>
      </c>
      <c r="E129" s="32"/>
      <c r="F129" s="32"/>
      <c r="G129" s="187" t="s">
        <v>245</v>
      </c>
      <c r="H129" s="185" t="s">
        <v>106</v>
      </c>
      <c r="I129" s="185">
        <v>1</v>
      </c>
      <c r="J129" s="19">
        <f>668371*1.3</f>
        <v>868882.3</v>
      </c>
      <c r="K129" s="27">
        <f t="shared" si="14"/>
        <v>868882.3</v>
      </c>
      <c r="L129" s="4"/>
    </row>
    <row r="130" spans="2:12" ht="30" customHeight="1">
      <c r="B130" s="3"/>
      <c r="C130" s="44"/>
      <c r="D130" s="32" t="s">
        <v>240</v>
      </c>
      <c r="E130" s="32"/>
      <c r="F130" s="32"/>
      <c r="G130" s="187" t="s">
        <v>246</v>
      </c>
      <c r="H130" s="185" t="s">
        <v>106</v>
      </c>
      <c r="I130" s="185">
        <v>4</v>
      </c>
      <c r="J130" s="19">
        <f>214221*1.3</f>
        <v>278487.3</v>
      </c>
      <c r="K130" s="27">
        <f t="shared" si="14"/>
        <v>1113949.2</v>
      </c>
      <c r="L130" s="4"/>
    </row>
    <row r="131" spans="2:12" ht="30" customHeight="1" thickBot="1">
      <c r="B131" s="3"/>
      <c r="C131" s="220" t="s">
        <v>16</v>
      </c>
      <c r="D131" s="221"/>
      <c r="E131" s="221"/>
      <c r="F131" s="221"/>
      <c r="G131" s="221"/>
      <c r="H131" s="221"/>
      <c r="I131" s="221"/>
      <c r="J131" s="222"/>
      <c r="K131" s="25">
        <f>SUM(K119:K130)</f>
        <v>45483622.600000001</v>
      </c>
      <c r="L131" s="4"/>
    </row>
    <row r="132" spans="2:12" ht="30" customHeight="1" thickBot="1">
      <c r="B132" s="3"/>
      <c r="C132" s="12"/>
      <c r="D132" s="218">
        <v>13</v>
      </c>
      <c r="E132" s="13"/>
      <c r="F132" s="13"/>
      <c r="G132" s="13" t="s">
        <v>258</v>
      </c>
      <c r="H132" s="13"/>
      <c r="I132" s="13"/>
      <c r="J132" s="13"/>
      <c r="K132" s="14"/>
      <c r="L132" s="4"/>
    </row>
    <row r="133" spans="2:12" ht="30" customHeight="1">
      <c r="B133" s="3"/>
      <c r="C133" s="15">
        <v>13</v>
      </c>
      <c r="D133" s="189" t="s">
        <v>247</v>
      </c>
      <c r="E133" s="224"/>
      <c r="F133" s="224"/>
      <c r="G133" s="200" t="s">
        <v>259</v>
      </c>
      <c r="H133" s="185" t="s">
        <v>106</v>
      </c>
      <c r="I133" s="185">
        <v>1</v>
      </c>
      <c r="J133" s="228">
        <f>1273681*1.3</f>
        <v>1655785.3</v>
      </c>
      <c r="K133" s="229">
        <f>J133*I133</f>
        <v>1655785.3</v>
      </c>
      <c r="L133" s="4"/>
    </row>
    <row r="134" spans="2:12" ht="30" customHeight="1">
      <c r="B134" s="3"/>
      <c r="C134" s="225"/>
      <c r="D134" s="189" t="s">
        <v>248</v>
      </c>
      <c r="E134" s="224"/>
      <c r="F134" s="224"/>
      <c r="G134" s="200" t="s">
        <v>260</v>
      </c>
      <c r="H134" s="185" t="s">
        <v>106</v>
      </c>
      <c r="I134" s="185">
        <v>2</v>
      </c>
      <c r="J134" s="228">
        <f>12617*1.3</f>
        <v>16402.100000000002</v>
      </c>
      <c r="K134" s="229">
        <f t="shared" ref="K134:K143" si="15">J134*I134</f>
        <v>32804.200000000004</v>
      </c>
      <c r="L134" s="4"/>
    </row>
    <row r="135" spans="2:12" ht="30" customHeight="1">
      <c r="B135" s="3"/>
      <c r="C135" s="225"/>
      <c r="D135" s="189" t="s">
        <v>249</v>
      </c>
      <c r="E135" s="224"/>
      <c r="F135" s="224"/>
      <c r="G135" s="200" t="s">
        <v>261</v>
      </c>
      <c r="H135" s="185" t="s">
        <v>106</v>
      </c>
      <c r="I135" s="227">
        <v>8</v>
      </c>
      <c r="J135" s="228">
        <f>164375*1.3</f>
        <v>213687.5</v>
      </c>
      <c r="K135" s="229">
        <f t="shared" si="15"/>
        <v>1709500</v>
      </c>
      <c r="L135" s="4"/>
    </row>
    <row r="136" spans="2:12" ht="30" customHeight="1">
      <c r="B136" s="3"/>
      <c r="C136" s="225"/>
      <c r="D136" s="189" t="s">
        <v>250</v>
      </c>
      <c r="E136" s="224"/>
      <c r="F136" s="224"/>
      <c r="G136" s="186" t="s">
        <v>262</v>
      </c>
      <c r="H136" s="185" t="s">
        <v>96</v>
      </c>
      <c r="I136" s="185">
        <v>60</v>
      </c>
      <c r="J136" s="228">
        <f>53621*1.3</f>
        <v>69707.3</v>
      </c>
      <c r="K136" s="229">
        <f t="shared" si="15"/>
        <v>4182438</v>
      </c>
      <c r="L136" s="4"/>
    </row>
    <row r="137" spans="2:12" ht="30" customHeight="1">
      <c r="B137" s="3"/>
      <c r="C137" s="225"/>
      <c r="D137" s="189" t="s">
        <v>251</v>
      </c>
      <c r="E137" s="224"/>
      <c r="F137" s="224"/>
      <c r="G137" s="187" t="s">
        <v>263</v>
      </c>
      <c r="H137" s="185" t="s">
        <v>96</v>
      </c>
      <c r="I137" s="227">
        <v>24</v>
      </c>
      <c r="J137" s="228">
        <f>22586*1.3</f>
        <v>29361.8</v>
      </c>
      <c r="K137" s="229">
        <f t="shared" si="15"/>
        <v>704683.2</v>
      </c>
      <c r="L137" s="4"/>
    </row>
    <row r="138" spans="2:12" ht="30" customHeight="1">
      <c r="B138" s="3"/>
      <c r="C138" s="225"/>
      <c r="D138" s="189" t="s">
        <v>252</v>
      </c>
      <c r="E138" s="224"/>
      <c r="F138" s="224"/>
      <c r="G138" s="187" t="s">
        <v>264</v>
      </c>
      <c r="H138" s="185" t="s">
        <v>96</v>
      </c>
      <c r="I138" s="227">
        <v>24</v>
      </c>
      <c r="J138" s="228">
        <f>64010*1.3</f>
        <v>83213</v>
      </c>
      <c r="K138" s="229">
        <f t="shared" si="15"/>
        <v>1997112</v>
      </c>
      <c r="L138" s="4"/>
    </row>
    <row r="139" spans="2:12" ht="30" customHeight="1">
      <c r="B139" s="3"/>
      <c r="C139" s="225"/>
      <c r="D139" s="189" t="s">
        <v>253</v>
      </c>
      <c r="E139" s="224"/>
      <c r="F139" s="224"/>
      <c r="G139" s="187" t="s">
        <v>265</v>
      </c>
      <c r="H139" s="185" t="s">
        <v>106</v>
      </c>
      <c r="I139" s="227">
        <v>6</v>
      </c>
      <c r="J139" s="228">
        <f>53283*1.3</f>
        <v>69267.900000000009</v>
      </c>
      <c r="K139" s="229">
        <f t="shared" si="15"/>
        <v>415607.4</v>
      </c>
      <c r="L139" s="4"/>
    </row>
    <row r="140" spans="2:12" ht="30" customHeight="1">
      <c r="B140" s="3"/>
      <c r="C140" s="225"/>
      <c r="D140" s="189" t="s">
        <v>254</v>
      </c>
      <c r="E140" s="224"/>
      <c r="F140" s="224"/>
      <c r="G140" s="187" t="s">
        <v>266</v>
      </c>
      <c r="H140" s="185" t="s">
        <v>103</v>
      </c>
      <c r="I140" s="227">
        <v>32</v>
      </c>
      <c r="J140" s="228">
        <f>396724*1.3</f>
        <v>515741.2</v>
      </c>
      <c r="K140" s="229">
        <f t="shared" si="15"/>
        <v>16503718.4</v>
      </c>
      <c r="L140" s="4"/>
    </row>
    <row r="141" spans="2:12" ht="30" customHeight="1">
      <c r="B141" s="3"/>
      <c r="C141" s="225"/>
      <c r="D141" s="189" t="s">
        <v>255</v>
      </c>
      <c r="E141" s="224"/>
      <c r="F141" s="224"/>
      <c r="G141" s="187" t="s">
        <v>267</v>
      </c>
      <c r="H141" s="185" t="s">
        <v>96</v>
      </c>
      <c r="I141" s="227">
        <v>17.5</v>
      </c>
      <c r="J141" s="228">
        <f>108830*1.3</f>
        <v>141479</v>
      </c>
      <c r="K141" s="229">
        <f t="shared" si="15"/>
        <v>2475882.5</v>
      </c>
      <c r="L141" s="4"/>
    </row>
    <row r="142" spans="2:12" ht="30" customHeight="1">
      <c r="B142" s="3"/>
      <c r="C142" s="225"/>
      <c r="D142" s="189" t="s">
        <v>256</v>
      </c>
      <c r="E142" s="224"/>
      <c r="F142" s="224"/>
      <c r="G142" s="187" t="s">
        <v>268</v>
      </c>
      <c r="H142" s="185" t="s">
        <v>96</v>
      </c>
      <c r="I142" s="227">
        <v>48</v>
      </c>
      <c r="J142" s="228">
        <f>176797*1.3</f>
        <v>229836.1</v>
      </c>
      <c r="K142" s="229">
        <f t="shared" si="15"/>
        <v>11032132.800000001</v>
      </c>
      <c r="L142" s="4"/>
    </row>
    <row r="143" spans="2:12" ht="30" customHeight="1">
      <c r="B143" s="3"/>
      <c r="C143" s="225"/>
      <c r="D143" s="189" t="s">
        <v>257</v>
      </c>
      <c r="E143" s="224"/>
      <c r="F143" s="224"/>
      <c r="G143" s="187" t="s">
        <v>269</v>
      </c>
      <c r="H143" s="185" t="s">
        <v>103</v>
      </c>
      <c r="I143" s="227">
        <v>40</v>
      </c>
      <c r="J143" s="228">
        <f>73291*1.3</f>
        <v>95278.3</v>
      </c>
      <c r="K143" s="229">
        <f t="shared" si="15"/>
        <v>3811132</v>
      </c>
      <c r="L143" s="4"/>
    </row>
    <row r="144" spans="2:12" ht="30" customHeight="1" thickBot="1">
      <c r="B144" s="3"/>
      <c r="C144" s="305" t="s">
        <v>109</v>
      </c>
      <c r="D144" s="298"/>
      <c r="E144" s="298"/>
      <c r="F144" s="298"/>
      <c r="G144" s="298"/>
      <c r="H144" s="298"/>
      <c r="I144" s="298"/>
      <c r="J144" s="299"/>
      <c r="K144" s="230">
        <f>SUM(K133:K143)</f>
        <v>44520795.799999997</v>
      </c>
      <c r="L144" s="4"/>
    </row>
    <row r="145" spans="2:12" ht="30" customHeight="1" thickBot="1">
      <c r="B145" s="3"/>
      <c r="C145" s="12"/>
      <c r="D145" s="218">
        <v>14</v>
      </c>
      <c r="E145" s="13"/>
      <c r="F145" s="13"/>
      <c r="G145" s="13" t="s">
        <v>272</v>
      </c>
      <c r="H145" s="13"/>
      <c r="I145" s="13"/>
      <c r="J145" s="13"/>
      <c r="K145" s="14"/>
      <c r="L145" s="4"/>
    </row>
    <row r="146" spans="2:12" ht="30" customHeight="1">
      <c r="B146" s="3"/>
      <c r="C146" s="15">
        <v>14</v>
      </c>
      <c r="D146" s="189" t="s">
        <v>270</v>
      </c>
      <c r="E146" s="224"/>
      <c r="F146" s="224"/>
      <c r="G146" s="186" t="s">
        <v>97</v>
      </c>
      <c r="H146" s="185" t="s">
        <v>103</v>
      </c>
      <c r="I146" s="185">
        <v>420.5</v>
      </c>
      <c r="J146" s="228">
        <f>15424*1.3</f>
        <v>20051.2</v>
      </c>
      <c r="K146" s="229">
        <f>J146*I146</f>
        <v>8431529.5999999996</v>
      </c>
      <c r="L146" s="4"/>
    </row>
    <row r="147" spans="2:12" ht="30" customHeight="1">
      <c r="B147" s="3"/>
      <c r="C147" s="225"/>
      <c r="D147" s="189" t="s">
        <v>271</v>
      </c>
      <c r="E147" s="224"/>
      <c r="F147" s="224"/>
      <c r="G147" s="186" t="s">
        <v>273</v>
      </c>
      <c r="H147" s="185" t="s">
        <v>106</v>
      </c>
      <c r="I147" s="185">
        <v>6</v>
      </c>
      <c r="J147" s="228">
        <f>96440*1.3</f>
        <v>125372</v>
      </c>
      <c r="K147" s="229">
        <f>J147*I147</f>
        <v>752232</v>
      </c>
      <c r="L147" s="4"/>
    </row>
    <row r="148" spans="2:12" ht="30" customHeight="1" thickBot="1">
      <c r="B148" s="3"/>
      <c r="C148" s="305" t="s">
        <v>109</v>
      </c>
      <c r="D148" s="298"/>
      <c r="E148" s="298"/>
      <c r="F148" s="298"/>
      <c r="G148" s="298"/>
      <c r="H148" s="298"/>
      <c r="I148" s="298"/>
      <c r="J148" s="299"/>
      <c r="K148" s="230">
        <f>SUM(K146:K147)</f>
        <v>9183761.5999999996</v>
      </c>
      <c r="L148" s="4"/>
    </row>
    <row r="149" spans="2:12" ht="30" customHeight="1" thickBot="1">
      <c r="B149" s="3"/>
      <c r="C149" s="12"/>
      <c r="D149" s="218">
        <v>15</v>
      </c>
      <c r="E149" s="13"/>
      <c r="F149" s="13"/>
      <c r="G149" s="13" t="s">
        <v>275</v>
      </c>
      <c r="H149" s="13"/>
      <c r="I149" s="13"/>
      <c r="J149" s="13"/>
      <c r="K149" s="14"/>
      <c r="L149" s="4"/>
    </row>
    <row r="150" spans="2:12" ht="30" customHeight="1">
      <c r="B150" s="3"/>
      <c r="C150" s="15">
        <v>15</v>
      </c>
      <c r="D150" s="189" t="s">
        <v>274</v>
      </c>
      <c r="E150" s="224"/>
      <c r="F150" s="224"/>
      <c r="G150" s="187" t="s">
        <v>107</v>
      </c>
      <c r="H150" s="185" t="s">
        <v>106</v>
      </c>
      <c r="I150" s="185">
        <v>38</v>
      </c>
      <c r="J150" s="228">
        <f>53992*1.3</f>
        <v>70189.600000000006</v>
      </c>
      <c r="K150" s="229">
        <f>J150*I150</f>
        <v>2667204.8000000003</v>
      </c>
      <c r="L150" s="4"/>
    </row>
    <row r="151" spans="2:12" ht="30" customHeight="1">
      <c r="B151" s="3"/>
      <c r="C151" s="225"/>
      <c r="D151" s="189" t="s">
        <v>277</v>
      </c>
      <c r="E151" s="224"/>
      <c r="F151" s="224"/>
      <c r="G151" s="187" t="s">
        <v>132</v>
      </c>
      <c r="H151" s="185" t="s">
        <v>96</v>
      </c>
      <c r="I151" s="185">
        <v>120</v>
      </c>
      <c r="J151" s="228">
        <f>85257*1.3</f>
        <v>110834.1</v>
      </c>
      <c r="K151" s="229">
        <f t="shared" ref="K151:K153" si="16">J151*I151</f>
        <v>13300092</v>
      </c>
      <c r="L151" s="4"/>
    </row>
    <row r="152" spans="2:12" ht="30" customHeight="1">
      <c r="B152" s="3"/>
      <c r="C152" s="225"/>
      <c r="D152" s="189" t="s">
        <v>278</v>
      </c>
      <c r="E152" s="224"/>
      <c r="F152" s="224"/>
      <c r="G152" s="187" t="s">
        <v>133</v>
      </c>
      <c r="H152" s="185" t="s">
        <v>106</v>
      </c>
      <c r="I152" s="185">
        <v>14</v>
      </c>
      <c r="J152" s="228">
        <f>176115*1.3</f>
        <v>228949.5</v>
      </c>
      <c r="K152" s="229">
        <f t="shared" si="16"/>
        <v>3205293</v>
      </c>
      <c r="L152" s="4"/>
    </row>
    <row r="153" spans="2:12" ht="30" customHeight="1">
      <c r="B153" s="3"/>
      <c r="C153" s="225"/>
      <c r="D153" s="189" t="s">
        <v>279</v>
      </c>
      <c r="E153" s="224"/>
      <c r="F153" s="224"/>
      <c r="G153" s="187" t="s">
        <v>276</v>
      </c>
      <c r="H153" s="185" t="s">
        <v>160</v>
      </c>
      <c r="I153" s="227">
        <v>280</v>
      </c>
      <c r="J153" s="228">
        <f>57656*1.3</f>
        <v>74952.800000000003</v>
      </c>
      <c r="K153" s="229">
        <f t="shared" si="16"/>
        <v>20986784</v>
      </c>
      <c r="L153" s="4"/>
    </row>
    <row r="154" spans="2:12" ht="30" customHeight="1" thickBot="1">
      <c r="B154" s="3"/>
      <c r="C154" s="305" t="s">
        <v>109</v>
      </c>
      <c r="D154" s="298"/>
      <c r="E154" s="298"/>
      <c r="F154" s="298"/>
      <c r="G154" s="298"/>
      <c r="H154" s="298"/>
      <c r="I154" s="298"/>
      <c r="J154" s="299"/>
      <c r="K154" s="230">
        <f>SUM(K150:K153)</f>
        <v>40159373.799999997</v>
      </c>
      <c r="L154" s="4"/>
    </row>
    <row r="155" spans="2:12" ht="30" customHeight="1" thickBot="1">
      <c r="B155" s="3"/>
      <c r="C155" s="12"/>
      <c r="D155" s="218">
        <v>16</v>
      </c>
      <c r="E155" s="13"/>
      <c r="F155" s="13"/>
      <c r="G155" s="13" t="s">
        <v>281</v>
      </c>
      <c r="H155" s="13"/>
      <c r="I155" s="13"/>
      <c r="J155" s="13"/>
      <c r="K155" s="14"/>
      <c r="L155" s="4"/>
    </row>
    <row r="156" spans="2:12" ht="30" customHeight="1">
      <c r="B156" s="3"/>
      <c r="C156" s="15">
        <v>16</v>
      </c>
      <c r="D156" s="189" t="s">
        <v>280</v>
      </c>
      <c r="E156" s="224"/>
      <c r="F156" s="224"/>
      <c r="G156" s="186" t="s">
        <v>97</v>
      </c>
      <c r="H156" s="185" t="s">
        <v>103</v>
      </c>
      <c r="I156" s="219">
        <v>1220</v>
      </c>
      <c r="J156" s="228">
        <f>15424*1.3</f>
        <v>20051.2</v>
      </c>
      <c r="K156" s="229">
        <f>J156*I156</f>
        <v>24462464</v>
      </c>
      <c r="L156" s="4"/>
    </row>
    <row r="157" spans="2:12" ht="30" customHeight="1">
      <c r="B157" s="3"/>
      <c r="C157" s="225"/>
      <c r="D157" s="189" t="s">
        <v>286</v>
      </c>
      <c r="E157" s="224"/>
      <c r="F157" s="224"/>
      <c r="G157" s="186" t="s">
        <v>150</v>
      </c>
      <c r="H157" s="185" t="s">
        <v>106</v>
      </c>
      <c r="I157" s="219">
        <v>11</v>
      </c>
      <c r="J157" s="228">
        <f>92611*1.3</f>
        <v>120394.3</v>
      </c>
      <c r="K157" s="229">
        <f t="shared" ref="K157:K162" si="17">J157*I157</f>
        <v>1324337.3</v>
      </c>
      <c r="L157" s="4"/>
    </row>
    <row r="158" spans="2:12" ht="30" customHeight="1">
      <c r="B158" s="3"/>
      <c r="C158" s="225"/>
      <c r="D158" s="189" t="s">
        <v>287</v>
      </c>
      <c r="E158" s="224"/>
      <c r="F158" s="224"/>
      <c r="G158" s="186" t="s">
        <v>219</v>
      </c>
      <c r="H158" s="185" t="s">
        <v>106</v>
      </c>
      <c r="I158" s="219">
        <v>3</v>
      </c>
      <c r="J158" s="228">
        <f>79795*1.3</f>
        <v>103733.5</v>
      </c>
      <c r="K158" s="229">
        <f t="shared" si="17"/>
        <v>311200.5</v>
      </c>
      <c r="L158" s="4"/>
    </row>
    <row r="159" spans="2:12" ht="30" customHeight="1">
      <c r="B159" s="3"/>
      <c r="C159" s="225"/>
      <c r="D159" s="189" t="s">
        <v>288</v>
      </c>
      <c r="E159" s="224"/>
      <c r="F159" s="224"/>
      <c r="G159" s="187" t="s">
        <v>282</v>
      </c>
      <c r="H159" s="185" t="s">
        <v>106</v>
      </c>
      <c r="I159" s="219">
        <v>4</v>
      </c>
      <c r="J159" s="228">
        <f>111720*1.3</f>
        <v>145236</v>
      </c>
      <c r="K159" s="229">
        <f t="shared" si="17"/>
        <v>580944</v>
      </c>
      <c r="L159" s="4"/>
    </row>
    <row r="160" spans="2:12" ht="30" customHeight="1">
      <c r="B160" s="3"/>
      <c r="C160" s="225"/>
      <c r="D160" s="189" t="s">
        <v>289</v>
      </c>
      <c r="E160" s="224"/>
      <c r="F160" s="224"/>
      <c r="G160" s="187" t="s">
        <v>283</v>
      </c>
      <c r="H160" s="185" t="s">
        <v>106</v>
      </c>
      <c r="I160" s="219">
        <v>5</v>
      </c>
      <c r="J160" s="228">
        <f>37485*1.3</f>
        <v>48730.5</v>
      </c>
      <c r="K160" s="229">
        <f t="shared" si="17"/>
        <v>243652.5</v>
      </c>
      <c r="L160" s="4"/>
    </row>
    <row r="161" spans="2:12" ht="30" customHeight="1">
      <c r="B161" s="3"/>
      <c r="C161" s="225"/>
      <c r="D161" s="189" t="s">
        <v>290</v>
      </c>
      <c r="E161" s="224"/>
      <c r="F161" s="224"/>
      <c r="G161" s="187" t="s">
        <v>284</v>
      </c>
      <c r="H161" s="185" t="s">
        <v>106</v>
      </c>
      <c r="I161" s="219">
        <v>1</v>
      </c>
      <c r="J161" s="228">
        <f>343854*1.3</f>
        <v>447010.2</v>
      </c>
      <c r="K161" s="229">
        <f t="shared" si="17"/>
        <v>447010.2</v>
      </c>
      <c r="L161" s="4"/>
    </row>
    <row r="162" spans="2:12" ht="30" customHeight="1">
      <c r="B162" s="3"/>
      <c r="C162" s="225"/>
      <c r="D162" s="189" t="s">
        <v>291</v>
      </c>
      <c r="E162" s="224"/>
      <c r="F162" s="224"/>
      <c r="G162" s="187" t="s">
        <v>285</v>
      </c>
      <c r="H162" s="185" t="s">
        <v>103</v>
      </c>
      <c r="I162" s="219">
        <v>4</v>
      </c>
      <c r="J162" s="228">
        <f>171415*1.3</f>
        <v>222839.5</v>
      </c>
      <c r="K162" s="229">
        <f t="shared" si="17"/>
        <v>891358</v>
      </c>
      <c r="L162" s="4"/>
    </row>
    <row r="163" spans="2:12" ht="30" customHeight="1" thickBot="1">
      <c r="B163" s="3"/>
      <c r="C163" s="305" t="s">
        <v>109</v>
      </c>
      <c r="D163" s="298"/>
      <c r="E163" s="298"/>
      <c r="F163" s="298"/>
      <c r="G163" s="298"/>
      <c r="H163" s="298"/>
      <c r="I163" s="298"/>
      <c r="J163" s="299"/>
      <c r="K163" s="230">
        <f>SUM(K156:K162)</f>
        <v>28260966.5</v>
      </c>
      <c r="L163" s="4"/>
    </row>
    <row r="164" spans="2:12" ht="30" customHeight="1" thickBot="1">
      <c r="B164" s="3"/>
      <c r="C164" s="12"/>
      <c r="D164" s="218">
        <v>17</v>
      </c>
      <c r="E164" s="13"/>
      <c r="F164" s="13"/>
      <c r="G164" s="13" t="s">
        <v>293</v>
      </c>
      <c r="H164" s="13"/>
      <c r="I164" s="13"/>
      <c r="J164" s="13"/>
      <c r="K164" s="14"/>
      <c r="L164" s="4"/>
    </row>
    <row r="165" spans="2:12" ht="30" customHeight="1">
      <c r="B165" s="3"/>
      <c r="C165" s="15">
        <v>17</v>
      </c>
      <c r="D165" s="189" t="s">
        <v>292</v>
      </c>
      <c r="E165" s="224"/>
      <c r="F165" s="224"/>
      <c r="G165" s="187" t="s">
        <v>294</v>
      </c>
      <c r="H165" s="185" t="s">
        <v>295</v>
      </c>
      <c r="I165" s="185">
        <v>15</v>
      </c>
      <c r="J165" s="228">
        <f>383656*1.3</f>
        <v>498752.8</v>
      </c>
      <c r="K165" s="229">
        <f>J165*I165</f>
        <v>7481292</v>
      </c>
      <c r="L165" s="4"/>
    </row>
    <row r="166" spans="2:12" ht="30" customHeight="1">
      <c r="B166" s="3"/>
      <c r="C166" s="225"/>
      <c r="D166" s="189" t="s">
        <v>296</v>
      </c>
      <c r="E166" s="224"/>
      <c r="F166" s="224"/>
      <c r="G166" s="187" t="s">
        <v>143</v>
      </c>
      <c r="H166" s="185" t="s">
        <v>103</v>
      </c>
      <c r="I166" s="185">
        <v>20</v>
      </c>
      <c r="J166" s="228">
        <f>73291*1.3</f>
        <v>95278.3</v>
      </c>
      <c r="K166" s="229">
        <f>J166*I166</f>
        <v>1905566</v>
      </c>
      <c r="L166" s="4"/>
    </row>
    <row r="167" spans="2:12" ht="30" customHeight="1" thickBot="1">
      <c r="B167" s="3"/>
      <c r="C167" s="305" t="s">
        <v>109</v>
      </c>
      <c r="D167" s="298"/>
      <c r="E167" s="298"/>
      <c r="F167" s="298"/>
      <c r="G167" s="298"/>
      <c r="H167" s="298"/>
      <c r="I167" s="298"/>
      <c r="J167" s="299"/>
      <c r="K167" s="230">
        <f>SUM(K165:K166)</f>
        <v>9386858</v>
      </c>
      <c r="L167" s="4"/>
    </row>
    <row r="168" spans="2:12" ht="30" customHeight="1" thickBot="1">
      <c r="B168" s="3"/>
      <c r="C168" s="12"/>
      <c r="D168" s="13">
        <v>18</v>
      </c>
      <c r="E168" s="13"/>
      <c r="F168" s="13"/>
      <c r="G168" s="13" t="s">
        <v>298</v>
      </c>
      <c r="H168" s="13"/>
      <c r="I168" s="13"/>
      <c r="J168" s="13"/>
      <c r="K168" s="14"/>
      <c r="L168" s="4"/>
    </row>
    <row r="169" spans="2:12" ht="30" customHeight="1">
      <c r="B169" s="3"/>
      <c r="C169" s="15">
        <v>18</v>
      </c>
      <c r="D169" s="189" t="s">
        <v>297</v>
      </c>
      <c r="E169" s="224"/>
      <c r="F169" s="224"/>
      <c r="G169" s="187" t="s">
        <v>132</v>
      </c>
      <c r="H169" s="185" t="s">
        <v>96</v>
      </c>
      <c r="I169" s="185">
        <v>90</v>
      </c>
      <c r="J169" s="228">
        <f>85257*1.3</f>
        <v>110834.1</v>
      </c>
      <c r="K169" s="229">
        <f>J169*I169</f>
        <v>9975069</v>
      </c>
      <c r="L169" s="4"/>
    </row>
    <row r="170" spans="2:12" ht="30" customHeight="1">
      <c r="B170" s="3"/>
      <c r="C170" s="225"/>
      <c r="D170" s="189" t="s">
        <v>299</v>
      </c>
      <c r="E170" s="224"/>
      <c r="F170" s="224"/>
      <c r="G170" s="187" t="s">
        <v>133</v>
      </c>
      <c r="H170" s="185" t="s">
        <v>106</v>
      </c>
      <c r="I170" s="185">
        <v>11</v>
      </c>
      <c r="J170" s="228">
        <f>176115*1.3</f>
        <v>228949.5</v>
      </c>
      <c r="K170" s="229">
        <f>J170*I170</f>
        <v>2518444.5</v>
      </c>
      <c r="L170" s="4"/>
    </row>
    <row r="171" spans="2:12" ht="30" customHeight="1" thickBot="1">
      <c r="B171" s="3"/>
      <c r="C171" s="305" t="s">
        <v>109</v>
      </c>
      <c r="D171" s="298"/>
      <c r="E171" s="298"/>
      <c r="F171" s="298"/>
      <c r="G171" s="298"/>
      <c r="H171" s="298"/>
      <c r="I171" s="298"/>
      <c r="J171" s="299"/>
      <c r="K171" s="230">
        <f>SUM(K169:K170)</f>
        <v>12493513.5</v>
      </c>
      <c r="L171" s="4"/>
    </row>
    <row r="172" spans="2:12" ht="30" customHeight="1" thickBot="1">
      <c r="B172" s="3"/>
      <c r="C172" s="12"/>
      <c r="D172" s="218">
        <v>19</v>
      </c>
      <c r="E172" s="13"/>
      <c r="F172" s="13"/>
      <c r="G172" s="13" t="s">
        <v>301</v>
      </c>
      <c r="H172" s="13"/>
      <c r="I172" s="13"/>
      <c r="J172" s="13"/>
      <c r="K172" s="14"/>
      <c r="L172" s="4"/>
    </row>
    <row r="173" spans="2:12" ht="30" customHeight="1">
      <c r="B173" s="3"/>
      <c r="C173" s="15">
        <v>19</v>
      </c>
      <c r="D173" s="189" t="s">
        <v>300</v>
      </c>
      <c r="E173" s="224"/>
      <c r="F173" s="224"/>
      <c r="G173" s="187" t="s">
        <v>302</v>
      </c>
      <c r="H173" s="185" t="s">
        <v>96</v>
      </c>
      <c r="I173" s="185">
        <v>430</v>
      </c>
      <c r="J173" s="228">
        <f>27320*1.3</f>
        <v>35516</v>
      </c>
      <c r="K173" s="229">
        <f>J173*I173</f>
        <v>15271880</v>
      </c>
      <c r="L173" s="4"/>
    </row>
    <row r="174" spans="2:12" ht="30" customHeight="1">
      <c r="B174" s="3"/>
      <c r="C174" s="225"/>
      <c r="D174" s="189" t="s">
        <v>303</v>
      </c>
      <c r="E174" s="224"/>
      <c r="F174" s="224"/>
      <c r="G174" s="187" t="s">
        <v>107</v>
      </c>
      <c r="H174" s="185" t="s">
        <v>106</v>
      </c>
      <c r="I174" s="185">
        <v>32</v>
      </c>
      <c r="J174" s="228">
        <f>53992*1.3</f>
        <v>70189.600000000006</v>
      </c>
      <c r="K174" s="229">
        <f>J174*I174</f>
        <v>2246067.2000000002</v>
      </c>
      <c r="L174" s="4"/>
    </row>
    <row r="175" spans="2:12" ht="30" customHeight="1" thickBot="1">
      <c r="B175" s="3"/>
      <c r="C175" s="305" t="s">
        <v>109</v>
      </c>
      <c r="D175" s="298"/>
      <c r="E175" s="298"/>
      <c r="F175" s="298"/>
      <c r="G175" s="298"/>
      <c r="H175" s="298"/>
      <c r="I175" s="298"/>
      <c r="J175" s="299"/>
      <c r="K175" s="230">
        <f>SUM(K173:K174)</f>
        <v>17517947.199999999</v>
      </c>
      <c r="L175" s="4"/>
    </row>
    <row r="176" spans="2:12" ht="30" customHeight="1" thickBot="1">
      <c r="B176" s="3"/>
      <c r="C176" s="12"/>
      <c r="D176" s="218">
        <v>20</v>
      </c>
      <c r="E176" s="13"/>
      <c r="F176" s="13"/>
      <c r="G176" s="13" t="s">
        <v>305</v>
      </c>
      <c r="H176" s="13"/>
      <c r="I176" s="13"/>
      <c r="J176" s="13"/>
      <c r="K176" s="14"/>
      <c r="L176" s="4"/>
    </row>
    <row r="177" spans="2:12" ht="30" customHeight="1">
      <c r="B177" s="3"/>
      <c r="C177" s="15">
        <v>20</v>
      </c>
      <c r="D177" s="189" t="s">
        <v>304</v>
      </c>
      <c r="E177" s="224"/>
      <c r="F177" s="224"/>
      <c r="G177" s="187" t="s">
        <v>263</v>
      </c>
      <c r="H177" s="185" t="s">
        <v>96</v>
      </c>
      <c r="I177" s="185">
        <v>48</v>
      </c>
      <c r="J177" s="228">
        <f>22586*1.3</f>
        <v>29361.8</v>
      </c>
      <c r="K177" s="229">
        <f>J177*I177</f>
        <v>1409366.4</v>
      </c>
      <c r="L177" s="4"/>
    </row>
    <row r="178" spans="2:12" ht="30" customHeight="1">
      <c r="B178" s="3"/>
      <c r="C178" s="225"/>
      <c r="D178" s="189" t="s">
        <v>306</v>
      </c>
      <c r="E178" s="224"/>
      <c r="F178" s="224"/>
      <c r="G178" s="187" t="s">
        <v>264</v>
      </c>
      <c r="H178" s="185" t="s">
        <v>96</v>
      </c>
      <c r="I178" s="185">
        <v>48</v>
      </c>
      <c r="J178" s="228">
        <f>64010*1.3</f>
        <v>83213</v>
      </c>
      <c r="K178" s="229">
        <f t="shared" ref="K178:K183" si="18">J178*I178</f>
        <v>3994224</v>
      </c>
      <c r="L178" s="4"/>
    </row>
    <row r="179" spans="2:12" ht="30" customHeight="1">
      <c r="B179" s="3"/>
      <c r="C179" s="225"/>
      <c r="D179" s="189" t="s">
        <v>307</v>
      </c>
      <c r="E179" s="224"/>
      <c r="F179" s="224"/>
      <c r="G179" s="187" t="s">
        <v>265</v>
      </c>
      <c r="H179" s="185" t="s">
        <v>106</v>
      </c>
      <c r="I179" s="185">
        <v>10</v>
      </c>
      <c r="J179" s="228">
        <f>53283*1.3</f>
        <v>69267.900000000009</v>
      </c>
      <c r="K179" s="229">
        <f t="shared" si="18"/>
        <v>692679.00000000012</v>
      </c>
      <c r="L179" s="4"/>
    </row>
    <row r="180" spans="2:12" ht="30" customHeight="1">
      <c r="B180" s="3"/>
      <c r="C180" s="225"/>
      <c r="D180" s="189" t="s">
        <v>308</v>
      </c>
      <c r="E180" s="224"/>
      <c r="F180" s="224"/>
      <c r="G180" s="187" t="s">
        <v>266</v>
      </c>
      <c r="H180" s="185" t="s">
        <v>103</v>
      </c>
      <c r="I180" s="185">
        <v>72</v>
      </c>
      <c r="J180" s="228">
        <f>396724*1.3</f>
        <v>515741.2</v>
      </c>
      <c r="K180" s="229">
        <f t="shared" si="18"/>
        <v>37133366.399999999</v>
      </c>
      <c r="L180" s="4"/>
    </row>
    <row r="181" spans="2:12" ht="30" customHeight="1">
      <c r="B181" s="3"/>
      <c r="C181" s="225"/>
      <c r="D181" s="189" t="s">
        <v>309</v>
      </c>
      <c r="E181" s="224"/>
      <c r="F181" s="224"/>
      <c r="G181" s="187" t="s">
        <v>267</v>
      </c>
      <c r="H181" s="185" t="s">
        <v>96</v>
      </c>
      <c r="I181" s="185">
        <v>78.5</v>
      </c>
      <c r="J181" s="228">
        <f>108830*1.3</f>
        <v>141479</v>
      </c>
      <c r="K181" s="229">
        <f t="shared" si="18"/>
        <v>11106101.5</v>
      </c>
      <c r="L181" s="4"/>
    </row>
    <row r="182" spans="2:12" ht="30" customHeight="1">
      <c r="B182" s="3"/>
      <c r="C182" s="225"/>
      <c r="D182" s="189" t="s">
        <v>310</v>
      </c>
      <c r="E182" s="224"/>
      <c r="F182" s="224"/>
      <c r="G182" s="187" t="s">
        <v>268</v>
      </c>
      <c r="H182" s="185" t="s">
        <v>96</v>
      </c>
      <c r="I182" s="227">
        <v>90</v>
      </c>
      <c r="J182" s="228">
        <f>176797*1.3</f>
        <v>229836.1</v>
      </c>
      <c r="K182" s="229">
        <f t="shared" si="18"/>
        <v>20685249</v>
      </c>
      <c r="L182" s="4"/>
    </row>
    <row r="183" spans="2:12" ht="30" customHeight="1">
      <c r="B183" s="3"/>
      <c r="C183" s="225"/>
      <c r="D183" s="189" t="s">
        <v>311</v>
      </c>
      <c r="E183" s="224"/>
      <c r="F183" s="224"/>
      <c r="G183" s="187" t="s">
        <v>269</v>
      </c>
      <c r="H183" s="185" t="s">
        <v>103</v>
      </c>
      <c r="I183" s="227">
        <v>159.6</v>
      </c>
      <c r="J183" s="228">
        <f>73291*1.3</f>
        <v>95278.3</v>
      </c>
      <c r="K183" s="229">
        <f t="shared" si="18"/>
        <v>15206416.68</v>
      </c>
      <c r="L183" s="4"/>
    </row>
    <row r="184" spans="2:12" ht="30" customHeight="1" thickBot="1">
      <c r="B184" s="3"/>
      <c r="C184" s="305" t="s">
        <v>109</v>
      </c>
      <c r="D184" s="298"/>
      <c r="E184" s="298"/>
      <c r="F184" s="298"/>
      <c r="G184" s="298"/>
      <c r="H184" s="298"/>
      <c r="I184" s="298"/>
      <c r="J184" s="299"/>
      <c r="K184" s="230">
        <f>ROUND(SUM(K177:K183),0)</f>
        <v>90227403</v>
      </c>
      <c r="L184" s="4"/>
    </row>
    <row r="185" spans="2:12" ht="30" customHeight="1" thickBot="1">
      <c r="B185" s="3"/>
      <c r="C185" s="12"/>
      <c r="D185" s="218">
        <v>21</v>
      </c>
      <c r="E185" s="13"/>
      <c r="F185" s="13"/>
      <c r="G185" s="13" t="s">
        <v>313</v>
      </c>
      <c r="H185" s="13"/>
      <c r="I185" s="13"/>
      <c r="J185" s="13"/>
      <c r="K185" s="14"/>
      <c r="L185" s="4"/>
    </row>
    <row r="186" spans="2:12" ht="30" customHeight="1">
      <c r="B186" s="3"/>
      <c r="C186" s="15">
        <v>21</v>
      </c>
      <c r="D186" s="189" t="s">
        <v>312</v>
      </c>
      <c r="E186" s="224"/>
      <c r="F186" s="224"/>
      <c r="G186" s="187" t="s">
        <v>263</v>
      </c>
      <c r="H186" s="185" t="s">
        <v>96</v>
      </c>
      <c r="I186" s="227">
        <v>8</v>
      </c>
      <c r="J186" s="228">
        <f>22586*1.3</f>
        <v>29361.8</v>
      </c>
      <c r="K186" s="229">
        <f>J186*I186</f>
        <v>234894.4</v>
      </c>
      <c r="L186" s="4"/>
    </row>
    <row r="187" spans="2:12" ht="30" customHeight="1">
      <c r="B187" s="3"/>
      <c r="C187" s="225"/>
      <c r="D187" s="189" t="s">
        <v>314</v>
      </c>
      <c r="E187" s="224"/>
      <c r="F187" s="224"/>
      <c r="G187" s="187" t="s">
        <v>264</v>
      </c>
      <c r="H187" s="185" t="s">
        <v>96</v>
      </c>
      <c r="I187" s="227">
        <v>8</v>
      </c>
      <c r="J187" s="228">
        <f>64010*1.3</f>
        <v>83213</v>
      </c>
      <c r="K187" s="229">
        <f t="shared" ref="K187:K192" si="19">J187*I187</f>
        <v>665704</v>
      </c>
      <c r="L187" s="4"/>
    </row>
    <row r="188" spans="2:12" ht="30" customHeight="1">
      <c r="B188" s="3"/>
      <c r="C188" s="225"/>
      <c r="D188" s="189" t="s">
        <v>315</v>
      </c>
      <c r="E188" s="224"/>
      <c r="F188" s="224"/>
      <c r="G188" s="187" t="s">
        <v>265</v>
      </c>
      <c r="H188" s="185" t="s">
        <v>106</v>
      </c>
      <c r="I188" s="227">
        <v>4</v>
      </c>
      <c r="J188" s="228">
        <f>53283*1.3</f>
        <v>69267.900000000009</v>
      </c>
      <c r="K188" s="229">
        <f t="shared" si="19"/>
        <v>277071.60000000003</v>
      </c>
      <c r="L188" s="4"/>
    </row>
    <row r="189" spans="2:12" ht="30" customHeight="1">
      <c r="B189" s="3"/>
      <c r="C189" s="225"/>
      <c r="D189" s="189" t="s">
        <v>316</v>
      </c>
      <c r="E189" s="224"/>
      <c r="F189" s="224"/>
      <c r="G189" s="187" t="s">
        <v>266</v>
      </c>
      <c r="H189" s="185" t="s">
        <v>103</v>
      </c>
      <c r="I189" s="227">
        <v>4</v>
      </c>
      <c r="J189" s="228">
        <f>396724*1.3</f>
        <v>515741.2</v>
      </c>
      <c r="K189" s="229">
        <f t="shared" si="19"/>
        <v>2062964.8</v>
      </c>
      <c r="L189" s="4"/>
    </row>
    <row r="190" spans="2:12" ht="30" customHeight="1">
      <c r="B190" s="3"/>
      <c r="C190" s="225"/>
      <c r="D190" s="189" t="s">
        <v>317</v>
      </c>
      <c r="E190" s="224"/>
      <c r="F190" s="224"/>
      <c r="G190" s="187" t="s">
        <v>267</v>
      </c>
      <c r="H190" s="185" t="s">
        <v>96</v>
      </c>
      <c r="I190" s="227">
        <v>42</v>
      </c>
      <c r="J190" s="228">
        <f>108830*1.3</f>
        <v>141479</v>
      </c>
      <c r="K190" s="229">
        <f t="shared" si="19"/>
        <v>5942118</v>
      </c>
      <c r="L190" s="4"/>
    </row>
    <row r="191" spans="2:12" ht="30" customHeight="1">
      <c r="B191" s="3"/>
      <c r="C191" s="225"/>
      <c r="D191" s="189" t="s">
        <v>318</v>
      </c>
      <c r="E191" s="224"/>
      <c r="F191" s="224"/>
      <c r="G191" s="187" t="s">
        <v>268</v>
      </c>
      <c r="H191" s="185" t="s">
        <v>96</v>
      </c>
      <c r="I191" s="227">
        <v>18</v>
      </c>
      <c r="J191" s="228">
        <f>176797*1.3</f>
        <v>229836.1</v>
      </c>
      <c r="K191" s="229">
        <f t="shared" si="19"/>
        <v>4137049.8000000003</v>
      </c>
      <c r="L191" s="4"/>
    </row>
    <row r="192" spans="2:12" ht="30" customHeight="1">
      <c r="B192" s="3"/>
      <c r="C192" s="225"/>
      <c r="D192" s="189" t="s">
        <v>319</v>
      </c>
      <c r="E192" s="224"/>
      <c r="F192" s="224"/>
      <c r="G192" s="187" t="s">
        <v>269</v>
      </c>
      <c r="H192" s="185" t="s">
        <v>103</v>
      </c>
      <c r="I192" s="227">
        <v>9</v>
      </c>
      <c r="J192" s="228">
        <f>73291*1.3</f>
        <v>95278.3</v>
      </c>
      <c r="K192" s="229">
        <f t="shared" si="19"/>
        <v>857504.70000000007</v>
      </c>
      <c r="L192" s="4"/>
    </row>
    <row r="193" spans="2:12" ht="30" customHeight="1" thickBot="1">
      <c r="B193" s="3"/>
      <c r="C193" s="305" t="s">
        <v>109</v>
      </c>
      <c r="D193" s="298"/>
      <c r="E193" s="298"/>
      <c r="F193" s="298"/>
      <c r="G193" s="298"/>
      <c r="H193" s="298"/>
      <c r="I193" s="298"/>
      <c r="J193" s="299"/>
      <c r="K193" s="230">
        <f>SUM(K186:K192)</f>
        <v>14177307.300000001</v>
      </c>
      <c r="L193" s="4"/>
    </row>
    <row r="194" spans="2:12" ht="30" customHeight="1" thickBot="1">
      <c r="B194" s="3"/>
      <c r="C194" s="12"/>
      <c r="D194" s="218">
        <v>22</v>
      </c>
      <c r="E194" s="13"/>
      <c r="F194" s="13"/>
      <c r="G194" s="13" t="s">
        <v>321</v>
      </c>
      <c r="H194" s="13"/>
      <c r="I194" s="13"/>
      <c r="J194" s="13"/>
      <c r="K194" s="14"/>
      <c r="L194" s="4"/>
    </row>
    <row r="195" spans="2:12" ht="30" customHeight="1">
      <c r="B195" s="3"/>
      <c r="C195" s="15">
        <v>22</v>
      </c>
      <c r="D195" s="189" t="s">
        <v>320</v>
      </c>
      <c r="E195" s="224"/>
      <c r="F195" s="224"/>
      <c r="G195" s="231" t="s">
        <v>334</v>
      </c>
      <c r="H195" s="232" t="s">
        <v>335</v>
      </c>
      <c r="I195" s="185">
        <v>2</v>
      </c>
      <c r="J195" s="228">
        <f>2950948.15*1.3</f>
        <v>3836232.5950000002</v>
      </c>
      <c r="K195" s="229">
        <f>J195*I195</f>
        <v>7672465.1900000004</v>
      </c>
      <c r="L195" s="4"/>
    </row>
    <row r="196" spans="2:12" ht="30" customHeight="1">
      <c r="B196" s="3"/>
      <c r="C196" s="225"/>
      <c r="D196" s="189"/>
      <c r="E196" s="224"/>
      <c r="F196" s="224"/>
      <c r="G196" s="233" t="s">
        <v>336</v>
      </c>
      <c r="H196" s="234"/>
      <c r="I196" s="204"/>
      <c r="J196" s="228"/>
      <c r="K196" s="226"/>
      <c r="L196" s="4"/>
    </row>
    <row r="197" spans="2:12" ht="30" customHeight="1">
      <c r="B197" s="3"/>
      <c r="C197" s="225"/>
      <c r="D197" s="189" t="s">
        <v>322</v>
      </c>
      <c r="E197" s="224"/>
      <c r="F197" s="224"/>
      <c r="G197" s="235" t="s">
        <v>337</v>
      </c>
      <c r="H197" s="236" t="s">
        <v>96</v>
      </c>
      <c r="I197" s="185">
        <v>200</v>
      </c>
      <c r="J197" s="228">
        <f>45296.73*1.3</f>
        <v>58885.749000000003</v>
      </c>
      <c r="K197" s="229">
        <f>J197*I197</f>
        <v>11777149.800000001</v>
      </c>
      <c r="L197" s="4"/>
    </row>
    <row r="198" spans="2:12" ht="30" customHeight="1">
      <c r="B198" s="3"/>
      <c r="C198" s="225"/>
      <c r="D198" s="189" t="s">
        <v>323</v>
      </c>
      <c r="E198" s="224"/>
      <c r="F198" s="224"/>
      <c r="G198" s="231" t="s">
        <v>338</v>
      </c>
      <c r="H198" s="232" t="s">
        <v>96</v>
      </c>
      <c r="I198" s="185">
        <v>100</v>
      </c>
      <c r="J198" s="228">
        <f>80678.42*1.3</f>
        <v>104881.946</v>
      </c>
      <c r="K198" s="229">
        <f t="shared" ref="K198:K200" si="20">J198*I198</f>
        <v>10488194.6</v>
      </c>
      <c r="L198" s="4"/>
    </row>
    <row r="199" spans="2:12" ht="30" customHeight="1">
      <c r="B199" s="3"/>
      <c r="C199" s="225"/>
      <c r="D199" s="189" t="s">
        <v>324</v>
      </c>
      <c r="E199" s="224"/>
      <c r="F199" s="224"/>
      <c r="G199" s="231" t="s">
        <v>339</v>
      </c>
      <c r="H199" s="236" t="s">
        <v>96</v>
      </c>
      <c r="I199" s="185">
        <v>100</v>
      </c>
      <c r="J199" s="228">
        <f>44208.41*1.3</f>
        <v>57470.933000000005</v>
      </c>
      <c r="K199" s="229">
        <f t="shared" si="20"/>
        <v>5747093.3000000007</v>
      </c>
      <c r="L199" s="4"/>
    </row>
    <row r="200" spans="2:12" ht="30" customHeight="1">
      <c r="B200" s="3"/>
      <c r="C200" s="225"/>
      <c r="D200" s="189" t="s">
        <v>325</v>
      </c>
      <c r="E200" s="224"/>
      <c r="F200" s="224"/>
      <c r="G200" s="237" t="s">
        <v>340</v>
      </c>
      <c r="H200" s="232" t="s">
        <v>96</v>
      </c>
      <c r="I200" s="185">
        <v>100</v>
      </c>
      <c r="J200" s="228">
        <f>38008.41*1.3</f>
        <v>49410.933000000005</v>
      </c>
      <c r="K200" s="229">
        <f t="shared" si="20"/>
        <v>4941093.3000000007</v>
      </c>
      <c r="L200" s="4"/>
    </row>
    <row r="201" spans="2:12" ht="30" customHeight="1">
      <c r="B201" s="3"/>
      <c r="C201" s="225"/>
      <c r="D201" s="189"/>
      <c r="E201" s="224"/>
      <c r="F201" s="224"/>
      <c r="G201" s="238" t="s">
        <v>341</v>
      </c>
      <c r="H201" s="234"/>
      <c r="I201" s="204"/>
      <c r="J201" s="228"/>
      <c r="K201" s="226"/>
      <c r="L201" s="4"/>
    </row>
    <row r="202" spans="2:12" ht="30" customHeight="1">
      <c r="B202" s="3"/>
      <c r="C202" s="225"/>
      <c r="D202" s="189" t="s">
        <v>326</v>
      </c>
      <c r="E202" s="224"/>
      <c r="F202" s="224"/>
      <c r="G202" s="237" t="s">
        <v>342</v>
      </c>
      <c r="H202" s="232" t="s">
        <v>335</v>
      </c>
      <c r="I202" s="185">
        <v>3</v>
      </c>
      <c r="J202" s="228">
        <f>1201316.29*1.3</f>
        <v>1561711.1770000001</v>
      </c>
      <c r="K202" s="229">
        <f>J202*I202</f>
        <v>4685133.5310000004</v>
      </c>
      <c r="L202" s="4"/>
    </row>
    <row r="203" spans="2:12" ht="30" customHeight="1">
      <c r="B203" s="3"/>
      <c r="C203" s="225"/>
      <c r="D203" s="189" t="s">
        <v>327</v>
      </c>
      <c r="E203" s="224"/>
      <c r="F203" s="224"/>
      <c r="G203" s="235" t="s">
        <v>343</v>
      </c>
      <c r="H203" s="236" t="s">
        <v>335</v>
      </c>
      <c r="I203" s="185">
        <v>2</v>
      </c>
      <c r="J203" s="228">
        <f>998416.29*1.3</f>
        <v>1297941.1770000001</v>
      </c>
      <c r="K203" s="229">
        <f>J203*I203</f>
        <v>2595882.3540000003</v>
      </c>
      <c r="L203" s="4"/>
    </row>
    <row r="204" spans="2:12" ht="30" customHeight="1">
      <c r="B204" s="3"/>
      <c r="C204" s="225"/>
      <c r="D204" s="189"/>
      <c r="E204" s="224"/>
      <c r="F204" s="224"/>
      <c r="G204" s="238" t="s">
        <v>344</v>
      </c>
      <c r="H204" s="234"/>
      <c r="I204" s="204"/>
      <c r="J204" s="228"/>
      <c r="K204" s="226"/>
      <c r="L204" s="4"/>
    </row>
    <row r="205" spans="2:12" ht="30" customHeight="1">
      <c r="B205" s="3"/>
      <c r="C205" s="225"/>
      <c r="D205" s="189" t="s">
        <v>328</v>
      </c>
      <c r="E205" s="224"/>
      <c r="F205" s="224"/>
      <c r="G205" s="237" t="s">
        <v>345</v>
      </c>
      <c r="H205" s="232" t="s">
        <v>335</v>
      </c>
      <c r="I205" s="185">
        <v>400</v>
      </c>
      <c r="J205" s="228">
        <f>123912.95*1.3</f>
        <v>161086.83499999999</v>
      </c>
      <c r="K205" s="229">
        <f>J205*I205</f>
        <v>64434734</v>
      </c>
      <c r="L205" s="4"/>
    </row>
    <row r="206" spans="2:12" ht="30" customHeight="1">
      <c r="B206" s="3"/>
      <c r="C206" s="225"/>
      <c r="D206" s="189" t="s">
        <v>329</v>
      </c>
      <c r="E206" s="224"/>
      <c r="F206" s="224"/>
      <c r="G206" s="237" t="s">
        <v>346</v>
      </c>
      <c r="H206" s="232" t="s">
        <v>335</v>
      </c>
      <c r="I206" s="185">
        <v>160</v>
      </c>
      <c r="J206" s="228">
        <f>169077.53*1.3</f>
        <v>219800.78900000002</v>
      </c>
      <c r="K206" s="229">
        <f t="shared" ref="K206:K207" si="21">J206*I206</f>
        <v>35168126.240000002</v>
      </c>
      <c r="L206" s="4"/>
    </row>
    <row r="207" spans="2:12" ht="30" customHeight="1">
      <c r="B207" s="3"/>
      <c r="C207" s="225"/>
      <c r="D207" s="189" t="s">
        <v>330</v>
      </c>
      <c r="E207" s="224"/>
      <c r="F207" s="224"/>
      <c r="G207" s="237" t="s">
        <v>347</v>
      </c>
      <c r="H207" s="232" t="s">
        <v>335</v>
      </c>
      <c r="I207" s="185">
        <v>160</v>
      </c>
      <c r="J207" s="228">
        <f>46751.92*1.3</f>
        <v>60777.495999999999</v>
      </c>
      <c r="K207" s="229">
        <f t="shared" si="21"/>
        <v>9724399.3599999994</v>
      </c>
      <c r="L207" s="4"/>
    </row>
    <row r="208" spans="2:12" ht="30" customHeight="1">
      <c r="B208" s="3"/>
      <c r="C208" s="225"/>
      <c r="D208" s="189"/>
      <c r="E208" s="224"/>
      <c r="F208" s="224"/>
      <c r="G208" s="238" t="s">
        <v>348</v>
      </c>
      <c r="H208" s="234"/>
      <c r="I208" s="204"/>
      <c r="J208" s="228"/>
      <c r="K208" s="226"/>
      <c r="L208" s="4"/>
    </row>
    <row r="209" spans="2:12" ht="30" customHeight="1">
      <c r="B209" s="3"/>
      <c r="C209" s="225"/>
      <c r="D209" s="189" t="s">
        <v>331</v>
      </c>
      <c r="E209" s="224"/>
      <c r="F209" s="224"/>
      <c r="G209" s="237" t="s">
        <v>349</v>
      </c>
      <c r="H209" s="232" t="s">
        <v>335</v>
      </c>
      <c r="I209" s="185">
        <v>60</v>
      </c>
      <c r="J209" s="228">
        <f>534463.39*1.3</f>
        <v>694802.40700000001</v>
      </c>
      <c r="K209" s="229">
        <f>J209*I209</f>
        <v>41688144.420000002</v>
      </c>
      <c r="L209" s="4"/>
    </row>
    <row r="210" spans="2:12" ht="30" customHeight="1">
      <c r="B210" s="3"/>
      <c r="C210" s="225"/>
      <c r="D210" s="189" t="s">
        <v>332</v>
      </c>
      <c r="E210" s="224"/>
      <c r="F210" s="224"/>
      <c r="G210" s="237" t="s">
        <v>350</v>
      </c>
      <c r="H210" s="232" t="s">
        <v>335</v>
      </c>
      <c r="I210" s="185">
        <v>60</v>
      </c>
      <c r="J210" s="228">
        <f>140017.53*1.3</f>
        <v>182022.78900000002</v>
      </c>
      <c r="K210" s="229">
        <f t="shared" ref="K210:K211" si="22">J210*I210</f>
        <v>10921367.340000002</v>
      </c>
      <c r="L210" s="4"/>
    </row>
    <row r="211" spans="2:12" ht="30" customHeight="1">
      <c r="B211" s="3"/>
      <c r="C211" s="15"/>
      <c r="D211" s="189" t="s">
        <v>333</v>
      </c>
      <c r="E211" s="189"/>
      <c r="F211" s="189"/>
      <c r="G211" s="237" t="s">
        <v>351</v>
      </c>
      <c r="H211" s="232" t="s">
        <v>335</v>
      </c>
      <c r="I211" s="185">
        <v>50</v>
      </c>
      <c r="J211" s="239">
        <f>845709.79*1.3</f>
        <v>1099422.7270000002</v>
      </c>
      <c r="K211" s="229">
        <f t="shared" si="22"/>
        <v>54971136.350000009</v>
      </c>
      <c r="L211" s="4"/>
    </row>
    <row r="212" spans="2:12" ht="30" customHeight="1" thickBot="1">
      <c r="B212" s="3"/>
      <c r="C212" s="306" t="s">
        <v>16</v>
      </c>
      <c r="D212" s="307"/>
      <c r="E212" s="307"/>
      <c r="F212" s="307"/>
      <c r="G212" s="307"/>
      <c r="H212" s="307"/>
      <c r="I212" s="307"/>
      <c r="J212" s="308"/>
      <c r="K212" s="242">
        <f>ROUND(SUM(K195:K211),0)</f>
        <v>264814920</v>
      </c>
      <c r="L212" s="4"/>
    </row>
    <row r="213" spans="2:12" s="49" customFormat="1" ht="30" customHeight="1" thickBot="1">
      <c r="B213" s="50"/>
      <c r="C213" s="264" t="s">
        <v>17</v>
      </c>
      <c r="D213" s="265"/>
      <c r="E213" s="265"/>
      <c r="F213" s="265"/>
      <c r="G213" s="265"/>
      <c r="H213" s="265"/>
      <c r="I213" s="265"/>
      <c r="J213" s="266"/>
      <c r="K213" s="51">
        <f>K20+K29+K38+K49+K54+K59+K86+K93+K101+K110+K117+K131+K144+K148+K154+K163+K167+K171+K175+K184+K193+K212</f>
        <v>1484988076</v>
      </c>
      <c r="L213" s="52"/>
    </row>
    <row r="214" spans="2:12" s="49" customFormat="1" ht="14.4" thickBot="1">
      <c r="B214" s="50"/>
      <c r="C214" s="53"/>
      <c r="D214" s="53"/>
      <c r="E214" s="53"/>
      <c r="F214" s="53"/>
      <c r="G214" s="53"/>
      <c r="H214" s="53"/>
      <c r="I214" s="53"/>
      <c r="J214" s="53"/>
      <c r="K214" s="54"/>
      <c r="L214" s="52"/>
    </row>
    <row r="215" spans="2:12" s="49" customFormat="1" ht="30" customHeight="1">
      <c r="B215" s="50"/>
      <c r="C215" s="55"/>
      <c r="D215" s="56"/>
      <c r="E215" s="55"/>
      <c r="F215" s="55"/>
      <c r="G215" s="270"/>
      <c r="H215" s="271"/>
      <c r="I215" s="272"/>
      <c r="J215" s="57"/>
      <c r="K215" s="58"/>
      <c r="L215" s="52"/>
    </row>
    <row r="216" spans="2:12" s="49" customFormat="1" ht="30" customHeight="1">
      <c r="B216" s="50"/>
      <c r="C216" s="55"/>
      <c r="D216" s="56"/>
      <c r="E216" s="55"/>
      <c r="F216" s="55"/>
      <c r="G216" s="59"/>
      <c r="H216" s="60"/>
      <c r="I216" s="61"/>
      <c r="J216" s="243"/>
      <c r="K216" s="63"/>
      <c r="L216" s="52"/>
    </row>
    <row r="217" spans="2:12" s="49" customFormat="1" ht="30" customHeight="1">
      <c r="B217" s="50"/>
      <c r="C217" s="55"/>
      <c r="D217" s="64"/>
      <c r="E217" s="64"/>
      <c r="F217" s="64"/>
      <c r="G217" s="59"/>
      <c r="H217" s="65"/>
      <c r="I217" s="66"/>
      <c r="J217" s="67"/>
      <c r="K217" s="63"/>
      <c r="L217" s="52"/>
    </row>
    <row r="218" spans="2:12" s="49" customFormat="1" ht="30" customHeight="1">
      <c r="B218" s="50"/>
      <c r="C218" s="55"/>
      <c r="D218" s="64"/>
      <c r="E218" s="64"/>
      <c r="F218" s="64"/>
      <c r="G218" s="68" t="s">
        <v>18</v>
      </c>
      <c r="H218" s="65"/>
      <c r="I218" s="66"/>
      <c r="J218" s="67"/>
      <c r="K218" s="69"/>
      <c r="L218" s="52"/>
    </row>
    <row r="219" spans="2:12" s="49" customFormat="1" ht="30" customHeight="1">
      <c r="B219" s="50"/>
      <c r="C219" s="55"/>
      <c r="D219" s="56"/>
      <c r="E219" s="55"/>
      <c r="F219" s="55"/>
      <c r="G219" s="59"/>
      <c r="H219" s="59"/>
      <c r="I219" s="59"/>
      <c r="J219" s="59"/>
      <c r="K219" s="63"/>
      <c r="L219" s="52"/>
    </row>
    <row r="220" spans="2:12" s="49" customFormat="1" ht="30" customHeight="1">
      <c r="B220" s="50"/>
      <c r="C220" s="55"/>
      <c r="D220" s="56"/>
      <c r="E220" s="55"/>
      <c r="F220" s="55"/>
      <c r="G220" s="70"/>
      <c r="H220" s="65"/>
      <c r="I220" s="66"/>
      <c r="J220" s="71"/>
      <c r="K220" s="63"/>
      <c r="L220" s="52"/>
    </row>
    <row r="221" spans="2:12" s="49" customFormat="1" ht="30" customHeight="1" thickBot="1">
      <c r="B221" s="50"/>
      <c r="C221" s="55"/>
      <c r="D221" s="56"/>
      <c r="E221" s="55"/>
      <c r="F221" s="72"/>
      <c r="G221" s="70"/>
      <c r="H221" s="65"/>
      <c r="I221" s="66"/>
      <c r="J221" s="71"/>
      <c r="K221" s="69"/>
      <c r="L221" s="52"/>
    </row>
    <row r="222" spans="2:12" s="49" customFormat="1" ht="30" customHeight="1" thickBot="1">
      <c r="B222" s="50"/>
      <c r="C222" s="55"/>
      <c r="D222" s="56"/>
      <c r="E222" s="55"/>
      <c r="F222" s="55"/>
      <c r="G222" s="73" t="s">
        <v>19</v>
      </c>
      <c r="H222" s="74"/>
      <c r="I222" s="75"/>
      <c r="J222" s="76"/>
      <c r="K222" s="51"/>
      <c r="L222" s="52"/>
    </row>
    <row r="223" spans="2:12" s="49" customFormat="1" ht="14.4" thickBot="1">
      <c r="B223" s="50"/>
      <c r="C223" s="55"/>
      <c r="D223" s="56"/>
      <c r="E223" s="56"/>
      <c r="F223" s="56"/>
      <c r="G223" s="55"/>
      <c r="H223" s="55"/>
      <c r="I223" s="77"/>
      <c r="J223" s="78"/>
      <c r="K223" s="79"/>
      <c r="L223" s="52"/>
    </row>
    <row r="224" spans="2:12" s="49" customFormat="1">
      <c r="B224" s="50"/>
      <c r="C224" s="80"/>
      <c r="D224" s="268"/>
      <c r="E224" s="268"/>
      <c r="F224" s="268"/>
      <c r="G224" s="268"/>
      <c r="H224" s="268"/>
      <c r="I224" s="268"/>
      <c r="J224" s="268"/>
      <c r="K224" s="269"/>
      <c r="L224" s="81"/>
    </row>
    <row r="225" spans="2:12" s="49" customFormat="1" ht="46.5" customHeight="1">
      <c r="B225" s="50"/>
      <c r="C225" s="246" t="s">
        <v>20</v>
      </c>
      <c r="D225" s="247"/>
      <c r="E225" s="247"/>
      <c r="F225" s="247"/>
      <c r="G225" s="247"/>
      <c r="H225" s="267" t="s">
        <v>9</v>
      </c>
      <c r="I225" s="267"/>
      <c r="J225" s="267"/>
      <c r="K225" s="82" t="s">
        <v>21</v>
      </c>
      <c r="L225" s="83"/>
    </row>
    <row r="226" spans="2:12" s="49" customFormat="1" ht="32.25" customHeight="1">
      <c r="B226" s="50"/>
      <c r="C226" s="246" t="s">
        <v>22</v>
      </c>
      <c r="D226" s="247"/>
      <c r="E226" s="247"/>
      <c r="F226" s="247"/>
      <c r="G226" s="247"/>
      <c r="H226" s="251" t="s">
        <v>23</v>
      </c>
      <c r="I226" s="251"/>
      <c r="J226" s="84" t="s">
        <v>24</v>
      </c>
      <c r="K226" s="85">
        <v>0.23</v>
      </c>
      <c r="L226" s="83"/>
    </row>
    <row r="227" spans="2:12" s="49" customFormat="1" ht="30" customHeight="1">
      <c r="B227" s="50"/>
      <c r="C227" s="246" t="s">
        <v>25</v>
      </c>
      <c r="D227" s="247"/>
      <c r="E227" s="247"/>
      <c r="F227" s="247"/>
      <c r="G227" s="247"/>
      <c r="H227" s="248" t="s">
        <v>26</v>
      </c>
      <c r="I227" s="249"/>
      <c r="J227" s="84" t="s">
        <v>27</v>
      </c>
      <c r="K227" s="85">
        <v>0.01</v>
      </c>
      <c r="L227" s="83"/>
    </row>
    <row r="228" spans="2:12" s="49" customFormat="1" ht="58.5" customHeight="1">
      <c r="B228" s="50"/>
      <c r="C228" s="252"/>
      <c r="D228" s="253"/>
      <c r="E228" s="253"/>
      <c r="F228" s="253"/>
      <c r="G228" s="254"/>
      <c r="H228" s="250" t="s">
        <v>28</v>
      </c>
      <c r="I228" s="251"/>
      <c r="J228" s="84" t="s">
        <v>29</v>
      </c>
      <c r="K228" s="85">
        <v>0.06</v>
      </c>
      <c r="L228" s="52"/>
    </row>
    <row r="229" spans="2:12" ht="39" customHeight="1">
      <c r="B229" s="3"/>
      <c r="C229" s="255"/>
      <c r="D229" s="256"/>
      <c r="E229" s="256"/>
      <c r="F229" s="256"/>
      <c r="G229" s="257"/>
      <c r="H229" s="251" t="s">
        <v>30</v>
      </c>
      <c r="I229" s="251"/>
      <c r="J229" s="84" t="s">
        <v>31</v>
      </c>
      <c r="K229" s="85">
        <v>0.3</v>
      </c>
      <c r="L229" s="4"/>
    </row>
    <row r="230" spans="2:12" ht="47.25" customHeight="1" thickBot="1">
      <c r="B230" s="3"/>
      <c r="C230" s="258"/>
      <c r="D230" s="259"/>
      <c r="E230" s="259"/>
      <c r="F230" s="259"/>
      <c r="G230" s="260"/>
      <c r="H230" s="244"/>
      <c r="I230" s="244"/>
      <c r="J230" s="244"/>
      <c r="K230" s="245"/>
      <c r="L230" s="4"/>
    </row>
    <row r="231" spans="2:12" ht="14.4" thickBot="1">
      <c r="B231" s="86"/>
      <c r="C231" s="87"/>
      <c r="D231" s="87"/>
      <c r="E231" s="88"/>
      <c r="F231" s="87"/>
      <c r="G231" s="89"/>
      <c r="H231" s="87"/>
      <c r="I231" s="87"/>
      <c r="J231" s="87"/>
      <c r="K231" s="87"/>
      <c r="L231" s="90"/>
    </row>
    <row r="232" spans="2:12" ht="14.4" thickTop="1"/>
  </sheetData>
  <mergeCells count="50">
    <mergeCell ref="C193:J193"/>
    <mergeCell ref="C212:J212"/>
    <mergeCell ref="C167:J167"/>
    <mergeCell ref="C171:J171"/>
    <mergeCell ref="C175:J175"/>
    <mergeCell ref="C184:J184"/>
    <mergeCell ref="C144:J144"/>
    <mergeCell ref="C148:J148"/>
    <mergeCell ref="C154:J154"/>
    <mergeCell ref="C163:J163"/>
    <mergeCell ref="C101:J101"/>
    <mergeCell ref="C110:J110"/>
    <mergeCell ref="C117:J117"/>
    <mergeCell ref="C49:J49"/>
    <mergeCell ref="C54:J54"/>
    <mergeCell ref="C59:J59"/>
    <mergeCell ref="C86:J86"/>
    <mergeCell ref="C93:J93"/>
    <mergeCell ref="C7:K8"/>
    <mergeCell ref="C9:K9"/>
    <mergeCell ref="C20:J20"/>
    <mergeCell ref="C29:J29"/>
    <mergeCell ref="C38:J38"/>
    <mergeCell ref="B1:G1"/>
    <mergeCell ref="B2:E2"/>
    <mergeCell ref="B4:L4"/>
    <mergeCell ref="C5:K5"/>
    <mergeCell ref="C6:K6"/>
    <mergeCell ref="C226:G226"/>
    <mergeCell ref="C10:K10"/>
    <mergeCell ref="C213:J213"/>
    <mergeCell ref="C225:G225"/>
    <mergeCell ref="H225:J225"/>
    <mergeCell ref="H226:I226"/>
    <mergeCell ref="D224:K224"/>
    <mergeCell ref="G215:I215"/>
    <mergeCell ref="I11:I12"/>
    <mergeCell ref="J11:J12"/>
    <mergeCell ref="K11:K12"/>
    <mergeCell ref="C11:C12"/>
    <mergeCell ref="D11:D12"/>
    <mergeCell ref="G11:G12"/>
    <mergeCell ref="H11:H12"/>
    <mergeCell ref="E11:F11"/>
    <mergeCell ref="H230:K230"/>
    <mergeCell ref="C227:G227"/>
    <mergeCell ref="H227:I227"/>
    <mergeCell ref="H228:I228"/>
    <mergeCell ref="H229:I229"/>
    <mergeCell ref="C228:G230"/>
  </mergeCells>
  <phoneticPr fontId="51" type="noConversion"/>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topLeftCell="C1" zoomScale="90" zoomScaleNormal="100" zoomScaleSheetLayoutView="90" zoomScalePageLayoutView="145" workbookViewId="0">
      <selection activeCell="B2" sqref="B2:E2"/>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5"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2:12">
      <c r="B1" s="282" t="s">
        <v>0</v>
      </c>
      <c r="C1" s="282"/>
      <c r="D1" s="282"/>
      <c r="E1" s="282"/>
      <c r="F1" s="282"/>
      <c r="G1" s="282"/>
    </row>
    <row r="2" spans="2:12">
      <c r="B2" s="282" t="s">
        <v>1</v>
      </c>
      <c r="C2" s="282"/>
      <c r="D2" s="282"/>
      <c r="E2" s="282"/>
    </row>
    <row r="3" spans="2:12" ht="14.4" thickBot="1">
      <c r="C3" s="6"/>
      <c r="D3" s="7"/>
      <c r="E3" s="6"/>
      <c r="F3" s="7"/>
    </row>
    <row r="4" spans="2:12" ht="15" thickTop="1" thickBot="1">
      <c r="B4" s="283"/>
      <c r="C4" s="284"/>
      <c r="D4" s="284"/>
      <c r="E4" s="284"/>
      <c r="F4" s="284"/>
      <c r="G4" s="284"/>
      <c r="H4" s="284"/>
      <c r="I4" s="284"/>
      <c r="J4" s="284"/>
      <c r="K4" s="284"/>
      <c r="L4" s="285"/>
    </row>
    <row r="5" spans="2:12" ht="31.5" customHeight="1">
      <c r="B5" s="3"/>
      <c r="C5" s="309" t="s">
        <v>2</v>
      </c>
      <c r="D5" s="310"/>
      <c r="E5" s="310"/>
      <c r="F5" s="310"/>
      <c r="G5" s="310"/>
      <c r="H5" s="310"/>
      <c r="I5" s="310"/>
      <c r="J5" s="310"/>
      <c r="K5" s="311"/>
      <c r="L5" s="4"/>
    </row>
    <row r="6" spans="2:12">
      <c r="B6" s="3"/>
      <c r="C6" s="312" t="s">
        <v>32</v>
      </c>
      <c r="D6" s="313"/>
      <c r="E6" s="313"/>
      <c r="F6" s="313"/>
      <c r="G6" s="313"/>
      <c r="H6" s="313"/>
      <c r="I6" s="313"/>
      <c r="J6" s="313"/>
      <c r="K6" s="314"/>
      <c r="L6" s="4"/>
    </row>
    <row r="7" spans="2:12" s="2" customFormat="1">
      <c r="B7" s="91"/>
      <c r="C7" s="315" t="s">
        <v>33</v>
      </c>
      <c r="D7" s="315"/>
      <c r="E7" s="315"/>
      <c r="F7" s="315"/>
      <c r="G7" s="315"/>
      <c r="H7" s="315"/>
      <c r="I7" s="315"/>
      <c r="J7" s="315"/>
      <c r="K7" s="315"/>
      <c r="L7" s="10"/>
    </row>
    <row r="8" spans="2:12" ht="105.75" customHeight="1">
      <c r="B8" s="3"/>
      <c r="C8" s="315"/>
      <c r="D8" s="315"/>
      <c r="E8" s="315"/>
      <c r="F8" s="315"/>
      <c r="G8" s="315"/>
      <c r="H8" s="315"/>
      <c r="I8" s="315"/>
      <c r="J8" s="315"/>
      <c r="K8" s="315"/>
      <c r="L8" s="4"/>
    </row>
    <row r="9" spans="2:12" ht="34.5" customHeight="1">
      <c r="B9" s="3"/>
      <c r="C9" s="316" t="s">
        <v>34</v>
      </c>
      <c r="D9" s="295"/>
      <c r="E9" s="295"/>
      <c r="F9" s="295"/>
      <c r="G9" s="295"/>
      <c r="H9" s="295"/>
      <c r="I9" s="295"/>
      <c r="J9" s="295"/>
      <c r="K9" s="317"/>
      <c r="L9" s="4"/>
    </row>
    <row r="10" spans="2:12" ht="30" customHeight="1" thickBot="1">
      <c r="B10" s="3"/>
      <c r="C10" s="261"/>
      <c r="D10" s="262"/>
      <c r="E10" s="262"/>
      <c r="F10" s="262"/>
      <c r="G10" s="262"/>
      <c r="H10" s="262"/>
      <c r="I10" s="262"/>
      <c r="J10" s="262"/>
      <c r="K10" s="263"/>
      <c r="L10" s="4"/>
    </row>
    <row r="11" spans="2:12" ht="30" customHeight="1">
      <c r="B11" s="3"/>
      <c r="C11" s="279" t="s">
        <v>6</v>
      </c>
      <c r="D11" s="273" t="s">
        <v>7</v>
      </c>
      <c r="E11" s="281" t="s">
        <v>8</v>
      </c>
      <c r="F11" s="281"/>
      <c r="G11" s="279" t="s">
        <v>9</v>
      </c>
      <c r="H11" s="273" t="s">
        <v>10</v>
      </c>
      <c r="I11" s="273" t="s">
        <v>11</v>
      </c>
      <c r="J11" s="275" t="s">
        <v>12</v>
      </c>
      <c r="K11" s="277" t="s">
        <v>13</v>
      </c>
      <c r="L11" s="4"/>
    </row>
    <row r="12" spans="2:12" ht="30" customHeight="1" thickBot="1">
      <c r="B12" s="3"/>
      <c r="C12" s="280"/>
      <c r="D12" s="274"/>
      <c r="E12" s="11" t="s">
        <v>14</v>
      </c>
      <c r="F12" s="11" t="s">
        <v>15</v>
      </c>
      <c r="G12" s="280"/>
      <c r="H12" s="274"/>
      <c r="I12" s="274"/>
      <c r="J12" s="276"/>
      <c r="K12" s="278"/>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264" t="s">
        <v>17</v>
      </c>
      <c r="D40" s="265"/>
      <c r="E40" s="265"/>
      <c r="F40" s="265"/>
      <c r="G40" s="265"/>
      <c r="H40" s="265"/>
      <c r="I40" s="265"/>
      <c r="J40" s="266"/>
      <c r="K40" s="51"/>
      <c r="L40" s="52"/>
    </row>
    <row r="41" spans="2:12" s="49" customFormat="1" ht="14.4" thickBot="1">
      <c r="B41" s="50"/>
      <c r="C41" s="53"/>
      <c r="D41" s="53"/>
      <c r="E41" s="53"/>
      <c r="F41" s="53"/>
      <c r="G41" s="53"/>
      <c r="H41" s="53"/>
      <c r="I41" s="53"/>
      <c r="J41" s="53"/>
      <c r="K41" s="54"/>
      <c r="L41" s="52"/>
    </row>
    <row r="42" spans="2:12" s="49" customFormat="1" ht="30" customHeight="1">
      <c r="B42" s="50"/>
      <c r="C42" s="55"/>
      <c r="D42" s="56"/>
      <c r="E42" s="55"/>
      <c r="F42" s="55"/>
      <c r="G42" s="270"/>
      <c r="H42" s="271"/>
      <c r="I42" s="272"/>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2"/>
      <c r="H48" s="65"/>
      <c r="I48" s="66"/>
      <c r="J48" s="71"/>
      <c r="K48" s="69"/>
      <c r="L48" s="52"/>
    </row>
    <row r="49" spans="2:12" s="49" customFormat="1" ht="30" customHeight="1" thickBot="1">
      <c r="B49" s="50"/>
      <c r="C49" s="55"/>
      <c r="D49" s="56"/>
      <c r="E49" s="55"/>
      <c r="F49" s="55"/>
      <c r="G49" s="73" t="s">
        <v>19</v>
      </c>
      <c r="H49" s="74"/>
      <c r="I49" s="75"/>
      <c r="J49" s="76"/>
      <c r="K49" s="51"/>
      <c r="L49" s="52"/>
    </row>
    <row r="50" spans="2:12" s="49" customFormat="1" ht="14.4" thickBot="1">
      <c r="B50" s="50"/>
      <c r="C50" s="55"/>
      <c r="D50" s="56"/>
      <c r="E50" s="56"/>
      <c r="F50" s="56"/>
      <c r="G50" s="55"/>
      <c r="H50" s="55"/>
      <c r="I50" s="77"/>
      <c r="J50" s="78"/>
      <c r="K50" s="79"/>
      <c r="L50" s="52"/>
    </row>
    <row r="51" spans="2:12" s="49" customFormat="1">
      <c r="B51" s="50"/>
      <c r="C51" s="80"/>
      <c r="D51" s="268"/>
      <c r="E51" s="268"/>
      <c r="F51" s="268"/>
      <c r="G51" s="268"/>
      <c r="H51" s="268"/>
      <c r="I51" s="268"/>
      <c r="J51" s="268"/>
      <c r="K51" s="269"/>
      <c r="L51" s="81"/>
    </row>
    <row r="52" spans="2:12" s="49" customFormat="1" ht="46.5" customHeight="1">
      <c r="B52" s="50"/>
      <c r="C52" s="246" t="s">
        <v>20</v>
      </c>
      <c r="D52" s="247"/>
      <c r="E52" s="247"/>
      <c r="F52" s="247"/>
      <c r="G52" s="247"/>
      <c r="H52" s="267" t="s">
        <v>9</v>
      </c>
      <c r="I52" s="267"/>
      <c r="J52" s="267"/>
      <c r="K52" s="82" t="s">
        <v>21</v>
      </c>
      <c r="L52" s="83"/>
    </row>
    <row r="53" spans="2:12" s="49" customFormat="1" ht="32.25" customHeight="1">
      <c r="B53" s="50"/>
      <c r="C53" s="246" t="s">
        <v>22</v>
      </c>
      <c r="D53" s="247"/>
      <c r="E53" s="247"/>
      <c r="F53" s="247"/>
      <c r="G53" s="247"/>
      <c r="H53" s="251" t="s">
        <v>23</v>
      </c>
      <c r="I53" s="251"/>
      <c r="J53" s="84" t="s">
        <v>24</v>
      </c>
      <c r="K53" s="85" t="s">
        <v>35</v>
      </c>
      <c r="L53" s="83"/>
    </row>
    <row r="54" spans="2:12" s="49" customFormat="1" ht="30" customHeight="1">
      <c r="B54" s="50"/>
      <c r="C54" s="246" t="s">
        <v>25</v>
      </c>
      <c r="D54" s="247"/>
      <c r="E54" s="247"/>
      <c r="F54" s="247"/>
      <c r="G54" s="247"/>
      <c r="H54" s="248" t="s">
        <v>26</v>
      </c>
      <c r="I54" s="249"/>
      <c r="J54" s="84" t="s">
        <v>27</v>
      </c>
      <c r="K54" s="85" t="s">
        <v>35</v>
      </c>
      <c r="L54" s="83"/>
    </row>
    <row r="55" spans="2:12" s="49" customFormat="1" ht="58.5" customHeight="1">
      <c r="B55" s="50"/>
      <c r="C55" s="252"/>
      <c r="D55" s="253"/>
      <c r="E55" s="253"/>
      <c r="F55" s="253"/>
      <c r="G55" s="254"/>
      <c r="H55" s="250" t="s">
        <v>28</v>
      </c>
      <c r="I55" s="251"/>
      <c r="J55" s="84" t="s">
        <v>29</v>
      </c>
      <c r="K55" s="85" t="s">
        <v>35</v>
      </c>
      <c r="L55" s="52"/>
    </row>
    <row r="56" spans="2:12" ht="39" customHeight="1">
      <c r="B56" s="3"/>
      <c r="C56" s="255"/>
      <c r="D56" s="256"/>
      <c r="E56" s="256"/>
      <c r="F56" s="256"/>
      <c r="G56" s="257"/>
      <c r="H56" s="251" t="s">
        <v>30</v>
      </c>
      <c r="I56" s="251"/>
      <c r="J56" s="84" t="s">
        <v>31</v>
      </c>
      <c r="K56" s="85" t="s">
        <v>35</v>
      </c>
      <c r="L56" s="4"/>
    </row>
    <row r="57" spans="2:12" ht="47.25" customHeight="1" thickBot="1">
      <c r="B57" s="3"/>
      <c r="C57" s="258"/>
      <c r="D57" s="259"/>
      <c r="E57" s="259"/>
      <c r="F57" s="259"/>
      <c r="G57" s="260"/>
      <c r="H57" s="244"/>
      <c r="I57" s="244"/>
      <c r="J57" s="244"/>
      <c r="K57" s="245"/>
      <c r="L57" s="4"/>
    </row>
    <row r="58" spans="2:12" ht="47.25" customHeight="1">
      <c r="B58" s="3"/>
      <c r="C58" s="93"/>
      <c r="D58" s="93"/>
      <c r="E58" s="93"/>
      <c r="F58" s="93"/>
      <c r="G58" s="93"/>
      <c r="H58" s="93"/>
      <c r="I58" s="93"/>
      <c r="J58" s="93"/>
      <c r="K58" s="93"/>
      <c r="L58" s="4"/>
    </row>
    <row r="59" spans="2:12" ht="47.25" customHeight="1">
      <c r="B59" s="3"/>
      <c r="C59" s="93"/>
      <c r="D59" s="93"/>
      <c r="E59" s="93"/>
      <c r="F59" s="93"/>
      <c r="G59" s="94" t="s">
        <v>36</v>
      </c>
      <c r="H59" s="93"/>
      <c r="I59" s="93"/>
      <c r="J59" s="93"/>
      <c r="K59" s="93"/>
      <c r="L59" s="4"/>
    </row>
    <row r="60" spans="2:12" ht="14.4" thickBot="1">
      <c r="B60" s="86"/>
      <c r="C60" s="87"/>
      <c r="D60" s="87"/>
      <c r="E60" s="88"/>
      <c r="F60" s="87"/>
      <c r="G60" s="89"/>
      <c r="H60" s="87"/>
      <c r="I60" s="87"/>
      <c r="J60" s="87"/>
      <c r="K60" s="87"/>
      <c r="L60" s="90"/>
    </row>
    <row r="61" spans="2:12" ht="14.4" thickTop="1"/>
  </sheetData>
  <mergeCells count="29">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H56:I56"/>
    <mergeCell ref="H57:K57"/>
    <mergeCell ref="C52:G52"/>
    <mergeCell ref="H52:J52"/>
    <mergeCell ref="C53:G53"/>
    <mergeCell ref="H53:I53"/>
    <mergeCell ref="C54:G54"/>
    <mergeCell ref="H54:I54"/>
    <mergeCell ref="C55:G57"/>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4140625" defaultRowHeight="13.8"/>
  <cols>
    <col min="1" max="2" width="3.109375" style="95" customWidth="1"/>
    <col min="3" max="3" width="14.6640625" style="95" customWidth="1"/>
    <col min="4" max="4" width="13" style="95" customWidth="1"/>
    <col min="5" max="11" width="11.44140625" style="95"/>
    <col min="12" max="12" width="12.88671875" style="95" customWidth="1"/>
    <col min="13" max="14" width="11.44140625" style="95"/>
    <col min="15" max="15" width="18.6640625" style="95" customWidth="1"/>
    <col min="16" max="17" width="3.109375" style="95" customWidth="1"/>
    <col min="18" max="16384" width="11.44140625" style="95"/>
  </cols>
  <sheetData>
    <row r="1" spans="2:16">
      <c r="B1" s="282" t="s">
        <v>37</v>
      </c>
      <c r="C1" s="282"/>
      <c r="D1" s="282"/>
      <c r="E1" s="282"/>
      <c r="F1" s="282"/>
      <c r="G1" s="282"/>
      <c r="H1" s="282"/>
      <c r="I1" s="282"/>
      <c r="J1" s="282"/>
      <c r="K1" s="282"/>
      <c r="L1" s="282"/>
    </row>
    <row r="2" spans="2:16">
      <c r="B2" s="282" t="s">
        <v>1</v>
      </c>
      <c r="C2" s="282"/>
      <c r="D2" s="282"/>
      <c r="E2" s="282"/>
    </row>
    <row r="3" spans="2:16" ht="14.4" thickBot="1"/>
    <row r="4" spans="2:16" ht="25.5" customHeight="1" thickTop="1">
      <c r="B4" s="403"/>
      <c r="C4" s="404"/>
      <c r="D4" s="404"/>
      <c r="E4" s="404"/>
      <c r="F4" s="404"/>
      <c r="G4" s="404"/>
      <c r="H4" s="404"/>
      <c r="I4" s="404"/>
      <c r="J4" s="404"/>
      <c r="K4" s="404"/>
      <c r="L4" s="404"/>
      <c r="M4" s="404"/>
      <c r="N4" s="404"/>
      <c r="O4" s="404"/>
      <c r="P4" s="405"/>
    </row>
    <row r="5" spans="2:16" ht="36.75" customHeight="1">
      <c r="B5" s="97"/>
      <c r="C5" s="318" t="s">
        <v>38</v>
      </c>
      <c r="D5" s="318"/>
      <c r="E5" s="318"/>
      <c r="F5" s="318"/>
      <c r="G5" s="318"/>
      <c r="H5" s="318"/>
      <c r="I5" s="318"/>
      <c r="J5" s="318"/>
      <c r="K5" s="318"/>
      <c r="L5" s="318"/>
      <c r="M5" s="318"/>
      <c r="N5" s="318"/>
      <c r="O5" s="318"/>
      <c r="P5" s="96"/>
    </row>
    <row r="6" spans="2:16" ht="14.4" thickBot="1">
      <c r="B6" s="97"/>
      <c r="P6" s="96"/>
    </row>
    <row r="7" spans="2:16">
      <c r="B7" s="97"/>
      <c r="C7" s="327"/>
      <c r="D7" s="329"/>
      <c r="E7" s="330"/>
      <c r="F7" s="330"/>
      <c r="G7" s="330"/>
      <c r="H7" s="330"/>
      <c r="I7" s="330"/>
      <c r="J7" s="330"/>
      <c r="K7" s="331"/>
      <c r="L7" s="347"/>
      <c r="M7" s="348"/>
      <c r="N7" s="348"/>
      <c r="O7" s="349"/>
      <c r="P7" s="96"/>
    </row>
    <row r="8" spans="2:16">
      <c r="B8" s="97"/>
      <c r="C8" s="328"/>
      <c r="D8" s="321" t="s">
        <v>39</v>
      </c>
      <c r="E8" s="322"/>
      <c r="F8" s="322"/>
      <c r="G8" s="322"/>
      <c r="H8" s="322"/>
      <c r="I8" s="322"/>
      <c r="J8" s="322"/>
      <c r="K8" s="323"/>
      <c r="L8" s="350"/>
      <c r="M8" s="351"/>
      <c r="N8" s="351"/>
      <c r="O8" s="352"/>
      <c r="P8" s="96"/>
    </row>
    <row r="9" spans="2:16">
      <c r="B9" s="97"/>
      <c r="C9" s="328"/>
      <c r="D9" s="321"/>
      <c r="E9" s="322"/>
      <c r="F9" s="322"/>
      <c r="G9" s="322"/>
      <c r="H9" s="322"/>
      <c r="I9" s="322"/>
      <c r="J9" s="322"/>
      <c r="K9" s="323"/>
      <c r="L9" s="319" t="s">
        <v>40</v>
      </c>
      <c r="M9" s="353"/>
      <c r="N9" s="354"/>
      <c r="O9" s="355"/>
      <c r="P9" s="96"/>
    </row>
    <row r="10" spans="2:16">
      <c r="B10" s="97"/>
      <c r="C10" s="328"/>
      <c r="D10" s="321" t="s">
        <v>41</v>
      </c>
      <c r="E10" s="322"/>
      <c r="F10" s="322"/>
      <c r="G10" s="322"/>
      <c r="H10" s="322"/>
      <c r="I10" s="322"/>
      <c r="J10" s="322"/>
      <c r="K10" s="323"/>
      <c r="L10" s="332"/>
      <c r="M10" s="356"/>
      <c r="N10" s="357"/>
      <c r="O10" s="358"/>
      <c r="P10" s="96"/>
    </row>
    <row r="11" spans="2:16" ht="12.75" customHeight="1">
      <c r="B11" s="97"/>
      <c r="C11" s="328"/>
      <c r="D11" s="324"/>
      <c r="E11" s="325"/>
      <c r="F11" s="325"/>
      <c r="G11" s="325"/>
      <c r="H11" s="325"/>
      <c r="I11" s="325"/>
      <c r="J11" s="325"/>
      <c r="K11" s="326"/>
      <c r="L11" s="319" t="s">
        <v>42</v>
      </c>
      <c r="M11" s="319">
        <v>1</v>
      </c>
      <c r="N11" s="319" t="s">
        <v>43</v>
      </c>
      <c r="O11" s="345">
        <v>1</v>
      </c>
      <c r="P11" s="96"/>
    </row>
    <row r="12" spans="2:16">
      <c r="B12" s="97"/>
      <c r="C12" s="328"/>
      <c r="D12" s="324"/>
      <c r="E12" s="325"/>
      <c r="F12" s="325"/>
      <c r="G12" s="325"/>
      <c r="H12" s="325"/>
      <c r="I12" s="325"/>
      <c r="J12" s="325"/>
      <c r="K12" s="326"/>
      <c r="L12" s="320"/>
      <c r="M12" s="320"/>
      <c r="N12" s="320"/>
      <c r="O12" s="346"/>
      <c r="P12" s="96"/>
    </row>
    <row r="13" spans="2:16">
      <c r="B13" s="97"/>
      <c r="C13" s="328"/>
      <c r="D13" s="321" t="s">
        <v>44</v>
      </c>
      <c r="E13" s="322"/>
      <c r="F13" s="322"/>
      <c r="G13" s="322"/>
      <c r="H13" s="322"/>
      <c r="I13" s="322"/>
      <c r="J13" s="322"/>
      <c r="K13" s="323"/>
      <c r="L13" s="320"/>
      <c r="M13" s="320"/>
      <c r="N13" s="320"/>
      <c r="O13" s="346"/>
      <c r="P13" s="96"/>
    </row>
    <row r="14" spans="2:16" ht="14.4" thickBot="1">
      <c r="B14" s="97"/>
      <c r="C14" s="100"/>
      <c r="D14" s="101"/>
      <c r="E14" s="101"/>
      <c r="F14" s="101"/>
      <c r="G14" s="101"/>
      <c r="H14" s="101"/>
      <c r="I14" s="101"/>
      <c r="J14" s="101"/>
      <c r="K14" s="101"/>
      <c r="L14" s="101"/>
      <c r="M14" s="102"/>
      <c r="N14" s="102"/>
      <c r="O14" s="103"/>
      <c r="P14" s="96"/>
    </row>
    <row r="15" spans="2:16">
      <c r="B15" s="97"/>
      <c r="C15" s="104"/>
      <c r="D15" s="98"/>
      <c r="E15" s="98"/>
      <c r="F15" s="98"/>
      <c r="G15" s="98"/>
      <c r="H15" s="98"/>
      <c r="I15" s="98"/>
      <c r="J15" s="98"/>
      <c r="K15" s="98"/>
      <c r="L15" s="105" t="s">
        <v>45</v>
      </c>
      <c r="M15" s="106" t="s">
        <v>46</v>
      </c>
      <c r="N15" s="106" t="s">
        <v>47</v>
      </c>
      <c r="O15" s="107" t="s">
        <v>48</v>
      </c>
      <c r="P15" s="96"/>
    </row>
    <row r="16" spans="2:16">
      <c r="B16" s="97"/>
      <c r="C16" s="108"/>
      <c r="D16" s="99"/>
      <c r="E16" s="99"/>
      <c r="F16" s="99"/>
      <c r="G16" s="99"/>
      <c r="H16" s="99"/>
      <c r="I16" s="99"/>
      <c r="J16" s="99"/>
      <c r="K16" s="99"/>
      <c r="L16" s="109"/>
      <c r="M16" s="110"/>
      <c r="N16" s="110"/>
      <c r="O16" s="111"/>
      <c r="P16" s="96"/>
    </row>
    <row r="17" spans="2:16" ht="18" customHeight="1">
      <c r="B17" s="97"/>
      <c r="C17" s="412" t="s">
        <v>49</v>
      </c>
      <c r="D17" s="413"/>
      <c r="E17" s="413"/>
      <c r="F17" s="413"/>
      <c r="G17" s="99"/>
      <c r="H17" s="99"/>
      <c r="I17" s="99" t="s">
        <v>50</v>
      </c>
      <c r="K17" s="99"/>
      <c r="L17" s="109"/>
      <c r="O17" s="112"/>
      <c r="P17" s="96"/>
    </row>
    <row r="18" spans="2:16">
      <c r="B18" s="97"/>
      <c r="C18" s="113"/>
      <c r="D18" s="114"/>
      <c r="E18" s="114"/>
      <c r="F18" s="114"/>
      <c r="G18" s="114"/>
      <c r="H18" s="114"/>
      <c r="I18" s="114"/>
      <c r="J18" s="114"/>
      <c r="K18" s="114"/>
      <c r="L18" s="114"/>
      <c r="M18" s="114"/>
      <c r="N18" s="114"/>
      <c r="O18" s="115"/>
      <c r="P18" s="96"/>
    </row>
    <row r="19" spans="2:16" ht="14.4" thickBot="1">
      <c r="B19" s="97"/>
      <c r="C19" s="116"/>
      <c r="D19" s="117"/>
      <c r="E19" s="117"/>
      <c r="F19" s="117"/>
      <c r="G19" s="117"/>
      <c r="H19" s="117"/>
      <c r="I19" s="117"/>
      <c r="J19" s="117"/>
      <c r="K19" s="117"/>
      <c r="L19" s="117"/>
      <c r="M19" s="117"/>
      <c r="N19" s="117"/>
      <c r="O19" s="118"/>
      <c r="P19" s="96"/>
    </row>
    <row r="20" spans="2:16" ht="14.4" thickBot="1">
      <c r="B20" s="97"/>
      <c r="C20" s="119"/>
      <c r="D20" s="120"/>
      <c r="E20" s="120"/>
      <c r="F20" s="120"/>
      <c r="G20" s="120"/>
      <c r="H20" s="120"/>
      <c r="K20" s="120"/>
      <c r="L20" s="120"/>
      <c r="M20" s="120"/>
      <c r="N20" s="120"/>
      <c r="O20" s="121"/>
      <c r="P20" s="96"/>
    </row>
    <row r="21" spans="2:16">
      <c r="B21" s="97"/>
      <c r="C21" s="367" t="s">
        <v>51</v>
      </c>
      <c r="D21" s="368"/>
      <c r="E21" s="368"/>
      <c r="F21" s="368"/>
      <c r="G21" s="368"/>
      <c r="H21" s="368"/>
      <c r="I21" s="368"/>
      <c r="J21" s="368"/>
      <c r="K21" s="368"/>
      <c r="L21" s="368"/>
      <c r="M21" s="368"/>
      <c r="N21" s="368"/>
      <c r="O21" s="369"/>
      <c r="P21" s="96"/>
    </row>
    <row r="22" spans="2:16" ht="14.4" thickBot="1">
      <c r="B22" s="97"/>
      <c r="C22" s="122"/>
      <c r="O22" s="123"/>
      <c r="P22" s="96"/>
    </row>
    <row r="23" spans="2:16">
      <c r="B23" s="97"/>
      <c r="C23" s="124" t="s">
        <v>52</v>
      </c>
      <c r="D23" s="333" t="s">
        <v>53</v>
      </c>
      <c r="E23" s="334"/>
      <c r="F23" s="334"/>
      <c r="G23" s="334"/>
      <c r="H23" s="334"/>
      <c r="I23" s="334"/>
      <c r="J23" s="334"/>
      <c r="K23" s="334"/>
      <c r="L23" s="335"/>
      <c r="M23" s="365" t="s">
        <v>54</v>
      </c>
      <c r="N23" s="366"/>
      <c r="O23" s="124" t="s">
        <v>11</v>
      </c>
      <c r="P23" s="96"/>
    </row>
    <row r="24" spans="2:16" ht="14.4" thickBot="1">
      <c r="B24" s="97"/>
      <c r="C24" s="125"/>
      <c r="D24" s="359"/>
      <c r="E24" s="379"/>
      <c r="F24" s="379"/>
      <c r="G24" s="379"/>
      <c r="H24" s="379"/>
      <c r="I24" s="379"/>
      <c r="J24" s="379"/>
      <c r="K24" s="379"/>
      <c r="L24" s="360"/>
      <c r="M24" s="359"/>
      <c r="N24" s="360"/>
      <c r="O24" s="126"/>
      <c r="P24" s="96"/>
    </row>
    <row r="25" spans="2:16">
      <c r="B25" s="97"/>
      <c r="C25" s="336" t="s">
        <v>55</v>
      </c>
      <c r="D25" s="337"/>
      <c r="E25" s="337"/>
      <c r="F25" s="337"/>
      <c r="G25" s="337"/>
      <c r="H25" s="337"/>
      <c r="I25" s="337"/>
      <c r="J25" s="337"/>
      <c r="K25" s="337"/>
      <c r="L25" s="337"/>
      <c r="M25" s="337"/>
      <c r="N25" s="337"/>
      <c r="O25" s="338"/>
      <c r="P25" s="96"/>
    </row>
    <row r="26" spans="2:16">
      <c r="B26" s="97"/>
      <c r="C26" s="339"/>
      <c r="D26" s="340"/>
      <c r="E26" s="340"/>
      <c r="F26" s="340"/>
      <c r="G26" s="340"/>
      <c r="H26" s="340"/>
      <c r="I26" s="340"/>
      <c r="J26" s="340"/>
      <c r="K26" s="340"/>
      <c r="L26" s="340"/>
      <c r="M26" s="340"/>
      <c r="N26" s="340"/>
      <c r="O26" s="341"/>
      <c r="P26" s="96"/>
    </row>
    <row r="27" spans="2:16" ht="14.4" thickBot="1">
      <c r="B27" s="97"/>
      <c r="C27" s="342"/>
      <c r="D27" s="343"/>
      <c r="E27" s="343"/>
      <c r="F27" s="343"/>
      <c r="G27" s="343"/>
      <c r="H27" s="343"/>
      <c r="I27" s="343"/>
      <c r="J27" s="343"/>
      <c r="K27" s="343"/>
      <c r="L27" s="343"/>
      <c r="M27" s="343"/>
      <c r="N27" s="343"/>
      <c r="O27" s="344"/>
      <c r="P27" s="96"/>
    </row>
    <row r="28" spans="2:16">
      <c r="B28" s="97"/>
      <c r="C28" s="361" t="s">
        <v>53</v>
      </c>
      <c r="D28" s="362"/>
      <c r="E28" s="362"/>
      <c r="F28" s="362"/>
      <c r="G28" s="363"/>
      <c r="H28" s="364" t="s">
        <v>56</v>
      </c>
      <c r="I28" s="362"/>
      <c r="J28" s="376" t="s">
        <v>57</v>
      </c>
      <c r="K28" s="377"/>
      <c r="L28" s="128" t="s">
        <v>58</v>
      </c>
      <c r="M28" s="364" t="s">
        <v>59</v>
      </c>
      <c r="N28" s="378"/>
      <c r="O28" s="129" t="s">
        <v>60</v>
      </c>
      <c r="P28" s="96"/>
    </row>
    <row r="29" spans="2:16">
      <c r="B29" s="97"/>
      <c r="C29" s="370"/>
      <c r="D29" s="371"/>
      <c r="E29" s="371"/>
      <c r="F29" s="371"/>
      <c r="G29" s="372"/>
      <c r="H29" s="373"/>
      <c r="I29" s="372"/>
      <c r="J29" s="373"/>
      <c r="K29" s="372"/>
      <c r="L29" s="131"/>
      <c r="M29" s="374"/>
      <c r="N29" s="375"/>
      <c r="O29" s="132"/>
      <c r="P29" s="96"/>
    </row>
    <row r="30" spans="2:16">
      <c r="B30" s="97"/>
      <c r="C30" s="133"/>
      <c r="D30" s="134"/>
      <c r="E30" s="134"/>
      <c r="F30" s="134"/>
      <c r="G30" s="135"/>
      <c r="H30" s="136"/>
      <c r="I30" s="135"/>
      <c r="J30" s="136"/>
      <c r="K30" s="135"/>
      <c r="L30" s="131"/>
      <c r="M30" s="374"/>
      <c r="N30" s="375"/>
      <c r="O30" s="132"/>
      <c r="P30" s="96"/>
    </row>
    <row r="31" spans="2:16" ht="14.4" thickBot="1">
      <c r="B31" s="97"/>
      <c r="C31" s="380"/>
      <c r="D31" s="381"/>
      <c r="E31" s="381"/>
      <c r="F31" s="381"/>
      <c r="G31" s="382"/>
      <c r="H31" s="383"/>
      <c r="I31" s="382"/>
      <c r="J31" s="383"/>
      <c r="K31" s="382"/>
      <c r="L31" s="137"/>
      <c r="M31" s="384"/>
      <c r="N31" s="385"/>
      <c r="O31" s="132"/>
      <c r="P31" s="96"/>
    </row>
    <row r="32" spans="2:16" ht="14.4" thickBot="1">
      <c r="B32" s="97"/>
      <c r="C32" s="393" t="s">
        <v>61</v>
      </c>
      <c r="D32" s="394"/>
      <c r="E32" s="394"/>
      <c r="F32" s="394"/>
      <c r="G32" s="394"/>
      <c r="H32" s="394"/>
      <c r="I32" s="394"/>
      <c r="J32" s="394"/>
      <c r="K32" s="394"/>
      <c r="L32" s="394"/>
      <c r="M32" s="394"/>
      <c r="N32" s="395"/>
      <c r="O32" s="138"/>
      <c r="P32" s="96"/>
    </row>
    <row r="33" spans="2:16" ht="13.5" customHeight="1">
      <c r="B33" s="97"/>
      <c r="C33" s="336" t="s">
        <v>62</v>
      </c>
      <c r="D33" s="337"/>
      <c r="E33" s="337"/>
      <c r="F33" s="337"/>
      <c r="G33" s="337"/>
      <c r="H33" s="337"/>
      <c r="I33" s="337"/>
      <c r="J33" s="337"/>
      <c r="K33" s="337"/>
      <c r="L33" s="337"/>
      <c r="M33" s="337"/>
      <c r="N33" s="337"/>
      <c r="O33" s="338"/>
      <c r="P33" s="96"/>
    </row>
    <row r="34" spans="2:16">
      <c r="B34" s="97"/>
      <c r="C34" s="339"/>
      <c r="D34" s="340"/>
      <c r="E34" s="340"/>
      <c r="F34" s="340"/>
      <c r="G34" s="340"/>
      <c r="H34" s="340"/>
      <c r="I34" s="340"/>
      <c r="J34" s="340"/>
      <c r="K34" s="340"/>
      <c r="L34" s="340"/>
      <c r="M34" s="340"/>
      <c r="N34" s="340"/>
      <c r="O34" s="341"/>
      <c r="P34" s="96"/>
    </row>
    <row r="35" spans="2:16" ht="14.4" thickBot="1">
      <c r="B35" s="97"/>
      <c r="C35" s="342"/>
      <c r="D35" s="343"/>
      <c r="E35" s="343"/>
      <c r="F35" s="343"/>
      <c r="G35" s="343"/>
      <c r="H35" s="343"/>
      <c r="I35" s="343"/>
      <c r="J35" s="343"/>
      <c r="K35" s="343"/>
      <c r="L35" s="343"/>
      <c r="M35" s="343"/>
      <c r="N35" s="343"/>
      <c r="O35" s="344"/>
      <c r="P35" s="96"/>
    </row>
    <row r="36" spans="2:16">
      <c r="B36" s="97"/>
      <c r="C36" s="361" t="s">
        <v>53</v>
      </c>
      <c r="D36" s="386"/>
      <c r="E36" s="386"/>
      <c r="F36" s="386"/>
      <c r="G36" s="386"/>
      <c r="H36" s="386"/>
      <c r="I36" s="386"/>
      <c r="J36" s="378"/>
      <c r="K36" s="127" t="s">
        <v>54</v>
      </c>
      <c r="L36" s="128" t="s">
        <v>11</v>
      </c>
      <c r="M36" s="364" t="s">
        <v>63</v>
      </c>
      <c r="N36" s="378"/>
      <c r="O36" s="129" t="s">
        <v>60</v>
      </c>
      <c r="P36" s="96"/>
    </row>
    <row r="37" spans="2:16">
      <c r="B37" s="97"/>
      <c r="C37" s="370"/>
      <c r="D37" s="371"/>
      <c r="E37" s="371"/>
      <c r="F37" s="371"/>
      <c r="G37" s="371"/>
      <c r="H37" s="371"/>
      <c r="I37" s="371"/>
      <c r="J37" s="372"/>
      <c r="K37" s="140"/>
      <c r="L37" s="141"/>
      <c r="M37" s="401"/>
      <c r="N37" s="402"/>
      <c r="O37" s="132"/>
      <c r="P37" s="96"/>
    </row>
    <row r="38" spans="2:16" ht="14.4" thickBot="1">
      <c r="B38" s="97"/>
      <c r="C38" s="380"/>
      <c r="D38" s="381"/>
      <c r="E38" s="381"/>
      <c r="F38" s="381"/>
      <c r="G38" s="381"/>
      <c r="H38" s="381"/>
      <c r="I38" s="381"/>
      <c r="J38" s="382"/>
      <c r="K38" s="134"/>
      <c r="L38" s="142"/>
      <c r="M38" s="391"/>
      <c r="N38" s="392"/>
      <c r="O38" s="143"/>
      <c r="P38" s="96"/>
    </row>
    <row r="39" spans="2:16" ht="14.4" thickBot="1">
      <c r="B39" s="97"/>
      <c r="C39" s="393" t="s">
        <v>61</v>
      </c>
      <c r="D39" s="394"/>
      <c r="E39" s="394"/>
      <c r="F39" s="394"/>
      <c r="G39" s="394"/>
      <c r="H39" s="394"/>
      <c r="I39" s="394"/>
      <c r="J39" s="394"/>
      <c r="K39" s="394"/>
      <c r="L39" s="394"/>
      <c r="M39" s="394"/>
      <c r="N39" s="395"/>
      <c r="O39" s="144">
        <v>0</v>
      </c>
      <c r="P39" s="96"/>
    </row>
    <row r="40" spans="2:16">
      <c r="B40" s="97"/>
      <c r="C40" s="336" t="s">
        <v>64</v>
      </c>
      <c r="D40" s="337"/>
      <c r="E40" s="337"/>
      <c r="F40" s="337"/>
      <c r="G40" s="337"/>
      <c r="H40" s="337"/>
      <c r="I40" s="337"/>
      <c r="J40" s="337"/>
      <c r="K40" s="337"/>
      <c r="L40" s="337"/>
      <c r="M40" s="337"/>
      <c r="N40" s="337"/>
      <c r="O40" s="338"/>
      <c r="P40" s="96"/>
    </row>
    <row r="41" spans="2:16">
      <c r="B41" s="97"/>
      <c r="C41" s="339"/>
      <c r="D41" s="340"/>
      <c r="E41" s="340"/>
      <c r="F41" s="340"/>
      <c r="G41" s="340"/>
      <c r="H41" s="340"/>
      <c r="I41" s="340"/>
      <c r="J41" s="340"/>
      <c r="K41" s="340"/>
      <c r="L41" s="340"/>
      <c r="M41" s="340"/>
      <c r="N41" s="340"/>
      <c r="O41" s="341"/>
      <c r="P41" s="96"/>
    </row>
    <row r="42" spans="2:16" ht="14.4" thickBot="1">
      <c r="B42" s="97"/>
      <c r="C42" s="342"/>
      <c r="D42" s="343"/>
      <c r="E42" s="343"/>
      <c r="F42" s="343"/>
      <c r="G42" s="343"/>
      <c r="H42" s="343"/>
      <c r="I42" s="343"/>
      <c r="J42" s="343"/>
      <c r="K42" s="343"/>
      <c r="L42" s="343"/>
      <c r="M42" s="343"/>
      <c r="N42" s="343"/>
      <c r="O42" s="344"/>
      <c r="P42" s="96"/>
    </row>
    <row r="43" spans="2:16" ht="15.6">
      <c r="B43" s="97"/>
      <c r="C43" s="361" t="s">
        <v>65</v>
      </c>
      <c r="D43" s="386"/>
      <c r="E43" s="386"/>
      <c r="F43" s="386"/>
      <c r="G43" s="386"/>
      <c r="H43" s="386"/>
      <c r="I43" s="386"/>
      <c r="J43" s="128" t="s">
        <v>66</v>
      </c>
      <c r="K43" s="139" t="s">
        <v>67</v>
      </c>
      <c r="L43" s="145" t="s">
        <v>68</v>
      </c>
      <c r="M43" s="364" t="s">
        <v>69</v>
      </c>
      <c r="N43" s="378"/>
      <c r="O43" s="129" t="s">
        <v>60</v>
      </c>
      <c r="P43" s="96"/>
    </row>
    <row r="44" spans="2:16">
      <c r="B44" s="97"/>
      <c r="C44" s="370"/>
      <c r="D44" s="371"/>
      <c r="E44" s="371"/>
      <c r="F44" s="371"/>
      <c r="G44" s="371"/>
      <c r="H44" s="371"/>
      <c r="I44" s="371"/>
      <c r="J44" s="146"/>
      <c r="K44" s="147"/>
      <c r="L44" s="146"/>
      <c r="M44" s="389"/>
      <c r="N44" s="390"/>
      <c r="O44" s="132"/>
      <c r="P44" s="96"/>
    </row>
    <row r="45" spans="2:16" ht="14.4" thickBot="1">
      <c r="B45" s="97"/>
      <c r="C45" s="380"/>
      <c r="D45" s="381"/>
      <c r="E45" s="381"/>
      <c r="F45" s="381"/>
      <c r="G45" s="381"/>
      <c r="H45" s="381"/>
      <c r="I45" s="381"/>
      <c r="J45" s="148"/>
      <c r="K45" s="149"/>
      <c r="L45" s="148"/>
      <c r="M45" s="391"/>
      <c r="N45" s="392"/>
      <c r="O45" s="150"/>
      <c r="P45" s="96"/>
    </row>
    <row r="46" spans="2:16" ht="14.4" thickBot="1">
      <c r="B46" s="97"/>
      <c r="C46" s="393" t="s">
        <v>61</v>
      </c>
      <c r="D46" s="394"/>
      <c r="E46" s="394"/>
      <c r="F46" s="394"/>
      <c r="G46" s="394"/>
      <c r="H46" s="394"/>
      <c r="I46" s="394"/>
      <c r="J46" s="394"/>
      <c r="K46" s="394"/>
      <c r="L46" s="394"/>
      <c r="M46" s="394"/>
      <c r="N46" s="395"/>
      <c r="O46" s="138"/>
      <c r="P46" s="96"/>
    </row>
    <row r="47" spans="2:16">
      <c r="B47" s="97"/>
      <c r="C47" s="336" t="s">
        <v>70</v>
      </c>
      <c r="D47" s="337"/>
      <c r="E47" s="337"/>
      <c r="F47" s="337"/>
      <c r="G47" s="337"/>
      <c r="H47" s="337"/>
      <c r="I47" s="337"/>
      <c r="J47" s="337"/>
      <c r="K47" s="337"/>
      <c r="L47" s="337"/>
      <c r="M47" s="337"/>
      <c r="N47" s="337"/>
      <c r="O47" s="338"/>
      <c r="P47" s="96"/>
    </row>
    <row r="48" spans="2:16">
      <c r="B48" s="97"/>
      <c r="C48" s="339"/>
      <c r="D48" s="340"/>
      <c r="E48" s="340"/>
      <c r="F48" s="340"/>
      <c r="G48" s="340"/>
      <c r="H48" s="340"/>
      <c r="I48" s="340"/>
      <c r="J48" s="340"/>
      <c r="K48" s="340"/>
      <c r="L48" s="340"/>
      <c r="M48" s="340"/>
      <c r="N48" s="340"/>
      <c r="O48" s="341"/>
      <c r="P48" s="96"/>
    </row>
    <row r="49" spans="2:16" ht="14.4" thickBot="1">
      <c r="B49" s="97"/>
      <c r="C49" s="342"/>
      <c r="D49" s="343"/>
      <c r="E49" s="343"/>
      <c r="F49" s="343"/>
      <c r="G49" s="343"/>
      <c r="H49" s="343"/>
      <c r="I49" s="343"/>
      <c r="J49" s="343"/>
      <c r="K49" s="343"/>
      <c r="L49" s="343"/>
      <c r="M49" s="343"/>
      <c r="N49" s="343"/>
      <c r="O49" s="344"/>
      <c r="P49" s="96"/>
    </row>
    <row r="50" spans="2:16" ht="31.5" customHeight="1">
      <c r="B50" s="97"/>
      <c r="C50" s="361" t="s">
        <v>71</v>
      </c>
      <c r="D50" s="386"/>
      <c r="E50" s="386"/>
      <c r="F50" s="386"/>
      <c r="G50" s="386"/>
      <c r="H50" s="386"/>
      <c r="I50" s="386"/>
      <c r="J50" s="128" t="s">
        <v>72</v>
      </c>
      <c r="K50" s="151" t="s">
        <v>73</v>
      </c>
      <c r="L50" s="152" t="s">
        <v>74</v>
      </c>
      <c r="M50" s="387" t="s">
        <v>59</v>
      </c>
      <c r="N50" s="388"/>
      <c r="O50" s="154" t="s">
        <v>60</v>
      </c>
      <c r="P50" s="96"/>
    </row>
    <row r="51" spans="2:16">
      <c r="B51" s="97"/>
      <c r="C51" s="155"/>
      <c r="D51" s="156"/>
      <c r="E51" s="156"/>
      <c r="F51" s="156"/>
      <c r="G51" s="156"/>
      <c r="H51" s="156"/>
      <c r="I51" s="156"/>
      <c r="J51" s="157"/>
      <c r="K51" s="158"/>
      <c r="L51" s="159"/>
      <c r="M51" s="396"/>
      <c r="N51" s="397"/>
      <c r="O51" s="160"/>
      <c r="P51" s="96"/>
    </row>
    <row r="52" spans="2:16">
      <c r="B52" s="97"/>
      <c r="C52" s="155"/>
      <c r="D52" s="156"/>
      <c r="E52" s="156"/>
      <c r="F52" s="156"/>
      <c r="G52" s="156"/>
      <c r="H52" s="156"/>
      <c r="I52" s="156"/>
      <c r="J52" s="157"/>
      <c r="K52" s="158"/>
      <c r="L52" s="159"/>
      <c r="M52" s="396"/>
      <c r="N52" s="397"/>
      <c r="O52" s="160"/>
      <c r="P52" s="96"/>
    </row>
    <row r="53" spans="2:16">
      <c r="B53" s="97"/>
      <c r="C53" s="155"/>
      <c r="D53" s="156"/>
      <c r="E53" s="156"/>
      <c r="F53" s="156"/>
      <c r="G53" s="156"/>
      <c r="H53" s="156"/>
      <c r="I53" s="156"/>
      <c r="J53" s="157"/>
      <c r="K53" s="158"/>
      <c r="L53" s="159"/>
      <c r="M53" s="389"/>
      <c r="N53" s="390"/>
      <c r="O53" s="160"/>
      <c r="P53" s="96"/>
    </row>
    <row r="54" spans="2:16" ht="14.4" thickBot="1">
      <c r="B54" s="97"/>
      <c r="C54" s="380"/>
      <c r="D54" s="381"/>
      <c r="E54" s="381"/>
      <c r="F54" s="381"/>
      <c r="G54" s="381"/>
      <c r="H54" s="381"/>
      <c r="I54" s="381"/>
      <c r="J54" s="148"/>
      <c r="K54" s="149"/>
      <c r="L54" s="148"/>
      <c r="M54" s="391"/>
      <c r="N54" s="392"/>
      <c r="O54" s="150"/>
      <c r="P54" s="96"/>
    </row>
    <row r="55" spans="2:16" ht="14.4" thickBot="1">
      <c r="B55" s="97"/>
      <c r="C55" s="393" t="s">
        <v>61</v>
      </c>
      <c r="D55" s="394"/>
      <c r="E55" s="394"/>
      <c r="F55" s="394"/>
      <c r="G55" s="394"/>
      <c r="H55" s="394"/>
      <c r="I55" s="394"/>
      <c r="J55" s="394"/>
      <c r="K55" s="394"/>
      <c r="L55" s="394"/>
      <c r="M55" s="394"/>
      <c r="N55" s="395"/>
      <c r="O55" s="144"/>
      <c r="P55" s="96"/>
    </row>
    <row r="56" spans="2:16" ht="14.4" thickBot="1">
      <c r="B56" s="97"/>
      <c r="C56" s="122"/>
      <c r="O56" s="123"/>
      <c r="P56" s="96"/>
    </row>
    <row r="57" spans="2:16" ht="14.4" thickBot="1">
      <c r="B57" s="97"/>
      <c r="C57" s="398" t="s">
        <v>75</v>
      </c>
      <c r="D57" s="399"/>
      <c r="E57" s="399"/>
      <c r="F57" s="399"/>
      <c r="G57" s="399"/>
      <c r="H57" s="399"/>
      <c r="I57" s="399"/>
      <c r="J57" s="399"/>
      <c r="K57" s="399"/>
      <c r="L57" s="399"/>
      <c r="M57" s="399"/>
      <c r="N57" s="400"/>
      <c r="O57" s="161"/>
      <c r="P57" s="96"/>
    </row>
    <row r="58" spans="2:16">
      <c r="B58" s="97"/>
      <c r="C58" s="336" t="s">
        <v>76</v>
      </c>
      <c r="D58" s="337"/>
      <c r="E58" s="337"/>
      <c r="F58" s="337"/>
      <c r="G58" s="337"/>
      <c r="H58" s="337"/>
      <c r="I58" s="337"/>
      <c r="J58" s="337"/>
      <c r="K58" s="337"/>
      <c r="L58" s="337"/>
      <c r="M58" s="337"/>
      <c r="N58" s="337"/>
      <c r="O58" s="338"/>
      <c r="P58" s="96"/>
    </row>
    <row r="59" spans="2:16">
      <c r="B59" s="97"/>
      <c r="C59" s="339"/>
      <c r="D59" s="340"/>
      <c r="E59" s="340"/>
      <c r="F59" s="340"/>
      <c r="G59" s="340"/>
      <c r="H59" s="340"/>
      <c r="I59" s="340"/>
      <c r="J59" s="340"/>
      <c r="K59" s="340"/>
      <c r="L59" s="340"/>
      <c r="M59" s="340"/>
      <c r="N59" s="340"/>
      <c r="O59" s="341"/>
      <c r="P59" s="96"/>
    </row>
    <row r="60" spans="2:16" ht="14.4" thickBot="1">
      <c r="B60" s="97"/>
      <c r="C60" s="342"/>
      <c r="D60" s="343"/>
      <c r="E60" s="343"/>
      <c r="F60" s="343"/>
      <c r="G60" s="343"/>
      <c r="H60" s="343"/>
      <c r="I60" s="343"/>
      <c r="J60" s="343"/>
      <c r="K60" s="343"/>
      <c r="L60" s="343"/>
      <c r="M60" s="343"/>
      <c r="N60" s="343"/>
      <c r="O60" s="344"/>
      <c r="P60" s="96"/>
    </row>
    <row r="61" spans="2:16" ht="27.6">
      <c r="B61" s="97"/>
      <c r="C61" s="361" t="s">
        <v>77</v>
      </c>
      <c r="D61" s="386"/>
      <c r="E61" s="386"/>
      <c r="F61" s="386"/>
      <c r="G61" s="386"/>
      <c r="H61" s="386"/>
      <c r="I61" s="386"/>
      <c r="J61" s="139"/>
      <c r="K61" s="153"/>
      <c r="L61" s="152" t="s">
        <v>78</v>
      </c>
      <c r="M61" s="387" t="s">
        <v>79</v>
      </c>
      <c r="N61" s="388"/>
      <c r="O61" s="154"/>
      <c r="P61" s="96"/>
    </row>
    <row r="62" spans="2:16">
      <c r="B62" s="97"/>
      <c r="C62" s="370" t="s">
        <v>23</v>
      </c>
      <c r="D62" s="371"/>
      <c r="E62" s="371"/>
      <c r="F62" s="371"/>
      <c r="G62" s="371"/>
      <c r="H62" s="371"/>
      <c r="I62" s="371"/>
      <c r="J62" s="162"/>
      <c r="K62" s="163"/>
      <c r="L62" s="164"/>
      <c r="M62" s="420"/>
      <c r="N62" s="421"/>
      <c r="O62" s="165"/>
      <c r="P62" s="96"/>
    </row>
    <row r="63" spans="2:16">
      <c r="B63" s="97"/>
      <c r="C63" s="133" t="s">
        <v>80</v>
      </c>
      <c r="D63" s="134"/>
      <c r="E63" s="134"/>
      <c r="F63" s="134"/>
      <c r="G63" s="134"/>
      <c r="H63" s="134"/>
      <c r="I63" s="134"/>
      <c r="J63" s="162"/>
      <c r="K63" s="163"/>
      <c r="L63" s="164"/>
      <c r="M63" s="420"/>
      <c r="N63" s="421"/>
      <c r="O63" s="165"/>
      <c r="P63" s="96"/>
    </row>
    <row r="64" spans="2:16" ht="14.4" thickBot="1">
      <c r="B64" s="97"/>
      <c r="C64" s="116" t="s">
        <v>81</v>
      </c>
      <c r="D64" s="117"/>
      <c r="E64" s="117"/>
      <c r="F64" s="117"/>
      <c r="G64" s="117"/>
      <c r="H64" s="117"/>
      <c r="I64" s="117"/>
      <c r="J64" s="166"/>
      <c r="K64" s="167"/>
      <c r="L64" s="164"/>
      <c r="M64" s="422"/>
      <c r="N64" s="423"/>
      <c r="O64" s="165"/>
      <c r="P64" s="96"/>
    </row>
    <row r="65" spans="2:16" ht="14.4" thickBot="1">
      <c r="B65" s="97"/>
      <c r="C65" s="393" t="s">
        <v>61</v>
      </c>
      <c r="D65" s="394"/>
      <c r="E65" s="394"/>
      <c r="F65" s="394"/>
      <c r="G65" s="394"/>
      <c r="H65" s="394"/>
      <c r="I65" s="394"/>
      <c r="J65" s="394"/>
      <c r="K65" s="394"/>
      <c r="L65" s="394"/>
      <c r="M65" s="394"/>
      <c r="N65" s="395"/>
      <c r="O65" s="168"/>
      <c r="P65" s="96"/>
    </row>
    <row r="66" spans="2:16" ht="14.4" thickBot="1">
      <c r="B66" s="97"/>
      <c r="C66" s="122"/>
      <c r="O66" s="123"/>
      <c r="P66" s="96"/>
    </row>
    <row r="67" spans="2:16" ht="14.4" thickBot="1">
      <c r="B67" s="97"/>
      <c r="C67" s="398" t="s">
        <v>82</v>
      </c>
      <c r="D67" s="399"/>
      <c r="E67" s="399"/>
      <c r="F67" s="399"/>
      <c r="G67" s="399"/>
      <c r="H67" s="399"/>
      <c r="I67" s="399"/>
      <c r="J67" s="399"/>
      <c r="K67" s="399"/>
      <c r="L67" s="399"/>
      <c r="M67" s="399"/>
      <c r="N67" s="400"/>
      <c r="O67" s="169"/>
      <c r="P67" s="96"/>
    </row>
    <row r="68" spans="2:16">
      <c r="B68" s="97"/>
      <c r="C68" s="119"/>
      <c r="D68" s="120"/>
      <c r="E68" s="120"/>
      <c r="F68" s="120"/>
      <c r="G68" s="120"/>
      <c r="H68" s="120"/>
      <c r="I68" s="120"/>
      <c r="J68" s="120"/>
      <c r="K68" s="120"/>
      <c r="L68" s="120"/>
      <c r="M68" s="120"/>
      <c r="N68" s="120"/>
      <c r="O68" s="121"/>
      <c r="P68" s="96"/>
    </row>
    <row r="69" spans="2:16">
      <c r="B69" s="97"/>
      <c r="C69" s="122"/>
      <c r="O69" s="123"/>
      <c r="P69" s="96"/>
    </row>
    <row r="70" spans="2:16">
      <c r="B70" s="97"/>
      <c r="C70" s="122"/>
      <c r="O70" s="123"/>
      <c r="P70" s="96"/>
    </row>
    <row r="71" spans="2:16">
      <c r="B71" s="97"/>
      <c r="C71" s="122"/>
      <c r="H71" s="170" t="s">
        <v>83</v>
      </c>
      <c r="I71" s="170"/>
      <c r="J71" s="170"/>
      <c r="K71" s="170"/>
      <c r="O71" s="123"/>
      <c r="P71" s="96"/>
    </row>
    <row r="72" spans="2:16">
      <c r="B72" s="97"/>
      <c r="C72" s="122"/>
      <c r="H72" s="170" t="s">
        <v>84</v>
      </c>
      <c r="O72" s="123"/>
      <c r="P72" s="96"/>
    </row>
    <row r="73" spans="2:16">
      <c r="B73" s="97"/>
      <c r="C73" s="122"/>
      <c r="H73" s="170" t="s">
        <v>85</v>
      </c>
      <c r="O73" s="123"/>
      <c r="P73" s="96"/>
    </row>
    <row r="74" spans="2:16">
      <c r="B74" s="97"/>
      <c r="C74" s="108"/>
      <c r="D74" s="171"/>
      <c r="E74" s="171"/>
      <c r="F74" s="171"/>
      <c r="G74" s="171"/>
      <c r="H74" s="170" t="s">
        <v>86</v>
      </c>
      <c r="I74" s="171"/>
      <c r="J74" s="171"/>
      <c r="K74" s="171"/>
      <c r="L74" s="171"/>
      <c r="M74" s="171"/>
      <c r="N74" s="171"/>
      <c r="O74" s="172"/>
      <c r="P74" s="96"/>
    </row>
    <row r="75" spans="2:16">
      <c r="B75" s="97"/>
      <c r="C75" s="122"/>
      <c r="H75" s="95" t="s">
        <v>87</v>
      </c>
      <c r="O75" s="123"/>
      <c r="P75" s="96"/>
    </row>
    <row r="76" spans="2:16">
      <c r="B76" s="97"/>
      <c r="C76" s="173" t="s">
        <v>88</v>
      </c>
      <c r="D76" s="130"/>
      <c r="E76" s="130"/>
      <c r="F76" s="130"/>
      <c r="G76" s="130"/>
      <c r="H76" s="130"/>
      <c r="I76" s="130"/>
      <c r="J76" s="130"/>
      <c r="K76" s="130"/>
      <c r="L76" s="130"/>
      <c r="M76" s="130"/>
      <c r="N76" s="130"/>
      <c r="O76" s="174"/>
      <c r="P76" s="96"/>
    </row>
    <row r="77" spans="2:16">
      <c r="B77" s="97"/>
      <c r="C77" s="417"/>
      <c r="D77" s="418"/>
      <c r="E77" s="418"/>
      <c r="F77" s="418"/>
      <c r="G77" s="418"/>
      <c r="H77" s="418"/>
      <c r="I77" s="418"/>
      <c r="J77" s="418"/>
      <c r="K77" s="418"/>
      <c r="L77" s="418"/>
      <c r="M77" s="418"/>
      <c r="N77" s="418"/>
      <c r="O77" s="419"/>
      <c r="P77" s="96"/>
    </row>
    <row r="78" spans="2:16">
      <c r="B78" s="97"/>
      <c r="C78" s="417"/>
      <c r="D78" s="418"/>
      <c r="E78" s="418"/>
      <c r="F78" s="418"/>
      <c r="G78" s="418"/>
      <c r="H78" s="418"/>
      <c r="I78" s="418"/>
      <c r="J78" s="418"/>
      <c r="K78" s="418"/>
      <c r="L78" s="418"/>
      <c r="M78" s="418"/>
      <c r="N78" s="418"/>
      <c r="O78" s="419"/>
      <c r="P78" s="96"/>
    </row>
    <row r="79" spans="2:16">
      <c r="B79" s="97"/>
      <c r="C79" s="108"/>
      <c r="D79" s="171"/>
      <c r="E79" s="171"/>
      <c r="F79" s="171"/>
      <c r="G79" s="171"/>
      <c r="H79" s="171"/>
      <c r="I79" s="171"/>
      <c r="J79" s="171"/>
      <c r="K79" s="171"/>
      <c r="L79" s="171"/>
      <c r="M79" s="171"/>
      <c r="N79" s="171"/>
      <c r="O79" s="172"/>
      <c r="P79" s="96"/>
    </row>
    <row r="80" spans="2:16">
      <c r="B80" s="97"/>
      <c r="C80" s="175" t="s">
        <v>89</v>
      </c>
      <c r="D80" s="171"/>
      <c r="E80" s="171"/>
      <c r="F80" s="171"/>
      <c r="G80" s="171"/>
      <c r="H80" s="171"/>
      <c r="I80" s="171"/>
      <c r="J80" s="171"/>
      <c r="K80" s="171"/>
      <c r="L80" s="171"/>
      <c r="M80" s="171"/>
      <c r="N80" s="171"/>
      <c r="O80" s="172"/>
      <c r="P80" s="96"/>
    </row>
    <row r="81" spans="2:16" ht="12.75" customHeight="1">
      <c r="B81" s="97"/>
      <c r="C81" s="414" t="s">
        <v>90</v>
      </c>
      <c r="D81" s="415"/>
      <c r="E81" s="415"/>
      <c r="F81" s="415"/>
      <c r="G81" s="415"/>
      <c r="H81" s="415"/>
      <c r="I81" s="415"/>
      <c r="J81" s="415"/>
      <c r="K81" s="415"/>
      <c r="L81" s="415"/>
      <c r="M81" s="415"/>
      <c r="N81" s="415"/>
      <c r="O81" s="416"/>
      <c r="P81" s="96"/>
    </row>
    <row r="82" spans="2:16">
      <c r="B82" s="97"/>
      <c r="C82" s="414"/>
      <c r="D82" s="415"/>
      <c r="E82" s="415"/>
      <c r="F82" s="415"/>
      <c r="G82" s="415"/>
      <c r="H82" s="415"/>
      <c r="I82" s="415"/>
      <c r="J82" s="415"/>
      <c r="K82" s="415"/>
      <c r="L82" s="415"/>
      <c r="M82" s="415"/>
      <c r="N82" s="415"/>
      <c r="O82" s="416"/>
      <c r="P82" s="96"/>
    </row>
    <row r="83" spans="2:16" ht="12.9" customHeight="1">
      <c r="B83" s="97"/>
      <c r="C83" s="414" t="s">
        <v>91</v>
      </c>
      <c r="D83" s="415"/>
      <c r="E83" s="415"/>
      <c r="F83" s="415"/>
      <c r="G83" s="415"/>
      <c r="H83" s="415"/>
      <c r="I83" s="415"/>
      <c r="J83" s="415"/>
      <c r="K83" s="415"/>
      <c r="L83" s="415"/>
      <c r="M83" s="415"/>
      <c r="N83" s="415"/>
      <c r="O83" s="416"/>
      <c r="P83" s="96"/>
    </row>
    <row r="84" spans="2:16">
      <c r="B84" s="97"/>
      <c r="C84" s="414"/>
      <c r="D84" s="415"/>
      <c r="E84" s="415"/>
      <c r="F84" s="415"/>
      <c r="G84" s="415"/>
      <c r="H84" s="415"/>
      <c r="I84" s="415"/>
      <c r="J84" s="415"/>
      <c r="K84" s="415"/>
      <c r="L84" s="415"/>
      <c r="M84" s="415"/>
      <c r="N84" s="415"/>
      <c r="O84" s="416"/>
      <c r="P84" s="96"/>
    </row>
    <row r="85" spans="2:16">
      <c r="B85" s="97"/>
      <c r="C85" s="108"/>
      <c r="D85" s="171"/>
      <c r="E85" s="171"/>
      <c r="F85" s="171"/>
      <c r="G85" s="171"/>
      <c r="H85" s="171"/>
      <c r="I85" s="171"/>
      <c r="J85" s="171"/>
      <c r="K85" s="171"/>
      <c r="L85" s="171"/>
      <c r="M85" s="171"/>
      <c r="N85" s="171"/>
      <c r="O85" s="172"/>
      <c r="P85" s="96"/>
    </row>
    <row r="86" spans="2:16">
      <c r="B86" s="97"/>
      <c r="C86" s="122"/>
      <c r="H86" s="170" t="s">
        <v>83</v>
      </c>
      <c r="O86" s="123"/>
      <c r="P86" s="96"/>
    </row>
    <row r="87" spans="2:16">
      <c r="B87" s="97"/>
      <c r="C87" s="122"/>
      <c r="H87" s="95" t="s">
        <v>84</v>
      </c>
      <c r="I87" s="134"/>
      <c r="J87" s="134"/>
      <c r="K87" s="134"/>
      <c r="O87" s="123"/>
      <c r="P87" s="96"/>
    </row>
    <row r="88" spans="2:16">
      <c r="B88" s="97"/>
      <c r="C88" s="122"/>
      <c r="H88" s="95" t="s">
        <v>92</v>
      </c>
      <c r="I88" s="176"/>
      <c r="J88" s="176"/>
      <c r="K88" s="176"/>
      <c r="O88" s="123"/>
      <c r="P88" s="96"/>
    </row>
    <row r="89" spans="2:16">
      <c r="B89" s="97"/>
      <c r="C89" s="177"/>
      <c r="D89" s="171"/>
      <c r="E89" s="171"/>
      <c r="F89" s="171"/>
      <c r="G89" s="171"/>
      <c r="H89" s="95" t="s">
        <v>86</v>
      </c>
      <c r="L89" s="171"/>
      <c r="M89" s="171"/>
      <c r="N89" s="171"/>
      <c r="O89" s="172"/>
      <c r="P89" s="96"/>
    </row>
    <row r="90" spans="2:16" ht="17.25" customHeight="1">
      <c r="B90" s="97"/>
      <c r="C90" s="177"/>
      <c r="D90" s="176"/>
      <c r="E90" s="176"/>
      <c r="K90" s="406"/>
      <c r="L90" s="406"/>
      <c r="M90" s="406"/>
      <c r="N90" s="406"/>
      <c r="O90" s="407"/>
      <c r="P90" s="96"/>
    </row>
    <row r="91" spans="2:16" ht="18.75" customHeight="1" thickBot="1">
      <c r="B91" s="97"/>
      <c r="C91" s="410"/>
      <c r="D91" s="411"/>
      <c r="E91" s="411"/>
      <c r="F91" s="149"/>
      <c r="G91" s="149"/>
      <c r="H91" s="149"/>
      <c r="I91" s="149"/>
      <c r="J91" s="149"/>
      <c r="K91" s="408"/>
      <c r="L91" s="408"/>
      <c r="M91" s="408"/>
      <c r="N91" s="408"/>
      <c r="O91" s="409"/>
      <c r="P91" s="96"/>
    </row>
    <row r="92" spans="2:16" ht="14.4" thickBot="1">
      <c r="B92" s="178"/>
      <c r="C92" s="179"/>
      <c r="D92" s="179"/>
      <c r="E92" s="179"/>
      <c r="F92" s="179"/>
      <c r="G92" s="179"/>
      <c r="H92" s="179"/>
      <c r="I92" s="179"/>
      <c r="J92" s="179"/>
      <c r="K92" s="179"/>
      <c r="L92" s="179"/>
      <c r="M92" s="179"/>
      <c r="N92" s="179"/>
      <c r="O92" s="179"/>
      <c r="P92" s="180"/>
    </row>
    <row r="93" spans="2:16" ht="14.4"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Simanca Fabra,Rachert Sofia</cp:lastModifiedBy>
  <cp:revision/>
  <dcterms:created xsi:type="dcterms:W3CDTF">2006-06-27T16:47:25Z</dcterms:created>
  <dcterms:modified xsi:type="dcterms:W3CDTF">2026-05-20T22:05:32Z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