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J:\Mi unidad\8 UT SERVICOSER (FISCALIA BUNKER)\FACTURACION VENTA BUNKER\FACTURA BUNKER ABRIL 2026\"/>
    </mc:Choice>
  </mc:AlternateContent>
  <xr:revisionPtr revIDLastSave="0" documentId="13_ncr:1_{AFC90532-6BE6-48E0-9EEC-112AE60D256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UADRO SERVICIOS" sheetId="1" state="hidden" r:id="rId1"/>
    <sheet name="Abril 2026" sheetId="12" r:id="rId2"/>
    <sheet name="TOTAL FACTURA JULIO" sheetId="11" state="hidden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1" hidden="1">'Abril 2026'!$A$2:$P$59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'CUADRO SERVICIOS'!$A$2:$P$59</definedName>
    <definedName name="_xlnm._FilterDatabase" localSheetId="7" hidden="1">'JULIO 2023 del 15-31'!$E$8:$W$93</definedName>
    <definedName name="_xlnm._FilterDatabase" localSheetId="10" hidden="1">'JUNIO 2024 (2)'!$A$1:$E$87</definedName>
    <definedName name="_xlnm._FilterDatabase" localSheetId="2" hidden="1">'TOTAL FACTURA JULIO'!$A$2:$M$59</definedName>
  </definedNames>
  <calcPr calcId="191029"/>
  <pivotCaches>
    <pivotCache cacheId="4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ZtUbJFsRuJMyHRZ4DdoVS4t8TsU8blgI/jL01KG/d/M="/>
    </ext>
  </extLst>
</workbook>
</file>

<file path=xl/calcChain.xml><?xml version="1.0" encoding="utf-8"?>
<calcChain xmlns="http://schemas.openxmlformats.org/spreadsheetml/2006/main">
  <c r="O53" i="12" l="1"/>
  <c r="N53" i="12"/>
  <c r="M53" i="12"/>
  <c r="M63" i="12"/>
  <c r="M64" i="12" s="1"/>
  <c r="M40" i="12"/>
  <c r="M32" i="12"/>
  <c r="M16" i="12"/>
  <c r="J72" i="12"/>
  <c r="K72" i="12" s="1"/>
  <c r="J52" i="12"/>
  <c r="K52" i="12" s="1"/>
  <c r="L52" i="12" s="1"/>
  <c r="M52" i="12" s="1"/>
  <c r="J48" i="12"/>
  <c r="K48" i="12" s="1"/>
  <c r="L48" i="12" s="1"/>
  <c r="M48" i="12" s="1"/>
  <c r="J46" i="12"/>
  <c r="J41" i="12"/>
  <c r="J39" i="12"/>
  <c r="J37" i="12"/>
  <c r="J33" i="12"/>
  <c r="J27" i="12"/>
  <c r="J25" i="12"/>
  <c r="J20" i="12"/>
  <c r="J18" i="12"/>
  <c r="J14" i="12"/>
  <c r="J12" i="12"/>
  <c r="J9" i="12"/>
  <c r="J7" i="12"/>
  <c r="J5" i="12"/>
  <c r="J71" i="12"/>
  <c r="J70" i="12"/>
  <c r="J53" i="12"/>
  <c r="J51" i="12"/>
  <c r="J50" i="12"/>
  <c r="J49" i="12"/>
  <c r="J47" i="12"/>
  <c r="J45" i="12"/>
  <c r="J44" i="12"/>
  <c r="J43" i="12"/>
  <c r="J42" i="12"/>
  <c r="J40" i="12"/>
  <c r="K40" i="12" s="1"/>
  <c r="L40" i="12" s="1"/>
  <c r="J38" i="12"/>
  <c r="J36" i="12"/>
  <c r="J35" i="12"/>
  <c r="J34" i="12"/>
  <c r="J32" i="12"/>
  <c r="K32" i="12" s="1"/>
  <c r="L32" i="12" s="1"/>
  <c r="J31" i="12"/>
  <c r="J30" i="12"/>
  <c r="J29" i="12"/>
  <c r="J28" i="12"/>
  <c r="J26" i="12"/>
  <c r="J24" i="12"/>
  <c r="J23" i="12"/>
  <c r="K23" i="12" s="1"/>
  <c r="L23" i="12" s="1"/>
  <c r="M23" i="12" s="1"/>
  <c r="J22" i="12"/>
  <c r="K22" i="12" s="1"/>
  <c r="J21" i="12"/>
  <c r="J19" i="12"/>
  <c r="J17" i="12"/>
  <c r="J16" i="12"/>
  <c r="K16" i="12" s="1"/>
  <c r="L16" i="12" s="1"/>
  <c r="J15" i="12"/>
  <c r="J13" i="12"/>
  <c r="J11" i="12"/>
  <c r="J10" i="12"/>
  <c r="J8" i="12"/>
  <c r="K8" i="12" s="1"/>
  <c r="L8" i="12" s="1"/>
  <c r="M8" i="12" s="1"/>
  <c r="J6" i="12"/>
  <c r="K6" i="12" s="1"/>
  <c r="J4" i="12"/>
  <c r="J3" i="12"/>
  <c r="K36" i="12"/>
  <c r="L36" i="12" s="1"/>
  <c r="M36" i="12" s="1"/>
  <c r="K24" i="12"/>
  <c r="L24" i="12" s="1"/>
  <c r="M24" i="12" s="1"/>
  <c r="K3" i="12"/>
  <c r="L3" i="12" s="1"/>
  <c r="M3" i="12" s="1"/>
  <c r="I73" i="12"/>
  <c r="I54" i="12"/>
  <c r="K50" i="12"/>
  <c r="K47" i="12"/>
  <c r="L47" i="12" s="1"/>
  <c r="M47" i="12" s="1"/>
  <c r="K44" i="12"/>
  <c r="L44" i="12" s="1"/>
  <c r="M44" i="12" s="1"/>
  <c r="K42" i="12"/>
  <c r="K39" i="12"/>
  <c r="L39" i="12" s="1"/>
  <c r="M39" i="12" s="1"/>
  <c r="K34" i="12"/>
  <c r="K31" i="12"/>
  <c r="L31" i="12" s="1"/>
  <c r="M31" i="12" s="1"/>
  <c r="K26" i="12"/>
  <c r="L26" i="12" s="1"/>
  <c r="M26" i="12" s="1"/>
  <c r="K18" i="12"/>
  <c r="L18" i="12" s="1"/>
  <c r="M18" i="12" s="1"/>
  <c r="K15" i="12"/>
  <c r="L15" i="12" s="1"/>
  <c r="M15" i="12" s="1"/>
  <c r="K10" i="12"/>
  <c r="L10" i="12" s="1"/>
  <c r="M10" i="12" s="1"/>
  <c r="K7" i="12"/>
  <c r="L7" i="12" s="1"/>
  <c r="M7" i="12" s="1"/>
  <c r="N3" i="12" l="1"/>
  <c r="O3" i="12" s="1"/>
  <c r="P3" i="12" s="1"/>
  <c r="J73" i="12"/>
  <c r="N7" i="12"/>
  <c r="N26" i="12"/>
  <c r="N39" i="12"/>
  <c r="N52" i="12"/>
  <c r="N8" i="12"/>
  <c r="N40" i="12"/>
  <c r="N47" i="12"/>
  <c r="N36" i="12"/>
  <c r="N23" i="12"/>
  <c r="N10" i="12"/>
  <c r="N18" i="12"/>
  <c r="N44" i="12"/>
  <c r="N15" i="12"/>
  <c r="N16" i="12"/>
  <c r="N24" i="12"/>
  <c r="N31" i="12"/>
  <c r="N48" i="12"/>
  <c r="N32" i="12"/>
  <c r="K14" i="12"/>
  <c r="L14" i="12" s="1"/>
  <c r="M14" i="12" s="1"/>
  <c r="K30" i="12"/>
  <c r="L30" i="12" s="1"/>
  <c r="M30" i="12" s="1"/>
  <c r="K38" i="12"/>
  <c r="L38" i="12" s="1"/>
  <c r="M38" i="12" s="1"/>
  <c r="K46" i="12"/>
  <c r="L46" i="12" s="1"/>
  <c r="M46" i="12" s="1"/>
  <c r="K9" i="12"/>
  <c r="L9" i="12" s="1"/>
  <c r="M9" i="12" s="1"/>
  <c r="K17" i="12"/>
  <c r="L17" i="12" s="1"/>
  <c r="M17" i="12" s="1"/>
  <c r="K25" i="12"/>
  <c r="L25" i="12" s="1"/>
  <c r="M25" i="12" s="1"/>
  <c r="K33" i="12"/>
  <c r="L33" i="12" s="1"/>
  <c r="M33" i="12" s="1"/>
  <c r="L34" i="12"/>
  <c r="M34" i="12" s="1"/>
  <c r="K41" i="12"/>
  <c r="L41" i="12" s="1"/>
  <c r="M41" i="12" s="1"/>
  <c r="L42" i="12"/>
  <c r="M42" i="12" s="1"/>
  <c r="K49" i="12"/>
  <c r="L49" i="12" s="1"/>
  <c r="M49" i="12" s="1"/>
  <c r="L50" i="12"/>
  <c r="M50" i="12" s="1"/>
  <c r="K71" i="12"/>
  <c r="L71" i="12" s="1"/>
  <c r="M71" i="12" s="1"/>
  <c r="L72" i="12"/>
  <c r="M72" i="12" s="1"/>
  <c r="J54" i="12"/>
  <c r="K70" i="12"/>
  <c r="K5" i="12"/>
  <c r="L5" i="12" s="1"/>
  <c r="M5" i="12" s="1"/>
  <c r="L6" i="12"/>
  <c r="M6" i="12" s="1"/>
  <c r="K13" i="12"/>
  <c r="L13" i="12" s="1"/>
  <c r="M13" i="12" s="1"/>
  <c r="K21" i="12"/>
  <c r="L21" i="12" s="1"/>
  <c r="M21" i="12" s="1"/>
  <c r="L22" i="12"/>
  <c r="M22" i="12" s="1"/>
  <c r="K29" i="12"/>
  <c r="L29" i="12" s="1"/>
  <c r="M29" i="12" s="1"/>
  <c r="K37" i="12"/>
  <c r="L37" i="12" s="1"/>
  <c r="M37" i="12" s="1"/>
  <c r="K45" i="12"/>
  <c r="L45" i="12" s="1"/>
  <c r="M45" i="12" s="1"/>
  <c r="K53" i="12"/>
  <c r="L53" i="12" s="1"/>
  <c r="K4" i="12"/>
  <c r="L4" i="12" s="1"/>
  <c r="M4" i="12" s="1"/>
  <c r="K12" i="12"/>
  <c r="L12" i="12" s="1"/>
  <c r="M12" i="12" s="1"/>
  <c r="K20" i="12"/>
  <c r="L20" i="12" s="1"/>
  <c r="M20" i="12" s="1"/>
  <c r="K28" i="12"/>
  <c r="L28" i="12" s="1"/>
  <c r="M28" i="12" s="1"/>
  <c r="K11" i="12"/>
  <c r="L11" i="12" s="1"/>
  <c r="M11" i="12" s="1"/>
  <c r="K19" i="12"/>
  <c r="L19" i="12" s="1"/>
  <c r="M19" i="12" s="1"/>
  <c r="K27" i="12"/>
  <c r="L27" i="12" s="1"/>
  <c r="M27" i="12" s="1"/>
  <c r="K35" i="12"/>
  <c r="L35" i="12" s="1"/>
  <c r="M35" i="12" s="1"/>
  <c r="K43" i="12"/>
  <c r="L43" i="12" s="1"/>
  <c r="M43" i="12" s="1"/>
  <c r="K51" i="12"/>
  <c r="L51" i="12" s="1"/>
  <c r="M51" i="12" s="1"/>
  <c r="L62" i="11"/>
  <c r="L63" i="11" s="1"/>
  <c r="L64" i="11" s="1"/>
  <c r="M62" i="1"/>
  <c r="I73" i="11"/>
  <c r="I54" i="11"/>
  <c r="L18" i="1"/>
  <c r="K23" i="1"/>
  <c r="K50" i="1"/>
  <c r="L50" i="1" s="1"/>
  <c r="J32" i="1"/>
  <c r="K32" i="1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J22" i="1"/>
  <c r="J21" i="1"/>
  <c r="K21" i="1" s="1"/>
  <c r="L21" i="1" s="1"/>
  <c r="J19" i="1"/>
  <c r="K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L24" i="8"/>
  <c r="L23" i="8"/>
  <c r="L22" i="8"/>
  <c r="L21" i="8"/>
  <c r="M20" i="8"/>
  <c r="L20" i="8"/>
  <c r="M19" i="8"/>
  <c r="L19" i="8"/>
  <c r="L18" i="8"/>
  <c r="L17" i="8"/>
  <c r="L16" i="8"/>
  <c r="L15" i="8"/>
  <c r="L14" i="8"/>
  <c r="L13" i="8"/>
  <c r="L12" i="8"/>
  <c r="L11" i="8"/>
  <c r="L10" i="8"/>
  <c r="M9" i="8"/>
  <c r="L9" i="8"/>
  <c r="M8" i="8"/>
  <c r="L8" i="8"/>
  <c r="M7" i="8"/>
  <c r="L7" i="8"/>
  <c r="M6" i="8"/>
  <c r="L6" i="8"/>
  <c r="L5" i="8"/>
  <c r="L4" i="8"/>
  <c r="L3" i="8"/>
  <c r="W2" i="8"/>
  <c r="M66" i="8" s="1"/>
  <c r="M2" i="8"/>
  <c r="L2" i="8"/>
  <c r="AE93" i="7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M25" i="7" s="1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L89" i="6"/>
  <c r="O89" i="6" s="1"/>
  <c r="Q89" i="6" s="1"/>
  <c r="R89" i="6" s="1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L59" i="6"/>
  <c r="L58" i="6"/>
  <c r="L57" i="6"/>
  <c r="M56" i="6"/>
  <c r="L56" i="6"/>
  <c r="L55" i="6"/>
  <c r="L54" i="6"/>
  <c r="L53" i="6"/>
  <c r="L52" i="6"/>
  <c r="L51" i="6"/>
  <c r="L50" i="6"/>
  <c r="M49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M35" i="6"/>
  <c r="N35" i="6" s="1"/>
  <c r="L35" i="6"/>
  <c r="K35" i="6"/>
  <c r="L34" i="6"/>
  <c r="L33" i="6"/>
  <c r="K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V9" i="6"/>
  <c r="M23" i="6" s="1"/>
  <c r="L9" i="6"/>
  <c r="AF93" i="5"/>
  <c r="R93" i="5"/>
  <c r="O93" i="5"/>
  <c r="AF92" i="5"/>
  <c r="O92" i="5"/>
  <c r="R92" i="5" s="1"/>
  <c r="S92" i="5" s="1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R93" i="7" l="1"/>
  <c r="S93" i="7" s="1"/>
  <c r="M4" i="8"/>
  <c r="N9" i="8"/>
  <c r="O9" i="8" s="1"/>
  <c r="M13" i="8"/>
  <c r="N13" i="8" s="1"/>
  <c r="O13" i="8" s="1"/>
  <c r="M17" i="8"/>
  <c r="M49" i="8"/>
  <c r="N49" i="8" s="1"/>
  <c r="O49" i="8" s="1"/>
  <c r="Q49" i="8" s="1"/>
  <c r="R49" i="8" s="1"/>
  <c r="S49" i="8" s="1"/>
  <c r="N77" i="8"/>
  <c r="O77" i="8" s="1"/>
  <c r="Q77" i="8" s="1"/>
  <c r="R77" i="8" s="1"/>
  <c r="S77" i="8" s="1"/>
  <c r="L45" i="1"/>
  <c r="L51" i="1"/>
  <c r="M20" i="6"/>
  <c r="N20" i="6" s="1"/>
  <c r="O20" i="6" s="1"/>
  <c r="P20" i="6" s="1"/>
  <c r="Q20" i="6" s="1"/>
  <c r="R20" i="6" s="1"/>
  <c r="Y20" i="6" s="1"/>
  <c r="N6" i="8"/>
  <c r="O6" i="8" s="1"/>
  <c r="Q6" i="8" s="1"/>
  <c r="R6" i="8" s="1"/>
  <c r="S6" i="8" s="1"/>
  <c r="M14" i="8"/>
  <c r="N14" i="8" s="1"/>
  <c r="O14" i="8" s="1"/>
  <c r="M24" i="8"/>
  <c r="L23" i="1"/>
  <c r="K35" i="1"/>
  <c r="L35" i="1" s="1"/>
  <c r="M35" i="1" s="1"/>
  <c r="N35" i="1" s="1"/>
  <c r="O35" i="1" s="1"/>
  <c r="P35" i="1" s="1"/>
  <c r="L53" i="1"/>
  <c r="M14" i="6"/>
  <c r="M28" i="6"/>
  <c r="M39" i="6"/>
  <c r="N39" i="6" s="1"/>
  <c r="N11" i="8"/>
  <c r="O11" i="8" s="1"/>
  <c r="P11" i="8" s="1"/>
  <c r="M46" i="6"/>
  <c r="M59" i="6"/>
  <c r="AF88" i="7"/>
  <c r="N66" i="8"/>
  <c r="O66" i="8" s="1"/>
  <c r="N7" i="8"/>
  <c r="O7" i="8" s="1"/>
  <c r="P7" i="8" s="1"/>
  <c r="M11" i="8"/>
  <c r="M15" i="8"/>
  <c r="M31" i="8"/>
  <c r="N31" i="8" s="1"/>
  <c r="O31" i="8" s="1"/>
  <c r="M10" i="6"/>
  <c r="N69" i="6"/>
  <c r="M80" i="6"/>
  <c r="M3" i="8"/>
  <c r="M12" i="8"/>
  <c r="M16" i="8"/>
  <c r="N16" i="8" s="1"/>
  <c r="O16" i="8" s="1"/>
  <c r="S16" i="8" s="1"/>
  <c r="S93" i="5"/>
  <c r="AA93" i="5" s="1"/>
  <c r="M11" i="6"/>
  <c r="M31" i="6"/>
  <c r="M42" i="6"/>
  <c r="N42" i="6" s="1"/>
  <c r="N56" i="6"/>
  <c r="M11" i="7"/>
  <c r="N11" i="7" s="1"/>
  <c r="O11" i="7" s="1"/>
  <c r="M18" i="7"/>
  <c r="N18" i="7" s="1"/>
  <c r="O18" i="7" s="1"/>
  <c r="L19" i="1"/>
  <c r="M19" i="1" s="1"/>
  <c r="N19" i="1" s="1"/>
  <c r="O19" i="1" s="1"/>
  <c r="P19" i="1" s="1"/>
  <c r="L42" i="1"/>
  <c r="M42" i="1" s="1"/>
  <c r="N42" i="1" s="1"/>
  <c r="O42" i="1" s="1"/>
  <c r="P42" i="1" s="1"/>
  <c r="O36" i="12"/>
  <c r="O15" i="12"/>
  <c r="O40" i="12"/>
  <c r="O8" i="12"/>
  <c r="O32" i="12"/>
  <c r="O18" i="12"/>
  <c r="O44" i="12"/>
  <c r="O48" i="12"/>
  <c r="O10" i="12"/>
  <c r="O52" i="12"/>
  <c r="O31" i="12"/>
  <c r="O23" i="12"/>
  <c r="O39" i="12"/>
  <c r="O26" i="12"/>
  <c r="O24" i="12"/>
  <c r="O16" i="12"/>
  <c r="O47" i="12"/>
  <c r="O7" i="12"/>
  <c r="N5" i="12"/>
  <c r="N20" i="12"/>
  <c r="N21" i="12"/>
  <c r="N51" i="12"/>
  <c r="N12" i="12"/>
  <c r="N13" i="12"/>
  <c r="N49" i="12"/>
  <c r="N46" i="12"/>
  <c r="N35" i="12"/>
  <c r="N27" i="12"/>
  <c r="N14" i="12"/>
  <c r="N4" i="12"/>
  <c r="N19" i="12"/>
  <c r="N33" i="12"/>
  <c r="N38" i="12"/>
  <c r="N11" i="12"/>
  <c r="N29" i="12"/>
  <c r="N71" i="12"/>
  <c r="O71" i="12" s="1"/>
  <c r="P71" i="12" s="1"/>
  <c r="N17" i="12"/>
  <c r="N6" i="12"/>
  <c r="N37" i="12"/>
  <c r="N22" i="12"/>
  <c r="N25" i="12"/>
  <c r="N41" i="12"/>
  <c r="N42" i="12"/>
  <c r="N28" i="12"/>
  <c r="N50" i="12"/>
  <c r="K54" i="12"/>
  <c r="N9" i="12"/>
  <c r="L54" i="12"/>
  <c r="N43" i="12"/>
  <c r="K73" i="12"/>
  <c r="L70" i="12"/>
  <c r="N34" i="12"/>
  <c r="N30" i="12"/>
  <c r="N45" i="12"/>
  <c r="N72" i="12"/>
  <c r="O72" i="12" s="1"/>
  <c r="P72" i="12" s="1"/>
  <c r="AA89" i="6"/>
  <c r="Y89" i="6"/>
  <c r="Q90" i="6"/>
  <c r="R90" i="6" s="1"/>
  <c r="AA92" i="5"/>
  <c r="AC92" i="5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M17" i="6"/>
  <c r="M32" i="6"/>
  <c r="N32" i="6" s="1"/>
  <c r="O32" i="6" s="1"/>
  <c r="M36" i="6"/>
  <c r="N36" i="6" s="1"/>
  <c r="M43" i="6"/>
  <c r="N43" i="6" s="1"/>
  <c r="M53" i="6"/>
  <c r="N53" i="6" s="1"/>
  <c r="M63" i="6"/>
  <c r="O69" i="6"/>
  <c r="AA87" i="6"/>
  <c r="N12" i="8"/>
  <c r="O12" i="8" s="1"/>
  <c r="P12" i="8" s="1"/>
  <c r="N15" i="8"/>
  <c r="O15" i="8" s="1"/>
  <c r="P15" i="8" s="1"/>
  <c r="N19" i="8"/>
  <c r="O19" i="8" s="1"/>
  <c r="Q19" i="8" s="1"/>
  <c r="R19" i="8" s="1"/>
  <c r="S19" i="8" s="1"/>
  <c r="N45" i="8"/>
  <c r="O45" i="8" s="1"/>
  <c r="K43" i="1"/>
  <c r="L43" i="1" s="1"/>
  <c r="M43" i="1" s="1"/>
  <c r="N43" i="1" s="1"/>
  <c r="O43" i="1" s="1"/>
  <c r="P43" i="1" s="1"/>
  <c r="K3" i="1"/>
  <c r="L3" i="1" s="1"/>
  <c r="L10" i="1"/>
  <c r="L34" i="1"/>
  <c r="O43" i="6"/>
  <c r="P43" i="6" s="1"/>
  <c r="Q43" i="6" s="1"/>
  <c r="M12" i="6"/>
  <c r="N12" i="6" s="1"/>
  <c r="O12" i="6" s="1"/>
  <c r="P12" i="6" s="1"/>
  <c r="Q12" i="6" s="1"/>
  <c r="R12" i="6" s="1"/>
  <c r="Y12" i="6" s="1"/>
  <c r="M25" i="6"/>
  <c r="N25" i="6" s="1"/>
  <c r="M29" i="6"/>
  <c r="N29" i="6" s="1"/>
  <c r="O29" i="6" s="1"/>
  <c r="M40" i="6"/>
  <c r="O40" i="6" s="1"/>
  <c r="P40" i="6" s="1"/>
  <c r="Q40" i="6" s="1"/>
  <c r="R40" i="6" s="1"/>
  <c r="Y40" i="6" s="1"/>
  <c r="M47" i="6"/>
  <c r="N47" i="6" s="1"/>
  <c r="O47" i="6" s="1"/>
  <c r="M50" i="6"/>
  <c r="N50" i="6" s="1"/>
  <c r="M78" i="6"/>
  <c r="N78" i="6" s="1"/>
  <c r="O78" i="6" s="1"/>
  <c r="N34" i="8"/>
  <c r="O34" i="8" s="1"/>
  <c r="Q34" i="8" s="1"/>
  <c r="R34" i="8" s="1"/>
  <c r="S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O10" i="6" s="1"/>
  <c r="M15" i="6"/>
  <c r="N15" i="6" s="1"/>
  <c r="O15" i="6" s="1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20" i="8"/>
  <c r="O20" i="8" s="1"/>
  <c r="M30" i="8"/>
  <c r="N30" i="8" s="1"/>
  <c r="O30" i="8" s="1"/>
  <c r="M34" i="8"/>
  <c r="M46" i="8"/>
  <c r="N46" i="8" s="1"/>
  <c r="O46" i="8" s="1"/>
  <c r="L4" i="1"/>
  <c r="M4" i="1" s="1"/>
  <c r="N4" i="1" s="1"/>
  <c r="O4" i="1" s="1"/>
  <c r="P4" i="1" s="1"/>
  <c r="L12" i="1"/>
  <c r="L20" i="1"/>
  <c r="L28" i="1"/>
  <c r="M28" i="1" s="1"/>
  <c r="N28" i="1" s="1"/>
  <c r="O28" i="1" s="1"/>
  <c r="P28" i="1" s="1"/>
  <c r="L36" i="1"/>
  <c r="L44" i="1"/>
  <c r="L52" i="1"/>
  <c r="N16" i="6"/>
  <c r="O16" i="6" s="1"/>
  <c r="P16" i="6" s="1"/>
  <c r="Q16" i="6" s="1"/>
  <c r="M26" i="6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N69" i="5" s="1"/>
  <c r="O69" i="5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Q26" i="8" s="1"/>
  <c r="R26" i="8" s="1"/>
  <c r="S26" i="8" s="1"/>
  <c r="M42" i="8"/>
  <c r="K49" i="1"/>
  <c r="L49" i="1" s="1"/>
  <c r="M49" i="1" s="1"/>
  <c r="N49" i="1" s="1"/>
  <c r="O49" i="1" s="1"/>
  <c r="P49" i="1" s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M70" i="1" s="1"/>
  <c r="J70" i="11" s="1"/>
  <c r="N41" i="5"/>
  <c r="O41" i="5" s="1"/>
  <c r="P41" i="5" s="1"/>
  <c r="M11" i="5"/>
  <c r="N11" i="5" s="1"/>
  <c r="O11" i="5" s="1"/>
  <c r="M81" i="5"/>
  <c r="N81" i="5" s="1"/>
  <c r="O81" i="5" s="1"/>
  <c r="N14" i="6"/>
  <c r="O14" i="6" s="1"/>
  <c r="M19" i="6"/>
  <c r="M27" i="6"/>
  <c r="O42" i="6"/>
  <c r="P42" i="6" s="1"/>
  <c r="Q42" i="6" s="1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Q4" i="8" s="1"/>
  <c r="R4" i="8" s="1"/>
  <c r="S4" i="8" s="1"/>
  <c r="N8" i="8"/>
  <c r="O8" i="8" s="1"/>
  <c r="P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M16" i="1" s="1"/>
  <c r="N16" i="1" s="1"/>
  <c r="O16" i="1" s="1"/>
  <c r="L24" i="1"/>
  <c r="M24" i="1" s="1"/>
  <c r="L32" i="1"/>
  <c r="L40" i="1"/>
  <c r="M40" i="1" s="1"/>
  <c r="N40" i="1" s="1"/>
  <c r="O40" i="1" s="1"/>
  <c r="P40" i="1" s="1"/>
  <c r="L72" i="1"/>
  <c r="M72" i="1" s="1"/>
  <c r="N49" i="6"/>
  <c r="K9" i="1"/>
  <c r="L9" i="1" s="1"/>
  <c r="M9" i="1" s="1"/>
  <c r="N9" i="1" s="1"/>
  <c r="O9" i="1" s="1"/>
  <c r="P9" i="1" s="1"/>
  <c r="L17" i="1"/>
  <c r="L25" i="1"/>
  <c r="M25" i="1" s="1"/>
  <c r="L33" i="1"/>
  <c r="M33" i="1" s="1"/>
  <c r="N33" i="1" s="1"/>
  <c r="O33" i="1" s="1"/>
  <c r="L41" i="1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30" i="1"/>
  <c r="N30" i="1" s="1"/>
  <c r="O30" i="1" s="1"/>
  <c r="M34" i="1"/>
  <c r="N34" i="1" s="1"/>
  <c r="O34" i="1" s="1"/>
  <c r="P34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3" i="1"/>
  <c r="N13" i="1" s="1"/>
  <c r="O13" i="1" s="1"/>
  <c r="P13" i="1" s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10" i="1"/>
  <c r="N10" i="1" s="1"/>
  <c r="O10" i="1" s="1"/>
  <c r="P10" i="1" s="1"/>
  <c r="M51" i="1"/>
  <c r="M44" i="1"/>
  <c r="N44" i="1" s="1"/>
  <c r="O44" i="1" s="1"/>
  <c r="P4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6" i="1"/>
  <c r="N36" i="1" s="1"/>
  <c r="O36" i="1" s="1"/>
  <c r="P36" i="1" s="1"/>
  <c r="M15" i="1"/>
  <c r="N15" i="1" s="1"/>
  <c r="O15" i="1" s="1"/>
  <c r="P15" i="1" s="1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 s="1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O50" i="6"/>
  <c r="N71" i="6"/>
  <c r="O71" i="6" s="1"/>
  <c r="M63" i="1"/>
  <c r="M64" i="1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N54" i="7" s="1"/>
  <c r="O54" i="7" s="1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O56" i="6"/>
  <c r="N49" i="5"/>
  <c r="O49" i="5" s="1"/>
  <c r="N13" i="6"/>
  <c r="O13" i="6" s="1"/>
  <c r="O35" i="6"/>
  <c r="M24" i="7"/>
  <c r="N24" i="7" s="1"/>
  <c r="O24" i="7" s="1"/>
  <c r="M36" i="7"/>
  <c r="N36" i="7" s="1"/>
  <c r="O36" i="7" s="1"/>
  <c r="M77" i="7"/>
  <c r="N77" i="7" s="1"/>
  <c r="O77" i="7" s="1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 s="1"/>
  <c r="N23" i="6"/>
  <c r="O23" i="6" s="1"/>
  <c r="R23" i="6" s="1"/>
  <c r="Y23" i="6" s="1"/>
  <c r="O49" i="6"/>
  <c r="O51" i="6"/>
  <c r="N67" i="6"/>
  <c r="O67" i="6" s="1"/>
  <c r="R92" i="6"/>
  <c r="Q91" i="6"/>
  <c r="R91" i="6" s="1"/>
  <c r="Q13" i="8"/>
  <c r="R13" i="8" s="1"/>
  <c r="S13" i="8" s="1"/>
  <c r="P13" i="8"/>
  <c r="N26" i="6"/>
  <c r="O26" i="6" s="1"/>
  <c r="N28" i="6"/>
  <c r="O28" i="6" s="1"/>
  <c r="N30" i="6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S20" i="8" s="1"/>
  <c r="P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M72" i="6"/>
  <c r="M75" i="6"/>
  <c r="N75" i="6" s="1"/>
  <c r="M77" i="6"/>
  <c r="M79" i="6"/>
  <c r="M81" i="6"/>
  <c r="N81" i="6" s="1"/>
  <c r="O81" i="6" s="1"/>
  <c r="M83" i="6"/>
  <c r="N83" i="6" s="1"/>
  <c r="O83" i="6" s="1"/>
  <c r="S15" i="8"/>
  <c r="N79" i="7"/>
  <c r="O79" i="7" s="1"/>
  <c r="AD88" i="7"/>
  <c r="S66" i="8"/>
  <c r="P66" i="8"/>
  <c r="R86" i="7"/>
  <c r="S86" i="7" s="1"/>
  <c r="P86" i="7"/>
  <c r="N42" i="8"/>
  <c r="O42" i="8" s="1"/>
  <c r="N70" i="7"/>
  <c r="O70" i="7" s="1"/>
  <c r="P34" i="8"/>
  <c r="N57" i="7"/>
  <c r="O57" i="7" s="1"/>
  <c r="R87" i="7"/>
  <c r="S87" i="7" s="1"/>
  <c r="P87" i="7"/>
  <c r="AB89" i="7"/>
  <c r="Z89" i="7"/>
  <c r="AB93" i="7"/>
  <c r="Z93" i="7"/>
  <c r="Q12" i="8"/>
  <c r="R12" i="8" s="1"/>
  <c r="S12" i="8" s="1"/>
  <c r="L87" i="8"/>
  <c r="N3" i="8"/>
  <c r="O3" i="8" s="1"/>
  <c r="Q45" i="8"/>
  <c r="R45" i="8" s="1"/>
  <c r="S45" i="8" s="1"/>
  <c r="P45" i="8"/>
  <c r="R83" i="8"/>
  <c r="S83" i="8" s="1"/>
  <c r="N36" i="8"/>
  <c r="O36" i="8" s="1"/>
  <c r="Z88" i="7"/>
  <c r="N2" i="8"/>
  <c r="Q7" i="8"/>
  <c r="R7" i="8" s="1"/>
  <c r="S7" i="8" s="1"/>
  <c r="N75" i="8"/>
  <c r="O75" i="8" s="1"/>
  <c r="S79" i="8"/>
  <c r="R86" i="8"/>
  <c r="S86" i="8" s="1"/>
  <c r="R91" i="7"/>
  <c r="S91" i="7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N21" i="8" s="1"/>
  <c r="O21" i="8" s="1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10" i="6" l="1"/>
  <c r="Q10" i="6" s="1"/>
  <c r="R10" i="6"/>
  <c r="Y10" i="6" s="1"/>
  <c r="Q69" i="5"/>
  <c r="R69" i="5" s="1"/>
  <c r="S69" i="5" s="1"/>
  <c r="P69" i="5"/>
  <c r="P14" i="8"/>
  <c r="Q14" i="8"/>
  <c r="R14" i="8" s="1"/>
  <c r="S14" i="8" s="1"/>
  <c r="N24" i="1"/>
  <c r="O24" i="1" s="1"/>
  <c r="P24" i="1" s="1"/>
  <c r="J24" i="11"/>
  <c r="K24" i="11" s="1"/>
  <c r="L24" i="11" s="1"/>
  <c r="M24" i="11" s="1"/>
  <c r="Q8" i="8"/>
  <c r="R8" i="8" s="1"/>
  <c r="S8" i="8" s="1"/>
  <c r="O57" i="6"/>
  <c r="O54" i="6"/>
  <c r="P54" i="6" s="1"/>
  <c r="Q54" i="6" s="1"/>
  <c r="Q11" i="8"/>
  <c r="R11" i="8" s="1"/>
  <c r="S11" i="8" s="1"/>
  <c r="P6" i="8"/>
  <c r="J42" i="11"/>
  <c r="K42" i="11" s="1"/>
  <c r="L42" i="11" s="1"/>
  <c r="M42" i="11" s="1"/>
  <c r="P26" i="8"/>
  <c r="R42" i="6"/>
  <c r="Y42" i="6" s="1"/>
  <c r="Q41" i="5"/>
  <c r="R41" i="5" s="1"/>
  <c r="S41" i="5" s="1"/>
  <c r="AC93" i="5"/>
  <c r="P4" i="8"/>
  <c r="N70" i="6"/>
  <c r="O70" i="6" s="1"/>
  <c r="P70" i="6" s="1"/>
  <c r="Q70" i="6" s="1"/>
  <c r="R70" i="6" s="1"/>
  <c r="O60" i="6"/>
  <c r="P60" i="6" s="1"/>
  <c r="Q60" i="6" s="1"/>
  <c r="R60" i="6" s="1"/>
  <c r="Y60" i="6" s="1"/>
  <c r="J35" i="11"/>
  <c r="K35" i="11" s="1"/>
  <c r="L35" i="11" s="1"/>
  <c r="M35" i="11" s="1"/>
  <c r="O74" i="6"/>
  <c r="R74" i="6" s="1"/>
  <c r="P77" i="8"/>
  <c r="P49" i="8"/>
  <c r="J45" i="11"/>
  <c r="O41" i="6"/>
  <c r="P41" i="6" s="1"/>
  <c r="Q41" i="6" s="1"/>
  <c r="J26" i="11"/>
  <c r="K26" i="11" s="1"/>
  <c r="L26" i="11" s="1"/>
  <c r="M26" i="11" s="1"/>
  <c r="O21" i="12"/>
  <c r="O43" i="12"/>
  <c r="O41" i="12"/>
  <c r="O27" i="12"/>
  <c r="O20" i="12"/>
  <c r="P16" i="12"/>
  <c r="P23" i="12"/>
  <c r="P48" i="12"/>
  <c r="P8" i="12"/>
  <c r="O30" i="12"/>
  <c r="O33" i="12"/>
  <c r="O13" i="12"/>
  <c r="P15" i="12"/>
  <c r="O34" i="12"/>
  <c r="O19" i="12"/>
  <c r="O28" i="12"/>
  <c r="O6" i="12"/>
  <c r="O4" i="12"/>
  <c r="O51" i="12"/>
  <c r="P47" i="12"/>
  <c r="P39" i="12"/>
  <c r="P32" i="12"/>
  <c r="P36" i="12"/>
  <c r="O17" i="12"/>
  <c r="O14" i="12"/>
  <c r="O29" i="12"/>
  <c r="O35" i="12"/>
  <c r="O5" i="12"/>
  <c r="P18" i="12"/>
  <c r="O37" i="12"/>
  <c r="P10" i="12"/>
  <c r="O42" i="12"/>
  <c r="O25" i="12"/>
  <c r="O11" i="12"/>
  <c r="O46" i="12"/>
  <c r="P24" i="12"/>
  <c r="P31" i="12"/>
  <c r="P44" i="12"/>
  <c r="P40" i="12"/>
  <c r="P7" i="12"/>
  <c r="O45" i="12"/>
  <c r="O9" i="12"/>
  <c r="O22" i="12"/>
  <c r="O38" i="12"/>
  <c r="O49" i="12"/>
  <c r="P52" i="12"/>
  <c r="P26" i="12"/>
  <c r="O50" i="12"/>
  <c r="O12" i="12"/>
  <c r="M54" i="12"/>
  <c r="M57" i="12" s="1"/>
  <c r="L73" i="12"/>
  <c r="M70" i="12"/>
  <c r="P29" i="6"/>
  <c r="Q29" i="6" s="1"/>
  <c r="R29" i="6" s="1"/>
  <c r="Y29" i="6" s="1"/>
  <c r="Y90" i="6"/>
  <c r="AA90" i="6"/>
  <c r="P59" i="6"/>
  <c r="Q59" i="6" s="1"/>
  <c r="R59" i="6" s="1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K38" i="11" s="1"/>
  <c r="L38" i="11" s="1"/>
  <c r="M38" i="11" s="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K36" i="11" s="1"/>
  <c r="L36" i="11" s="1"/>
  <c r="M36" i="11" s="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K47" i="11" s="1"/>
  <c r="L47" i="11" s="1"/>
  <c r="M47" i="11" s="1"/>
  <c r="O58" i="6"/>
  <c r="J28" i="11"/>
  <c r="K28" i="11" s="1"/>
  <c r="L28" i="11" s="1"/>
  <c r="M28" i="11" s="1"/>
  <c r="P19" i="8"/>
  <c r="J31" i="11"/>
  <c r="K31" i="11" s="1"/>
  <c r="L31" i="11" s="1"/>
  <c r="M31" i="11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J23" i="11"/>
  <c r="K23" i="11" s="1"/>
  <c r="L23" i="11" s="1"/>
  <c r="M23" i="11" s="1"/>
  <c r="J29" i="11"/>
  <c r="K29" i="11" s="1"/>
  <c r="L29" i="11" s="1"/>
  <c r="M29" i="11" s="1"/>
  <c r="J37" i="11"/>
  <c r="K37" i="11" s="1"/>
  <c r="L37" i="11" s="1"/>
  <c r="M37" i="11" s="1"/>
  <c r="J13" i="11"/>
  <c r="K13" i="11" s="1"/>
  <c r="L13" i="11" s="1"/>
  <c r="M13" i="11" s="1"/>
  <c r="J21" i="11"/>
  <c r="K21" i="11" s="1"/>
  <c r="L21" i="11" s="1"/>
  <c r="M21" i="11" s="1"/>
  <c r="J11" i="11"/>
  <c r="K11" i="11" s="1"/>
  <c r="L11" i="11" s="1"/>
  <c r="M11" i="11" s="1"/>
  <c r="J33" i="11"/>
  <c r="K33" i="11" s="1"/>
  <c r="L33" i="11" s="1"/>
  <c r="M33" i="11" s="1"/>
  <c r="J6" i="11"/>
  <c r="K6" i="11" s="1"/>
  <c r="L6" i="11" s="1"/>
  <c r="M6" i="11" s="1"/>
  <c r="K45" i="11"/>
  <c r="L45" i="11" s="1"/>
  <c r="M45" i="11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 s="1"/>
  <c r="N48" i="1"/>
  <c r="O48" i="1" s="1"/>
  <c r="P48" i="1" s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 s="1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S75" i="8" s="1"/>
  <c r="P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 s="1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 s="1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 s="1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S65" i="7" s="1"/>
  <c r="P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 s="1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Q22" i="8"/>
  <c r="R22" i="8" s="1"/>
  <c r="S22" i="8" s="1"/>
  <c r="P22" i="8"/>
  <c r="Z7" i="8"/>
  <c r="P43" i="8"/>
  <c r="Q43" i="8"/>
  <c r="R43" i="8" s="1"/>
  <c r="S43" i="8" s="1"/>
  <c r="Q53" i="8"/>
  <c r="R53" i="8" s="1"/>
  <c r="S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S79" i="7" s="1"/>
  <c r="P79" i="7"/>
  <c r="S85" i="7"/>
  <c r="P85" i="7"/>
  <c r="Q71" i="7"/>
  <c r="R71" i="7" s="1"/>
  <c r="S71" i="7" s="1"/>
  <c r="P71" i="7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Q74" i="7"/>
  <c r="R74" i="7" s="1"/>
  <c r="S74" i="7" s="1"/>
  <c r="P74" i="7"/>
  <c r="P16" i="5"/>
  <c r="Q16" i="5"/>
  <c r="R16" i="5" s="1"/>
  <c r="S16" i="5" s="1"/>
  <c r="P64" i="8"/>
  <c r="Q64" i="8"/>
  <c r="R64" i="8" s="1"/>
  <c r="S64" i="8"/>
  <c r="Z14" i="8"/>
  <c r="Q47" i="7"/>
  <c r="R47" i="7" s="1"/>
  <c r="S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Q68" i="8"/>
  <c r="R68" i="8" s="1"/>
  <c r="S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O54" i="12" l="1"/>
  <c r="P53" i="12"/>
  <c r="J41" i="11"/>
  <c r="K41" i="11" s="1"/>
  <c r="L41" i="11" s="1"/>
  <c r="M41" i="11" s="1"/>
  <c r="AE93" i="5"/>
  <c r="AG93" i="5"/>
  <c r="J10" i="11"/>
  <c r="K10" i="11" s="1"/>
  <c r="L10" i="11" s="1"/>
  <c r="M10" i="11" s="1"/>
  <c r="J53" i="11"/>
  <c r="K53" i="11" s="1"/>
  <c r="L53" i="11" s="1"/>
  <c r="M53" i="11" s="1"/>
  <c r="J27" i="11"/>
  <c r="K27" i="11" s="1"/>
  <c r="L27" i="11" s="1"/>
  <c r="M27" i="11" s="1"/>
  <c r="P28" i="12"/>
  <c r="P38" i="12"/>
  <c r="P42" i="12"/>
  <c r="P14" i="12"/>
  <c r="P6" i="12"/>
  <c r="P20" i="12"/>
  <c r="P21" i="12"/>
  <c r="P17" i="12"/>
  <c r="P13" i="12"/>
  <c r="P9" i="12"/>
  <c r="P11" i="12"/>
  <c r="P37" i="12"/>
  <c r="P35" i="12"/>
  <c r="P51" i="12"/>
  <c r="P19" i="12"/>
  <c r="P33" i="12"/>
  <c r="P41" i="12"/>
  <c r="P22" i="12"/>
  <c r="P46" i="12"/>
  <c r="P27" i="12"/>
  <c r="P12" i="12"/>
  <c r="P49" i="12"/>
  <c r="P45" i="12"/>
  <c r="P25" i="12"/>
  <c r="P29" i="12"/>
  <c r="P4" i="12"/>
  <c r="P34" i="12"/>
  <c r="P30" i="12"/>
  <c r="P43" i="12"/>
  <c r="P5" i="12"/>
  <c r="P50" i="12"/>
  <c r="N54" i="12"/>
  <c r="N70" i="12"/>
  <c r="M73" i="12"/>
  <c r="M76" i="12" s="1"/>
  <c r="AC74" i="6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J46" i="11"/>
  <c r="K46" i="11" s="1"/>
  <c r="L46" i="11" s="1"/>
  <c r="M46" i="11" s="1"/>
  <c r="J22" i="11"/>
  <c r="K22" i="11" s="1"/>
  <c r="L22" i="11" s="1"/>
  <c r="M22" i="11" s="1"/>
  <c r="J43" i="11"/>
  <c r="K43" i="11" s="1"/>
  <c r="L43" i="11" s="1"/>
  <c r="M43" i="11" s="1"/>
  <c r="J19" i="11"/>
  <c r="K19" i="11" s="1"/>
  <c r="L19" i="11" s="1"/>
  <c r="M19" i="11" s="1"/>
  <c r="J44" i="11"/>
  <c r="K44" i="11" s="1"/>
  <c r="L44" i="11" s="1"/>
  <c r="M44" i="11" s="1"/>
  <c r="J40" i="11"/>
  <c r="K40" i="11" s="1"/>
  <c r="L40" i="11" s="1"/>
  <c r="M40" i="11" s="1"/>
  <c r="J15" i="11"/>
  <c r="K15" i="11" s="1"/>
  <c r="L15" i="11" s="1"/>
  <c r="M15" i="11" s="1"/>
  <c r="J20" i="11"/>
  <c r="K20" i="11" s="1"/>
  <c r="L20" i="11" s="1"/>
  <c r="M20" i="11" s="1"/>
  <c r="J34" i="11"/>
  <c r="K34" i="11" s="1"/>
  <c r="L34" i="11" s="1"/>
  <c r="M34" i="11" s="1"/>
  <c r="J51" i="11"/>
  <c r="K51" i="11" s="1"/>
  <c r="L51" i="11" s="1"/>
  <c r="M51" i="11" s="1"/>
  <c r="J32" i="11"/>
  <c r="K32" i="11" s="1"/>
  <c r="L32" i="11" s="1"/>
  <c r="M32" i="11" s="1"/>
  <c r="J7" i="11"/>
  <c r="K7" i="11" s="1"/>
  <c r="L7" i="11" s="1"/>
  <c r="M7" i="11" s="1"/>
  <c r="J71" i="11"/>
  <c r="K71" i="11" s="1"/>
  <c r="L71" i="11" s="1"/>
  <c r="M71" i="11" s="1"/>
  <c r="K5" i="11"/>
  <c r="L54" i="1"/>
  <c r="N52" i="1"/>
  <c r="O52" i="1" s="1"/>
  <c r="P52" i="1" s="1"/>
  <c r="M54" i="1"/>
  <c r="M57" i="1" s="1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P93" i="6" l="1"/>
  <c r="J3" i="11"/>
  <c r="K3" i="11" s="1"/>
  <c r="L3" i="11" s="1"/>
  <c r="O70" i="12"/>
  <c r="N73" i="12"/>
  <c r="M58" i="12"/>
  <c r="K70" i="11"/>
  <c r="J73" i="11"/>
  <c r="J76" i="11" s="1"/>
  <c r="L5" i="11"/>
  <c r="N54" i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J54" i="11" l="1"/>
  <c r="K54" i="11"/>
  <c r="M3" i="11"/>
  <c r="P54" i="12"/>
  <c r="M59" i="12" s="1"/>
  <c r="M66" i="12" s="1"/>
  <c r="O73" i="12"/>
  <c r="M77" i="12" s="1"/>
  <c r="P70" i="12"/>
  <c r="P73" i="12" s="1"/>
  <c r="M78" i="12" s="1"/>
  <c r="M5" i="11"/>
  <c r="L54" i="11"/>
  <c r="L70" i="11"/>
  <c r="K73" i="11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M54" i="11" l="1"/>
  <c r="L57" i="11" s="1"/>
  <c r="L58" i="11" s="1"/>
  <c r="L59" i="11" s="1"/>
  <c r="L66" i="11" s="1"/>
  <c r="L73" i="11"/>
  <c r="J77" i="11" s="1"/>
  <c r="M70" i="11"/>
  <c r="M73" i="11" s="1"/>
  <c r="J78" i="11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<sst xmlns="http://schemas.openxmlformats.org/spreadsheetml/2006/main" count="3707" uniqueCount="433">
  <si>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</si>
  <si>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</si>
  <si>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</si>
  <si>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</si>
  <si>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</si>
  <si>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</si>
  <si>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</si>
  <si>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</si>
  <si>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</si>
  <si>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</si>
  <si>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</si>
  <si>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</si>
  <si>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</si>
  <si>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</si>
  <si>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</si>
  <si>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</si>
  <si>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</si>
  <si>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</si>
  <si>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</si>
  <si>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</si>
  <si>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</si>
  <si>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</si>
  <si>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</si>
  <si>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</si>
  <si>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</si>
  <si>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</si>
  <si>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</si>
  <si>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</si>
  <si>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</si>
  <si>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</si>
  <si>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</si>
  <si>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</si>
  <si>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</si>
  <si>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</si>
  <si>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</si>
  <si>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</si>
  <si>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</si>
  <si>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</si>
  <si>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</si>
  <si>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</si>
  <si>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</si>
  <si>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</si>
  <si>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</si>
  <si>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</si>
  <si>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</si>
  <si>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</si>
  <si>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</si>
  <si>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</si>
  <si>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</si>
  <si>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</si>
  <si>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</si>
  <si>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</si>
  <si>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</si>
  <si>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</si>
  <si>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</si>
  <si>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</si>
  <si>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</si>
  <si>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</si>
  <si>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</si>
  <si>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</si>
  <si>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</si>
  <si>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</si>
  <si>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</si>
  <si>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</si>
  <si>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</si>
  <si>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</si>
  <si>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</si>
  <si>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</si>
  <si>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</si>
  <si>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</si>
  <si>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</si>
  <si>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</si>
  <si>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</si>
  <si>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</si>
  <si>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</si>
  <si>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</si>
  <si>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</si>
  <si>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</si>
  <si>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</si>
  <si>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</si>
  <si>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</si>
  <si>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</si>
  <si>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</si>
  <si>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</si>
  <si>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</si>
  <si>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</si>
  <si>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</si>
  <si>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</si>
  <si>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</si>
  <si>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</si>
  <si>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</si>
  <si>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</si>
  <si>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</si>
  <si>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</si>
  <si>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</si>
  <si>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</si>
  <si>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</si>
  <si>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</si>
  <si>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</si>
  <si>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</si>
  <si>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</si>
  <si>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</si>
  <si>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</si>
  <si>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</si>
  <si>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</si>
  <si>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</si>
  <si>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</si>
  <si>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</si>
  <si>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</si>
  <si>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</si>
  <si>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</si>
  <si>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</si>
  <si>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</si>
  <si>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</si>
  <si>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</si>
  <si>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</si>
  <si>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</si>
  <si>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</si>
  <si>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</si>
  <si>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</si>
  <si>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</si>
  <si>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</si>
  <si>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</si>
  <si>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</si>
  <si>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</si>
  <si>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</si>
  <si>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</si>
  <si>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</si>
  <si>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</si>
  <si>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</si>
  <si>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</si>
  <si>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</si>
  <si>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</si>
  <si>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</si>
  <si>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</si>
  <si>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</si>
  <si>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</si>
  <si>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</si>
  <si>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</si>
  <si>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</si>
  <si>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</si>
  <si>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</si>
  <si>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</si>
  <si>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</si>
  <si>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</si>
  <si>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</si>
  <si>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</si>
  <si>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</si>
  <si>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</si>
  <si>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</si>
  <si>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</si>
  <si>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</si>
  <si>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</si>
  <si>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</si>
  <si>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</si>
  <si>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</si>
  <si>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</si>
  <si>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</si>
  <si>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</si>
  <si>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</si>
  <si>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</si>
  <si>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</si>
  <si>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</si>
  <si>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</si>
  <si>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</si>
  <si>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</si>
  <si>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</si>
  <si>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</si>
  <si>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</si>
  <si>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</si>
  <si>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</si>
  <si>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</si>
  <si>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</si>
  <si>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</si>
  <si>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</si>
  <si>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</si>
  <si>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</si>
  <si>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</si>
  <si>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</si>
  <si>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</si>
  <si>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</si>
  <si>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</si>
  <si>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</si>
  <si>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</si>
  <si>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</si>
  <si>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</si>
  <si>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</si>
  <si>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</si>
  <si>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</si>
  <si>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</si>
  <si>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</si>
  <si>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</si>
  <si>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</si>
  <si>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</si>
  <si>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</si>
  <si>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</si>
  <si>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</si>
  <si>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</si>
  <si>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</si>
  <si>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</si>
  <si>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</si>
  <si>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</si>
  <si>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</si>
  <si>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</si>
  <si>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</si>
  <si>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</si>
  <si>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</si>
  <si>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</si>
  <si>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</si>
  <si>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</si>
  <si>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</si>
  <si>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</si>
  <si>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</si>
  <si>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</si>
  <si>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</si>
  <si>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</si>
  <si>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</si>
  <si>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</si>
  <si>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</si>
  <si>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</si>
  <si>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</si>
  <si>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</si>
  <si>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</si>
  <si>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</si>
  <si>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</si>
  <si>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</si>
  <si>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</si>
  <si>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</si>
  <si>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</si>
  <si>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</si>
  <si>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</si>
  <si>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</si>
  <si>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</si>
  <si>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</si>
  <si>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</si>
  <si>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</si>
  <si>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</si>
  <si>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</si>
  <si>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</si>
  <si>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</si>
  <si>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</si>
  <si>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</si>
  <si>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</si>
  <si>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</si>
  <si>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</si>
  <si>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</si>
  <si>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</si>
  <si>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</si>
  <si>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</si>
  <si>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</si>
  <si>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</si>
  <si>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</si>
  <si>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</si>
  <si>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</si>
  <si>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</si>
  <si>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</si>
  <si>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</si>
  <si>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</si>
  <si>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</si>
  <si>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</si>
  <si>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</si>
  <si>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</si>
  <si>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</si>
  <si>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</si>
  <si>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</si>
  <si>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</si>
  <si>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</si>
  <si>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</si>
  <si>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</si>
  <si>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</si>
  <si>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</si>
  <si>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</si>
  <si>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</si>
  <si>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</si>
  <si>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</si>
  <si>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</si>
  <si>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</si>
  <si>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</si>
  <si>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</si>
  <si>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</si>
  <si>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</si>
  <si>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</si>
  <si>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</si>
  <si>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</si>
  <si>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</si>
  <si>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</si>
  <si>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</si>
  <si>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</si>
  <si>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</si>
  <si>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</si>
  <si>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</si>
  <si>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</si>
  <si>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</si>
  <si>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</si>
  <si>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</si>
  <si>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</si>
  <si>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</si>
  <si>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</si>
  <si>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</si>
  <si>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</si>
  <si>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</si>
  <si>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</si>
  <si>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</si>
  <si>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</si>
  <si>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</si>
  <si>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</si>
  <si>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</si>
  <si>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</si>
  <si>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</si>
  <si>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</si>
  <si>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</si>
  <si>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</si>
  <si>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</si>
  <si>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</si>
  <si>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</si>
  <si>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</si>
  <si>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</si>
  <si>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</si>
  <si>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</si>
  <si>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</si>
  <si>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</si>
  <si>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</si>
  <si>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</si>
  <si>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</si>
  <si>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</si>
  <si>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</si>
  <si>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</si>
  <si>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</si>
  <si>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</si>
  <si>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</si>
  <si>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</si>
  <si>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</si>
  <si>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</si>
  <si>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</si>
  <si>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</si>
  <si>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</si>
  <si>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</si>
  <si>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</si>
  <si>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</si>
  <si>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</si>
  <si>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</si>
  <si>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</si>
  <si>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</si>
  <si>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</si>
  <si>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</si>
  <si>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</si>
  <si>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</si>
  <si>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</si>
  <si>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</si>
  <si>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</si>
  <si>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</si>
  <si>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</si>
  <si>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</si>
  <si>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</si>
  <si>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</si>
  <si>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</si>
  <si>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</si>
  <si>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</si>
  <si>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</si>
  <si>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</si>
  <si>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</si>
  <si>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</si>
  <si>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</si>
  <si>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</si>
  <si>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</si>
  <si>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</si>
  <si>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</si>
  <si>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</si>
  <si>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</si>
  <si>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</si>
  <si>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</si>
  <si>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</si>
  <si>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</si>
  <si>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</si>
  <si>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</si>
  <si>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</si>
  <si>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</si>
  <si>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</si>
  <si>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</si>
  <si>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</si>
  <si>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</si>
  <si>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</si>
  <si>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</si>
  <si>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</si>
  <si>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</si>
  <si>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</si>
  <si>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</si>
  <si>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</si>
  <si>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</si>
  <si>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</si>
  <si>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</si>
  <si>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</si>
  <si>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</si>
  <si>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</si>
  <si>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</si>
  <si>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</si>
  <si>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</si>
  <si>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</si>
  <si>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</si>
  <si>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</si>
  <si>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</si>
  <si>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</si>
  <si>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</si>
  <si>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</si>
  <si>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</si>
  <si>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</si>
  <si>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</si>
  <si>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</si>
  <si>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</si>
  <si>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</si>
  <si>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</si>
  <si>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</si>
  <si>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</si>
  <si>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</si>
  <si>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</si>
  <si>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</si>
  <si>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</si>
  <si>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</si>
  <si>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</si>
  <si>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</si>
  <si>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</si>
  <si>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</si>
  <si>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</si>
  <si>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</si>
  <si>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</si>
  <si>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</si>
  <si>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</si>
  <si>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</si>
  <si>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</si>
  <si>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</si>
  <si>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ANS APLICADAS EN EL MES</t>
  </si>
  <si>
    <t>TOTAL A FACTURAR EN EL MES</t>
  </si>
  <si>
    <t>Del 1 al 30 de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</si>
</sst>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  <numFmt numFmtId="169" formatCode="_-* #,##0_-;\-* #,##0_-;_-* &quot;-&quot;??_-;_-@_-"/>
  </numFmts>
  <fonts count="33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30" fillId="0" borderId="0" applyFont="0" applyFill="0" applyBorder="0" applyAlignment="0" applyProtection="0"/>
  </cellStyleXfs>
  <cellXfs count="275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164" fontId="28" fillId="15" borderId="27" xfId="0" applyNumberFormat="1" applyFont="1" applyFill="1" applyBorder="1"/>
    <xf numFmtId="164" fontId="28" fillId="15" borderId="4" xfId="0" applyNumberFormat="1" applyFont="1" applyFill="1" applyBorder="1"/>
    <xf numFmtId="164" fontId="28" fillId="15" borderId="28" xfId="0" applyNumberFormat="1" applyFont="1" applyFill="1" applyBorder="1"/>
    <xf numFmtId="164" fontId="28" fillId="15" borderId="29" xfId="0" applyNumberFormat="1" applyFont="1" applyFill="1" applyBorder="1"/>
    <xf numFmtId="164" fontId="28" fillId="15" borderId="30" xfId="0" applyNumberFormat="1" applyFont="1" applyFill="1" applyBorder="1"/>
    <xf numFmtId="164" fontId="28" fillId="15" borderId="31" xfId="0" applyNumberFormat="1" applyFont="1" applyFill="1" applyBorder="1"/>
    <xf numFmtId="166" fontId="6" fillId="0" borderId="28" xfId="0" applyNumberFormat="1" applyFont="1" applyBorder="1"/>
    <xf numFmtId="43" fontId="0" fillId="0" borderId="0" xfId="1" applyFont="1"/>
    <xf numFmtId="0" fontId="6" fillId="0" borderId="4" xfId="0" applyFont="1" applyBorder="1" applyAlignment="1">
      <alignment horizontal="left" wrapText="1"/>
    </xf>
    <xf numFmtId="164" fontId="31" fillId="16" borderId="4" xfId="0" applyNumberFormat="1" applyFont="1" applyFill="1" applyBorder="1"/>
    <xf numFmtId="164" fontId="31" fillId="16" borderId="28" xfId="0" applyNumberFormat="1" applyFont="1" applyFill="1" applyBorder="1"/>
    <xf numFmtId="164" fontId="31" fillId="16" borderId="30" xfId="0" applyNumberFormat="1" applyFont="1" applyFill="1" applyBorder="1"/>
    <xf numFmtId="164" fontId="31" fillId="16" borderId="31" xfId="0" applyNumberFormat="1" applyFont="1" applyFill="1" applyBorder="1"/>
    <xf numFmtId="169" fontId="0" fillId="0" borderId="0" xfId="1" applyNumberFormat="1" applyFont="1"/>
    <xf numFmtId="0" fontId="0" fillId="0" borderId="35" xfId="0" pivotButton="1" applyBorder="1"/>
    <xf numFmtId="3" fontId="0" fillId="0" borderId="35" xfId="0" applyNumberFormat="1" applyBorder="1"/>
    <xf numFmtId="3" fontId="0" fillId="0" borderId="36" xfId="0" applyNumberFormat="1" applyBorder="1"/>
    <xf numFmtId="3" fontId="0" fillId="0" borderId="37" xfId="0" applyNumberFormat="1" applyBorder="1"/>
    <xf numFmtId="164" fontId="7" fillId="0" borderId="0" xfId="0" applyNumberFormat="1" applyFont="1" applyAlignment="1">
      <alignment horizontal="center"/>
    </xf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31" fillId="16" borderId="24" xfId="0" applyNumberFormat="1" applyFont="1" applyFill="1" applyBorder="1" applyAlignment="1">
      <alignment horizontal="center" wrapText="1"/>
    </xf>
    <xf numFmtId="0" fontId="32" fillId="16" borderId="25" xfId="0" applyFont="1" applyFill="1" applyBorder="1"/>
    <xf numFmtId="0" fontId="32" fillId="16" borderId="26" xfId="0" applyFont="1" applyFill="1" applyBorder="1"/>
    <xf numFmtId="3" fontId="1" fillId="4" borderId="1" xfId="0" applyNumberFormat="1" applyFont="1" applyFill="1" applyBorder="1" applyAlignment="1">
      <alignment horizontal="center" vertical="center"/>
    </xf>
    <xf numFmtId="164" fontId="28" fillId="15" borderId="24" xfId="0" applyNumberFormat="1" applyFont="1" applyFill="1" applyBorder="1" applyAlignment="1">
      <alignment horizontal="center" wrapText="1"/>
    </xf>
    <xf numFmtId="0" fontId="29" fillId="15" borderId="25" xfId="0" applyFont="1" applyFill="1" applyBorder="1"/>
    <xf numFmtId="0" fontId="29" fillId="15" borderId="26" xfId="0" applyFont="1" applyFill="1" applyBorder="1"/>
    <xf numFmtId="0" fontId="7" fillId="0" borderId="1" xfId="0" applyFont="1" applyBorder="1" applyAlignment="1">
      <alignment horizontal="center"/>
    </xf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6" xfId="0" applyFont="1" applyBorder="1"/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 wrapText="1"/>
    </xf>
    <xf numFmtId="3" fontId="5" fillId="8" borderId="1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3" fontId="5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1" fontId="21" fillId="0" borderId="1" xfId="0" applyNumberFormat="1" applyFont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6155.432855092593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a dinámica 1" cacheId="4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5" t="s">
        <v>426</v>
      </c>
      <c r="L56" s="226"/>
      <c r="M56" s="227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32" t="s">
        <v>427</v>
      </c>
      <c r="L61" s="233"/>
      <c r="M61" s="234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9" t="s">
        <v>425</v>
      </c>
      <c r="L75" s="220"/>
      <c r="M75" s="220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81"/>
  <sheetViews>
    <sheetView showGridLines="0" tabSelected="1" topLeftCell="D1" zoomScaleNormal="85" workbookViewId="0">
      <pane ySplit="2" topLeftCell="A52" activePane="bottomLeft" state="frozen"/>
      <selection activeCell="M54" sqref="M54"/>
      <selection pane="bottomLeft" activeCell="A3" sqref="A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432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432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0">(J4+K4)/30*H4</f>
        <v>18476469.197999999</v>
      </c>
      <c r="M4" s="9">
        <f t="shared" ref="M4:M52" si="1">+L4*I4</f>
        <v>18476469.197999999</v>
      </c>
      <c r="N4" s="10">
        <f t="shared" ref="N4:N52" si="2">ROUND(M4*10%,0)</f>
        <v>1847647</v>
      </c>
      <c r="O4" s="9">
        <f t="shared" ref="O4:O52" si="3">ROUND(N4*19%,0)</f>
        <v>351053</v>
      </c>
      <c r="P4" s="9">
        <f t="shared" ref="P4:P52" si="4">+ROUND(M4+O4,0)</f>
        <v>18827522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432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0"/>
        <v>5952151.9141298579</v>
      </c>
      <c r="M5" s="9">
        <f t="shared" si="1"/>
        <v>5952151.9141298579</v>
      </c>
      <c r="N5" s="10">
        <f t="shared" si="2"/>
        <v>595215</v>
      </c>
      <c r="O5" s="9">
        <f t="shared" si="3"/>
        <v>113091</v>
      </c>
      <c r="P5" s="9">
        <f t="shared" si="4"/>
        <v>6065243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432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0"/>
        <v>18818626.034999996</v>
      </c>
      <c r="M6" s="9">
        <f t="shared" si="1"/>
        <v>56455878.104999989</v>
      </c>
      <c r="N6" s="10">
        <f t="shared" si="2"/>
        <v>5645588</v>
      </c>
      <c r="O6" s="9">
        <f t="shared" si="3"/>
        <v>1072662</v>
      </c>
      <c r="P6" s="9">
        <f t="shared" si="4"/>
        <v>57528540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432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0"/>
        <v>5952151.9141298579</v>
      </c>
      <c r="M7" s="9">
        <f t="shared" si="1"/>
        <v>11904303.828259716</v>
      </c>
      <c r="N7" s="10">
        <f t="shared" si="2"/>
        <v>1190430</v>
      </c>
      <c r="O7" s="9">
        <f t="shared" si="3"/>
        <v>226182</v>
      </c>
      <c r="P7" s="9">
        <f t="shared" si="4"/>
        <v>12130486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432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0"/>
        <v>18818626.034999996</v>
      </c>
      <c r="M8" s="9">
        <f t="shared" si="1"/>
        <v>56455878.104999989</v>
      </c>
      <c r="N8" s="10">
        <f t="shared" si="2"/>
        <v>5645588</v>
      </c>
      <c r="O8" s="9">
        <f t="shared" si="3"/>
        <v>1072662</v>
      </c>
      <c r="P8" s="9">
        <f t="shared" si="4"/>
        <v>57528540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432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0"/>
        <v>5952151.9141298579</v>
      </c>
      <c r="M9" s="9">
        <f t="shared" si="1"/>
        <v>23808607.656519432</v>
      </c>
      <c r="N9" s="10">
        <f t="shared" si="2"/>
        <v>2380861</v>
      </c>
      <c r="O9" s="9">
        <f t="shared" si="3"/>
        <v>452364</v>
      </c>
      <c r="P9" s="9">
        <f t="shared" si="4"/>
        <v>24260972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432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5">+J10*10%</f>
        <v>1710784.1849999998</v>
      </c>
      <c r="L10" s="9">
        <f t="shared" si="0"/>
        <v>18818626.034999996</v>
      </c>
      <c r="M10" s="9">
        <f t="shared" si="1"/>
        <v>18818626.034999996</v>
      </c>
      <c r="N10" s="10">
        <f t="shared" si="2"/>
        <v>1881863</v>
      </c>
      <c r="O10" s="9">
        <f t="shared" si="3"/>
        <v>357554</v>
      </c>
      <c r="P10" s="9">
        <f t="shared" si="4"/>
        <v>19176180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432</v>
      </c>
      <c r="H11" s="8">
        <v>30</v>
      </c>
      <c r="I11" s="8">
        <v>1</v>
      </c>
      <c r="J11" s="9">
        <f>(9.77*1750905)+1500</f>
        <v>17107841.849999998</v>
      </c>
      <c r="K11" s="9">
        <f t="shared" si="5"/>
        <v>1710784.1849999998</v>
      </c>
      <c r="L11" s="9">
        <f t="shared" si="0"/>
        <v>18818626.034999996</v>
      </c>
      <c r="M11" s="9">
        <f t="shared" si="1"/>
        <v>18818626.034999996</v>
      </c>
      <c r="N11" s="10">
        <f t="shared" si="2"/>
        <v>1881863</v>
      </c>
      <c r="O11" s="9">
        <f t="shared" si="3"/>
        <v>357554</v>
      </c>
      <c r="P11" s="9">
        <f t="shared" si="4"/>
        <v>19176180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432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0"/>
        <v>5952151.9141298579</v>
      </c>
      <c r="M12" s="9">
        <f t="shared" si="1"/>
        <v>5952151.9141298579</v>
      </c>
      <c r="N12" s="10">
        <f t="shared" si="2"/>
        <v>595215</v>
      </c>
      <c r="O12" s="9">
        <f t="shared" si="3"/>
        <v>113091</v>
      </c>
      <c r="P12" s="9">
        <f t="shared" si="4"/>
        <v>6065243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432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0"/>
        <v>18818626.034999996</v>
      </c>
      <c r="M13" s="9">
        <f t="shared" si="1"/>
        <v>56455878.104999989</v>
      </c>
      <c r="N13" s="10">
        <f t="shared" si="2"/>
        <v>5645588</v>
      </c>
      <c r="O13" s="9">
        <f t="shared" si="3"/>
        <v>1072662</v>
      </c>
      <c r="P13" s="9">
        <f t="shared" si="4"/>
        <v>57528540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432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0"/>
        <v>5952151.9141298579</v>
      </c>
      <c r="M14" s="9">
        <f t="shared" si="1"/>
        <v>23808607.656519432</v>
      </c>
      <c r="N14" s="10">
        <f t="shared" si="2"/>
        <v>2380861</v>
      </c>
      <c r="O14" s="9">
        <f t="shared" si="3"/>
        <v>452364</v>
      </c>
      <c r="P14" s="9">
        <f t="shared" si="4"/>
        <v>24260972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432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6">+J15*10%</f>
        <v>1710784.1849999998</v>
      </c>
      <c r="L15" s="9">
        <f t="shared" si="0"/>
        <v>18818626.034999996</v>
      </c>
      <c r="M15" s="9">
        <f t="shared" si="1"/>
        <v>56455878.104999989</v>
      </c>
      <c r="N15" s="10">
        <f t="shared" si="2"/>
        <v>5645588</v>
      </c>
      <c r="O15" s="9">
        <f t="shared" si="3"/>
        <v>1072662</v>
      </c>
      <c r="P15" s="9">
        <f t="shared" si="4"/>
        <v>57528540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432</v>
      </c>
      <c r="H16" s="8">
        <v>30</v>
      </c>
      <c r="I16" s="8">
        <v>4</v>
      </c>
      <c r="J16" s="9">
        <f>(9.77*1750905)+1500</f>
        <v>17107841.849999998</v>
      </c>
      <c r="K16" s="9">
        <f t="shared" si="6"/>
        <v>1710784.1849999998</v>
      </c>
      <c r="L16" s="9">
        <f t="shared" si="0"/>
        <v>18818626.034999996</v>
      </c>
      <c r="M16" s="9">
        <f t="shared" si="1"/>
        <v>75274504.139999986</v>
      </c>
      <c r="N16" s="10">
        <f t="shared" si="2"/>
        <v>7527450</v>
      </c>
      <c r="O16" s="9">
        <f t="shared" si="3"/>
        <v>1430216</v>
      </c>
      <c r="P16" s="9">
        <f t="shared" si="4"/>
        <v>76704720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432</v>
      </c>
      <c r="H17" s="8">
        <v>30</v>
      </c>
      <c r="I17" s="8">
        <v>1</v>
      </c>
      <c r="J17" s="9">
        <f>(9.77*1750905)+1500</f>
        <v>17107841.849999998</v>
      </c>
      <c r="K17" s="9">
        <f t="shared" si="6"/>
        <v>1710784.1849999998</v>
      </c>
      <c r="L17" s="9">
        <f t="shared" si="0"/>
        <v>18818626.034999996</v>
      </c>
      <c r="M17" s="9">
        <f t="shared" si="1"/>
        <v>18818626.034999996</v>
      </c>
      <c r="N17" s="10">
        <f t="shared" si="2"/>
        <v>1881863</v>
      </c>
      <c r="O17" s="9">
        <f t="shared" si="3"/>
        <v>357554</v>
      </c>
      <c r="P17" s="9">
        <f t="shared" si="4"/>
        <v>19176180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432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0"/>
        <v>5952151.9141298579</v>
      </c>
      <c r="M18" s="9">
        <f t="shared" si="1"/>
        <v>5952151.9141298579</v>
      </c>
      <c r="N18" s="10">
        <f t="shared" si="2"/>
        <v>595215</v>
      </c>
      <c r="O18" s="9">
        <f t="shared" si="3"/>
        <v>113091</v>
      </c>
      <c r="P18" s="9">
        <f t="shared" si="4"/>
        <v>6065243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432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0"/>
        <v>18818626.034999996</v>
      </c>
      <c r="M19" s="9">
        <f t="shared" si="1"/>
        <v>56455878.104999989</v>
      </c>
      <c r="N19" s="10">
        <f t="shared" si="2"/>
        <v>5645588</v>
      </c>
      <c r="O19" s="9">
        <f t="shared" si="3"/>
        <v>1072662</v>
      </c>
      <c r="P19" s="9">
        <f t="shared" si="4"/>
        <v>57528540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432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0"/>
        <v>5952151.9141298579</v>
      </c>
      <c r="M20" s="9">
        <f t="shared" si="1"/>
        <v>11904303.828259716</v>
      </c>
      <c r="N20" s="10">
        <f t="shared" si="2"/>
        <v>1190430</v>
      </c>
      <c r="O20" s="9">
        <f t="shared" si="3"/>
        <v>226182</v>
      </c>
      <c r="P20" s="9">
        <f t="shared" si="4"/>
        <v>12130486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432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7">+J21*10%</f>
        <v>1710784.1849999998</v>
      </c>
      <c r="L21" s="9">
        <f t="shared" si="0"/>
        <v>18818626.034999996</v>
      </c>
      <c r="M21" s="9">
        <f t="shared" si="1"/>
        <v>18818626.034999996</v>
      </c>
      <c r="N21" s="10">
        <f t="shared" si="2"/>
        <v>1881863</v>
      </c>
      <c r="O21" s="9">
        <f t="shared" si="3"/>
        <v>357554</v>
      </c>
      <c r="P21" s="9">
        <f t="shared" si="4"/>
        <v>19176180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432</v>
      </c>
      <c r="H22" s="8">
        <v>30</v>
      </c>
      <c r="I22" s="8">
        <v>1</v>
      </c>
      <c r="J22" s="9">
        <f>(9.77*1750905)+1500</f>
        <v>17107841.849999998</v>
      </c>
      <c r="K22" s="9">
        <f t="shared" si="7"/>
        <v>1710784.1849999998</v>
      </c>
      <c r="L22" s="9">
        <f t="shared" si="0"/>
        <v>18818626.034999996</v>
      </c>
      <c r="M22" s="9">
        <f t="shared" si="1"/>
        <v>18818626.034999996</v>
      </c>
      <c r="N22" s="10">
        <f t="shared" si="2"/>
        <v>1881863</v>
      </c>
      <c r="O22" s="9">
        <f t="shared" si="3"/>
        <v>357554</v>
      </c>
      <c r="P22" s="9">
        <f t="shared" si="4"/>
        <v>19176180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432</v>
      </c>
      <c r="H23" s="8">
        <v>30</v>
      </c>
      <c r="I23" s="8">
        <v>1</v>
      </c>
      <c r="J23" s="9">
        <f>(9.77*1750905)+1500</f>
        <v>17107841.849999998</v>
      </c>
      <c r="K23" s="9">
        <f t="shared" si="7"/>
        <v>1710784.1849999998</v>
      </c>
      <c r="L23" s="9">
        <f t="shared" si="0"/>
        <v>18818626.034999996</v>
      </c>
      <c r="M23" s="9">
        <f t="shared" si="1"/>
        <v>18818626.034999996</v>
      </c>
      <c r="N23" s="10">
        <f t="shared" si="2"/>
        <v>1881863</v>
      </c>
      <c r="O23" s="9">
        <f t="shared" si="3"/>
        <v>357554</v>
      </c>
      <c r="P23" s="9">
        <f t="shared" si="4"/>
        <v>19176180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432</v>
      </c>
      <c r="H24" s="8">
        <v>30</v>
      </c>
      <c r="I24" s="8">
        <v>6</v>
      </c>
      <c r="J24" s="9">
        <f>(9.77*1750905)+1500</f>
        <v>17107841.849999998</v>
      </c>
      <c r="K24" s="9">
        <f t="shared" si="7"/>
        <v>1710784.1849999998</v>
      </c>
      <c r="L24" s="9">
        <f t="shared" si="0"/>
        <v>18818626.034999996</v>
      </c>
      <c r="M24" s="9">
        <f t="shared" si="1"/>
        <v>112911756.20999998</v>
      </c>
      <c r="N24" s="10">
        <f t="shared" si="2"/>
        <v>11291176</v>
      </c>
      <c r="O24" s="9">
        <f t="shared" si="3"/>
        <v>2145323</v>
      </c>
      <c r="P24" s="9">
        <f t="shared" si="4"/>
        <v>115057079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432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0"/>
        <v>5952151.9141298579</v>
      </c>
      <c r="M25" s="9">
        <f t="shared" si="1"/>
        <v>17856455.742389575</v>
      </c>
      <c r="N25" s="10">
        <f t="shared" si="2"/>
        <v>1785646</v>
      </c>
      <c r="O25" s="9">
        <f t="shared" si="3"/>
        <v>339273</v>
      </c>
      <c r="P25" s="9">
        <f t="shared" si="4"/>
        <v>18195729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432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0"/>
        <v>18818626.034999996</v>
      </c>
      <c r="M26" s="9">
        <f t="shared" si="1"/>
        <v>56455878.104999989</v>
      </c>
      <c r="N26" s="10">
        <f t="shared" si="2"/>
        <v>5645588</v>
      </c>
      <c r="O26" s="9">
        <f t="shared" si="3"/>
        <v>1072662</v>
      </c>
      <c r="P26" s="9">
        <f t="shared" si="4"/>
        <v>57528540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432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8">+J27*0.08</f>
        <v>400818.31071581534</v>
      </c>
      <c r="L27" s="9">
        <f t="shared" si="0"/>
        <v>5411047.1946635069</v>
      </c>
      <c r="M27" s="9">
        <f t="shared" si="1"/>
        <v>5411047.1946635069</v>
      </c>
      <c r="N27" s="10">
        <f t="shared" si="2"/>
        <v>541105</v>
      </c>
      <c r="O27" s="9">
        <f t="shared" si="3"/>
        <v>102810</v>
      </c>
      <c r="P27" s="9">
        <f t="shared" si="4"/>
        <v>5513857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432</v>
      </c>
      <c r="H28" s="8">
        <v>30</v>
      </c>
      <c r="I28" s="8">
        <v>1</v>
      </c>
      <c r="J28" s="9">
        <f>(9.77*1750905)+1500</f>
        <v>17107841.849999998</v>
      </c>
      <c r="K28" s="9">
        <f t="shared" si="8"/>
        <v>1368627.3479999998</v>
      </c>
      <c r="L28" s="9">
        <f t="shared" si="0"/>
        <v>18476469.197999999</v>
      </c>
      <c r="M28" s="9">
        <f t="shared" si="1"/>
        <v>18476469.197999999</v>
      </c>
      <c r="N28" s="10">
        <f t="shared" si="2"/>
        <v>1847647</v>
      </c>
      <c r="O28" s="9">
        <f t="shared" si="3"/>
        <v>351053</v>
      </c>
      <c r="P28" s="9">
        <f t="shared" si="4"/>
        <v>18827522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432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0"/>
        <v>18818626.034999996</v>
      </c>
      <c r="M29" s="9">
        <f t="shared" si="1"/>
        <v>18818626.034999996</v>
      </c>
      <c r="N29" s="10">
        <f t="shared" si="2"/>
        <v>1881863</v>
      </c>
      <c r="O29" s="9">
        <f t="shared" si="3"/>
        <v>357554</v>
      </c>
      <c r="P29" s="9">
        <f t="shared" si="4"/>
        <v>19176180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432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9">+J30*10%</f>
        <v>1710784.1849999998</v>
      </c>
      <c r="L30" s="9">
        <f t="shared" si="0"/>
        <v>18818626.034999996</v>
      </c>
      <c r="M30" s="9">
        <f t="shared" si="1"/>
        <v>18818626.034999996</v>
      </c>
      <c r="N30" s="10">
        <f t="shared" si="2"/>
        <v>1881863</v>
      </c>
      <c r="O30" s="9">
        <f t="shared" si="3"/>
        <v>357554</v>
      </c>
      <c r="P30" s="9">
        <f t="shared" si="4"/>
        <v>19176180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432</v>
      </c>
      <c r="H31" s="8">
        <v>30</v>
      </c>
      <c r="I31" s="8">
        <v>17</v>
      </c>
      <c r="J31" s="9">
        <f>(9.77*1750905)+1500</f>
        <v>17107841.849999998</v>
      </c>
      <c r="K31" s="9">
        <f>+J31*10%</f>
        <v>1710784.1849999998</v>
      </c>
      <c r="L31" s="9">
        <f t="shared" si="0"/>
        <v>18818626.034999996</v>
      </c>
      <c r="M31" s="9">
        <f t="shared" si="1"/>
        <v>319916642.59499991</v>
      </c>
      <c r="N31" s="10">
        <f t="shared" si="2"/>
        <v>31991664</v>
      </c>
      <c r="O31" s="9">
        <f t="shared" si="3"/>
        <v>6078416</v>
      </c>
      <c r="P31" s="9">
        <f t="shared" si="4"/>
        <v>325995059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432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0">+J32*0.08</f>
        <v>1368627.3479999998</v>
      </c>
      <c r="L32" s="9">
        <f t="shared" si="0"/>
        <v>18476469.197999999</v>
      </c>
      <c r="M32" s="9">
        <f t="shared" si="1"/>
        <v>147811753.58399999</v>
      </c>
      <c r="N32" s="10">
        <f t="shared" si="2"/>
        <v>14781175</v>
      </c>
      <c r="O32" s="9">
        <f t="shared" si="3"/>
        <v>2808423</v>
      </c>
      <c r="P32" s="9">
        <f t="shared" si="4"/>
        <v>150620177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432</v>
      </c>
      <c r="H33" s="8">
        <v>30</v>
      </c>
      <c r="I33" s="8">
        <v>21</v>
      </c>
      <c r="J33" s="9">
        <f>((((9.77*1750905)+1500)*0.4759)/13*12)/30*20</f>
        <v>5010228.8839476919</v>
      </c>
      <c r="K33" s="9">
        <f t="shared" si="10"/>
        <v>400818.31071581534</v>
      </c>
      <c r="L33" s="9">
        <f t="shared" si="0"/>
        <v>5411047.1946635069</v>
      </c>
      <c r="M33" s="9">
        <f t="shared" si="1"/>
        <v>113631991.08793364</v>
      </c>
      <c r="N33" s="10">
        <f t="shared" si="2"/>
        <v>11363199</v>
      </c>
      <c r="O33" s="9">
        <f t="shared" si="3"/>
        <v>2159008</v>
      </c>
      <c r="P33" s="9">
        <f t="shared" si="4"/>
        <v>115790999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432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1">+J34*10%</f>
        <v>1710784.1849999998</v>
      </c>
      <c r="L34" s="9">
        <f t="shared" si="0"/>
        <v>18818626.034999996</v>
      </c>
      <c r="M34" s="9">
        <f t="shared" si="1"/>
        <v>18818626.034999996</v>
      </c>
      <c r="N34" s="10">
        <f t="shared" si="2"/>
        <v>1881863</v>
      </c>
      <c r="O34" s="9">
        <f t="shared" si="3"/>
        <v>357554</v>
      </c>
      <c r="P34" s="9">
        <f t="shared" si="4"/>
        <v>19176180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432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0"/>
        <v>18818626.034999996</v>
      </c>
      <c r="M35" s="9">
        <f t="shared" si="1"/>
        <v>244642138.45499995</v>
      </c>
      <c r="N35" s="10">
        <f t="shared" si="2"/>
        <v>24464214</v>
      </c>
      <c r="O35" s="9">
        <f t="shared" si="3"/>
        <v>4648201</v>
      </c>
      <c r="P35" s="9">
        <f t="shared" si="4"/>
        <v>249290339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432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2">+J36*0.08</f>
        <v>1368627.3479999998</v>
      </c>
      <c r="L36" s="9">
        <f t="shared" si="0"/>
        <v>18476469.197999999</v>
      </c>
      <c r="M36" s="9">
        <f t="shared" si="1"/>
        <v>73905876.791999996</v>
      </c>
      <c r="N36" s="10">
        <f t="shared" si="2"/>
        <v>7390588</v>
      </c>
      <c r="O36" s="9">
        <f t="shared" si="3"/>
        <v>1404212</v>
      </c>
      <c r="P36" s="9">
        <f t="shared" si="4"/>
        <v>75310089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432</v>
      </c>
      <c r="H37" s="8">
        <v>30</v>
      </c>
      <c r="I37" s="8">
        <v>12</v>
      </c>
      <c r="J37" s="9">
        <f>((((9.77*1750905)+1500)*0.4759)/13*12)/30*20</f>
        <v>5010228.8839476919</v>
      </c>
      <c r="K37" s="9">
        <f t="shared" si="12"/>
        <v>400818.31071581534</v>
      </c>
      <c r="L37" s="9">
        <f t="shared" si="0"/>
        <v>5411047.1946635069</v>
      </c>
      <c r="M37" s="9">
        <f t="shared" si="1"/>
        <v>64932566.335962087</v>
      </c>
      <c r="N37" s="10">
        <f t="shared" si="2"/>
        <v>6493257</v>
      </c>
      <c r="O37" s="9">
        <f t="shared" si="3"/>
        <v>1233719</v>
      </c>
      <c r="P37" s="9">
        <f t="shared" si="4"/>
        <v>66166285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432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0"/>
        <v>18818626.034999996</v>
      </c>
      <c r="M38" s="9">
        <f t="shared" si="1"/>
        <v>56455878.104999989</v>
      </c>
      <c r="N38" s="10">
        <f t="shared" si="2"/>
        <v>5645588</v>
      </c>
      <c r="O38" s="9">
        <f t="shared" si="3"/>
        <v>1072662</v>
      </c>
      <c r="P38" s="9">
        <f t="shared" si="4"/>
        <v>57528540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432</v>
      </c>
      <c r="H39" s="8">
        <v>30</v>
      </c>
      <c r="I39" s="8">
        <v>8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0"/>
        <v>5411047.1946635069</v>
      </c>
      <c r="M39" s="9">
        <f t="shared" si="1"/>
        <v>43288377.557308055</v>
      </c>
      <c r="N39" s="10">
        <f t="shared" si="2"/>
        <v>4328838</v>
      </c>
      <c r="O39" s="9">
        <f t="shared" si="3"/>
        <v>822479</v>
      </c>
      <c r="P39" s="9">
        <f t="shared" si="4"/>
        <v>44110857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432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0"/>
        <v>18818626.034999996</v>
      </c>
      <c r="M40" s="9">
        <f t="shared" si="1"/>
        <v>18818626.034999996</v>
      </c>
      <c r="N40" s="10">
        <f t="shared" si="2"/>
        <v>1881863</v>
      </c>
      <c r="O40" s="9">
        <f t="shared" si="3"/>
        <v>357554</v>
      </c>
      <c r="P40" s="9">
        <f t="shared" si="4"/>
        <v>19176180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432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0"/>
        <v>5411047.1946635069</v>
      </c>
      <c r="M41" s="9">
        <f t="shared" si="1"/>
        <v>5411047.1946635069</v>
      </c>
      <c r="N41" s="10">
        <f t="shared" si="2"/>
        <v>541105</v>
      </c>
      <c r="O41" s="9">
        <f t="shared" si="3"/>
        <v>102810</v>
      </c>
      <c r="P41" s="9">
        <f t="shared" si="4"/>
        <v>5513857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432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3">+J42*10%</f>
        <v>1710784.1849999998</v>
      </c>
      <c r="L42" s="9">
        <f t="shared" si="0"/>
        <v>18818626.034999996</v>
      </c>
      <c r="M42" s="9">
        <f t="shared" si="1"/>
        <v>18818626.034999996</v>
      </c>
      <c r="N42" s="10">
        <f t="shared" si="2"/>
        <v>1881863</v>
      </c>
      <c r="O42" s="9">
        <f t="shared" si="3"/>
        <v>357554</v>
      </c>
      <c r="P42" s="9">
        <f t="shared" si="4"/>
        <v>19176180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432</v>
      </c>
      <c r="H43" s="8">
        <v>30</v>
      </c>
      <c r="I43" s="8">
        <v>9</v>
      </c>
      <c r="J43" s="9">
        <f>(9.77*1750905)+1500</f>
        <v>17107841.849999998</v>
      </c>
      <c r="K43" s="9">
        <f t="shared" si="13"/>
        <v>1710784.1849999998</v>
      </c>
      <c r="L43" s="9">
        <f t="shared" si="0"/>
        <v>18818626.034999996</v>
      </c>
      <c r="M43" s="9">
        <f t="shared" si="1"/>
        <v>169367634.31499997</v>
      </c>
      <c r="N43" s="10">
        <f t="shared" si="2"/>
        <v>16936763</v>
      </c>
      <c r="O43" s="9">
        <f t="shared" si="3"/>
        <v>3217985</v>
      </c>
      <c r="P43" s="9">
        <f t="shared" si="4"/>
        <v>172585619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432</v>
      </c>
      <c r="H44" s="8">
        <v>30</v>
      </c>
      <c r="I44" s="8">
        <v>1</v>
      </c>
      <c r="J44" s="9">
        <f>(9.77*1750905)+1500</f>
        <v>17107841.849999998</v>
      </c>
      <c r="K44" s="9">
        <f t="shared" si="13"/>
        <v>1710784.1849999998</v>
      </c>
      <c r="L44" s="9">
        <f t="shared" si="0"/>
        <v>18818626.034999996</v>
      </c>
      <c r="M44" s="9">
        <f t="shared" si="1"/>
        <v>18818626.034999996</v>
      </c>
      <c r="N44" s="10">
        <f t="shared" si="2"/>
        <v>1881863</v>
      </c>
      <c r="O44" s="9">
        <f t="shared" si="3"/>
        <v>357554</v>
      </c>
      <c r="P44" s="9">
        <f t="shared" si="4"/>
        <v>19176180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432</v>
      </c>
      <c r="H45" s="8">
        <v>30</v>
      </c>
      <c r="I45" s="8">
        <v>1</v>
      </c>
      <c r="J45" s="9">
        <f>(9.77*1750905)+1500</f>
        <v>17107841.849999998</v>
      </c>
      <c r="K45" s="9">
        <f t="shared" ref="K45:K46" si="14">+J45*0.08</f>
        <v>1368627.3479999998</v>
      </c>
      <c r="L45" s="9">
        <f t="shared" si="0"/>
        <v>18476469.197999999</v>
      </c>
      <c r="M45" s="9">
        <f t="shared" si="1"/>
        <v>18476469.197999999</v>
      </c>
      <c r="N45" s="10">
        <f t="shared" si="2"/>
        <v>1847647</v>
      </c>
      <c r="O45" s="9">
        <f t="shared" si="3"/>
        <v>351053</v>
      </c>
      <c r="P45" s="9">
        <f t="shared" si="4"/>
        <v>18827522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432</v>
      </c>
      <c r="H46" s="8">
        <v>30</v>
      </c>
      <c r="I46" s="8">
        <v>1</v>
      </c>
      <c r="J46" s="9">
        <f>((((9.77*1750905)+1500)*0.4759)/13*12)/30*20</f>
        <v>5010228.8839476919</v>
      </c>
      <c r="K46" s="9">
        <f t="shared" si="14"/>
        <v>400818.31071581534</v>
      </c>
      <c r="L46" s="9">
        <f t="shared" si="0"/>
        <v>5411047.1946635069</v>
      </c>
      <c r="M46" s="9">
        <f t="shared" si="1"/>
        <v>5411047.1946635069</v>
      </c>
      <c r="N46" s="10">
        <f t="shared" si="2"/>
        <v>541105</v>
      </c>
      <c r="O46" s="9">
        <f t="shared" si="3"/>
        <v>102810</v>
      </c>
      <c r="P46" s="9">
        <f t="shared" si="4"/>
        <v>5513857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432</v>
      </c>
      <c r="H47" s="8">
        <v>30</v>
      </c>
      <c r="I47" s="8">
        <v>1</v>
      </c>
      <c r="J47" s="9">
        <f>(9.77*1750905)+1500</f>
        <v>17107841.849999998</v>
      </c>
      <c r="K47" s="9">
        <f>+J47*10%</f>
        <v>1710784.1849999998</v>
      </c>
      <c r="L47" s="9">
        <f t="shared" si="0"/>
        <v>18818626.034999996</v>
      </c>
      <c r="M47" s="9">
        <f t="shared" si="1"/>
        <v>18818626.034999996</v>
      </c>
      <c r="N47" s="10">
        <f t="shared" si="2"/>
        <v>1881863</v>
      </c>
      <c r="O47" s="9">
        <f t="shared" si="3"/>
        <v>357554</v>
      </c>
      <c r="P47" s="9">
        <f t="shared" si="4"/>
        <v>19176180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432</v>
      </c>
      <c r="H48" s="8">
        <v>30</v>
      </c>
      <c r="I48" s="8">
        <v>1</v>
      </c>
      <c r="J48" s="9">
        <f>((((9.77*1750905)+1500)*0.4759)/13*12)/30*20</f>
        <v>5010228.8839476919</v>
      </c>
      <c r="K48" s="9">
        <f>+J48*0.08</f>
        <v>400818.31071581534</v>
      </c>
      <c r="L48" s="9">
        <f t="shared" si="0"/>
        <v>5411047.1946635069</v>
      </c>
      <c r="M48" s="9">
        <f t="shared" si="1"/>
        <v>5411047.1946635069</v>
      </c>
      <c r="N48" s="10">
        <f t="shared" si="2"/>
        <v>541105</v>
      </c>
      <c r="O48" s="9">
        <f t="shared" si="3"/>
        <v>102810</v>
      </c>
      <c r="P48" s="9">
        <f t="shared" si="4"/>
        <v>5513857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432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5">+J49*10%</f>
        <v>1710784.1849999998</v>
      </c>
      <c r="L49" s="9">
        <f t="shared" si="0"/>
        <v>18818626.034999996</v>
      </c>
      <c r="M49" s="9">
        <f t="shared" si="1"/>
        <v>18818626.034999996</v>
      </c>
      <c r="N49" s="10">
        <f t="shared" si="2"/>
        <v>1881863</v>
      </c>
      <c r="O49" s="9">
        <f t="shared" si="3"/>
        <v>357554</v>
      </c>
      <c r="P49" s="9">
        <f t="shared" si="4"/>
        <v>19176180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432</v>
      </c>
      <c r="H50" s="8">
        <v>30</v>
      </c>
      <c r="I50" s="8">
        <v>3</v>
      </c>
      <c r="J50" s="9">
        <f>(9.77*1750905)+1500</f>
        <v>17107841.849999998</v>
      </c>
      <c r="K50" s="9">
        <f t="shared" si="15"/>
        <v>1710784.1849999998</v>
      </c>
      <c r="L50" s="9">
        <f t="shared" si="0"/>
        <v>18818626.034999996</v>
      </c>
      <c r="M50" s="9">
        <f t="shared" si="1"/>
        <v>56455878.104999989</v>
      </c>
      <c r="N50" s="10">
        <f t="shared" si="2"/>
        <v>5645588</v>
      </c>
      <c r="O50" s="9">
        <f t="shared" si="3"/>
        <v>1072662</v>
      </c>
      <c r="P50" s="9">
        <f t="shared" si="4"/>
        <v>57528540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432</v>
      </c>
      <c r="H51" s="8">
        <v>30</v>
      </c>
      <c r="I51" s="8">
        <v>3</v>
      </c>
      <c r="J51" s="9">
        <f>(9.77*1750905)+1500</f>
        <v>17107841.849999998</v>
      </c>
      <c r="K51" s="9">
        <f t="shared" si="15"/>
        <v>1710784.1849999998</v>
      </c>
      <c r="L51" s="9">
        <f t="shared" si="0"/>
        <v>18818626.034999996</v>
      </c>
      <c r="M51" s="9">
        <f t="shared" si="1"/>
        <v>56455878.104999989</v>
      </c>
      <c r="N51" s="10">
        <f t="shared" si="2"/>
        <v>5645588</v>
      </c>
      <c r="O51" s="9">
        <f t="shared" si="3"/>
        <v>1072662</v>
      </c>
      <c r="P51" s="9">
        <f t="shared" si="4"/>
        <v>57528540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432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0"/>
        <v>5411047.1946635069</v>
      </c>
      <c r="M52" s="9">
        <f t="shared" si="1"/>
        <v>10822094.389327014</v>
      </c>
      <c r="N52" s="10">
        <f t="shared" si="2"/>
        <v>1082209</v>
      </c>
      <c r="O52" s="9">
        <f t="shared" si="3"/>
        <v>205620</v>
      </c>
      <c r="P52" s="9">
        <f t="shared" si="4"/>
        <v>11027714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432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0"/>
        <v>18818626.034999996</v>
      </c>
      <c r="M53" s="9">
        <f>+L53*I53+5</f>
        <v>18818631.034999996</v>
      </c>
      <c r="N53" s="10">
        <f>ROUND(M53*10%,0)-8</f>
        <v>1881855</v>
      </c>
      <c r="O53" s="9">
        <f>ROUND(N53*19%,0)+2</f>
        <v>357554</v>
      </c>
      <c r="P53" s="9">
        <f>+ROUND(M53+O53,0)-5</f>
        <v>19176180</v>
      </c>
    </row>
    <row r="54" spans="1:16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P54" si="16">SUM(I3:I53)</f>
        <v>174</v>
      </c>
      <c r="J54" s="13">
        <f t="shared" si="16"/>
        <v>682946310.00032163</v>
      </c>
      <c r="K54" s="13">
        <f t="shared" si="16"/>
        <v>64900409.910025731</v>
      </c>
      <c r="L54" s="13">
        <f t="shared" si="16"/>
        <v>747846719.91034663</v>
      </c>
      <c r="M54" s="13">
        <f t="shared" si="16"/>
        <v>2407555842.8635216</v>
      </c>
      <c r="N54" s="13">
        <f t="shared" si="16"/>
        <v>240755584</v>
      </c>
      <c r="O54" s="13">
        <f>SUM(O3:O53)-8</f>
        <v>45743561</v>
      </c>
      <c r="P54" s="13">
        <f t="shared" si="16"/>
        <v>2453299405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5" t="s">
        <v>426</v>
      </c>
      <c r="L56" s="226"/>
      <c r="M56" s="227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2407555842.8635216</v>
      </c>
      <c r="N57" s="15"/>
      <c r="O57" s="115"/>
      <c r="P57" s="1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45743561</v>
      </c>
      <c r="N58" s="15"/>
      <c r="O58" s="1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2453299405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8" t="s">
        <v>430</v>
      </c>
      <c r="L61" s="229"/>
      <c r="M61" s="230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193" t="s">
        <v>60</v>
      </c>
      <c r="L62" s="210"/>
      <c r="M62" s="211">
        <v>0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0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2453299405</v>
      </c>
      <c r="N66" s="1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17">+N70*19%</f>
        <v>1787769.47</v>
      </c>
      <c r="P70" s="9">
        <f t="shared" ref="P70:P72" si="18"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19">(J71+K71)/30*H71</f>
        <v>18476469.197999999</v>
      </c>
      <c r="M71" s="9">
        <f>L71*I71</f>
        <v>18476469.197999999</v>
      </c>
      <c r="N71" s="10">
        <f t="shared" ref="N71:N72" si="20">+M71*10%</f>
        <v>1847646.9198</v>
      </c>
      <c r="O71" s="9">
        <f t="shared" si="17"/>
        <v>351052.91476200003</v>
      </c>
      <c r="P71" s="9">
        <f t="shared" si="18"/>
        <v>18827522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20"/>
        <v>541104.71946635074</v>
      </c>
      <c r="O72" s="9">
        <f t="shared" si="17"/>
        <v>102809.89669860664</v>
      </c>
      <c r="P72" s="9">
        <f t="shared" si="18"/>
        <v>5513857</v>
      </c>
    </row>
    <row r="73" spans="1:16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P73" si="21">I70+I71+I72</f>
        <v>7</v>
      </c>
      <c r="J73" s="12">
        <f t="shared" si="21"/>
        <v>39225912.583947688</v>
      </c>
      <c r="K73" s="12">
        <f t="shared" si="21"/>
        <v>3480229.8437158153</v>
      </c>
      <c r="L73" s="12">
        <f t="shared" si="21"/>
        <v>42706142.427663505</v>
      </c>
      <c r="M73" s="12">
        <f t="shared" si="21"/>
        <v>117980646.56766349</v>
      </c>
      <c r="N73" s="12">
        <f t="shared" si="21"/>
        <v>11798064.639266351</v>
      </c>
      <c r="O73" s="12">
        <f t="shared" si="21"/>
        <v>2241632.2814606065</v>
      </c>
      <c r="P73" s="12">
        <f t="shared" si="21"/>
        <v>120222279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9" t="s">
        <v>425</v>
      </c>
      <c r="L75" s="220"/>
      <c r="M75" s="220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117980646.56766349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2241632.2814606065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120222279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ht="15" hidden="1" customHeight="1" x14ac:dyDescent="0.25"/>
  </sheetData>
  <autoFilter ref="A2:P59" xr:uid="{00000000-0009-0000-0000-000002000000}"/>
  <mergeCells count="7">
    <mergeCell ref="K75:M75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3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 t="e">
        <f>+#REF!+'CUADRO SERVICIOS'!M3</f>
        <v>#REF!</v>
      </c>
      <c r="K3" s="10" t="e">
        <f t="shared" ref="K3:K53" si="0">ROUND(J3*10%,0)</f>
        <v>#REF!</v>
      </c>
      <c r="L3" s="9" t="e">
        <f t="shared" ref="L3:L53" si="1">ROUND(K3*19%,0)</f>
        <v>#REF!</v>
      </c>
      <c r="M3" s="9" t="e">
        <f t="shared" ref="M3:M53" si="2">+ROUND(J3+L3,0)</f>
        <v>#REF!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 t="e">
        <f>+#REF!+'CUADRO SERVICIOS'!M4</f>
        <v>#REF!</v>
      </c>
      <c r="K4" s="10" t="e">
        <f t="shared" si="0"/>
        <v>#REF!</v>
      </c>
      <c r="L4" s="9" t="e">
        <f t="shared" si="1"/>
        <v>#REF!</v>
      </c>
      <c r="M4" s="9" t="e">
        <f t="shared" si="2"/>
        <v>#REF!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 t="e">
        <f>+#REF!+'CUADRO SERVICIOS'!M5</f>
        <v>#REF!</v>
      </c>
      <c r="K5" s="10" t="e">
        <f t="shared" si="0"/>
        <v>#REF!</v>
      </c>
      <c r="L5" s="9" t="e">
        <f t="shared" si="1"/>
        <v>#REF!</v>
      </c>
      <c r="M5" s="9" t="e">
        <f t="shared" si="2"/>
        <v>#REF!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 t="e">
        <f>+#REF!+'CUADRO SERVICIOS'!M6</f>
        <v>#REF!</v>
      </c>
      <c r="K6" s="10" t="e">
        <f t="shared" si="0"/>
        <v>#REF!</v>
      </c>
      <c r="L6" s="9" t="e">
        <f t="shared" si="1"/>
        <v>#REF!</v>
      </c>
      <c r="M6" s="9" t="e">
        <f t="shared" si="2"/>
        <v>#REF!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 t="e">
        <f>+#REF!+'CUADRO SERVICIOS'!M7</f>
        <v>#REF!</v>
      </c>
      <c r="K7" s="10" t="e">
        <f t="shared" si="0"/>
        <v>#REF!</v>
      </c>
      <c r="L7" s="9" t="e">
        <f t="shared" si="1"/>
        <v>#REF!</v>
      </c>
      <c r="M7" s="9" t="e">
        <f t="shared" si="2"/>
        <v>#REF!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 t="e">
        <f>+#REF!+'CUADRO SERVICIOS'!M8</f>
        <v>#REF!</v>
      </c>
      <c r="K8" s="10" t="e">
        <f t="shared" si="0"/>
        <v>#REF!</v>
      </c>
      <c r="L8" s="9" t="e">
        <f t="shared" si="1"/>
        <v>#REF!</v>
      </c>
      <c r="M8" s="9" t="e">
        <f t="shared" si="2"/>
        <v>#REF!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 t="e">
        <f>+#REF!+'CUADRO SERVICIOS'!M9</f>
        <v>#REF!</v>
      </c>
      <c r="K9" s="10" t="e">
        <f t="shared" si="0"/>
        <v>#REF!</v>
      </c>
      <c r="L9" s="9" t="e">
        <f t="shared" si="1"/>
        <v>#REF!</v>
      </c>
      <c r="M9" s="9" t="e">
        <f t="shared" si="2"/>
        <v>#REF!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 t="e">
        <f>+#REF!+'CUADRO SERVICIOS'!M10</f>
        <v>#REF!</v>
      </c>
      <c r="K10" s="10" t="e">
        <f t="shared" si="0"/>
        <v>#REF!</v>
      </c>
      <c r="L10" s="9" t="e">
        <f t="shared" si="1"/>
        <v>#REF!</v>
      </c>
      <c r="M10" s="9" t="e">
        <f t="shared" si="2"/>
        <v>#REF!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 t="e">
        <f>+#REF!+'CUADRO SERVICIOS'!M11</f>
        <v>#REF!</v>
      </c>
      <c r="K11" s="10" t="e">
        <f t="shared" si="0"/>
        <v>#REF!</v>
      </c>
      <c r="L11" s="9" t="e">
        <f t="shared" si="1"/>
        <v>#REF!</v>
      </c>
      <c r="M11" s="9" t="e">
        <f t="shared" si="2"/>
        <v>#REF!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 t="e">
        <f>+#REF!+'CUADRO SERVICIOS'!M12</f>
        <v>#REF!</v>
      </c>
      <c r="K12" s="10" t="e">
        <f t="shared" si="0"/>
        <v>#REF!</v>
      </c>
      <c r="L12" s="9" t="e">
        <f t="shared" si="1"/>
        <v>#REF!</v>
      </c>
      <c r="M12" s="9" t="e">
        <f t="shared" si="2"/>
        <v>#REF!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 t="e">
        <f>+#REF!+'CUADRO SERVICIOS'!M13</f>
        <v>#REF!</v>
      </c>
      <c r="K13" s="10" t="e">
        <f t="shared" si="0"/>
        <v>#REF!</v>
      </c>
      <c r="L13" s="9" t="e">
        <f t="shared" si="1"/>
        <v>#REF!</v>
      </c>
      <c r="M13" s="9" t="e">
        <f t="shared" si="2"/>
        <v>#REF!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 t="e">
        <f>+#REF!+'CUADRO SERVICIOS'!M14</f>
        <v>#REF!</v>
      </c>
      <c r="K14" s="10" t="e">
        <f t="shared" si="0"/>
        <v>#REF!</v>
      </c>
      <c r="L14" s="9" t="e">
        <f t="shared" si="1"/>
        <v>#REF!</v>
      </c>
      <c r="M14" s="9" t="e">
        <f t="shared" si="2"/>
        <v>#REF!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 t="e">
        <f>+#REF!+'CUADRO SERVICIOS'!M15</f>
        <v>#REF!</v>
      </c>
      <c r="K15" s="10" t="e">
        <f t="shared" si="0"/>
        <v>#REF!</v>
      </c>
      <c r="L15" s="9" t="e">
        <f t="shared" si="1"/>
        <v>#REF!</v>
      </c>
      <c r="M15" s="9" t="e">
        <f t="shared" si="2"/>
        <v>#REF!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 t="e">
        <f>+#REF!+'CUADRO SERVICIOS'!M16</f>
        <v>#REF!</v>
      </c>
      <c r="K16" s="10" t="e">
        <f t="shared" si="0"/>
        <v>#REF!</v>
      </c>
      <c r="L16" s="9" t="e">
        <f t="shared" si="1"/>
        <v>#REF!</v>
      </c>
      <c r="M16" s="9" t="e">
        <f t="shared" si="2"/>
        <v>#REF!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 t="e">
        <f>+#REF!+'CUADRO SERVICIOS'!M17</f>
        <v>#REF!</v>
      </c>
      <c r="K17" s="10" t="e">
        <f t="shared" si="0"/>
        <v>#REF!</v>
      </c>
      <c r="L17" s="9" t="e">
        <f t="shared" si="1"/>
        <v>#REF!</v>
      </c>
      <c r="M17" s="9" t="e">
        <f t="shared" si="2"/>
        <v>#REF!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 t="e">
        <f>+#REF!+'CUADRO SERVICIOS'!M18</f>
        <v>#REF!</v>
      </c>
      <c r="K18" s="10" t="e">
        <f t="shared" si="0"/>
        <v>#REF!</v>
      </c>
      <c r="L18" s="9" t="e">
        <f t="shared" si="1"/>
        <v>#REF!</v>
      </c>
      <c r="M18" s="9" t="e">
        <f t="shared" si="2"/>
        <v>#REF!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 t="e">
        <f>+#REF!+'CUADRO SERVICIOS'!M19</f>
        <v>#REF!</v>
      </c>
      <c r="K19" s="10" t="e">
        <f t="shared" si="0"/>
        <v>#REF!</v>
      </c>
      <c r="L19" s="9" t="e">
        <f t="shared" si="1"/>
        <v>#REF!</v>
      </c>
      <c r="M19" s="9" t="e">
        <f t="shared" si="2"/>
        <v>#REF!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 t="e">
        <f>+#REF!+'CUADRO SERVICIOS'!M20</f>
        <v>#REF!</v>
      </c>
      <c r="K20" s="10" t="e">
        <f t="shared" si="0"/>
        <v>#REF!</v>
      </c>
      <c r="L20" s="9" t="e">
        <f t="shared" si="1"/>
        <v>#REF!</v>
      </c>
      <c r="M20" s="9" t="e">
        <f t="shared" si="2"/>
        <v>#REF!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 t="e">
        <f>+#REF!+'CUADRO SERVICIOS'!M21</f>
        <v>#REF!</v>
      </c>
      <c r="K21" s="10" t="e">
        <f t="shared" si="0"/>
        <v>#REF!</v>
      </c>
      <c r="L21" s="9" t="e">
        <f t="shared" si="1"/>
        <v>#REF!</v>
      </c>
      <c r="M21" s="9" t="e">
        <f t="shared" si="2"/>
        <v>#REF!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 t="e">
        <f>+#REF!+'CUADRO SERVICIOS'!M22</f>
        <v>#REF!</v>
      </c>
      <c r="K22" s="10" t="e">
        <f t="shared" si="0"/>
        <v>#REF!</v>
      </c>
      <c r="L22" s="9" t="e">
        <f t="shared" si="1"/>
        <v>#REF!</v>
      </c>
      <c r="M22" s="9" t="e">
        <f t="shared" si="2"/>
        <v>#REF!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 t="e">
        <f>+#REF!+'CUADRO SERVICIOS'!M23</f>
        <v>#REF!</v>
      </c>
      <c r="K23" s="10" t="e">
        <f t="shared" si="0"/>
        <v>#REF!</v>
      </c>
      <c r="L23" s="9" t="e">
        <f t="shared" si="1"/>
        <v>#REF!</v>
      </c>
      <c r="M23" s="9" t="e">
        <f t="shared" si="2"/>
        <v>#REF!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 t="e">
        <f>+#REF!+'CUADRO SERVICIOS'!M24</f>
        <v>#REF!</v>
      </c>
      <c r="K24" s="10" t="e">
        <f t="shared" si="0"/>
        <v>#REF!</v>
      </c>
      <c r="L24" s="9" t="e">
        <f t="shared" si="1"/>
        <v>#REF!</v>
      </c>
      <c r="M24" s="9" t="e">
        <f t="shared" si="2"/>
        <v>#REF!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 t="e">
        <f>+#REF!+'CUADRO SERVICIOS'!M25</f>
        <v>#REF!</v>
      </c>
      <c r="K25" s="10" t="e">
        <f t="shared" si="0"/>
        <v>#REF!</v>
      </c>
      <c r="L25" s="9" t="e">
        <f t="shared" si="1"/>
        <v>#REF!</v>
      </c>
      <c r="M25" s="9" t="e">
        <f t="shared" si="2"/>
        <v>#REF!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 t="e">
        <f>+#REF!+'CUADRO SERVICIOS'!M26</f>
        <v>#REF!</v>
      </c>
      <c r="K26" s="10" t="e">
        <f t="shared" si="0"/>
        <v>#REF!</v>
      </c>
      <c r="L26" s="9" t="e">
        <f t="shared" si="1"/>
        <v>#REF!</v>
      </c>
      <c r="M26" s="9" t="e">
        <f t="shared" si="2"/>
        <v>#REF!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 t="e">
        <f>+#REF!+'CUADRO SERVICIOS'!M27</f>
        <v>#REF!</v>
      </c>
      <c r="K27" s="10" t="e">
        <f t="shared" si="0"/>
        <v>#REF!</v>
      </c>
      <c r="L27" s="9" t="e">
        <f t="shared" si="1"/>
        <v>#REF!</v>
      </c>
      <c r="M27" s="9" t="e">
        <f t="shared" si="2"/>
        <v>#REF!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 t="e">
        <f>+#REF!+'CUADRO SERVICIOS'!M28</f>
        <v>#REF!</v>
      </c>
      <c r="K28" s="10" t="e">
        <f t="shared" si="0"/>
        <v>#REF!</v>
      </c>
      <c r="L28" s="9" t="e">
        <f t="shared" si="1"/>
        <v>#REF!</v>
      </c>
      <c r="M28" s="9" t="e">
        <f t="shared" si="2"/>
        <v>#REF!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 t="e">
        <f>+#REF!+'CUADRO SERVICIOS'!M29</f>
        <v>#REF!</v>
      </c>
      <c r="K29" s="10" t="e">
        <f t="shared" si="0"/>
        <v>#REF!</v>
      </c>
      <c r="L29" s="9" t="e">
        <f t="shared" si="1"/>
        <v>#REF!</v>
      </c>
      <c r="M29" s="9" t="e">
        <f t="shared" si="2"/>
        <v>#REF!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 t="e">
        <f>+#REF!+'CUADRO SERVICIOS'!M30</f>
        <v>#REF!</v>
      </c>
      <c r="K30" s="10" t="e">
        <f t="shared" si="0"/>
        <v>#REF!</v>
      </c>
      <c r="L30" s="9" t="e">
        <f t="shared" si="1"/>
        <v>#REF!</v>
      </c>
      <c r="M30" s="9" t="e">
        <f t="shared" si="2"/>
        <v>#REF!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 t="e">
        <f>+#REF!+'CUADRO SERVICIOS'!M31</f>
        <v>#REF!</v>
      </c>
      <c r="K31" s="10" t="e">
        <f t="shared" si="0"/>
        <v>#REF!</v>
      </c>
      <c r="L31" s="9" t="e">
        <f t="shared" si="1"/>
        <v>#REF!</v>
      </c>
      <c r="M31" s="9" t="e">
        <f t="shared" si="2"/>
        <v>#REF!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 t="e">
        <f>+#REF!+'CUADRO SERVICIOS'!M32</f>
        <v>#REF!</v>
      </c>
      <c r="K32" s="10" t="e">
        <f t="shared" si="0"/>
        <v>#REF!</v>
      </c>
      <c r="L32" s="9" t="e">
        <f t="shared" si="1"/>
        <v>#REF!</v>
      </c>
      <c r="M32" s="9" t="e">
        <f t="shared" si="2"/>
        <v>#REF!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 t="e">
        <f>+#REF!+'CUADRO SERVICIOS'!M33</f>
        <v>#REF!</v>
      </c>
      <c r="K33" s="10" t="e">
        <f t="shared" si="0"/>
        <v>#REF!</v>
      </c>
      <c r="L33" s="9" t="e">
        <f t="shared" si="1"/>
        <v>#REF!</v>
      </c>
      <c r="M33" s="9" t="e">
        <f t="shared" si="2"/>
        <v>#REF!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 t="e">
        <f>+#REF!+'CUADRO SERVICIOS'!M34</f>
        <v>#REF!</v>
      </c>
      <c r="K34" s="10" t="e">
        <f t="shared" si="0"/>
        <v>#REF!</v>
      </c>
      <c r="L34" s="9" t="e">
        <f t="shared" si="1"/>
        <v>#REF!</v>
      </c>
      <c r="M34" s="9" t="e">
        <f t="shared" si="2"/>
        <v>#REF!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 t="e">
        <f>+#REF!+'CUADRO SERVICIOS'!M35</f>
        <v>#REF!</v>
      </c>
      <c r="K35" s="10" t="e">
        <f t="shared" si="0"/>
        <v>#REF!</v>
      </c>
      <c r="L35" s="9" t="e">
        <f t="shared" si="1"/>
        <v>#REF!</v>
      </c>
      <c r="M35" s="9" t="e">
        <f t="shared" si="2"/>
        <v>#REF!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 t="e">
        <f>+#REF!+'CUADRO SERVICIOS'!M36</f>
        <v>#REF!</v>
      </c>
      <c r="K36" s="10" t="e">
        <f t="shared" si="0"/>
        <v>#REF!</v>
      </c>
      <c r="L36" s="9" t="e">
        <f t="shared" si="1"/>
        <v>#REF!</v>
      </c>
      <c r="M36" s="9" t="e">
        <f t="shared" si="2"/>
        <v>#REF!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 t="e">
        <f>+#REF!+'CUADRO SERVICIOS'!M37</f>
        <v>#REF!</v>
      </c>
      <c r="K37" s="10" t="e">
        <f t="shared" si="0"/>
        <v>#REF!</v>
      </c>
      <c r="L37" s="9" t="e">
        <f t="shared" si="1"/>
        <v>#REF!</v>
      </c>
      <c r="M37" s="9" t="e">
        <f t="shared" si="2"/>
        <v>#REF!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 t="e">
        <f>+#REF!+'CUADRO SERVICIOS'!M38</f>
        <v>#REF!</v>
      </c>
      <c r="K38" s="10" t="e">
        <f t="shared" si="0"/>
        <v>#REF!</v>
      </c>
      <c r="L38" s="9" t="e">
        <f t="shared" si="1"/>
        <v>#REF!</v>
      </c>
      <c r="M38" s="9" t="e">
        <f t="shared" si="2"/>
        <v>#REF!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 t="e">
        <f>+#REF!+'CUADRO SERVICIOS'!M39</f>
        <v>#REF!</v>
      </c>
      <c r="K39" s="10" t="e">
        <f t="shared" si="0"/>
        <v>#REF!</v>
      </c>
      <c r="L39" s="9" t="e">
        <f t="shared" si="1"/>
        <v>#REF!</v>
      </c>
      <c r="M39" s="9" t="e">
        <f t="shared" si="2"/>
        <v>#REF!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 t="e">
        <f>+#REF!+'CUADRO SERVICIOS'!M40</f>
        <v>#REF!</v>
      </c>
      <c r="K40" s="10" t="e">
        <f t="shared" si="0"/>
        <v>#REF!</v>
      </c>
      <c r="L40" s="9" t="e">
        <f t="shared" si="1"/>
        <v>#REF!</v>
      </c>
      <c r="M40" s="9" t="e">
        <f t="shared" si="2"/>
        <v>#REF!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 t="e">
        <f>+#REF!+'CUADRO SERVICIOS'!M41</f>
        <v>#REF!</v>
      </c>
      <c r="K41" s="10" t="e">
        <f t="shared" si="0"/>
        <v>#REF!</v>
      </c>
      <c r="L41" s="9" t="e">
        <f t="shared" si="1"/>
        <v>#REF!</v>
      </c>
      <c r="M41" s="9" t="e">
        <f t="shared" si="2"/>
        <v>#REF!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 t="e">
        <f>+#REF!+'CUADRO SERVICIOS'!M42</f>
        <v>#REF!</v>
      </c>
      <c r="K42" s="10" t="e">
        <f t="shared" si="0"/>
        <v>#REF!</v>
      </c>
      <c r="L42" s="9" t="e">
        <f t="shared" si="1"/>
        <v>#REF!</v>
      </c>
      <c r="M42" s="9" t="e">
        <f t="shared" si="2"/>
        <v>#REF!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 t="e">
        <f>+#REF!+'CUADRO SERVICIOS'!M43</f>
        <v>#REF!</v>
      </c>
      <c r="K43" s="10" t="e">
        <f t="shared" si="0"/>
        <v>#REF!</v>
      </c>
      <c r="L43" s="9" t="e">
        <f t="shared" si="1"/>
        <v>#REF!</v>
      </c>
      <c r="M43" s="9" t="e">
        <f t="shared" si="2"/>
        <v>#REF!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 t="e">
        <f>+#REF!+'CUADRO SERVICIOS'!M44</f>
        <v>#REF!</v>
      </c>
      <c r="K44" s="10" t="e">
        <f t="shared" si="0"/>
        <v>#REF!</v>
      </c>
      <c r="L44" s="9" t="e">
        <f t="shared" si="1"/>
        <v>#REF!</v>
      </c>
      <c r="M44" s="9" t="e">
        <f t="shared" si="2"/>
        <v>#REF!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 t="e">
        <f>+#REF!+'CUADRO SERVICIOS'!M45</f>
        <v>#REF!</v>
      </c>
      <c r="K45" s="10" t="e">
        <f t="shared" si="0"/>
        <v>#REF!</v>
      </c>
      <c r="L45" s="9" t="e">
        <f t="shared" si="1"/>
        <v>#REF!</v>
      </c>
      <c r="M45" s="9" t="e">
        <f t="shared" si="2"/>
        <v>#REF!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 t="e">
        <f>+#REF!+'CUADRO SERVICIOS'!M46</f>
        <v>#REF!</v>
      </c>
      <c r="K46" s="10" t="e">
        <f t="shared" si="0"/>
        <v>#REF!</v>
      </c>
      <c r="L46" s="9" t="e">
        <f t="shared" si="1"/>
        <v>#REF!</v>
      </c>
      <c r="M46" s="9" t="e">
        <f t="shared" si="2"/>
        <v>#REF!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 t="e">
        <f>+#REF!+'CUADRO SERVICIOS'!M47</f>
        <v>#REF!</v>
      </c>
      <c r="K47" s="10" t="e">
        <f t="shared" si="0"/>
        <v>#REF!</v>
      </c>
      <c r="L47" s="9" t="e">
        <f t="shared" si="1"/>
        <v>#REF!</v>
      </c>
      <c r="M47" s="9" t="e">
        <f t="shared" si="2"/>
        <v>#REF!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 t="e">
        <f>+#REF!+'CUADRO SERVICIOS'!M48</f>
        <v>#REF!</v>
      </c>
      <c r="K48" s="10" t="e">
        <f t="shared" si="0"/>
        <v>#REF!</v>
      </c>
      <c r="L48" s="9" t="e">
        <f t="shared" si="1"/>
        <v>#REF!</v>
      </c>
      <c r="M48" s="9" t="e">
        <f t="shared" si="2"/>
        <v>#REF!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 t="e">
        <f>+#REF!+'CUADRO SERVICIOS'!M49</f>
        <v>#REF!</v>
      </c>
      <c r="K49" s="10" t="e">
        <f t="shared" si="0"/>
        <v>#REF!</v>
      </c>
      <c r="L49" s="9" t="e">
        <f t="shared" si="1"/>
        <v>#REF!</v>
      </c>
      <c r="M49" s="9" t="e">
        <f t="shared" si="2"/>
        <v>#REF!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 t="e">
        <f>+#REF!+'CUADRO SERVICIOS'!M50</f>
        <v>#REF!</v>
      </c>
      <c r="K50" s="10" t="e">
        <f t="shared" si="0"/>
        <v>#REF!</v>
      </c>
      <c r="L50" s="9" t="e">
        <f t="shared" si="1"/>
        <v>#REF!</v>
      </c>
      <c r="M50" s="9" t="e">
        <f t="shared" si="2"/>
        <v>#REF!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 t="e">
        <f>+#REF!+'CUADRO SERVICIOS'!M51</f>
        <v>#REF!</v>
      </c>
      <c r="K51" s="10" t="e">
        <f t="shared" si="0"/>
        <v>#REF!</v>
      </c>
      <c r="L51" s="9" t="e">
        <f t="shared" si="1"/>
        <v>#REF!</v>
      </c>
      <c r="M51" s="9" t="e">
        <f t="shared" si="2"/>
        <v>#REF!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 t="e">
        <f>+#REF!+'CUADRO SERVICIOS'!M52</f>
        <v>#REF!</v>
      </c>
      <c r="K52" s="10" t="e">
        <f t="shared" si="0"/>
        <v>#REF!</v>
      </c>
      <c r="L52" s="9" t="e">
        <f t="shared" si="1"/>
        <v>#REF!</v>
      </c>
      <c r="M52" s="9" t="e">
        <f t="shared" si="2"/>
        <v>#REF!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 t="e">
        <f>+#REF!+'CUADRO SERVICIOS'!M53</f>
        <v>#REF!</v>
      </c>
      <c r="K53" s="10" t="e">
        <f t="shared" si="0"/>
        <v>#REF!</v>
      </c>
      <c r="L53" s="9" t="e">
        <f t="shared" si="1"/>
        <v>#REF!</v>
      </c>
      <c r="M53" s="9" t="e">
        <f t="shared" si="2"/>
        <v>#REF!</v>
      </c>
    </row>
    <row r="54" spans="1:13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M54" si="3">SUM(I3:I53)</f>
        <v>174</v>
      </c>
      <c r="J54" s="13" t="e">
        <f t="shared" si="3"/>
        <v>#REF!</v>
      </c>
      <c r="K54" s="13" t="e">
        <f t="shared" si="3"/>
        <v>#REF!</v>
      </c>
      <c r="L54" s="13" t="e">
        <f t="shared" si="3"/>
        <v>#REF!</v>
      </c>
      <c r="M54" s="13" t="e">
        <f t="shared" si="3"/>
        <v>#REF!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25" t="s">
        <v>426</v>
      </c>
      <c r="K56" s="226"/>
      <c r="L56" s="227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 t="e">
        <f>+M54/1.019</f>
        <v>#REF!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 t="e">
        <f>+L57*0.019</f>
        <v>#REF!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 t="e">
        <f>+L57+L58</f>
        <v>#REF!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32" t="s">
        <v>427</v>
      </c>
      <c r="K61" s="233"/>
      <c r="L61" s="234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 t="e">
        <f>L59-L64</f>
        <v>#REF!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3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 t="e">
        <f>+#REF!+'CUADRO SERVICIOS'!M70</f>
        <v>#REF!</v>
      </c>
      <c r="K70" s="10" t="e">
        <f>ROUND(J70*10%,0)</f>
        <v>#REF!</v>
      </c>
      <c r="L70" s="9" t="e">
        <f t="shared" ref="L70:L72" si="4">+K70*19%</f>
        <v>#REF!</v>
      </c>
      <c r="M70" s="9" t="e">
        <f t="shared" ref="M70:M72" si="5">+ROUND(J70+L70,0)</f>
        <v>#REF!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 t="e">
        <f>+#REF!+'CUADRO SERVICIOS'!M71</f>
        <v>#REF!</v>
      </c>
      <c r="K71" s="10" t="e">
        <f t="shared" ref="K71:K72" si="6">+J71*10%</f>
        <v>#REF!</v>
      </c>
      <c r="L71" s="9" t="e">
        <f t="shared" si="4"/>
        <v>#REF!</v>
      </c>
      <c r="M71" s="9" t="e">
        <f t="shared" si="5"/>
        <v>#REF!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 t="e">
        <f>+#REF!+'CUADRO SERVICIOS'!M72</f>
        <v>#REF!</v>
      </c>
      <c r="K72" s="10" t="e">
        <f t="shared" si="6"/>
        <v>#REF!</v>
      </c>
      <c r="L72" s="9" t="e">
        <f t="shared" si="4"/>
        <v>#REF!</v>
      </c>
      <c r="M72" s="9" t="e">
        <f t="shared" si="5"/>
        <v>#REF!</v>
      </c>
    </row>
    <row r="73" spans="1:13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M73" si="7">I70+I71+I72</f>
        <v>7</v>
      </c>
      <c r="J73" s="12" t="e">
        <f t="shared" si="7"/>
        <v>#REF!</v>
      </c>
      <c r="K73" s="12" t="e">
        <f t="shared" si="7"/>
        <v>#REF!</v>
      </c>
      <c r="L73" s="12" t="e">
        <f t="shared" si="7"/>
        <v>#REF!</v>
      </c>
      <c r="M73" s="12" t="e">
        <f t="shared" si="7"/>
        <v>#REF!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 t="e">
        <f>J73</f>
        <v>#REF!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 t="e">
        <f>L73</f>
        <v>#REF!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 t="e">
        <f>M73</f>
        <v>#REF!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4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35" t="s">
        <v>203</v>
      </c>
      <c r="B74" s="222"/>
      <c r="C74" s="222"/>
      <c r="D74" s="222"/>
      <c r="E74" s="222"/>
      <c r="F74" s="222"/>
      <c r="G74" s="223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35" t="s">
        <v>203</v>
      </c>
      <c r="B77" s="222"/>
      <c r="C77" s="222"/>
      <c r="D77" s="222"/>
      <c r="E77" s="222"/>
      <c r="F77" s="222"/>
      <c r="G77" s="223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5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215" t="s">
        <v>2</v>
      </c>
    </row>
    <row r="2" spans="1:1" ht="15" customHeight="1" x14ac:dyDescent="0.25">
      <c r="A2" s="216" t="s">
        <v>17</v>
      </c>
    </row>
    <row r="3" spans="1:1" ht="15" customHeight="1" x14ac:dyDescent="0.25">
      <c r="A3" s="217" t="s">
        <v>69</v>
      </c>
    </row>
    <row r="4" spans="1:1" ht="15" customHeight="1" x14ac:dyDescent="0.25">
      <c r="A4" s="217" t="s">
        <v>71</v>
      </c>
    </row>
    <row r="5" spans="1:1" ht="15" customHeight="1" x14ac:dyDescent="0.25">
      <c r="A5" s="217" t="s">
        <v>76</v>
      </c>
    </row>
    <row r="6" spans="1:1" ht="15" customHeight="1" x14ac:dyDescent="0.25">
      <c r="A6" s="217" t="s">
        <v>147</v>
      </c>
    </row>
    <row r="7" spans="1:1" ht="15" customHeight="1" x14ac:dyDescent="0.25">
      <c r="A7" s="217" t="s">
        <v>78</v>
      </c>
    </row>
    <row r="8" spans="1:1" ht="15" customHeight="1" x14ac:dyDescent="0.25">
      <c r="A8" s="217" t="s">
        <v>81</v>
      </c>
    </row>
    <row r="9" spans="1:1" ht="15" customHeight="1" x14ac:dyDescent="0.25">
      <c r="A9" s="217" t="s">
        <v>155</v>
      </c>
    </row>
    <row r="10" spans="1:1" ht="15" customHeight="1" x14ac:dyDescent="0.25">
      <c r="A10" s="217" t="s">
        <v>159</v>
      </c>
    </row>
    <row r="11" spans="1:1" ht="15" customHeight="1" x14ac:dyDescent="0.25">
      <c r="A11" s="217" t="s">
        <v>84</v>
      </c>
    </row>
    <row r="12" spans="1:1" ht="15" customHeight="1" x14ac:dyDescent="0.25">
      <c r="A12" s="217" t="s">
        <v>88</v>
      </c>
    </row>
    <row r="13" spans="1:1" ht="15" customHeight="1" x14ac:dyDescent="0.25">
      <c r="A13" s="217" t="s">
        <v>90</v>
      </c>
    </row>
    <row r="14" spans="1:1" ht="15" customHeight="1" x14ac:dyDescent="0.25">
      <c r="A14" s="217" t="s">
        <v>94</v>
      </c>
    </row>
    <row r="15" spans="1:1" ht="15" customHeight="1" x14ac:dyDescent="0.25">
      <c r="A15" s="217" t="s">
        <v>201</v>
      </c>
    </row>
    <row r="16" spans="1:1" ht="15" customHeight="1" x14ac:dyDescent="0.25">
      <c r="A16" s="217" t="s">
        <v>98</v>
      </c>
    </row>
    <row r="17" spans="1:1" ht="15" customHeight="1" x14ac:dyDescent="0.25">
      <c r="A17" s="217" t="s">
        <v>102</v>
      </c>
    </row>
    <row r="18" spans="1:1" ht="15" customHeight="1" x14ac:dyDescent="0.25">
      <c r="A18" s="217" t="s">
        <v>162</v>
      </c>
    </row>
    <row r="19" spans="1:1" ht="15" customHeight="1" x14ac:dyDescent="0.25">
      <c r="A19" s="217" t="s">
        <v>105</v>
      </c>
    </row>
    <row r="20" spans="1:1" ht="15" customHeight="1" x14ac:dyDescent="0.25">
      <c r="A20" s="217" t="s">
        <v>107</v>
      </c>
    </row>
    <row r="21" spans="1:1" ht="15" customHeight="1" x14ac:dyDescent="0.25">
      <c r="A21" s="217" t="s">
        <v>164</v>
      </c>
    </row>
    <row r="22" spans="1:1" ht="15" customHeight="1" x14ac:dyDescent="0.25">
      <c r="A22" s="217" t="s">
        <v>141</v>
      </c>
    </row>
    <row r="23" spans="1:1" ht="15" customHeight="1" x14ac:dyDescent="0.25">
      <c r="A23" s="217" t="s">
        <v>109</v>
      </c>
    </row>
    <row r="24" spans="1:1" ht="15" customHeight="1" x14ac:dyDescent="0.25">
      <c r="A24" s="217" t="s">
        <v>166</v>
      </c>
    </row>
    <row r="25" spans="1:1" ht="15" customHeight="1" x14ac:dyDescent="0.25">
      <c r="A25" s="217" t="s">
        <v>184</v>
      </c>
    </row>
    <row r="26" spans="1:1" ht="15" customHeight="1" x14ac:dyDescent="0.25">
      <c r="A26" s="217" t="s">
        <v>113</v>
      </c>
    </row>
    <row r="27" spans="1:1" ht="15" customHeight="1" x14ac:dyDescent="0.25">
      <c r="A27" s="217" t="s">
        <v>168</v>
      </c>
    </row>
    <row r="28" spans="1:1" x14ac:dyDescent="0.25">
      <c r="A28" s="217" t="s">
        <v>116</v>
      </c>
    </row>
    <row r="29" spans="1:1" x14ac:dyDescent="0.25">
      <c r="A29" s="217" t="s">
        <v>170</v>
      </c>
    </row>
    <row r="30" spans="1:1" x14ac:dyDescent="0.25">
      <c r="A30" s="217" t="s">
        <v>172</v>
      </c>
    </row>
    <row r="31" spans="1:1" x14ac:dyDescent="0.25">
      <c r="A31" s="217" t="s">
        <v>174</v>
      </c>
    </row>
    <row r="32" spans="1:1" x14ac:dyDescent="0.25">
      <c r="A32" s="217" t="s">
        <v>176</v>
      </c>
    </row>
    <row r="33" spans="1:1" x14ac:dyDescent="0.25">
      <c r="A33" s="217" t="s">
        <v>179</v>
      </c>
    </row>
    <row r="34" spans="1:1" x14ac:dyDescent="0.25">
      <c r="A34" s="217" t="s">
        <v>119</v>
      </c>
    </row>
    <row r="35" spans="1:1" x14ac:dyDescent="0.25">
      <c r="A35" s="217" t="s">
        <v>122</v>
      </c>
    </row>
    <row r="36" spans="1:1" x14ac:dyDescent="0.25">
      <c r="A36" s="217" t="s">
        <v>124</v>
      </c>
    </row>
    <row r="37" spans="1:1" x14ac:dyDescent="0.25">
      <c r="A37" s="217" t="s">
        <v>181</v>
      </c>
    </row>
    <row r="38" spans="1:1" x14ac:dyDescent="0.25">
      <c r="A38" s="217" t="s">
        <v>186</v>
      </c>
    </row>
    <row r="39" spans="1:1" x14ac:dyDescent="0.25">
      <c r="A39" s="217" t="s">
        <v>136</v>
      </c>
    </row>
    <row r="40" spans="1:1" x14ac:dyDescent="0.25">
      <c r="A40" s="217" t="s">
        <v>152</v>
      </c>
    </row>
    <row r="41" spans="1:1" x14ac:dyDescent="0.25">
      <c r="A41" s="217" t="s">
        <v>128</v>
      </c>
    </row>
    <row r="42" spans="1:1" x14ac:dyDescent="0.25">
      <c r="A42" s="217" t="s">
        <v>199</v>
      </c>
    </row>
    <row r="43" spans="1:1" x14ac:dyDescent="0.25">
      <c r="A43" s="217" t="s">
        <v>130</v>
      </c>
    </row>
    <row r="44" spans="1:1" x14ac:dyDescent="0.25">
      <c r="A44" s="217" t="s">
        <v>132</v>
      </c>
    </row>
    <row r="45" spans="1:1" x14ac:dyDescent="0.25">
      <c r="A45" s="218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3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2"/>
      <c r="Q3" s="223"/>
      <c r="R3" s="252" t="s">
        <v>256</v>
      </c>
      <c r="S3" s="245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46"/>
      <c r="C4" s="220"/>
      <c r="D4" s="220"/>
      <c r="E4" s="220"/>
      <c r="F4" s="247"/>
      <c r="G4" s="253" t="s">
        <v>257</v>
      </c>
      <c r="H4" s="244"/>
      <c r="I4" s="244"/>
      <c r="J4" s="244"/>
      <c r="K4" s="244"/>
      <c r="L4" s="244"/>
      <c r="M4" s="245"/>
      <c r="N4" s="254" t="s">
        <v>258</v>
      </c>
      <c r="O4" s="244"/>
      <c r="P4" s="244"/>
      <c r="Q4" s="245"/>
      <c r="R4" s="246"/>
      <c r="S4" s="247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20"/>
      <c r="Q5" s="247"/>
      <c r="R5" s="246"/>
      <c r="S5" s="247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49"/>
      <c r="Q6" s="250"/>
      <c r="R6" s="248"/>
      <c r="S6" s="250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39" t="s">
        <v>264</v>
      </c>
      <c r="C9" s="240" t="s">
        <v>265</v>
      </c>
      <c r="D9" s="44" t="s">
        <v>16</v>
      </c>
      <c r="E9" s="236" t="s">
        <v>266</v>
      </c>
      <c r="F9" s="236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38"/>
      <c r="C10" s="238"/>
      <c r="D10" s="44" t="s">
        <v>16</v>
      </c>
      <c r="E10" s="238"/>
      <c r="F10" s="238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38"/>
      <c r="C11" s="238"/>
      <c r="D11" s="44" t="s">
        <v>16</v>
      </c>
      <c r="E11" s="238"/>
      <c r="F11" s="238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38"/>
      <c r="C12" s="238"/>
      <c r="D12" s="44" t="s">
        <v>16</v>
      </c>
      <c r="E12" s="237"/>
      <c r="F12" s="237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38"/>
      <c r="C13" s="238"/>
      <c r="D13" s="236" t="s">
        <v>16</v>
      </c>
      <c r="E13" s="236" t="s">
        <v>275</v>
      </c>
      <c r="F13" s="236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38"/>
      <c r="C14" s="238"/>
      <c r="D14" s="237"/>
      <c r="E14" s="237"/>
      <c r="F14" s="237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38"/>
      <c r="C15" s="238"/>
      <c r="D15" s="44" t="s">
        <v>278</v>
      </c>
      <c r="E15" s="236" t="s">
        <v>88</v>
      </c>
      <c r="F15" s="236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38"/>
      <c r="C16" s="238"/>
      <c r="D16" s="44" t="s">
        <v>278</v>
      </c>
      <c r="E16" s="237"/>
      <c r="F16" s="237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38"/>
      <c r="C17" s="238"/>
      <c r="D17" s="44" t="s">
        <v>279</v>
      </c>
      <c r="E17" s="236" t="s">
        <v>280</v>
      </c>
      <c r="F17" s="236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38"/>
      <c r="C18" s="238"/>
      <c r="D18" s="44" t="s">
        <v>279</v>
      </c>
      <c r="E18" s="238"/>
      <c r="F18" s="238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38"/>
      <c r="C19" s="238"/>
      <c r="D19" s="44" t="s">
        <v>279</v>
      </c>
      <c r="E19" s="237"/>
      <c r="F19" s="237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38"/>
      <c r="C20" s="238"/>
      <c r="D20" s="44" t="s">
        <v>278</v>
      </c>
      <c r="E20" s="236" t="s">
        <v>286</v>
      </c>
      <c r="F20" s="236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38"/>
      <c r="C21" s="238"/>
      <c r="D21" s="44" t="s">
        <v>278</v>
      </c>
      <c r="E21" s="237"/>
      <c r="F21" s="237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38"/>
      <c r="C22" s="238"/>
      <c r="D22" s="73" t="s">
        <v>140</v>
      </c>
      <c r="E22" s="257" t="s">
        <v>141</v>
      </c>
      <c r="F22" s="257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38"/>
      <c r="C23" s="238"/>
      <c r="D23" s="73" t="s">
        <v>140</v>
      </c>
      <c r="E23" s="238"/>
      <c r="F23" s="238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38"/>
      <c r="C24" s="238"/>
      <c r="D24" s="73" t="s">
        <v>140</v>
      </c>
      <c r="E24" s="238"/>
      <c r="F24" s="238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38"/>
      <c r="C25" s="238"/>
      <c r="D25" s="73" t="s">
        <v>140</v>
      </c>
      <c r="E25" s="237"/>
      <c r="F25" s="237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38"/>
      <c r="C26" s="238"/>
      <c r="D26" s="44" t="s">
        <v>292</v>
      </c>
      <c r="E26" s="236" t="s">
        <v>293</v>
      </c>
      <c r="F26" s="236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38"/>
      <c r="C27" s="238"/>
      <c r="D27" s="44" t="s">
        <v>292</v>
      </c>
      <c r="E27" s="238"/>
      <c r="F27" s="238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38"/>
      <c r="C28" s="238"/>
      <c r="D28" s="44" t="s">
        <v>292</v>
      </c>
      <c r="E28" s="237"/>
      <c r="F28" s="237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38"/>
      <c r="C29" s="238"/>
      <c r="D29" s="44" t="s">
        <v>292</v>
      </c>
      <c r="E29" s="236" t="s">
        <v>296</v>
      </c>
      <c r="F29" s="236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38"/>
      <c r="C30" s="238"/>
      <c r="D30" s="44" t="s">
        <v>292</v>
      </c>
      <c r="E30" s="237"/>
      <c r="F30" s="237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38"/>
      <c r="C31" s="238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38"/>
      <c r="C32" s="238"/>
      <c r="D32" s="44" t="s">
        <v>300</v>
      </c>
      <c r="E32" s="236" t="s">
        <v>301</v>
      </c>
      <c r="F32" s="236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38"/>
      <c r="C33" s="238"/>
      <c r="D33" s="44" t="s">
        <v>300</v>
      </c>
      <c r="E33" s="238"/>
      <c r="F33" s="238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38"/>
      <c r="C34" s="238"/>
      <c r="D34" s="44" t="s">
        <v>300</v>
      </c>
      <c r="E34" s="237"/>
      <c r="F34" s="237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38"/>
      <c r="C35" s="238"/>
      <c r="D35" s="44" t="s">
        <v>279</v>
      </c>
      <c r="E35" s="236" t="s">
        <v>303</v>
      </c>
      <c r="F35" s="236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38"/>
      <c r="C36" s="238"/>
      <c r="D36" s="44" t="s">
        <v>279</v>
      </c>
      <c r="E36" s="238"/>
      <c r="F36" s="238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38"/>
      <c r="C37" s="238"/>
      <c r="D37" s="44" t="s">
        <v>279</v>
      </c>
      <c r="E37" s="237"/>
      <c r="F37" s="237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38"/>
      <c r="C38" s="238"/>
      <c r="D38" s="236" t="s">
        <v>146</v>
      </c>
      <c r="E38" s="236" t="s">
        <v>170</v>
      </c>
      <c r="F38" s="236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38"/>
      <c r="C39" s="238"/>
      <c r="D39" s="237"/>
      <c r="E39" s="237"/>
      <c r="F39" s="237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38"/>
      <c r="C40" s="238"/>
      <c r="D40" s="44" t="s">
        <v>300</v>
      </c>
      <c r="E40" s="236" t="s">
        <v>308</v>
      </c>
      <c r="F40" s="256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38"/>
      <c r="C41" s="238"/>
      <c r="D41" s="44" t="s">
        <v>300</v>
      </c>
      <c r="E41" s="237"/>
      <c r="F41" s="237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38"/>
      <c r="C42" s="237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38"/>
      <c r="C43" s="240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38"/>
      <c r="C44" s="238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38"/>
      <c r="C45" s="238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38"/>
      <c r="C46" s="238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38"/>
      <c r="C47" s="237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38"/>
      <c r="C48" s="240" t="s">
        <v>322</v>
      </c>
      <c r="D48" s="236" t="s">
        <v>16</v>
      </c>
      <c r="E48" s="236" t="s">
        <v>266</v>
      </c>
      <c r="F48" s="236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38"/>
      <c r="C49" s="238"/>
      <c r="D49" s="238"/>
      <c r="E49" s="238"/>
      <c r="F49" s="238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38"/>
      <c r="C50" s="238"/>
      <c r="D50" s="238"/>
      <c r="E50" s="238"/>
      <c r="F50" s="238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38"/>
      <c r="C51" s="238"/>
      <c r="D51" s="238"/>
      <c r="E51" s="238"/>
      <c r="F51" s="238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38"/>
      <c r="C52" s="238"/>
      <c r="D52" s="237"/>
      <c r="E52" s="237"/>
      <c r="F52" s="237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38"/>
      <c r="C53" s="238"/>
      <c r="D53" s="236" t="s">
        <v>278</v>
      </c>
      <c r="E53" s="236" t="s">
        <v>88</v>
      </c>
      <c r="F53" s="236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38"/>
      <c r="C54" s="238"/>
      <c r="D54" s="237"/>
      <c r="E54" s="237"/>
      <c r="F54" s="237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38"/>
      <c r="C55" s="238"/>
      <c r="D55" s="236" t="s">
        <v>16</v>
      </c>
      <c r="E55" s="236" t="s">
        <v>275</v>
      </c>
      <c r="F55" s="236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38"/>
      <c r="C56" s="238"/>
      <c r="D56" s="237"/>
      <c r="E56" s="237"/>
      <c r="F56" s="237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38"/>
      <c r="C57" s="238"/>
      <c r="D57" s="236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38"/>
      <c r="C58" s="238"/>
      <c r="D58" s="237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38"/>
      <c r="C59" s="238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38"/>
      <c r="C60" s="238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37"/>
      <c r="C61" s="237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41" t="s">
        <v>335</v>
      </c>
      <c r="C62" s="240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38"/>
      <c r="C63" s="238"/>
      <c r="D63" s="258" t="s">
        <v>16</v>
      </c>
      <c r="E63" s="258" t="s">
        <v>266</v>
      </c>
      <c r="F63" s="258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38"/>
      <c r="C64" s="238"/>
      <c r="D64" s="238"/>
      <c r="E64" s="238"/>
      <c r="F64" s="237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38"/>
      <c r="C65" s="238"/>
      <c r="D65" s="238"/>
      <c r="E65" s="238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38"/>
      <c r="C66" s="238"/>
      <c r="D66" s="238"/>
      <c r="E66" s="238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38"/>
      <c r="C67" s="238"/>
      <c r="D67" s="237"/>
      <c r="E67" s="237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38"/>
      <c r="C68" s="238"/>
      <c r="D68" s="258" t="s">
        <v>279</v>
      </c>
      <c r="E68" s="258" t="s">
        <v>280</v>
      </c>
      <c r="F68" s="258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38"/>
      <c r="C69" s="238"/>
      <c r="D69" s="237"/>
      <c r="E69" s="237"/>
      <c r="F69" s="237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38"/>
      <c r="C70" s="238"/>
      <c r="D70" s="258" t="s">
        <v>278</v>
      </c>
      <c r="E70" s="258" t="s">
        <v>286</v>
      </c>
      <c r="F70" s="258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38"/>
      <c r="C71" s="238"/>
      <c r="D71" s="237"/>
      <c r="E71" s="237"/>
      <c r="F71" s="237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38"/>
      <c r="C72" s="238"/>
      <c r="D72" s="259" t="s">
        <v>140</v>
      </c>
      <c r="E72" s="259" t="s">
        <v>141</v>
      </c>
      <c r="F72" s="259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38"/>
      <c r="C73" s="238"/>
      <c r="D73" s="237"/>
      <c r="E73" s="237"/>
      <c r="F73" s="237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38"/>
      <c r="C74" s="238"/>
      <c r="D74" s="258" t="s">
        <v>292</v>
      </c>
      <c r="E74" s="258" t="s">
        <v>293</v>
      </c>
      <c r="F74" s="258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38"/>
      <c r="C75" s="238"/>
      <c r="D75" s="238"/>
      <c r="E75" s="237"/>
      <c r="F75" s="237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38"/>
      <c r="C76" s="238"/>
      <c r="D76" s="237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38"/>
      <c r="C77" s="238"/>
      <c r="D77" s="258" t="s">
        <v>300</v>
      </c>
      <c r="E77" s="258" t="s">
        <v>301</v>
      </c>
      <c r="F77" s="258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38"/>
      <c r="C78" s="238"/>
      <c r="D78" s="237"/>
      <c r="E78" s="237"/>
      <c r="F78" s="237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38"/>
      <c r="C79" s="238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38"/>
      <c r="C80" s="238"/>
      <c r="D80" s="258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38"/>
      <c r="C81" s="238"/>
      <c r="D81" s="237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38"/>
      <c r="C82" s="238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38"/>
      <c r="C83" s="237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38"/>
      <c r="C84" s="242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38"/>
      <c r="C85" s="238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38"/>
      <c r="C86" s="238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38"/>
      <c r="C87" s="238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38"/>
      <c r="C88" s="238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38"/>
      <c r="C89" s="238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38"/>
      <c r="C90" s="238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38"/>
      <c r="C91" s="238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38"/>
      <c r="C92" s="238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37"/>
      <c r="C93" s="237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8000000}"/>
  <mergeCells count="69"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E15:E16"/>
    <mergeCell ref="F15:F16"/>
    <mergeCell ref="F29:F30"/>
    <mergeCell ref="F32:F34"/>
    <mergeCell ref="F35:F37"/>
    <mergeCell ref="E9:E12"/>
    <mergeCell ref="F9:F12"/>
    <mergeCell ref="D13:D14"/>
    <mergeCell ref="E13:E14"/>
    <mergeCell ref="F13:F14"/>
    <mergeCell ref="B2:F7"/>
    <mergeCell ref="G2:U2"/>
    <mergeCell ref="G3:Q3"/>
    <mergeCell ref="R3:S6"/>
    <mergeCell ref="G4:M6"/>
    <mergeCell ref="N4:Q6"/>
    <mergeCell ref="G7:S7"/>
    <mergeCell ref="B9:B61"/>
    <mergeCell ref="C9:C42"/>
    <mergeCell ref="C43:C47"/>
    <mergeCell ref="C48:C61"/>
    <mergeCell ref="B62:B93"/>
    <mergeCell ref="C62:C83"/>
    <mergeCell ref="C84:C93"/>
    <mergeCell ref="F55:F56"/>
    <mergeCell ref="D48:D52"/>
    <mergeCell ref="E48:E52"/>
    <mergeCell ref="F48:F52"/>
    <mergeCell ref="D53:D54"/>
    <mergeCell ref="E53:E54"/>
    <mergeCell ref="F53:F54"/>
    <mergeCell ref="D55:D56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3"/>
      <c r="T2" s="32"/>
      <c r="U2" s="32"/>
      <c r="V2" s="32"/>
      <c r="W2" s="32"/>
      <c r="X2" s="33"/>
      <c r="Y2" s="33"/>
    </row>
    <row r="3" spans="2:25" ht="29.25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3"/>
      <c r="Q3" s="252" t="s">
        <v>394</v>
      </c>
      <c r="R3" s="245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46"/>
      <c r="C4" s="220"/>
      <c r="D4" s="220"/>
      <c r="E4" s="220"/>
      <c r="F4" s="247"/>
      <c r="G4" s="253" t="s">
        <v>395</v>
      </c>
      <c r="H4" s="244"/>
      <c r="I4" s="244"/>
      <c r="J4" s="244"/>
      <c r="K4" s="244"/>
      <c r="L4" s="244"/>
      <c r="M4" s="245"/>
      <c r="N4" s="254" t="s">
        <v>396</v>
      </c>
      <c r="O4" s="244"/>
      <c r="P4" s="245"/>
      <c r="Q4" s="246"/>
      <c r="R4" s="247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47"/>
      <c r="Q5" s="246"/>
      <c r="R5" s="247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50"/>
      <c r="Q6" s="248"/>
      <c r="R6" s="250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3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265" t="s">
        <v>264</v>
      </c>
      <c r="C9" s="268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38"/>
      <c r="C10" s="238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38"/>
      <c r="C11" s="238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38"/>
      <c r="C12" s="238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38"/>
      <c r="C13" s="238"/>
      <c r="D13" s="264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38"/>
      <c r="C14" s="238"/>
      <c r="D14" s="237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38"/>
      <c r="C15" s="238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38"/>
      <c r="C16" s="238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38"/>
      <c r="C17" s="238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38"/>
      <c r="C18" s="238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38"/>
      <c r="C19" s="238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38"/>
      <c r="C20" s="238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38"/>
      <c r="C21" s="238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38"/>
      <c r="C22" s="238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38"/>
      <c r="C23" s="238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38"/>
      <c r="C24" s="238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38"/>
      <c r="C25" s="238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38"/>
      <c r="C26" s="238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38"/>
      <c r="C27" s="238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38"/>
      <c r="C28" s="238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38"/>
      <c r="C29" s="238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38"/>
      <c r="C30" s="238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38"/>
      <c r="C31" s="238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38"/>
      <c r="C32" s="238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38"/>
      <c r="C33" s="238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38"/>
      <c r="C34" s="238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38"/>
      <c r="C35" s="238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38"/>
      <c r="C36" s="238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38"/>
      <c r="C37" s="238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38"/>
      <c r="C38" s="238"/>
      <c r="D38" s="264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38"/>
      <c r="C39" s="238"/>
      <c r="D39" s="237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38"/>
      <c r="C40" s="238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38"/>
      <c r="C41" s="238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38"/>
      <c r="C42" s="237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38"/>
      <c r="C43" s="268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38"/>
      <c r="C44" s="238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38"/>
      <c r="C45" s="238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38"/>
      <c r="C46" s="238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38"/>
      <c r="C47" s="237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38"/>
      <c r="C48" s="268" t="s">
        <v>322</v>
      </c>
      <c r="D48" s="264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38"/>
      <c r="C49" s="238"/>
      <c r="D49" s="238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38"/>
      <c r="C50" s="238"/>
      <c r="D50" s="238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38"/>
      <c r="C51" s="238"/>
      <c r="D51" s="238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38"/>
      <c r="C52" s="238"/>
      <c r="D52" s="237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38"/>
      <c r="C53" s="238"/>
      <c r="D53" s="264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38"/>
      <c r="C54" s="238"/>
      <c r="D54" s="237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38"/>
      <c r="C55" s="238"/>
      <c r="D55" s="264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38"/>
      <c r="C56" s="238"/>
      <c r="D56" s="237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38"/>
      <c r="C57" s="238"/>
      <c r="D57" s="264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38"/>
      <c r="C58" s="238"/>
      <c r="D58" s="237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38"/>
      <c r="C59" s="238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38"/>
      <c r="C60" s="238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38"/>
      <c r="C61" s="238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37"/>
      <c r="C62" s="237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266" t="s">
        <v>335</v>
      </c>
      <c r="C63" s="268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38"/>
      <c r="C64" s="238"/>
      <c r="D64" s="267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38"/>
      <c r="C65" s="238"/>
      <c r="D65" s="238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38"/>
      <c r="C66" s="238"/>
      <c r="D66" s="238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38"/>
      <c r="C67" s="238"/>
      <c r="D67" s="238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38"/>
      <c r="C68" s="238"/>
      <c r="D68" s="237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38"/>
      <c r="C69" s="238"/>
      <c r="D69" s="267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38"/>
      <c r="C70" s="238"/>
      <c r="D70" s="237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38"/>
      <c r="C71" s="238"/>
      <c r="D71" s="267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38"/>
      <c r="C72" s="238"/>
      <c r="D72" s="237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38"/>
      <c r="C73" s="238"/>
      <c r="D73" s="267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38"/>
      <c r="C74" s="238"/>
      <c r="D74" s="237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38"/>
      <c r="C75" s="238"/>
      <c r="D75" s="267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38"/>
      <c r="C76" s="238"/>
      <c r="D76" s="238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38"/>
      <c r="C77" s="238"/>
      <c r="D77" s="237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38"/>
      <c r="C78" s="238"/>
      <c r="D78" s="267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38"/>
      <c r="C79" s="238"/>
      <c r="D79" s="237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38"/>
      <c r="C80" s="238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38"/>
      <c r="C81" s="238"/>
      <c r="D81" s="267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38"/>
      <c r="C82" s="238"/>
      <c r="D82" s="237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38"/>
      <c r="C83" s="237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38"/>
      <c r="C84" s="269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38"/>
      <c r="C85" s="238"/>
      <c r="D85" s="7" t="s">
        <v>279</v>
      </c>
      <c r="E85" s="5" t="s">
        <v>280</v>
      </c>
      <c r="F85" s="7" t="s">
        <v>383</v>
      </c>
      <c r="G85" s="270" t="s">
        <v>384</v>
      </c>
      <c r="H85" s="222"/>
      <c r="I85" s="223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38"/>
      <c r="C86" s="238"/>
      <c r="D86" s="5" t="s">
        <v>278</v>
      </c>
      <c r="E86" s="5" t="s">
        <v>286</v>
      </c>
      <c r="F86" s="7" t="s">
        <v>383</v>
      </c>
      <c r="G86" s="270" t="s">
        <v>384</v>
      </c>
      <c r="H86" s="222"/>
      <c r="I86" s="223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38"/>
      <c r="C87" s="238"/>
      <c r="D87" s="7" t="s">
        <v>140</v>
      </c>
      <c r="E87" s="5" t="s">
        <v>141</v>
      </c>
      <c r="F87" s="7" t="s">
        <v>383</v>
      </c>
      <c r="G87" s="270" t="s">
        <v>384</v>
      </c>
      <c r="H87" s="222"/>
      <c r="I87" s="223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38"/>
      <c r="C88" s="238"/>
      <c r="D88" s="5" t="s">
        <v>292</v>
      </c>
      <c r="E88" s="5" t="s">
        <v>293</v>
      </c>
      <c r="F88" s="7" t="s">
        <v>383</v>
      </c>
      <c r="G88" s="270" t="s">
        <v>384</v>
      </c>
      <c r="H88" s="222"/>
      <c r="I88" s="223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38"/>
      <c r="C89" s="238"/>
      <c r="D89" s="7" t="s">
        <v>292</v>
      </c>
      <c r="E89" s="5" t="s">
        <v>296</v>
      </c>
      <c r="F89" s="7" t="s">
        <v>383</v>
      </c>
      <c r="G89" s="270" t="s">
        <v>384</v>
      </c>
      <c r="H89" s="222"/>
      <c r="I89" s="223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38"/>
      <c r="C90" s="238"/>
      <c r="D90" s="5" t="s">
        <v>300</v>
      </c>
      <c r="E90" s="5" t="s">
        <v>390</v>
      </c>
      <c r="F90" s="7" t="s">
        <v>383</v>
      </c>
      <c r="G90" s="270" t="s">
        <v>384</v>
      </c>
      <c r="H90" s="222"/>
      <c r="I90" s="223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38"/>
      <c r="C91" s="238"/>
      <c r="D91" s="7" t="s">
        <v>279</v>
      </c>
      <c r="E91" s="5" t="s">
        <v>303</v>
      </c>
      <c r="F91" s="7" t="s">
        <v>383</v>
      </c>
      <c r="G91" s="270" t="s">
        <v>384</v>
      </c>
      <c r="H91" s="222"/>
      <c r="I91" s="223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37"/>
      <c r="C92" s="237"/>
      <c r="D92" s="5" t="s">
        <v>300</v>
      </c>
      <c r="E92" s="5" t="s">
        <v>308</v>
      </c>
      <c r="F92" s="7" t="s">
        <v>383</v>
      </c>
      <c r="G92" s="270" t="s">
        <v>384</v>
      </c>
      <c r="H92" s="222"/>
      <c r="I92" s="223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60" t="s">
        <v>403</v>
      </c>
      <c r="P101" s="220"/>
      <c r="Q101" s="262" t="s">
        <v>404</v>
      </c>
      <c r="R101" s="249"/>
    </row>
    <row r="102" spans="15:18" ht="15.75" customHeight="1" x14ac:dyDescent="0.25">
      <c r="O102" s="260" t="s">
        <v>405</v>
      </c>
      <c r="P102" s="220"/>
      <c r="Q102" s="261" t="s">
        <v>406</v>
      </c>
      <c r="R102" s="222"/>
    </row>
    <row r="103" spans="15:18" ht="15.75" customHeight="1" x14ac:dyDescent="0.25">
      <c r="O103" s="260" t="s">
        <v>407</v>
      </c>
      <c r="P103" s="220"/>
      <c r="Q103" s="261" t="s">
        <v>408</v>
      </c>
      <c r="R103" s="222"/>
    </row>
    <row r="104" spans="15:18" ht="15.75" customHeight="1" x14ac:dyDescent="0.25">
      <c r="O104" s="260" t="s">
        <v>409</v>
      </c>
      <c r="P104" s="220"/>
      <c r="Q104" s="261" t="s">
        <v>410</v>
      </c>
      <c r="R104" s="222"/>
    </row>
    <row r="105" spans="15:18" ht="15.75" customHeight="1" x14ac:dyDescent="0.25">
      <c r="O105" s="260" t="s">
        <v>411</v>
      </c>
      <c r="P105" s="220"/>
      <c r="Q105" s="261">
        <v>7433277</v>
      </c>
      <c r="R105" s="222"/>
    </row>
    <row r="106" spans="15:18" ht="15.75" customHeight="1" x14ac:dyDescent="0.25">
      <c r="O106" s="260" t="s">
        <v>412</v>
      </c>
      <c r="P106" s="220"/>
      <c r="Q106" s="263" t="s">
        <v>413</v>
      </c>
      <c r="R106" s="222"/>
    </row>
    <row r="107" spans="15:18" ht="15.75" customHeight="1" x14ac:dyDescent="0.25">
      <c r="O107" s="260" t="s">
        <v>414</v>
      </c>
      <c r="P107" s="220"/>
      <c r="Q107" s="261">
        <v>3202641687</v>
      </c>
      <c r="R107" s="222"/>
    </row>
    <row r="108" spans="15:18" ht="15.75" customHeight="1" x14ac:dyDescent="0.25">
      <c r="O108" s="260" t="s">
        <v>260</v>
      </c>
      <c r="P108" s="220"/>
      <c r="Q108" s="262" t="s">
        <v>415</v>
      </c>
      <c r="R108" s="249"/>
    </row>
  </sheetData>
  <autoFilter ref="E8:W93" xr:uid="{00000000-0009-0000-0000-000009000000}">
    <filterColumn colId="4">
      <filters>
        <filter val="SERVICIO SIN ARMA"/>
      </filters>
    </filterColumn>
  </autoFilter>
  <mergeCells count="51"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B2:F7"/>
    <mergeCell ref="G2:S2"/>
    <mergeCell ref="G3:P3"/>
    <mergeCell ref="Q3:R6"/>
    <mergeCell ref="G4:M6"/>
    <mergeCell ref="N4:P6"/>
    <mergeCell ref="G7:W7"/>
    <mergeCell ref="O103:P103"/>
    <mergeCell ref="Q103:R103"/>
    <mergeCell ref="O104:P104"/>
    <mergeCell ref="Q104:R104"/>
    <mergeCell ref="O105:P105"/>
    <mergeCell ref="Q105:R105"/>
    <mergeCell ref="O106:P106"/>
    <mergeCell ref="O107:P107"/>
    <mergeCell ref="O108:P108"/>
    <mergeCell ref="Q107:R107"/>
    <mergeCell ref="Q108:R108"/>
    <mergeCell ref="Q106:R106"/>
  </mergeCells>
  <hyperlinks>
    <hyperlink ref="Q106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3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2"/>
      <c r="Q3" s="223"/>
      <c r="R3" s="252" t="s">
        <v>416</v>
      </c>
      <c r="S3" s="245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46"/>
      <c r="C4" s="220"/>
      <c r="D4" s="220"/>
      <c r="E4" s="220"/>
      <c r="F4" s="247"/>
      <c r="G4" s="253" t="s">
        <v>417</v>
      </c>
      <c r="H4" s="244"/>
      <c r="I4" s="244"/>
      <c r="J4" s="244"/>
      <c r="K4" s="244"/>
      <c r="L4" s="244"/>
      <c r="M4" s="245"/>
      <c r="N4" s="254" t="s">
        <v>418</v>
      </c>
      <c r="O4" s="244"/>
      <c r="P4" s="244"/>
      <c r="Q4" s="245"/>
      <c r="R4" s="246"/>
      <c r="S4" s="247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20"/>
      <c r="Q5" s="247"/>
      <c r="R5" s="246"/>
      <c r="S5" s="247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49"/>
      <c r="Q6" s="250"/>
      <c r="R6" s="248"/>
      <c r="S6" s="250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3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265" t="s">
        <v>264</v>
      </c>
      <c r="C9" s="268" t="s">
        <v>265</v>
      </c>
      <c r="D9" s="121" t="s">
        <v>16</v>
      </c>
      <c r="E9" s="272" t="s">
        <v>266</v>
      </c>
      <c r="F9" s="272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38"/>
      <c r="C10" s="238"/>
      <c r="D10" s="121" t="s">
        <v>16</v>
      </c>
      <c r="E10" s="238"/>
      <c r="F10" s="238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38"/>
      <c r="C11" s="238"/>
      <c r="D11" s="121" t="s">
        <v>16</v>
      </c>
      <c r="E11" s="238"/>
      <c r="F11" s="238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38"/>
      <c r="C12" s="238"/>
      <c r="D12" s="121" t="s">
        <v>16</v>
      </c>
      <c r="E12" s="237"/>
      <c r="F12" s="237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38"/>
      <c r="C13" s="238"/>
      <c r="D13" s="257" t="s">
        <v>16</v>
      </c>
      <c r="E13" s="257" t="s">
        <v>275</v>
      </c>
      <c r="F13" s="257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38"/>
      <c r="C14" s="238"/>
      <c r="D14" s="237"/>
      <c r="E14" s="237"/>
      <c r="F14" s="237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38"/>
      <c r="C15" s="238"/>
      <c r="D15" s="135" t="s">
        <v>278</v>
      </c>
      <c r="E15" s="271" t="s">
        <v>88</v>
      </c>
      <c r="F15" s="271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38"/>
      <c r="C16" s="238"/>
      <c r="D16" s="135" t="s">
        <v>278</v>
      </c>
      <c r="E16" s="237"/>
      <c r="F16" s="237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38"/>
      <c r="C17" s="238"/>
      <c r="D17" s="135" t="s">
        <v>279</v>
      </c>
      <c r="E17" s="271" t="s">
        <v>280</v>
      </c>
      <c r="F17" s="271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38"/>
      <c r="C18" s="238"/>
      <c r="D18" s="135" t="s">
        <v>279</v>
      </c>
      <c r="E18" s="238"/>
      <c r="F18" s="238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38"/>
      <c r="C19" s="238"/>
      <c r="D19" s="135" t="s">
        <v>279</v>
      </c>
      <c r="E19" s="237"/>
      <c r="F19" s="237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38"/>
      <c r="C20" s="238"/>
      <c r="D20" s="135" t="s">
        <v>278</v>
      </c>
      <c r="E20" s="271" t="s">
        <v>286</v>
      </c>
      <c r="F20" s="271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38"/>
      <c r="C21" s="238"/>
      <c r="D21" s="135" t="s">
        <v>278</v>
      </c>
      <c r="E21" s="237"/>
      <c r="F21" s="237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38"/>
      <c r="C22" s="238"/>
      <c r="D22" s="137" t="s">
        <v>140</v>
      </c>
      <c r="E22" s="273" t="s">
        <v>141</v>
      </c>
      <c r="F22" s="273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38"/>
      <c r="C23" s="238"/>
      <c r="D23" s="137" t="s">
        <v>140</v>
      </c>
      <c r="E23" s="238"/>
      <c r="F23" s="238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38"/>
      <c r="C24" s="238"/>
      <c r="D24" s="137" t="s">
        <v>140</v>
      </c>
      <c r="E24" s="238"/>
      <c r="F24" s="238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38"/>
      <c r="C25" s="238"/>
      <c r="D25" s="137" t="s">
        <v>140</v>
      </c>
      <c r="E25" s="237"/>
      <c r="F25" s="237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38"/>
      <c r="C26" s="238"/>
      <c r="D26" s="135" t="s">
        <v>292</v>
      </c>
      <c r="E26" s="271" t="s">
        <v>293</v>
      </c>
      <c r="F26" s="271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38"/>
      <c r="C27" s="238"/>
      <c r="D27" s="135" t="s">
        <v>292</v>
      </c>
      <c r="E27" s="238"/>
      <c r="F27" s="238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38"/>
      <c r="C28" s="238"/>
      <c r="D28" s="135" t="s">
        <v>292</v>
      </c>
      <c r="E28" s="237"/>
      <c r="F28" s="237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38"/>
      <c r="C29" s="238"/>
      <c r="D29" s="135" t="s">
        <v>292</v>
      </c>
      <c r="E29" s="271" t="s">
        <v>296</v>
      </c>
      <c r="F29" s="271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38"/>
      <c r="C30" s="238"/>
      <c r="D30" s="135" t="s">
        <v>292</v>
      </c>
      <c r="E30" s="237"/>
      <c r="F30" s="237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38"/>
      <c r="C31" s="238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38"/>
      <c r="C32" s="238"/>
      <c r="D32" s="135" t="s">
        <v>300</v>
      </c>
      <c r="E32" s="271" t="s">
        <v>301</v>
      </c>
      <c r="F32" s="271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38"/>
      <c r="C33" s="238"/>
      <c r="D33" s="135" t="s">
        <v>300</v>
      </c>
      <c r="E33" s="238"/>
      <c r="F33" s="238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38"/>
      <c r="C34" s="238"/>
      <c r="D34" s="135" t="s">
        <v>300</v>
      </c>
      <c r="E34" s="237"/>
      <c r="F34" s="237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38"/>
      <c r="C35" s="238"/>
      <c r="D35" s="135" t="s">
        <v>279</v>
      </c>
      <c r="E35" s="271" t="s">
        <v>303</v>
      </c>
      <c r="F35" s="271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38"/>
      <c r="C36" s="238"/>
      <c r="D36" s="135" t="s">
        <v>279</v>
      </c>
      <c r="E36" s="238"/>
      <c r="F36" s="238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38"/>
      <c r="C37" s="238"/>
      <c r="D37" s="135" t="s">
        <v>279</v>
      </c>
      <c r="E37" s="237"/>
      <c r="F37" s="237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38"/>
      <c r="C38" s="238"/>
      <c r="D38" s="271" t="s">
        <v>146</v>
      </c>
      <c r="E38" s="271" t="s">
        <v>170</v>
      </c>
      <c r="F38" s="271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38"/>
      <c r="C39" s="238"/>
      <c r="D39" s="237"/>
      <c r="E39" s="237"/>
      <c r="F39" s="237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38"/>
      <c r="C40" s="238"/>
      <c r="D40" s="135" t="s">
        <v>300</v>
      </c>
      <c r="E40" s="271" t="s">
        <v>308</v>
      </c>
      <c r="F40" s="274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38"/>
      <c r="C41" s="238"/>
      <c r="D41" s="135" t="s">
        <v>300</v>
      </c>
      <c r="E41" s="237"/>
      <c r="F41" s="237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38"/>
      <c r="C42" s="237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38"/>
      <c r="C43" s="268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38"/>
      <c r="C44" s="238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38"/>
      <c r="C45" s="238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38"/>
      <c r="C46" s="238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38"/>
      <c r="C47" s="237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38"/>
      <c r="C48" s="268" t="s">
        <v>322</v>
      </c>
      <c r="D48" s="272" t="s">
        <v>16</v>
      </c>
      <c r="E48" s="272" t="s">
        <v>266</v>
      </c>
      <c r="F48" s="272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38"/>
      <c r="C49" s="238"/>
      <c r="D49" s="238"/>
      <c r="E49" s="238"/>
      <c r="F49" s="238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38"/>
      <c r="C50" s="238"/>
      <c r="D50" s="238"/>
      <c r="E50" s="238"/>
      <c r="F50" s="238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38"/>
      <c r="C51" s="238"/>
      <c r="D51" s="238"/>
      <c r="E51" s="238"/>
      <c r="F51" s="238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38"/>
      <c r="C52" s="238"/>
      <c r="D52" s="237"/>
      <c r="E52" s="237"/>
      <c r="F52" s="237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38"/>
      <c r="C53" s="238"/>
      <c r="D53" s="272" t="s">
        <v>278</v>
      </c>
      <c r="E53" s="272" t="s">
        <v>88</v>
      </c>
      <c r="F53" s="272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38"/>
      <c r="C54" s="238"/>
      <c r="D54" s="237"/>
      <c r="E54" s="237"/>
      <c r="F54" s="237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38"/>
      <c r="C55" s="238"/>
      <c r="D55" s="272" t="s">
        <v>16</v>
      </c>
      <c r="E55" s="272" t="s">
        <v>275</v>
      </c>
      <c r="F55" s="272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38"/>
      <c r="C56" s="238"/>
      <c r="D56" s="237"/>
      <c r="E56" s="237"/>
      <c r="F56" s="237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38"/>
      <c r="C57" s="238"/>
      <c r="D57" s="272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38"/>
      <c r="C58" s="238"/>
      <c r="D58" s="237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38"/>
      <c r="C59" s="238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38"/>
      <c r="C60" s="238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38"/>
      <c r="C61" s="238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37"/>
      <c r="C62" s="237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266" t="s">
        <v>335</v>
      </c>
      <c r="C63" s="268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38"/>
      <c r="C64" s="238"/>
      <c r="D64" s="267" t="s">
        <v>16</v>
      </c>
      <c r="E64" s="267" t="s">
        <v>266</v>
      </c>
      <c r="F64" s="267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38"/>
      <c r="C65" s="238"/>
      <c r="D65" s="238"/>
      <c r="E65" s="238"/>
      <c r="F65" s="237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38"/>
      <c r="C66" s="238"/>
      <c r="D66" s="238"/>
      <c r="E66" s="238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38"/>
      <c r="C67" s="238"/>
      <c r="D67" s="238"/>
      <c r="E67" s="238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38"/>
      <c r="C68" s="238"/>
      <c r="D68" s="237"/>
      <c r="E68" s="237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38"/>
      <c r="C69" s="238"/>
      <c r="D69" s="267" t="s">
        <v>279</v>
      </c>
      <c r="E69" s="267" t="s">
        <v>280</v>
      </c>
      <c r="F69" s="267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38"/>
      <c r="C70" s="238"/>
      <c r="D70" s="237"/>
      <c r="E70" s="237"/>
      <c r="F70" s="237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38"/>
      <c r="C71" s="238"/>
      <c r="D71" s="267" t="s">
        <v>278</v>
      </c>
      <c r="E71" s="267" t="s">
        <v>286</v>
      </c>
      <c r="F71" s="267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38"/>
      <c r="C72" s="238"/>
      <c r="D72" s="237"/>
      <c r="E72" s="237"/>
      <c r="F72" s="237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38"/>
      <c r="C73" s="238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38"/>
      <c r="C74" s="238"/>
      <c r="D74" s="267" t="s">
        <v>292</v>
      </c>
      <c r="E74" s="267" t="s">
        <v>293</v>
      </c>
      <c r="F74" s="267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38"/>
      <c r="C75" s="238"/>
      <c r="D75" s="238"/>
      <c r="E75" s="237"/>
      <c r="F75" s="237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38"/>
      <c r="C76" s="238"/>
      <c r="D76" s="237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38"/>
      <c r="C77" s="238"/>
      <c r="D77" s="267" t="s">
        <v>300</v>
      </c>
      <c r="E77" s="267" t="s">
        <v>301</v>
      </c>
      <c r="F77" s="267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38"/>
      <c r="C78" s="238"/>
      <c r="D78" s="237"/>
      <c r="E78" s="237"/>
      <c r="F78" s="237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38"/>
      <c r="C79" s="238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38"/>
      <c r="C80" s="238"/>
      <c r="D80" s="267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38"/>
      <c r="C81" s="238"/>
      <c r="D81" s="237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38"/>
      <c r="C82" s="238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38"/>
      <c r="C83" s="237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38"/>
      <c r="C84" s="269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38"/>
      <c r="C85" s="238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38"/>
      <c r="C86" s="238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38"/>
      <c r="C87" s="238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38"/>
      <c r="C88" s="238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38"/>
      <c r="C89" s="238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38"/>
      <c r="C90" s="238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38"/>
      <c r="C91" s="238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38"/>
      <c r="C92" s="238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37"/>
      <c r="C93" s="237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60" t="s">
        <v>403</v>
      </c>
      <c r="P102" s="220"/>
      <c r="Q102" s="220"/>
      <c r="R102" s="262" t="s">
        <v>404</v>
      </c>
      <c r="S102" s="249"/>
    </row>
    <row r="103" spans="15:19" ht="15.75" customHeight="1" x14ac:dyDescent="0.25">
      <c r="O103" s="260" t="s">
        <v>405</v>
      </c>
      <c r="P103" s="220"/>
      <c r="Q103" s="220"/>
      <c r="R103" s="261" t="s">
        <v>406</v>
      </c>
      <c r="S103" s="222"/>
    </row>
    <row r="104" spans="15:19" ht="15.75" customHeight="1" x14ac:dyDescent="0.25">
      <c r="O104" s="260" t="s">
        <v>407</v>
      </c>
      <c r="P104" s="220"/>
      <c r="Q104" s="220"/>
      <c r="R104" s="261" t="s">
        <v>408</v>
      </c>
      <c r="S104" s="222"/>
    </row>
    <row r="105" spans="15:19" ht="15.75" customHeight="1" x14ac:dyDescent="0.25">
      <c r="O105" s="260" t="s">
        <v>409</v>
      </c>
      <c r="P105" s="220"/>
      <c r="Q105" s="220"/>
      <c r="R105" s="261" t="s">
        <v>410</v>
      </c>
      <c r="S105" s="222"/>
    </row>
    <row r="106" spans="15:19" ht="15.75" customHeight="1" x14ac:dyDescent="0.25">
      <c r="O106" s="260" t="s">
        <v>411</v>
      </c>
      <c r="P106" s="220"/>
      <c r="Q106" s="220"/>
      <c r="R106" s="261">
        <v>7433277</v>
      </c>
      <c r="S106" s="222"/>
    </row>
    <row r="107" spans="15:19" ht="15.75" customHeight="1" x14ac:dyDescent="0.25">
      <c r="O107" s="260" t="s">
        <v>412</v>
      </c>
      <c r="P107" s="220"/>
      <c r="Q107" s="220"/>
      <c r="R107" s="263" t="s">
        <v>413</v>
      </c>
      <c r="S107" s="222"/>
    </row>
    <row r="108" spans="15:19" ht="15.75" customHeight="1" x14ac:dyDescent="0.25">
      <c r="O108" s="260" t="s">
        <v>414</v>
      </c>
      <c r="P108" s="220"/>
      <c r="Q108" s="220"/>
      <c r="R108" s="261">
        <v>3202641687</v>
      </c>
      <c r="S108" s="222"/>
    </row>
    <row r="109" spans="15:19" ht="15.75" customHeight="1" x14ac:dyDescent="0.25">
      <c r="O109" s="260" t="s">
        <v>260</v>
      </c>
      <c r="P109" s="220"/>
      <c r="Q109" s="220"/>
      <c r="R109" s="262" t="s">
        <v>415</v>
      </c>
      <c r="S109" s="249"/>
    </row>
  </sheetData>
  <autoFilter ref="H8:N94" xr:uid="{00000000-0009-0000-0000-00000A000000}"/>
  <mergeCells count="82">
    <mergeCell ref="O102:Q102"/>
    <mergeCell ref="R102:S102"/>
    <mergeCell ref="O103:Q103"/>
    <mergeCell ref="R103:S103"/>
    <mergeCell ref="R104:S10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E9:E12"/>
    <mergeCell ref="F9:F12"/>
    <mergeCell ref="D13:D14"/>
    <mergeCell ref="E13:E14"/>
    <mergeCell ref="F13:F14"/>
    <mergeCell ref="B63:B93"/>
    <mergeCell ref="C63:C83"/>
    <mergeCell ref="C84:C93"/>
    <mergeCell ref="B9:B62"/>
    <mergeCell ref="C9:C42"/>
    <mergeCell ref="E15:E16"/>
    <mergeCell ref="F15:F16"/>
    <mergeCell ref="E17:E19"/>
    <mergeCell ref="F17:F19"/>
    <mergeCell ref="E20:E21"/>
    <mergeCell ref="F20:F21"/>
    <mergeCell ref="B2:F7"/>
    <mergeCell ref="G2:T2"/>
    <mergeCell ref="G3:Q3"/>
    <mergeCell ref="R3:S6"/>
    <mergeCell ref="G4:M6"/>
    <mergeCell ref="N4:Q6"/>
    <mergeCell ref="G7:X7"/>
  </mergeCells>
  <hyperlinks>
    <hyperlink ref="R107" r:id="rId1" xr:uid="{00000000-0004-0000-0A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B000000}"/>
  <hyperlinks>
    <hyperlink ref="R100" r:id="rId1" xr:uid="{00000000-0004-0000-0B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C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CUADRO SERVICIOS</vt:lpstr>
      <vt:lpstr>Abril 2026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Jorge Luis Guzman P.</cp:lastModifiedBy>
  <cp:lastPrinted>2025-12-15T20:48:51Z</cp:lastPrinted>
  <dcterms:created xsi:type="dcterms:W3CDTF">2022-10-05T20:13:18Z</dcterms:created>
  <dcterms:modified xsi:type="dcterms:W3CDTF">2026-05-13T15:25:13Z</dcterms:modified>
</cp:coreProperties>
</file>