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ymtroncoso_sena_edu_co/Documents/Documentos/ESTRUCTURACION PROCESOS 2026/OTROS/ESTANTERIAS/ESTUDIOS PREVIOS ENVIADOS A FIRMA/"/>
    </mc:Choice>
  </mc:AlternateContent>
  <xr:revisionPtr revIDLastSave="10" documentId="13_ncr:1_{51738C30-F857-4446-A271-C064C27FD30B}" xr6:coauthVersionLast="47" xr6:coauthVersionMax="47" xr10:uidLastSave="{A544092B-FAAB-4FE2-AA33-A89AD71D60AD}"/>
  <bookViews>
    <workbookView xWindow="-120" yWindow="-120" windowWidth="20730" windowHeight="11040" xr2:uid="{F11805E4-A66C-43DB-932B-002731C06DF9}"/>
  </bookViews>
  <sheets>
    <sheet name="ESTUDIO DE MERCADO" sheetId="9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9" l="1"/>
  <c r="G4" i="9"/>
  <c r="I16" i="9"/>
  <c r="I17" i="9"/>
  <c r="I18" i="9"/>
  <c r="I15" i="9"/>
  <c r="G15" i="9"/>
  <c r="J15" i="9" s="1"/>
  <c r="H19" i="9"/>
  <c r="F19" i="9"/>
  <c r="G16" i="9"/>
  <c r="J16" i="9" s="1"/>
  <c r="G17" i="9"/>
  <c r="J17" i="9" s="1"/>
  <c r="G18" i="9"/>
  <c r="J18" i="9" s="1"/>
  <c r="J19" i="9" s="1"/>
  <c r="G5" i="9"/>
  <c r="I7" i="9"/>
  <c r="I4" i="9"/>
  <c r="G19" i="9" l="1"/>
  <c r="I19" i="9"/>
  <c r="J7" i="9"/>
  <c r="G6" i="9"/>
  <c r="G8" i="9"/>
  <c r="I8" i="9"/>
  <c r="I6" i="9"/>
  <c r="I5" i="9"/>
  <c r="J8" i="9" l="1"/>
  <c r="I9" i="9"/>
  <c r="G9" i="9"/>
  <c r="J11" i="9" l="1"/>
  <c r="J21" i="9" s="1"/>
  <c r="H9" i="9"/>
  <c r="F9" i="9"/>
  <c r="J4" i="9" l="1"/>
  <c r="J5" i="9" l="1"/>
  <c r="J6" i="9" l="1"/>
  <c r="J9" i="9" l="1"/>
</calcChain>
</file>

<file path=xl/sharedStrings.xml><?xml version="1.0" encoding="utf-8"?>
<sst xmlns="http://schemas.openxmlformats.org/spreadsheetml/2006/main" count="58" uniqueCount="39">
  <si>
    <t>ESPECIFICACIONES TÉCNICAS</t>
  </si>
  <si>
    <t xml:space="preserve">VALOR 
PROMEDIO </t>
  </si>
  <si>
    <t>ITEM</t>
  </si>
  <si>
    <t>DESCRIPCIÓN DETALLADA</t>
  </si>
  <si>
    <t>CANTIDAD</t>
  </si>
  <si>
    <t>UNIDAD DE MEDIDA</t>
  </si>
  <si>
    <t xml:space="preserve">Unidad </t>
  </si>
  <si>
    <t>Unidad</t>
  </si>
  <si>
    <t>TOTAL PROYECCION COSTO PROMEDIO</t>
  </si>
  <si>
    <t>MEKON E INGENIERIA SAS</t>
  </si>
  <si>
    <t>Ambientales &amp; Saneamiento</t>
  </si>
  <si>
    <t>Vr. TOTAL 
(IVA Incluido 19%)</t>
  </si>
  <si>
    <t>NOMBRE</t>
  </si>
  <si>
    <t>Estibas antiderrames plástica</t>
  </si>
  <si>
    <t>Estiba plástica antiderrame hecha de Polietileno de alta densidad (HDPE), un material que aguanta impactos y productos químicos. Su diseño facilita el manejo y la contención de líquidos peligrosos en ambientes industriales.
Medidas: 67 cm de largo x 67 cm de ancho.</t>
  </si>
  <si>
    <t>Estiba plástica antiderrame hecha de Polietileno de alta densidad (HDPE), un material que aguanta impactos y productos químicos. 
Medidas: 130 cm de largo x 68 cm de ancho</t>
  </si>
  <si>
    <t>Estiba plástica fabricada con HDPE (Polietileno de alta densidad), con dos entradas ventilación máxima. Almacenamiento en estantería
Capacidad de carga:
Estática: 5000 Kg
Dinámica: 1200 Kg 
En estantería: 600 Kg 
Medidas: 120 cm de largo x 100 cm ancho x 15 cm alto</t>
  </si>
  <si>
    <t>Estiba plástica de almacenamiento</t>
  </si>
  <si>
    <t>Estantería en material Metal/Madera para almacenamiento</t>
  </si>
  <si>
    <t>Estantería Metal/Madera de 5 niveles Gris
Dimensiones:
Ancho: 100 cm
Alto: 192 cm
Profundidad: 50 cm
Capacidad: 300 kg por nivel
Requerimiento: La estantería debe ser fijada (anclada) a la pared</t>
  </si>
  <si>
    <t>Estantería Metálica de 5 Niveles Gris
Capacidad: 90 kg por nivel
Dimensiones:
Ancho: 92 cm
Alto: 180 cm
Profundidad: 30 cm
Requerimiento: La estantería debe ser fijada (anclada) a la pared</t>
  </si>
  <si>
    <t>Estantería Metálica con Tornillos 180x90x30 cm 5 Niveles Gris</t>
  </si>
  <si>
    <t>TOTAL PRESUPUESTO - Compra estibas y estanterías</t>
  </si>
  <si>
    <t>FABRILES IMPORTANCIONES SAS</t>
  </si>
  <si>
    <t>Vr. UNIT ANTES DE IVA</t>
  </si>
  <si>
    <t xml:space="preserve">Vr. TOTAL IVA INCLUIDO                </t>
  </si>
  <si>
    <t xml:space="preserve">Tanque de almacenamiento de Gasolina.
Capacidad: 60 galones
Posición: Vertical
Dimensiones: Diámetro: 58 cm – Largo parte recta: 86 cm
Alto total con soportes y accesorios: 120 cm aprox.
Forma: Cilíndrica
Lámina: Acero Inoxidable calidad 304 2B
Medición: Nivel de manguera transparente por vasos comunicantes / Regla de aforo
Espesor: 2.5 mm
Peso aproximado: 55 kg
Mantenimiento: Drenaje
Soportes: En ángulo estructural Inox
Pintura exterior: No aplica- Acabado opaco 2B
Servicios: Llenado, salida, retorno, drenaje, desfogue (cuello de ganso)
Presión de trabajo: Atmosférica
Señalización: Rombo de fuego según norma NFPA
Especificaciones: Handhole de inspección - Entrada para llenado – Salida - Desfogue 
Drenaje – Nivel indicador de capacidad - Cáncamo de izaje. </t>
  </si>
  <si>
    <t>UNIDAD</t>
  </si>
  <si>
    <t>Dique antiderrame para combustible 60 galones al 110%</t>
  </si>
  <si>
    <t>Dique antiderrame para combustible
Capacidad: 66 galones
Dimensiones: Alto: 40 cm – Largo: 80 cm – Ancho: 80 cm
Forma: Rectangular
Lámina: Acero al carbono calidad A36
Espesor: 2.5 mm
Mantenimiento: Drenaje
Pintura exterior: Pintura epoxica – Base poliamida</t>
  </si>
  <si>
    <t>Tanque estacionario para almacenamiento de combustible Gasolina de 60 Galones</t>
  </si>
  <si>
    <t>Tanque estacionario para almacenamiento de combustible ACPM de 150 Galones</t>
  </si>
  <si>
    <t>Tanque almacenamiento para A.C.P.M.
Capacidad: 150 galones
Posición: Vertical
Dimensiones: Diámetro: 80 cm – Largo parte recta: 113 cm
Alto total con soportes y accesorios: 160 cm aprox.
Forma: Cilíndrica
Lámina: Acero al carbono calidad A36
Medición: Nivel de manguera transparente por vasos comunicantes / Regla de aforo
Espesor: 2.5 mm
Peso aproximado: 100 kg
Mantenimiento: Drenaje
Soportes: Tubería SCH40
Pintura exterior: Esmalte catalizado
Servicios: Llenado, salida, retorno, drenaje, desfogue (cuello de ganso)
Presión de trabajo: Atmosférica
Señalización: Rombo de fuego según norma NFPA
Especificaciones: Handhole de inspección - Entrada para llenado – Salida - Desfogue 
Drenaje – Nivel indicador de capacidad - Cáncamo de izaje.</t>
  </si>
  <si>
    <t xml:space="preserve"> Dique antiderrame de 150 galones al 110% </t>
  </si>
  <si>
    <t>Dique antiderrame de 150 galones al 110% 
Capacidad: 165 galones
Dimensiones: Alto: 50 cm – Largo: 112 cm – Ancho: 112 cm
Forma: Rectangular
Lámina: Acero al carbono calidad A36
Espesor: 2.5 mm
Mantenimiento: Drenaje
Pintura exterior: Pintura epóxica – Base poliamida</t>
  </si>
  <si>
    <t>Total presupuesto compra de tanques de almacenamiento de combustible</t>
  </si>
  <si>
    <t>Vr. UNIT (antes de IVA)</t>
  </si>
  <si>
    <t>ESTUDIO DE MERCADO: Compra de estibas antiderrames, bidones plásticos y estanterías, para el adecuado almacenamiento de sustancias químicas y/o residuos peligrosos, como parte del mobiliario del laboratorio del Complejo Tecnológico Para La Gestión Agroempresarial.</t>
  </si>
  <si>
    <t>Elaboró: Camilo López Gutiérrez - Dinamizador Ambiental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</si>
</sst>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[$$-240A]\ * #,##0.00_-;\-[$$-240A]\ * #,##0.00_-;_-[$$-240A]\ * &quot;-&quot;??_-;_-@_-"/>
    <numFmt numFmtId="165" formatCode="&quot;$&quot;#,##0"/>
    <numFmt numFmtId="166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2" fillId="0" borderId="0"/>
    <xf numFmtId="44" fontId="1" fillId="0" borderId="0" applyFont="0" applyFill="0" applyBorder="0" applyAlignment="0" applyProtection="0"/>
  </cellStyleXfs>
  <cellXfs count="68">
    <xf numFmtId="0" fontId="0" fillId="0" borderId="0" xfId="0"/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/>
    <xf numFmtId="3" fontId="4" fillId="0" borderId="0" xfId="0" applyNumberFormat="1" applyFont="1"/>
    <xf numFmtId="3" fontId="0" fillId="0" borderId="0" xfId="0" applyNumberFormat="1" applyAlignment="1">
      <alignment vertical="center"/>
    </xf>
    <xf numFmtId="166" fontId="0" fillId="0" borderId="0" xfId="0" applyNumberFormat="1" applyAlignment="1">
      <alignment vertical="center"/>
    </xf>
    <xf numFmtId="166" fontId="0" fillId="0" borderId="0" xfId="2" applyNumberFormat="1" applyFont="1"/>
    <xf numFmtId="166" fontId="0" fillId="0" borderId="0" xfId="0" applyNumberFormat="1"/>
    <xf numFmtId="166" fontId="4" fillId="0" borderId="0" xfId="0" applyNumberFormat="1" applyFont="1"/>
    <xf numFmtId="3" fontId="0" fillId="0" borderId="0" xfId="0" applyNumberFormat="1"/>
    <xf numFmtId="166" fontId="3" fillId="0" borderId="0" xfId="0" applyNumberFormat="1" applyFont="1" applyAlignment="1">
      <alignment horizontal="center"/>
    </xf>
    <xf numFmtId="166" fontId="3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166" fontId="0" fillId="0" borderId="1" xfId="2" applyNumberFormat="1" applyFont="1" applyFill="1" applyBorder="1" applyAlignment="1">
      <alignment horizontal="center" vertical="center"/>
    </xf>
    <xf numFmtId="166" fontId="0" fillId="0" borderId="12" xfId="2" applyNumberFormat="1" applyFont="1" applyFill="1" applyBorder="1" applyAlignment="1">
      <alignment horizontal="center" vertical="center"/>
    </xf>
    <xf numFmtId="166" fontId="3" fillId="0" borderId="12" xfId="2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 wrapText="1"/>
    </xf>
    <xf numFmtId="166" fontId="8" fillId="0" borderId="2" xfId="0" applyNumberFormat="1" applyFont="1" applyBorder="1" applyAlignment="1">
      <alignment horizontal="center"/>
    </xf>
    <xf numFmtId="0" fontId="6" fillId="0" borderId="1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164" fontId="5" fillId="0" borderId="14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166" fontId="0" fillId="0" borderId="1" xfId="2" applyNumberFormat="1" applyFont="1" applyFill="1" applyBorder="1" applyAlignment="1">
      <alignment vertical="center"/>
    </xf>
    <xf numFmtId="166" fontId="0" fillId="0" borderId="1" xfId="0" applyNumberFormat="1" applyBorder="1" applyAlignment="1">
      <alignment vertical="center"/>
    </xf>
    <xf numFmtId="0" fontId="0" fillId="0" borderId="1" xfId="0" applyBorder="1" applyAlignment="1">
      <alignment wrapText="1"/>
    </xf>
    <xf numFmtId="166" fontId="3" fillId="0" borderId="1" xfId="2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166" fontId="0" fillId="0" borderId="0" xfId="2" applyNumberFormat="1" applyFont="1" applyFill="1" applyBorder="1" applyAlignment="1">
      <alignment vertical="center"/>
    </xf>
    <xf numFmtId="166" fontId="3" fillId="0" borderId="2" xfId="2" applyNumberFormat="1" applyFont="1" applyFill="1" applyBorder="1" applyAlignment="1">
      <alignment horizontal="center"/>
    </xf>
    <xf numFmtId="166" fontId="0" fillId="0" borderId="19" xfId="2" applyNumberFormat="1" applyFont="1" applyFill="1" applyBorder="1" applyAlignment="1">
      <alignment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65" fontId="3" fillId="0" borderId="14" xfId="0" applyNumberFormat="1" applyFont="1" applyBorder="1" applyAlignment="1">
      <alignment horizontal="center" vertical="center" wrapText="1"/>
    </xf>
    <xf numFmtId="165" fontId="3" fillId="0" borderId="18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6" fontId="5" fillId="0" borderId="7" xfId="2" applyNumberFormat="1" applyFont="1" applyFill="1" applyBorder="1" applyAlignment="1">
      <alignment horizontal="center" vertical="center"/>
    </xf>
    <xf numFmtId="166" fontId="5" fillId="0" borderId="8" xfId="2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165" fontId="3" fillId="0" borderId="9" xfId="0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</cellXfs>
  <cellStyles count="3">
    <cellStyle name="Moneda" xfId="2" builtinId="4"/>
    <cellStyle name="Normal" xfId="0" builtinId="0"/>
    <cellStyle name="Normal 2" xfId="1" xr:uid="{94234E62-FE55-4663-8871-A226C13139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1374320</xdr:colOff>
      <xdr:row>21</xdr:row>
      <xdr:rowOff>136072</xdr:rowOff>
    </xdr:from>
    <xdr:to>
      <xdr:col>2</xdr:col>
      <xdr:colOff>1006928</xdr:colOff>
      <xdr:row>23</xdr:row>
      <xdr:rowOff>153036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6E1B064-97BA-C702-DF77-46C7F348CFDD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0570" y="25064358"/>
          <a:ext cx="1006929" cy="42517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36CED-4071-46FA-A5C1-0CE25337F377}">
  <dimension ref="A1:O32"/>
  <sheetViews>
    <sheetView showGridLines="0" tabSelected="1" topLeftCell="A12" zoomScale="70" zoomScaleNormal="100" workbookViewId="0">
      <selection activeCell="C29" sqref="C29"/>
    </sheetView>
  </sheetViews>
  <sheetFormatPr baseColWidth="10" defaultColWidth="11.42578125" defaultRowHeight="15.75" x14ac:dyDescent="0.25"/>
  <cols>
    <col min="1" max="1" width="7.140625" customWidth="1"/>
    <col min="2" max="2" width="20.5703125" customWidth="1"/>
    <col min="3" max="3" width="55" customWidth="1"/>
    <col min="5" max="5" width="13.7109375" customWidth="1"/>
    <col min="6" max="6" width="19.28515625" customWidth="1"/>
    <col min="7" max="7" width="21.28515625" customWidth="1"/>
    <col min="8" max="8" width="19.85546875" customWidth="1"/>
    <col min="9" max="9" width="23.42578125" customWidth="1"/>
    <col min="10" max="10" width="23.140625" style="4" customWidth="1"/>
    <col min="12" max="12" width="16.5703125" customWidth="1"/>
    <col min="15" max="15" width="12.42578125" bestFit="1" customWidth="1"/>
  </cols>
  <sheetData>
    <row r="1" spans="1:15" ht="31.5" customHeight="1" thickBot="1" x14ac:dyDescent="0.3">
      <c r="A1" s="58" t="s">
        <v>37</v>
      </c>
      <c r="B1" s="59"/>
      <c r="C1" s="59"/>
      <c r="D1" s="59"/>
      <c r="E1" s="59"/>
      <c r="F1" s="59"/>
      <c r="G1" s="59"/>
      <c r="H1" s="59"/>
      <c r="I1" s="59"/>
      <c r="J1" s="60"/>
    </row>
    <row r="2" spans="1:15" ht="36" customHeight="1" thickBot="1" x14ac:dyDescent="0.3">
      <c r="A2" s="55" t="s">
        <v>0</v>
      </c>
      <c r="B2" s="56"/>
      <c r="C2" s="56"/>
      <c r="D2" s="56"/>
      <c r="E2" s="57"/>
      <c r="F2" s="45" t="s">
        <v>10</v>
      </c>
      <c r="G2" s="46"/>
      <c r="H2" s="45" t="s">
        <v>9</v>
      </c>
      <c r="I2" s="46"/>
      <c r="J2" s="47" t="s">
        <v>1</v>
      </c>
    </row>
    <row r="3" spans="1:15" ht="41.25" customHeight="1" thickBot="1" x14ac:dyDescent="0.3">
      <c r="A3" s="14" t="s">
        <v>2</v>
      </c>
      <c r="B3" s="15" t="s">
        <v>12</v>
      </c>
      <c r="C3" s="15" t="s">
        <v>3</v>
      </c>
      <c r="D3" s="16" t="s">
        <v>5</v>
      </c>
      <c r="E3" s="14" t="s">
        <v>4</v>
      </c>
      <c r="F3" s="17" t="s">
        <v>36</v>
      </c>
      <c r="G3" s="17" t="s">
        <v>11</v>
      </c>
      <c r="H3" s="17" t="s">
        <v>36</v>
      </c>
      <c r="I3" s="17" t="s">
        <v>11</v>
      </c>
      <c r="J3" s="61"/>
    </row>
    <row r="4" spans="1:15" ht="111" customHeight="1" x14ac:dyDescent="0.25">
      <c r="A4" s="18">
        <v>1</v>
      </c>
      <c r="B4" s="19" t="s">
        <v>13</v>
      </c>
      <c r="C4" s="20" t="s">
        <v>14</v>
      </c>
      <c r="D4" s="21" t="s">
        <v>7</v>
      </c>
      <c r="E4" s="21">
        <v>5</v>
      </c>
      <c r="F4" s="22">
        <v>965626</v>
      </c>
      <c r="G4" s="23">
        <f>F4*1.19*E4</f>
        <v>5745474.6999999993</v>
      </c>
      <c r="H4" s="22">
        <v>1100000</v>
      </c>
      <c r="I4" s="24">
        <f>H4*1.19*E4</f>
        <v>6545000</v>
      </c>
      <c r="J4" s="25">
        <f>(G4+I4)/2</f>
        <v>6145237.3499999996</v>
      </c>
      <c r="K4" s="6"/>
      <c r="L4" s="7"/>
    </row>
    <row r="5" spans="1:15" ht="83.25" customHeight="1" x14ac:dyDescent="0.25">
      <c r="A5" s="26">
        <v>2</v>
      </c>
      <c r="B5" s="21" t="s">
        <v>13</v>
      </c>
      <c r="C5" s="20" t="s">
        <v>15</v>
      </c>
      <c r="D5" s="21" t="s">
        <v>7</v>
      </c>
      <c r="E5" s="21">
        <v>10</v>
      </c>
      <c r="F5" s="27">
        <v>1166782</v>
      </c>
      <c r="G5" s="23">
        <f>F5*1.19*E5</f>
        <v>13884705.799999999</v>
      </c>
      <c r="H5" s="22">
        <v>1300000</v>
      </c>
      <c r="I5" s="24">
        <f>H5*1.19*E5</f>
        <v>15470000</v>
      </c>
      <c r="J5" s="25">
        <f t="shared" ref="J5:J7" si="0">(G5+I5)/2</f>
        <v>14677352.899999999</v>
      </c>
      <c r="K5" s="6"/>
      <c r="L5" s="7"/>
      <c r="O5" s="9"/>
    </row>
    <row r="6" spans="1:15" ht="172.5" customHeight="1" x14ac:dyDescent="0.25">
      <c r="A6" s="26">
        <v>3</v>
      </c>
      <c r="B6" s="21" t="s">
        <v>17</v>
      </c>
      <c r="C6" s="20" t="s">
        <v>16</v>
      </c>
      <c r="D6" s="21" t="s">
        <v>6</v>
      </c>
      <c r="E6" s="21">
        <v>15</v>
      </c>
      <c r="F6" s="22">
        <v>610352</v>
      </c>
      <c r="G6" s="23">
        <f t="shared" ref="G6:G8" si="1">F6*1.19*E6</f>
        <v>10894783.199999999</v>
      </c>
      <c r="H6" s="22">
        <v>700000</v>
      </c>
      <c r="I6" s="24">
        <f>H6*1.19*E6</f>
        <v>12495000</v>
      </c>
      <c r="J6" s="25">
        <f t="shared" si="0"/>
        <v>11694891.6</v>
      </c>
      <c r="K6" s="6"/>
      <c r="M6" s="11"/>
    </row>
    <row r="7" spans="1:15" ht="165" x14ac:dyDescent="0.25">
      <c r="A7" s="26">
        <v>4</v>
      </c>
      <c r="B7" s="21" t="s">
        <v>18</v>
      </c>
      <c r="C7" s="20" t="s">
        <v>19</v>
      </c>
      <c r="D7" s="21" t="s">
        <v>6</v>
      </c>
      <c r="E7" s="21">
        <v>13</v>
      </c>
      <c r="F7" s="22">
        <v>1470000</v>
      </c>
      <c r="G7" s="23">
        <f>F7*1.19*E7</f>
        <v>22740900</v>
      </c>
      <c r="H7" s="22">
        <v>1450000</v>
      </c>
      <c r="I7" s="24">
        <f>H7*1.19*E7</f>
        <v>22431500</v>
      </c>
      <c r="J7" s="25">
        <f t="shared" si="0"/>
        <v>22586200</v>
      </c>
      <c r="K7" s="6"/>
      <c r="L7" s="7"/>
      <c r="M7" s="11"/>
    </row>
    <row r="8" spans="1:15" ht="165.75" thickBot="1" x14ac:dyDescent="0.3">
      <c r="A8" s="26">
        <v>5</v>
      </c>
      <c r="B8" s="21" t="s">
        <v>21</v>
      </c>
      <c r="C8" s="20" t="s">
        <v>20</v>
      </c>
      <c r="D8" s="21" t="s">
        <v>7</v>
      </c>
      <c r="E8" s="21">
        <v>14</v>
      </c>
      <c r="F8" s="22">
        <v>2145000</v>
      </c>
      <c r="G8" s="23">
        <f t="shared" si="1"/>
        <v>35735700</v>
      </c>
      <c r="H8" s="22">
        <v>2400000</v>
      </c>
      <c r="I8" s="24">
        <f>H8*1.19*E8</f>
        <v>39984000</v>
      </c>
      <c r="J8" s="25">
        <f>(G8+I8)/2</f>
        <v>37859850</v>
      </c>
      <c r="K8" s="6"/>
      <c r="L8" s="7"/>
      <c r="O8" s="9"/>
    </row>
    <row r="9" spans="1:15" ht="15.75" customHeight="1" x14ac:dyDescent="0.25">
      <c r="A9" s="62" t="s">
        <v>22</v>
      </c>
      <c r="B9" s="63"/>
      <c r="C9" s="63"/>
      <c r="D9" s="63"/>
      <c r="E9" s="64"/>
      <c r="F9" s="53">
        <f>SUM(F4:F8)</f>
        <v>6357760</v>
      </c>
      <c r="G9" s="53">
        <f>SUM(G4:G8)</f>
        <v>89001563.700000003</v>
      </c>
      <c r="H9" s="53">
        <f t="shared" ref="H9" si="2">SUM(H4:H8)</f>
        <v>6950000</v>
      </c>
      <c r="I9" s="53">
        <f>SUM(I4:I8)</f>
        <v>96925500</v>
      </c>
      <c r="J9" s="53">
        <f>SUM(J4:J8)</f>
        <v>92963531.849999994</v>
      </c>
      <c r="L9" s="11"/>
    </row>
    <row r="10" spans="1:15" ht="16.5" customHeight="1" thickBot="1" x14ac:dyDescent="0.3">
      <c r="A10" s="65"/>
      <c r="B10" s="66"/>
      <c r="C10" s="66"/>
      <c r="D10" s="66"/>
      <c r="E10" s="67"/>
      <c r="F10" s="54"/>
      <c r="G10" s="54"/>
      <c r="H10" s="54"/>
      <c r="I10" s="54"/>
      <c r="J10" s="54"/>
    </row>
    <row r="11" spans="1:15" ht="21" customHeight="1" thickBot="1" x14ac:dyDescent="0.35">
      <c r="J11" s="28">
        <f>AVERAGE(I9,G9)</f>
        <v>92963531.849999994</v>
      </c>
      <c r="L11" s="8"/>
    </row>
    <row r="12" spans="1:15" ht="21" customHeight="1" thickBot="1" x14ac:dyDescent="0.3">
      <c r="J12" s="12"/>
    </row>
    <row r="13" spans="1:15" ht="21" customHeight="1" thickBot="1" x14ac:dyDescent="0.3">
      <c r="A13" s="55" t="s">
        <v>0</v>
      </c>
      <c r="B13" s="56"/>
      <c r="C13" s="56"/>
      <c r="D13" s="56"/>
      <c r="E13" s="57"/>
      <c r="F13" s="45" t="s">
        <v>23</v>
      </c>
      <c r="G13" s="46"/>
      <c r="H13" s="45" t="s">
        <v>9</v>
      </c>
      <c r="I13" s="46"/>
      <c r="J13" s="47" t="s">
        <v>1</v>
      </c>
    </row>
    <row r="14" spans="1:15" ht="42.75" customHeight="1" x14ac:dyDescent="0.25">
      <c r="A14" s="29" t="s">
        <v>2</v>
      </c>
      <c r="B14" s="30" t="s">
        <v>12</v>
      </c>
      <c r="C14" s="30" t="s">
        <v>3</v>
      </c>
      <c r="D14" s="31" t="s">
        <v>5</v>
      </c>
      <c r="E14" s="29" t="s">
        <v>4</v>
      </c>
      <c r="F14" s="32" t="s">
        <v>24</v>
      </c>
      <c r="G14" s="32" t="s">
        <v>25</v>
      </c>
      <c r="H14" s="32" t="s">
        <v>24</v>
      </c>
      <c r="I14" s="32" t="s">
        <v>11</v>
      </c>
      <c r="J14" s="48"/>
    </row>
    <row r="15" spans="1:15" ht="330" x14ac:dyDescent="0.25">
      <c r="A15" s="33">
        <v>6</v>
      </c>
      <c r="B15" s="34" t="s">
        <v>30</v>
      </c>
      <c r="C15" s="34" t="s">
        <v>26</v>
      </c>
      <c r="D15" s="33" t="s">
        <v>27</v>
      </c>
      <c r="E15" s="33">
        <v>1</v>
      </c>
      <c r="F15" s="35">
        <v>2560000</v>
      </c>
      <c r="G15" s="36">
        <f>F15*1.19*E15</f>
        <v>3046400</v>
      </c>
      <c r="H15" s="23">
        <v>2750000</v>
      </c>
      <c r="I15" s="23">
        <f>H15*1.19*E15</f>
        <v>3272500</v>
      </c>
      <c r="J15" s="13">
        <f>(G15+I15)/2</f>
        <v>3159450</v>
      </c>
    </row>
    <row r="16" spans="1:15" ht="139.5" customHeight="1" x14ac:dyDescent="0.25">
      <c r="A16" s="33">
        <v>7</v>
      </c>
      <c r="B16" s="34" t="s">
        <v>28</v>
      </c>
      <c r="C16" s="34" t="s">
        <v>29</v>
      </c>
      <c r="D16" s="33" t="s">
        <v>27</v>
      </c>
      <c r="E16" s="33">
        <v>1</v>
      </c>
      <c r="F16" s="35">
        <v>1600000</v>
      </c>
      <c r="G16" s="36">
        <f t="shared" ref="G16:G18" si="3">F16*1.19*E16</f>
        <v>1904000</v>
      </c>
      <c r="H16" s="23">
        <v>2200000</v>
      </c>
      <c r="I16" s="23">
        <f t="shared" ref="I16:I18" si="4">H16*1.19*E16</f>
        <v>2618000</v>
      </c>
      <c r="J16" s="13">
        <f t="shared" ref="J16:J18" si="5">(G16+I16)/2</f>
        <v>2261000</v>
      </c>
    </row>
    <row r="17" spans="1:12" ht="330" x14ac:dyDescent="0.25">
      <c r="A17" s="33">
        <v>8</v>
      </c>
      <c r="B17" s="34" t="s">
        <v>31</v>
      </c>
      <c r="C17" s="34" t="s">
        <v>32</v>
      </c>
      <c r="D17" s="33" t="s">
        <v>27</v>
      </c>
      <c r="E17" s="33">
        <v>1</v>
      </c>
      <c r="F17" s="35">
        <v>2800000</v>
      </c>
      <c r="G17" s="36">
        <f t="shared" si="3"/>
        <v>3332000</v>
      </c>
      <c r="H17" s="23">
        <v>3250000</v>
      </c>
      <c r="I17" s="23">
        <f t="shared" si="4"/>
        <v>3867500</v>
      </c>
      <c r="J17" s="13">
        <f t="shared" si="5"/>
        <v>3599750</v>
      </c>
    </row>
    <row r="18" spans="1:12" ht="142.5" customHeight="1" x14ac:dyDescent="0.25">
      <c r="A18" s="33">
        <v>9</v>
      </c>
      <c r="B18" s="34" t="s">
        <v>33</v>
      </c>
      <c r="C18" s="37" t="s">
        <v>34</v>
      </c>
      <c r="D18" s="33" t="s">
        <v>27</v>
      </c>
      <c r="E18" s="33">
        <v>1</v>
      </c>
      <c r="F18" s="35">
        <v>2520000</v>
      </c>
      <c r="G18" s="36">
        <f t="shared" si="3"/>
        <v>2998800</v>
      </c>
      <c r="H18" s="23">
        <v>3066297</v>
      </c>
      <c r="I18" s="23">
        <f t="shared" si="4"/>
        <v>3648893.4299999997</v>
      </c>
      <c r="J18" s="13">
        <f t="shared" si="5"/>
        <v>3323846.7149999999</v>
      </c>
    </row>
    <row r="19" spans="1:12" ht="25.5" customHeight="1" x14ac:dyDescent="0.25">
      <c r="A19" s="49" t="s">
        <v>35</v>
      </c>
      <c r="B19" s="49"/>
      <c r="C19" s="49"/>
      <c r="D19" s="49"/>
      <c r="E19" s="49"/>
      <c r="F19" s="35">
        <f>SUM(F15:F18)</f>
        <v>9480000</v>
      </c>
      <c r="G19" s="35">
        <f t="shared" ref="G19:I19" si="6">SUM(G15:G18)</f>
        <v>11281200</v>
      </c>
      <c r="H19" s="35">
        <f t="shared" si="6"/>
        <v>11266297</v>
      </c>
      <c r="I19" s="35">
        <f t="shared" si="6"/>
        <v>13406893.43</v>
      </c>
      <c r="J19" s="38">
        <f>SUM(J15:J18)</f>
        <v>12344046.715</v>
      </c>
      <c r="L19" s="44"/>
    </row>
    <row r="20" spans="1:12" ht="26.25" customHeight="1" thickBot="1" x14ac:dyDescent="0.3">
      <c r="A20" s="39"/>
      <c r="B20" s="40"/>
      <c r="C20" s="41"/>
      <c r="D20" s="39"/>
      <c r="E20" s="39"/>
      <c r="F20" s="42"/>
      <c r="G20" s="11"/>
      <c r="H20" s="11"/>
    </row>
    <row r="21" spans="1:12" ht="21.75" customHeight="1" thickBot="1" x14ac:dyDescent="0.3">
      <c r="A21" s="50" t="s">
        <v>8</v>
      </c>
      <c r="B21" s="51"/>
      <c r="C21" s="51"/>
      <c r="D21" s="51"/>
      <c r="E21" s="51"/>
      <c r="F21" s="51"/>
      <c r="G21" s="51"/>
      <c r="H21" s="51"/>
      <c r="I21" s="52"/>
      <c r="J21" s="43">
        <f>J11+J19</f>
        <v>105307578.565</v>
      </c>
    </row>
    <row r="23" spans="1:12" x14ac:dyDescent="0.25">
      <c r="A23" s="3"/>
      <c r="B23" s="3"/>
      <c r="C23" s="1"/>
      <c r="G23" s="11"/>
      <c r="J23" s="5"/>
    </row>
    <row r="24" spans="1:12" x14ac:dyDescent="0.25">
      <c r="A24" s="2" t="s">
        <v>38</v>
      </c>
      <c r="B24" s="2"/>
      <c r="I24" s="9"/>
    </row>
    <row r="26" spans="1:12" x14ac:dyDescent="0.25">
      <c r="F26" s="9"/>
    </row>
    <row r="27" spans="1:12" x14ac:dyDescent="0.25">
      <c r="I27" s="9"/>
      <c r="J27" s="10"/>
    </row>
    <row r="28" spans="1:12" x14ac:dyDescent="0.25">
      <c r="G28" s="9"/>
    </row>
    <row r="29" spans="1:12" x14ac:dyDescent="0.25">
      <c r="F29" s="8"/>
    </row>
    <row r="30" spans="1:12" x14ac:dyDescent="0.25">
      <c r="F30" s="9"/>
      <c r="G30" s="11"/>
      <c r="I30" s="9"/>
    </row>
    <row r="31" spans="1:12" x14ac:dyDescent="0.25">
      <c r="I31" s="8"/>
      <c r="J31" s="10"/>
    </row>
    <row r="32" spans="1:12" x14ac:dyDescent="0.25">
      <c r="I32" s="8"/>
      <c r="J32" s="10"/>
    </row>
  </sheetData>
  <mergeCells count="17">
    <mergeCell ref="A1:J1"/>
    <mergeCell ref="A2:E2"/>
    <mergeCell ref="J2:J3"/>
    <mergeCell ref="H2:I2"/>
    <mergeCell ref="I9:I10"/>
    <mergeCell ref="F9:F10"/>
    <mergeCell ref="H9:H10"/>
    <mergeCell ref="A9:E10"/>
    <mergeCell ref="F2:G2"/>
    <mergeCell ref="G9:G10"/>
    <mergeCell ref="H13:I13"/>
    <mergeCell ref="J13:J14"/>
    <mergeCell ref="A19:E19"/>
    <mergeCell ref="A21:I21"/>
    <mergeCell ref="J9:J10"/>
    <mergeCell ref="A13:E13"/>
    <mergeCell ref="F13:G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yoleima mercado</dc:creator>
  <cp:keywords/>
  <dc:description/>
  <cp:lastModifiedBy>Yesenia Maria Troncoso Pino</cp:lastModifiedBy>
  <cp:revision/>
  <dcterms:created xsi:type="dcterms:W3CDTF">2024-11-15T21:18:47Z</dcterms:created>
  <dcterms:modified xsi:type="dcterms:W3CDTF">2026-05-14T21:06:28Z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2024-11-19T00:02:57Z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cda86317-c13d-4f96-899d-feb53dabcd5d</vt:lpwstr>
  </property>
  <property fmtid="{D5CDD505-2E9C-101B-9397-08002B2CF9AE}" pid="8" name="MSIP_Label_fc111285-cafa-4fc9-8a9a-bd902089b24f_ContentBits">
    <vt:lpwstr>0</vt:lpwstr>
  </property>
</Properties>
</file>