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C:\Users\rmontoya\Desktop\CONTRATOS\2. Equipos de Laboratorio\2026\Procesos contractuales\0. RADICADOS\1. LIC - VOLUMETRICOS\Evaluación\"/>
    </mc:Choice>
  </mc:AlternateContent>
  <bookViews>
    <workbookView xWindow="0" yWindow="0" windowWidth="28800" windowHeight="12210" tabRatio="924" firstSheet="3" activeTab="3"/>
  </bookViews>
  <sheets>
    <sheet name="UNSPSC" sheetId="13" state="hidden" r:id="rId1"/>
    <sheet name="OFERTA ECONOMICA" sheetId="15" r:id="rId2"/>
    <sheet name="VALORES ART. BAJOS" sheetId="53" state="hidden" r:id="rId3"/>
    <sheet name="EXPERIENCIA" sheetId="21" r:id="rId4"/>
    <sheet name="PROTOCOLOS OCM Y PLANTILLA" sheetId="45" r:id="rId5"/>
    <sheet name="CERT. CALIBRACIÓN PATRONES" sheetId="51" r:id="rId6"/>
    <sheet name="EQUIPO DE TRA." sheetId="46" r:id="rId7"/>
    <sheet name="PROTOCOLO TRANSPORTE" sheetId="54" r:id="rId8"/>
    <sheet name="ACREDITACIÓN ONAC" sheetId="49" r:id="rId9"/>
    <sheet name="CARTA COMPRO." sheetId="50" r:id="rId10"/>
    <sheet name="CAPACIDAD INSTALADA" sheetId="55" r:id="rId11"/>
    <sheet name="CONSOLIDADO" sheetId="52" state="hidden" r:id="rId12"/>
  </sheets>
  <definedNames>
    <definedName name="_xlnm.Print_Area" localSheetId="11">CONSOLIDADO!$A$1:$W$23</definedName>
    <definedName name="_xlnm.Print_Area" localSheetId="1">'OFERTA ECONOMICA'!$A$1:$L$22</definedName>
    <definedName name="_xlnm.Print_Area" localSheetId="2">'VALORES ART. BAJOS'!$A$1:$U$27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 i="52" l="1"/>
  <c r="B25" i="51" l="1"/>
  <c r="B14" i="51"/>
  <c r="B8" i="51"/>
  <c r="B6" i="54"/>
  <c r="B10" i="54"/>
  <c r="B14" i="54"/>
  <c r="B18" i="54"/>
  <c r="I38" i="21"/>
  <c r="Q5" i="53" l="1"/>
  <c r="Q6" i="53"/>
  <c r="Q7" i="53"/>
  <c r="Q8" i="53"/>
  <c r="Q9" i="53"/>
  <c r="Q10" i="53"/>
  <c r="Q11" i="53"/>
  <c r="Q12" i="53"/>
  <c r="Q13" i="53"/>
  <c r="Q14" i="53"/>
  <c r="Q15" i="53"/>
  <c r="Q16" i="53"/>
  <c r="Q17" i="53"/>
  <c r="Q4" i="53"/>
  <c r="O5" i="53"/>
  <c r="O6" i="53"/>
  <c r="O7" i="53"/>
  <c r="O8" i="53"/>
  <c r="O9" i="53"/>
  <c r="O10" i="53"/>
  <c r="O11" i="53"/>
  <c r="O12" i="53"/>
  <c r="O13" i="53"/>
  <c r="O14" i="53"/>
  <c r="O15" i="53"/>
  <c r="O16" i="53"/>
  <c r="O17" i="53"/>
  <c r="O4" i="53"/>
  <c r="M5" i="53"/>
  <c r="M6" i="53"/>
  <c r="M7" i="53"/>
  <c r="M8" i="53"/>
  <c r="M9" i="53"/>
  <c r="M10" i="53"/>
  <c r="M11" i="53"/>
  <c r="M12" i="53"/>
  <c r="M13" i="53"/>
  <c r="M14" i="53"/>
  <c r="M15" i="53"/>
  <c r="M16" i="53"/>
  <c r="M17" i="53"/>
  <c r="M4" i="53"/>
  <c r="K5" i="53"/>
  <c r="K6" i="53"/>
  <c r="K7" i="53"/>
  <c r="K8" i="53"/>
  <c r="K9" i="53"/>
  <c r="K10" i="53"/>
  <c r="K11" i="53"/>
  <c r="K12" i="53"/>
  <c r="K13" i="53"/>
  <c r="K14" i="53"/>
  <c r="K15" i="53"/>
  <c r="K16" i="53"/>
  <c r="K17" i="53"/>
  <c r="K4" i="53"/>
  <c r="I5" i="53"/>
  <c r="I6" i="53"/>
  <c r="I7" i="53"/>
  <c r="I8" i="53"/>
  <c r="I9" i="53"/>
  <c r="I10" i="53"/>
  <c r="I11" i="53"/>
  <c r="I12" i="53"/>
  <c r="I13" i="53"/>
  <c r="I14" i="53"/>
  <c r="I15" i="53"/>
  <c r="I16" i="53"/>
  <c r="I17" i="53"/>
  <c r="I4" i="53"/>
  <c r="G5" i="53"/>
  <c r="G6" i="53"/>
  <c r="G7" i="53"/>
  <c r="G8" i="53"/>
  <c r="G9" i="53"/>
  <c r="G10" i="53"/>
  <c r="G11" i="53"/>
  <c r="G12" i="53"/>
  <c r="G13" i="53"/>
  <c r="G14" i="53"/>
  <c r="G15" i="53"/>
  <c r="G16" i="53"/>
  <c r="G17" i="53"/>
  <c r="G4" i="53"/>
  <c r="Q3" i="53"/>
  <c r="O3" i="53"/>
  <c r="M3" i="53"/>
  <c r="K3" i="53"/>
  <c r="I3" i="53"/>
  <c r="G3" i="53"/>
  <c r="B22" i="55" l="1"/>
  <c r="B18" i="55"/>
  <c r="B14" i="55"/>
  <c r="B10" i="55"/>
  <c r="B6" i="55"/>
  <c r="B2" i="55"/>
  <c r="B22" i="54" l="1"/>
  <c r="B2" i="54"/>
  <c r="H5" i="53"/>
  <c r="H6" i="53"/>
  <c r="H7" i="53"/>
  <c r="H8" i="53"/>
  <c r="H9" i="53"/>
  <c r="H10" i="53"/>
  <c r="H11" i="53"/>
  <c r="H12" i="53"/>
  <c r="H13" i="53"/>
  <c r="H14" i="53"/>
  <c r="H15" i="53"/>
  <c r="H16" i="53"/>
  <c r="H17" i="53"/>
  <c r="T5" i="53" l="1"/>
  <c r="T6" i="53"/>
  <c r="T7" i="53"/>
  <c r="T8" i="53"/>
  <c r="T9" i="53"/>
  <c r="T10" i="53"/>
  <c r="T11" i="53"/>
  <c r="T12" i="53"/>
  <c r="T13" i="53"/>
  <c r="T14" i="53"/>
  <c r="T15" i="53"/>
  <c r="T16" i="53"/>
  <c r="T17" i="53"/>
  <c r="P5" i="53"/>
  <c r="P6" i="53"/>
  <c r="P7" i="53"/>
  <c r="P8" i="53"/>
  <c r="P9" i="53"/>
  <c r="P10" i="53"/>
  <c r="P11" i="53"/>
  <c r="P12" i="53"/>
  <c r="P13" i="53"/>
  <c r="P14" i="53"/>
  <c r="P15" i="53"/>
  <c r="P16" i="53"/>
  <c r="P17" i="53"/>
  <c r="N5" i="53"/>
  <c r="N6" i="53"/>
  <c r="N7" i="53"/>
  <c r="N8" i="53"/>
  <c r="N9" i="53"/>
  <c r="N10" i="53"/>
  <c r="N11" i="53"/>
  <c r="N12" i="53"/>
  <c r="N13" i="53"/>
  <c r="N14" i="53"/>
  <c r="N15" i="53"/>
  <c r="N16" i="53"/>
  <c r="N17" i="53"/>
  <c r="L5" i="53"/>
  <c r="L6" i="53"/>
  <c r="L7" i="53"/>
  <c r="L8" i="53"/>
  <c r="L9" i="53"/>
  <c r="L10" i="53"/>
  <c r="L11" i="53"/>
  <c r="L12" i="53"/>
  <c r="L13" i="53"/>
  <c r="L14" i="53"/>
  <c r="L15" i="53"/>
  <c r="L16" i="53"/>
  <c r="L17" i="53"/>
  <c r="J5" i="53"/>
  <c r="J6" i="53"/>
  <c r="J7" i="53"/>
  <c r="J8" i="53"/>
  <c r="J9" i="53"/>
  <c r="J10" i="53"/>
  <c r="J11" i="53"/>
  <c r="J12" i="53"/>
  <c r="J13" i="53"/>
  <c r="J14" i="53"/>
  <c r="J15" i="53"/>
  <c r="J16" i="53"/>
  <c r="J17" i="53"/>
  <c r="S17" i="53" l="1"/>
  <c r="S16" i="53"/>
  <c r="S15" i="53"/>
  <c r="S14" i="53"/>
  <c r="S9" i="53"/>
  <c r="S13" i="53"/>
  <c r="S6" i="53"/>
  <c r="R7" i="53"/>
  <c r="S12" i="53"/>
  <c r="R9" i="53"/>
  <c r="R17" i="53"/>
  <c r="R8" i="53"/>
  <c r="S5" i="53"/>
  <c r="R14" i="53"/>
  <c r="R13" i="53"/>
  <c r="R11" i="53"/>
  <c r="R10" i="53"/>
  <c r="R5" i="53"/>
  <c r="R6" i="53"/>
  <c r="S8" i="53"/>
  <c r="S7" i="53"/>
  <c r="S10" i="53"/>
  <c r="S11" i="53"/>
  <c r="R12" i="53"/>
  <c r="R15" i="53"/>
  <c r="R16" i="53"/>
  <c r="B26" i="50"/>
  <c r="B2" i="49"/>
  <c r="V6" i="52"/>
  <c r="V7" i="52"/>
  <c r="V8" i="52"/>
  <c r="V9" i="52"/>
  <c r="V10" i="52"/>
  <c r="V5" i="52"/>
  <c r="D10" i="52"/>
  <c r="D9" i="52"/>
  <c r="D8" i="52"/>
  <c r="D7" i="52"/>
  <c r="D6" i="52"/>
  <c r="D5" i="52"/>
  <c r="C10" i="52"/>
  <c r="C9" i="52"/>
  <c r="C8" i="52"/>
  <c r="C6" i="52"/>
  <c r="C5" i="52"/>
  <c r="B32" i="50"/>
  <c r="B20" i="50"/>
  <c r="B14" i="50"/>
  <c r="B8" i="50"/>
  <c r="B2" i="50"/>
  <c r="B31" i="51"/>
  <c r="B20" i="51"/>
  <c r="B2" i="51"/>
  <c r="B27" i="49"/>
  <c r="B22" i="49"/>
  <c r="B17" i="49"/>
  <c r="B12" i="49"/>
  <c r="B7" i="49"/>
  <c r="B32" i="46"/>
  <c r="B26" i="46"/>
  <c r="B20" i="46"/>
  <c r="B14" i="46"/>
  <c r="B8" i="46"/>
  <c r="B2" i="46"/>
  <c r="B37" i="45"/>
  <c r="B30" i="45"/>
  <c r="B23" i="45"/>
  <c r="B16" i="45"/>
  <c r="B35" i="21"/>
  <c r="B30" i="21"/>
  <c r="B24" i="21"/>
  <c r="B16" i="21"/>
  <c r="B10" i="21"/>
  <c r="B2" i="21"/>
  <c r="B9" i="45"/>
  <c r="B2" i="45"/>
  <c r="D4" i="15"/>
  <c r="L4" i="53"/>
  <c r="T4" i="53"/>
  <c r="N4" i="53"/>
  <c r="J4" i="53"/>
  <c r="H4" i="53"/>
  <c r="P4" i="53"/>
  <c r="S4" i="53" l="1"/>
  <c r="R4" i="53"/>
</calcChain>
</file>

<file path=xl/sharedStrings.xml><?xml version="1.0" encoding="utf-8"?>
<sst xmlns="http://schemas.openxmlformats.org/spreadsheetml/2006/main" count="1405" uniqueCount="286">
  <si>
    <t>CÓDIGO UNSPSC</t>
  </si>
  <si>
    <r>
      <t>DENOMINACIÓN</t>
    </r>
    <r>
      <rPr>
        <sz val="8"/>
        <color rgb="FF000000"/>
        <rFont val="Times New Roman"/>
        <family val="1"/>
      </rPr>
      <t> </t>
    </r>
  </si>
  <si>
    <t>Máquinas para hacer hielo</t>
  </si>
  <si>
    <t xml:space="preserve">Centrífugas </t>
  </si>
  <si>
    <t xml:space="preserve">Equipo y suministros para la mezcla, la dispersión y la homogeneización en laboratorio  </t>
  </si>
  <si>
    <t xml:space="preserve">Equipo de calefacción y secadores para laboratorio </t>
  </si>
  <si>
    <t>Calentadores de laboratorio</t>
  </si>
  <si>
    <t>Cámaras de reciclaje de temperatura o recicladores térmicos</t>
  </si>
  <si>
    <t xml:space="preserve">Equipo y accesorios para laboratorio animal </t>
  </si>
  <si>
    <t xml:space="preserve">Equipo de enfriamiento para laboratorio </t>
  </si>
  <si>
    <t>Criostatos</t>
  </si>
  <si>
    <t>Refrigeradores para bancos de sangre</t>
  </si>
  <si>
    <t>Congeladores planos para laboratorio</t>
  </si>
  <si>
    <t>Recintos cerrados de laboratorio y accesorios</t>
  </si>
  <si>
    <t>Baños termostáticos</t>
  </si>
  <si>
    <t>41103800 </t>
  </si>
  <si>
    <t xml:space="preserve">Equipo y suministros para la mezcla y la agitación por sacudida o varillas en laboratorio  </t>
  </si>
  <si>
    <t>Agitador magnético</t>
  </si>
  <si>
    <t xml:space="preserve">Centrifugadoras de laboratorio y accesorios </t>
  </si>
  <si>
    <t>Centrifugadoras de laboratorio y accesorios</t>
  </si>
  <si>
    <t>Equipos y suministros de purificación de agua para laboratorio</t>
  </si>
  <si>
    <t>Incubadoras para uso general de convección de gravedad</t>
  </si>
  <si>
    <t>Incubadoras de uso general de aire forzado o convección mecánica</t>
  </si>
  <si>
    <t>Incubadoras refrigeradas</t>
  </si>
  <si>
    <t xml:space="preserve">Estufas de laboratorio y accesorios </t>
  </si>
  <si>
    <t>Equipo de extracción para laboratorios</t>
  </si>
  <si>
    <t xml:space="preserve">Bombas y conductos de laboratorio </t>
  </si>
  <si>
    <t>Bombas de vacío para laboratorio</t>
  </si>
  <si>
    <t>Bombas peristálticas</t>
  </si>
  <si>
    <t xml:space="preserve">Equipo de teñido de portaobjetos de laboratorio y accesorios </t>
  </si>
  <si>
    <t xml:space="preserve">Sistema de electroforesis y transferencia para laboratorio y suministros </t>
  </si>
  <si>
    <t>Sistema electroforesis</t>
  </si>
  <si>
    <t>Balanzas de laboratorio</t>
  </si>
  <si>
    <t>Básculas para pesar animales</t>
  </si>
  <si>
    <t>Instrumentos y accesorios de visión y observación</t>
  </si>
  <si>
    <t>Microscopios oculares</t>
  </si>
  <si>
    <t>Contador de partículas</t>
  </si>
  <si>
    <t xml:space="preserve">Transmisor termohigrómetro </t>
  </si>
  <si>
    <t>Termómetro infrarrojo</t>
  </si>
  <si>
    <t>Higrómetros</t>
  </si>
  <si>
    <t xml:space="preserve">Espectrofotómetro </t>
  </si>
  <si>
    <t>Contador y medidor de tamaño de partículas</t>
  </si>
  <si>
    <t>Accesorios o suministros para contador y medidor de tamaño de partículas</t>
  </si>
  <si>
    <t>Pipeta de desplazamiento de aire multicanal manuales</t>
  </si>
  <si>
    <t>Pipeta de desplazamiento de aire de un solo canal manuales</t>
  </si>
  <si>
    <t>Pipetas volumétricas</t>
  </si>
  <si>
    <t>Instrumentos de laboratorio</t>
  </si>
  <si>
    <t>Cronómetros o relojes para laboratorio</t>
  </si>
  <si>
    <t>Equipos y accesorios de esterilizadores y de autoclave</t>
  </si>
  <si>
    <t>Autoclaves o esterilizadores de vapor</t>
  </si>
  <si>
    <t>Tecnología para laboratorio veterinario</t>
  </si>
  <si>
    <t>OFERTAS</t>
  </si>
  <si>
    <t>Grps.</t>
  </si>
  <si>
    <t>Valor oficial</t>
  </si>
  <si>
    <t>SMLMV</t>
  </si>
  <si>
    <t>CONAMET S.A.S</t>
  </si>
  <si>
    <t>No.</t>
  </si>
  <si>
    <t>Entidad o persona contratante</t>
  </si>
  <si>
    <t>Valor</t>
  </si>
  <si>
    <t>Relación contractual con el presente proceso.</t>
  </si>
  <si>
    <t>Codigo 
UNSPSC 1</t>
  </si>
  <si>
    <t>Codigo 
UNSPSC 2</t>
  </si>
  <si>
    <t>Codigo 
UNSPSC 3</t>
  </si>
  <si>
    <t>COMPLE
(SI/NO)</t>
  </si>
  <si>
    <t>Observaciones</t>
  </si>
  <si>
    <t>PROTOCOLO</t>
  </si>
  <si>
    <t>ADJUNTA PLANTILLA DE SERVICIO TÉCNICO (SI/NO)</t>
  </si>
  <si>
    <t>EL PROTOCOLO CUMPLE CON LO ESTABLECIDO (SI/NO)</t>
  </si>
  <si>
    <t>CUMPLE (SI/NO)</t>
  </si>
  <si>
    <t>Mantenimiento</t>
  </si>
  <si>
    <t>NO</t>
  </si>
  <si>
    <t>Verificación</t>
  </si>
  <si>
    <t>Calibración</t>
  </si>
  <si>
    <t>Vigencia</t>
  </si>
  <si>
    <t>¿Adjunta cronograma de calibración de los patrones?</t>
  </si>
  <si>
    <t>Servicio de mantenimiento preventivo y verificación</t>
  </si>
  <si>
    <t>Servicio de Calibración</t>
  </si>
  <si>
    <t>CUMPLE
(SI/NO)</t>
  </si>
  <si>
    <t>HV</t>
  </si>
  <si>
    <t>Tarjeta profesional</t>
  </si>
  <si>
    <t>Carta</t>
  </si>
  <si>
    <t>Diploma</t>
  </si>
  <si>
    <t>N/A</t>
  </si>
  <si>
    <t>No cumple</t>
  </si>
  <si>
    <t>Cumple</t>
  </si>
  <si>
    <t>Numero de certificado de acreditación</t>
  </si>
  <si>
    <t>Magnitud acreditada</t>
  </si>
  <si>
    <t>Vigencia del alcance</t>
  </si>
  <si>
    <t>Nombre del laboratorio que prestara los servicios de calibración</t>
  </si>
  <si>
    <t>SERVICIOS</t>
  </si>
  <si>
    <t>Area o proveedor encargado del servicio</t>
  </si>
  <si>
    <t>¿El proveedor subcontratado firma la carta de la alianza?</t>
  </si>
  <si>
    <t>¿El proponente manifiesta responsabilidad de servicios subcontratados?</t>
  </si>
  <si>
    <t>No. De acreditación ONAC</t>
  </si>
  <si>
    <t>Nombre del personal que prestara los servicios</t>
  </si>
  <si>
    <t>Mantenimiento + Verificación metrologica</t>
  </si>
  <si>
    <t>REQUISITOS TECNICOS HABILITANTES</t>
  </si>
  <si>
    <t>HABILITADO /NO HABILITADO</t>
  </si>
  <si>
    <t>FACTORES PONDERABLES</t>
  </si>
  <si>
    <t>PUNTAJE TOTAL</t>
  </si>
  <si>
    <t>EXPERIENCIA</t>
  </si>
  <si>
    <t>PROTOCOLOS OCM Y PLA.</t>
  </si>
  <si>
    <t>CERTIFICADOS DE CALIBRACIÓN</t>
  </si>
  <si>
    <t>EQUIPO DE TRABAJO</t>
  </si>
  <si>
    <t>ACREDITACIÓN ONAC</t>
  </si>
  <si>
    <t>INDEPENDENCIA SERVICIOS</t>
  </si>
  <si>
    <t>Capacitación a personal INS</t>
  </si>
  <si>
    <t>FACTOR ECONOMICO</t>
  </si>
  <si>
    <t>FACTOR INDUSTRIA NACIONAL</t>
  </si>
  <si>
    <t xml:space="preserve">Participación Emprendimientos y empresas mujeres </t>
  </si>
  <si>
    <t>Criterio diferencial para MiPymes</t>
  </si>
  <si>
    <t>Incentivo personas con discapacidad</t>
  </si>
  <si>
    <t>CUMPLIMIENTO DE REQUISITOS HABILITANTES</t>
  </si>
  <si>
    <t>FACTOR TÉCNICO</t>
  </si>
  <si>
    <t>CONCLUSIÓN DEL PROCESO</t>
  </si>
  <si>
    <t>FECHA:</t>
  </si>
  <si>
    <t>DEFINICIÓN DEL GANADOR DEL PROCESO</t>
  </si>
  <si>
    <t>Elaborado por:</t>
  </si>
  <si>
    <t>Formación adicional</t>
  </si>
  <si>
    <t>No habilitado</t>
  </si>
  <si>
    <t>VERIFICACIÓN CUMPLIMIENTO VALORES TECHO</t>
  </si>
  <si>
    <t>EQUIPO</t>
  </si>
  <si>
    <t>U. de medida / Servicio</t>
  </si>
  <si>
    <t>Precio Unitario
 incluido IVA</t>
  </si>
  <si>
    <t xml:space="preserve">________________________________
EDWIN MELO GONZALEZ
Coordinado del Grupo Equipos de Laboratorio y Producción
________________________________
ANGIE PAOLA RODRÍGUEZ GUERRERO
Referente Dirección de Redes
</t>
  </si>
  <si>
    <r>
      <rPr>
        <b/>
        <sz val="11"/>
        <color theme="1"/>
        <rFont val="Calibri"/>
        <family val="2"/>
        <scheme val="minor"/>
      </rPr>
      <t>____________________________________
VICTOR ALBERTO GASCA
Referente Dirección de Producción</t>
    </r>
    <r>
      <rPr>
        <sz val="11"/>
        <color theme="1"/>
        <rFont val="Calibri"/>
        <family val="2"/>
        <scheme val="minor"/>
      </rPr>
      <t xml:space="preserve">
</t>
    </r>
    <r>
      <rPr>
        <b/>
        <sz val="11"/>
        <color theme="1"/>
        <rFont val="Calibri"/>
        <family val="2"/>
        <scheme val="minor"/>
      </rPr>
      <t xml:space="preserve">____________________________________
KEVIN MONTOYA VARGAS
Contratista Grupo Equipos de Laboratorio y Producción
</t>
    </r>
  </si>
  <si>
    <t xml:space="preserve">____________________________________
GLORIA CECILIA PEÑA MALAVER
Referente Dirección de Investigación
</t>
  </si>
  <si>
    <t>MP+VF</t>
  </si>
  <si>
    <t>CB</t>
  </si>
  <si>
    <t>OBSERVACIONES PRESENTADAS A LAS OFERTAS QUE NO CUMPLEN:</t>
  </si>
  <si>
    <t>Valor Minimo Aceptable</t>
  </si>
  <si>
    <t>Mediana</t>
  </si>
  <si>
    <t>Desviación estandar</t>
  </si>
  <si>
    <t>VAB (SI/NO)</t>
  </si>
  <si>
    <t>VERIFICACIÓN VALORES ARTIFICIALMENTE BAJO (VAB)</t>
  </si>
  <si>
    <t>UNION TEMPORAL ARCADIA</t>
  </si>
  <si>
    <t>INSTRUMENTACION Y METROLOGIA S,A,S</t>
  </si>
  <si>
    <t>CREACIONES Y SUMINISTROS SAS</t>
  </si>
  <si>
    <t>LABORATORIOS DE METROLOGIA SIGMA SAS</t>
  </si>
  <si>
    <t>SET Y GAD SAS.</t>
  </si>
  <si>
    <t>BURETA DIGITAL</t>
  </si>
  <si>
    <t>DISPENSADOR</t>
  </si>
  <si>
    <t>DISPENSADOR MULTIPLE</t>
  </si>
  <si>
    <t>PIPETA MONOCANAL</t>
  </si>
  <si>
    <t>PIPETA MULTICANAL (8 canales)</t>
  </si>
  <si>
    <t>PIPETA MULTICANAL (12 canales)</t>
  </si>
  <si>
    <t>REPETIDORA</t>
  </si>
  <si>
    <t>Vigencia tarjeta</t>
  </si>
  <si>
    <t>Experiencia 2 años</t>
  </si>
  <si>
    <t>Carta compromiso</t>
  </si>
  <si>
    <t>Experiencia 1 año</t>
  </si>
  <si>
    <t>Experiencia 
1 año</t>
  </si>
  <si>
    <t>Condiciones de preparación previa del equipo</t>
  </si>
  <si>
    <t>Requisitos para la manipulación interna y externa</t>
  </si>
  <si>
    <t>Condiciones de embalaje y protección</t>
  </si>
  <si>
    <t>Especificaciones del transporte</t>
  </si>
  <si>
    <t xml:space="preserve"> Condiciones de almacenamiento en las instalaciones del proveedor</t>
  </si>
  <si>
    <t>Gestión de riesgos</t>
  </si>
  <si>
    <t>Responsabilidad y seguros</t>
  </si>
  <si>
    <t>Registro documental</t>
  </si>
  <si>
    <t>Capacidad instalada (300) equipos</t>
  </si>
  <si>
    <t>Capacidad mensual</t>
  </si>
  <si>
    <t>ELECTROEQUIPOS DE COLOMBIA S.A.S</t>
  </si>
  <si>
    <t>Mantenimiento preventivo, correctivo, reparación, verificación, reporte de diagnostico y calibración de equipos de volumen incluidos equipos como buretas, micropipetas, dispensadores repetidoras.</t>
  </si>
  <si>
    <t>INVIMA</t>
  </si>
  <si>
    <t>Prestar los servicios de intervenciones metrológicas incluidos repuestos y adquirir nuevos equipos medidores de volumen para la oficina de laboratorios y control de calidad del instituto nacional de vigilancia de medicamentos y alimentos - Invíma. Para los grupos 1 y 3.</t>
  </si>
  <si>
    <t>FONDO FINANCIERO DISTRITAL DE SALUD</t>
  </si>
  <si>
    <t>Contratar el servicio de mantenimiento preventivo y correctivo, calibración y calificación de equopos de laboratorio de salud pública de la Secretaria Distrital de Salud respecto al lote No. 11, el cual corresponde a realizar el servicio de calibración y calificación de micropipetas, dispensadores, buretas, termómetros, termo higrómetros.</t>
  </si>
  <si>
    <t>INGOBAR</t>
  </si>
  <si>
    <t>Prestación del servicio de mantenimiento preventivo, correctivo y verificación metrologica a equipos volumetricos (dispensadores, micropipetas monocanal/multicanal y buretas) de acuerdo a listado suministrado.</t>
  </si>
  <si>
    <t>SI</t>
  </si>
  <si>
    <t>CAR Cundinamarca</t>
  </si>
  <si>
    <t>Realizar el mantenimiento preventivo y correctivo de los equipos de la Dirección de laboratorio e innovación ambiental de la CAR grupo 1. Mantenimiento preventivo, correctivo y verificación de equipos de laboratorio.</t>
  </si>
  <si>
    <t>Realizar el mantenimiento a los quipos de analisis perteneciente a la Dirección de Laboratorio e Innovación - DLIA de la Corporación Autonoma Regional de Cundinamarca - CAR Grupo 1. Equipos de uso general</t>
  </si>
  <si>
    <t>Servicios de calibración, calificación y mantenimiento de equipos de temperatura y humedad, pistón y material volumétricos termohigrómetros, termómetros, incubadoras y equipos de refrigeración y congelación; pipetas, buretas, dispensadores, balanzas, autoclaves).</t>
  </si>
  <si>
    <t>Servicios de mantenimiento y calibración de micropipetas tipo pistón, micropipetas tipo pistón
volumen variable, centrifugas, incubadoras y buretas digitales. Suministro de equipos de medíción vidriería y demás elementos y laboratorio para cliente final.</t>
  </si>
  <si>
    <t>Prestar el servicio de mantenimiento preventivo y diagnostico de los equipos de los laboratorios de control de calidad y de procesos de las plantas de tratamiento de agua potable (PTAP) y de agua residual (PTAR) de la EMAAF E.S.P.</t>
  </si>
  <si>
    <t>EMPRESA MUNICIPAL DE ACUEDUCTO DE FUNZA</t>
  </si>
  <si>
    <t>VIDCOL 004</t>
  </si>
  <si>
    <t>VIDCOL 001</t>
  </si>
  <si>
    <t>VIDCOL 003</t>
  </si>
  <si>
    <t>Servicios de mantenimiento, caracterización, y calificación de equipos biomédicos y de
refrigeración, calibración de micropipetas y termohigrómetros</t>
  </si>
  <si>
    <t xml:space="preserve"> calibración de equipos volumétricos</t>
  </si>
  <si>
    <t>QUINTECHNOLOGY ROF 03-24LMS</t>
  </si>
  <si>
    <t>VERDEXLAB</t>
  </si>
  <si>
    <t>ICA</t>
  </si>
  <si>
    <t>Mantenim:ento preventivo y calibración de micropipetas monocanal y multicanal.</t>
  </si>
  <si>
    <t>IRECCIÓN DE
SANIDAD DE LA
POLICÍA NACIONAL</t>
  </si>
  <si>
    <t>Prestación del servicio de control metrologico para los equipos biomedicos de medición, equipos biomedicos con subsistemas de medición y elementos de diagnostico hospitalario de los establecimientos de sanidad policial del ambito nacional.</t>
  </si>
  <si>
    <t>Proveedor PROVEO SAS</t>
  </si>
  <si>
    <t xml:space="preserve">NO </t>
  </si>
  <si>
    <t>Proveedor INGOBAR Metrología S.A.S.</t>
  </si>
  <si>
    <t>METRONIKA S.A.S.</t>
  </si>
  <si>
    <t>16-LAC-023</t>
  </si>
  <si>
    <t>INGOBAR METROLOGÍA S.A.S.</t>
  </si>
  <si>
    <t>17-LAC-009</t>
  </si>
  <si>
    <t>19-LAC-013</t>
  </si>
  <si>
    <t>VOLUMEN</t>
  </si>
  <si>
    <t>CREACIONES Y SUMINISTROS S.A.S</t>
  </si>
  <si>
    <t>11-LAC-001</t>
  </si>
  <si>
    <t>SIGMA SAS</t>
  </si>
  <si>
    <t>09-LAC-008</t>
  </si>
  <si>
    <t>CONAMET</t>
  </si>
  <si>
    <t>18-LAC-004</t>
  </si>
  <si>
    <t>SET Y GAD</t>
  </si>
  <si>
    <t>Jonattan Smith Barrera
Anderson David González
Jessica Viviana Pinzón</t>
  </si>
  <si>
    <t>Jhon Sebastián Rocha Pachón
Andrés Felipe Barón Ospina
Estefania Aldana Bareño</t>
  </si>
  <si>
    <t>Union temporal ARCADIA</t>
  </si>
  <si>
    <t>NA</t>
  </si>
  <si>
    <t>Edna Madgaly Portela Ortiz
Andres Gerardo Guerrero Galindo
Edgar Favian Martinez Martinez</t>
  </si>
  <si>
    <t>Astrid Lorena Tangarife G.
Helen Jineth Robelto Suarez
Mychell Guevara Giraldo</t>
  </si>
  <si>
    <t>INSTRUMENTACIÓN SAS.</t>
  </si>
  <si>
    <t>No aplica</t>
  </si>
  <si>
    <t xml:space="preserve">SI </t>
  </si>
  <si>
    <t>VIDCOL S.A.S</t>
  </si>
  <si>
    <t>QUINTECHNOLOGY  S.A.S</t>
  </si>
  <si>
    <t>SIGMA</t>
  </si>
  <si>
    <t>CEINTEC</t>
  </si>
  <si>
    <t xml:space="preserve">No permite verificar vigencia </t>
  </si>
  <si>
    <t>PROVEO SAS</t>
  </si>
  <si>
    <t>INGOBAR Metrología S.A.S.</t>
  </si>
  <si>
    <t>Verificación metrologica</t>
  </si>
  <si>
    <t>SET Y GAD S.A.S</t>
  </si>
  <si>
    <t>PROVEO SAS: 400 equipos/mes Proveedor 
INGOBAR Metrología S.A.S: 320 equipos/mes</t>
  </si>
  <si>
    <t>Instrumentación y Metrología S.A.S: 300 equipos/mes
Metronika S.A.S: 480 equipos/mes</t>
  </si>
  <si>
    <t>Quintechnology S.A.S: 528 equipos/mes
SIGMA: 300 equipos/mes</t>
  </si>
  <si>
    <t>CEINTEC:300 equipos/mes
CONAMET S.A.S: 300 equipos/mes</t>
  </si>
  <si>
    <t>SET Y GAD S.A.S: 308 equipos/mes</t>
  </si>
  <si>
    <t>John Alberto León Ramiréz   Alejandra Forero Rosas
Cristian Felipe Gonzáñez Gutiérrez</t>
  </si>
  <si>
    <t>Janneth Quintero Naicipa
Javier Quintero Naicipa
Norbey Marin Moreno</t>
  </si>
  <si>
    <t>Lider técnico - Jonattan Smith Barrera</t>
  </si>
  <si>
    <t>Técnico operativo 1 - Anderson David Gonzalez</t>
  </si>
  <si>
    <t>Técnico operativo 2 - Jessica Viviana Pizón</t>
  </si>
  <si>
    <t>Técnico operativo 1 - Jhon Sebastión Rocha Pachon</t>
  </si>
  <si>
    <t>Técnico operativo 2 - Andres Felipe Barón</t>
  </si>
  <si>
    <t>Técnico operativo 3 - Estefania Aldana Bareño</t>
  </si>
  <si>
    <t>X</t>
  </si>
  <si>
    <t>Técnico operativo 1 - Astrid Lorena Tangarife</t>
  </si>
  <si>
    <t>Técnico operativo 2 - Helen Jineth Robelto</t>
  </si>
  <si>
    <t>Técnico operativo 3 - Mychelle Guevara</t>
  </si>
  <si>
    <t>Lider técnico - Edna Magaldy Portela</t>
  </si>
  <si>
    <t>Técnico operativo 1 - Andres Gerardo Guerrero</t>
  </si>
  <si>
    <t>Técnico operativo 2 - Edgar Favian Martinez</t>
  </si>
  <si>
    <t>No adjunta</t>
  </si>
  <si>
    <t xml:space="preserve">Lider técnico - Jhon Fredy Montoya Arias </t>
  </si>
  <si>
    <t>Lider técnico - Jonneth Quintero Naicipa</t>
  </si>
  <si>
    <t>Técnico operativo 1 - Javier Antonio Quintero Naicipa</t>
  </si>
  <si>
    <t>Técnico operativo 2 - Norbey Marin Moreno</t>
  </si>
  <si>
    <t>Técnico operativo 1 - Hernan Rodriguez Sabogal</t>
  </si>
  <si>
    <t>Técnico operativo 2 - Alejandra Forero Rosas</t>
  </si>
  <si>
    <t>Técnico operativo 3 - Cristian Felipe Gonzalez</t>
  </si>
  <si>
    <t>N/a</t>
  </si>
  <si>
    <t>Lider técnico - Nicolas Ulloa</t>
  </si>
  <si>
    <t>Técnico operativo 1 - Alejandro Medina</t>
  </si>
  <si>
    <t>Técnico operativo 2 - Anderson Sánchez</t>
  </si>
  <si>
    <t>Técnico operativo 1 - Leydi Morales</t>
  </si>
  <si>
    <t>Técnico operativo 2 - Lisa Aponte</t>
  </si>
  <si>
    <t>PROTOCOLO DE TRANSPORTE</t>
  </si>
  <si>
    <t>CAPACIDAD INSTALADA</t>
  </si>
  <si>
    <t>Una vez analizadas las ofertas económicas presentadas dentro del proceso, y de conformidad con el deber de análisis establecido en la normatividad vigente aplicable a la contratación estatal, se identificó que algunos valores ofertados por varios proponentes se encuentran por debajo del valor mínimo aceptable, razón por la cual se presumen como precios artificialmente bajos.
Los ítems que presentan esta condición se encuentran señalados en color amarillo e identificados con la letra “SI”, de conformidad con el análisis comparativo realizado frente a los precios de mercado, los valores promedio de las ofertas recibidas y los costos necesarios para la adecuada ejecución del objeto contractual.
En este sentido, y conforme a lo dispuesto en el artículo 2.2.1.1.2.2.4 del Decreto 1082 de 2015, se requiere a los oferentes correspondientes que expliquen de manera escrita, clara, completa y detallada las razones que sustentan los valores ofertados para los ítems señalados, indicando las circunstancias objetivas que permiten ofrecer dichos precios sin poner en riesgo el cumplimiento adecuado, oportuno y con calidad de las obligaciones contractuales.
La justificación deberá contemplar, como mínimo, la estructura del precio ofertado, incluyendo la desagregación de costos del servicio, gastos generales, imprevistos y utilidad, así como los soportes técnicos, comerciales o financieros que respalden el valor final presentado. Así mismo, deberá acreditarse que los precios ofertados garantizan la cobertura total de los costos directos e indirectos, el personal requerido, los insumos, garantías y demás condiciones técnicas exigidas en el proceso, sin desmejorar las especificaciones establecidas en los documentos del proceso.
Lo anterior permitirá al comité evaluador verificar la viabilidad económica de las ofertas y continuar con el análisis correspondiente, de conformidad con las reglas del proceso y la normatividad aplicable.</t>
  </si>
  <si>
    <t xml:space="preserve">Técnico operativo 1 -  Adrian Felipe Sanchez Tapia </t>
  </si>
  <si>
    <t>Técnico operativo 2 - Andres Camilo Gomez Arias</t>
  </si>
  <si>
    <t>Técnico operativo 1 - Claudia Milena Montoya</t>
  </si>
  <si>
    <t xml:space="preserve">Técnico operativo 2 - Maria Fernanda Sanchez </t>
  </si>
  <si>
    <t>Técnico operativo 3 - Andrea Carolina Curtidor</t>
  </si>
  <si>
    <t>Lider técnico - María Fernanda Villalobos Villalobos</t>
  </si>
  <si>
    <t>Técnico operativo 1 - Daniel Eduardo Castro Hernández</t>
  </si>
  <si>
    <t>Técnico operativo 2 - Uilson Gómez Prada</t>
  </si>
  <si>
    <t>Técnico operativo 1 - Diana Forero Ardila</t>
  </si>
  <si>
    <t>Técnico operativo 2 - William Frey Castelblanco</t>
  </si>
  <si>
    <t>Técnico operativo 3 - William Sebastián González López</t>
  </si>
  <si>
    <t>Técnico operativo 3 - Paula Yeneth Guerrero Robayo</t>
  </si>
  <si>
    <t>Habilitado</t>
  </si>
  <si>
    <t>John Fredy Montoya Arias
Adrian Felipe Sanchez Tapia
Andres Camilo Gomez Arias</t>
  </si>
  <si>
    <t>Claudia Milena Montoya
Maria Fernanda Sanchez
Andrea Carolina Curtidor</t>
  </si>
  <si>
    <t>Vidcol S.A.S: 400 equipos/mes
Creaciones y suministros S.A.S.: 327 equipos/mes</t>
  </si>
  <si>
    <t>María Fernanda Villalobos
Uilson Antonio Gómez
Daniel Eduardo Castro</t>
  </si>
  <si>
    <t>Diana Forero Ardila
William Frey Castelblanco
William Sebastian Gonzalez</t>
  </si>
  <si>
    <t>Nicolas Ulloa Sierra
Alejandro Medina Castro
Anderson Sanchez Lozada</t>
  </si>
  <si>
    <t>Leydi Morales Gordillo
Lisa Maria Aponte
Paula Jeneth Guerrero</t>
  </si>
  <si>
    <t>Personal adicional</t>
  </si>
  <si>
    <t>Verificaciones adicionales</t>
  </si>
  <si>
    <t>De las seis (6) propuestas presentadas en el proceso de selección, se le solicito a todos los proponentes que no cumplian técnicamente con lo requerido por el INS, la subsanación de documentos en el cumplimiento de los requsitos habilitantes tecnicos, al llegar la fecha establecida para la recepción de los mismos, solo los proveedores CONAMET, UT ARCADIA, CREACIONES Y SUMINISTROS, SIGMA y SET Y GAD presentaron subsanación de lo requerido por el area técnica.</t>
  </si>
  <si>
    <t>Una vez efectuado el cierre del proceso y recibidas las ofertas presentadas por los distintos proponentes, se procedió a la verificación del cumplimiento de los requisitos habilitantes técnicos, economicos y de experiencia, conforme a lo establecido en el Pliego de Condiciones Definitivo.
Como resultado de dicha verificación, únicamente las ofertas presentadas por CREACIONES Y SUMINISTROS S.A.S. y LABORATORIO DE METROLOGÍA SIGMA S.A.S. cumplieron en su totalidad con los requisitos habilitantes exigidos, razón por la cual fueron declaradas ofertas válidas (habilitadas) y pasaron a la etapa de evaluación de los factores ponderables.
Posteriormente, se realizó la asignación de puntajes correspondientes a cada uno de los factores de evaluación definidos en el pliego, entre ellos: factor técnico, factor económico, factor industria nacional y demás criterios de ponderación, aplicando para cada caso las fórmulas, rangos y parámetros establecidos.
En relación con el factor económico, el puntaje fue asignado mediante el método de “Media Aritmetica Alta”, otorgando el mayor puntaje a la oferta de mas cercana a la media aritmetica alta establecida y ponderando las ofertas de manera proporcional, conforme a la fórmula prevista en el Pliego de Condiciones. 
En este sentido, la oferta presentada por LABORATORIO DE METROLOGÍA SIGMA S.A.S, con un valor de QUINIENTOS CINCUENTA MILLONES QUINIENTOS UN MIL OCHOCIENTOS VEINTIOCHO PESOS ($550.501.828), obtuvo el puntaje máximo asignado para este factor.
Como resultado de la evaluación integral de los factores ponderables, se obtuvieron los siguientes puntajes totales:
CREACIONES Y SUMINISTROS S.A.S.: 95,36 puntos
LABORATORIO DE METROLOGÍA SIGMA S.A.S: 95,74 puntos
En virtud de lo anterior, y de conformidad con los resultados obtenidos en el proceso de evaluación, se establece que la oferta presentada por LABORATORIO DE METROLOGÍA SIGMA S.A.S. es la que obtiene el mayor puntaje total, por lo cual se recomienda adjudicar el proceso contractual a dicho proponente, al haber presentado la oferta más favorable para la entidad, en cumplimiento de los criterios técnicos, económicos y normativos definidos en el Pliego de Condiciones Definitivo.</t>
  </si>
  <si>
    <t xml:space="preserve">La balanza NO cumple con el requisito de resolución mínimo establecido ( según norma ISO 8655 6) para la verificación de micropipetas en el rango  (1 a 10)  µL )(relacionada en la ficha técnica) se solicita una resolución mínima de 0,001 mg. </t>
  </si>
  <si>
    <t>El perfil presentado de técnico en mantenimiento de motores diésel, si bien acredita experiencia en calibración de diferentes magnitudes y formación complementaria en metrología, la formación académica base no es afín al área metrológica ni de laboratorio.
En consecuencia, el perfil no garantiza idoneidad técnica suficiente para la ejecución del servicio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</si>
</sst>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0.00\ \€"/>
  </numFmts>
  <fonts count="39" x14ac:knownFonts="1">
    <font>
      <sz val="11"/>
      <color theme="1"/>
      <name val="Calibri"/>
      <family val="2"/>
      <scheme val="minor"/>
    </font>
    <font>
      <sz val="11"/>
      <color theme="1"/>
      <name val="Calibri"/>
      <family val="2"/>
      <scheme val="minor"/>
    </font>
    <font>
      <sz val="11"/>
      <name val="Calibri"/>
      <family val="2"/>
      <scheme val="minor"/>
    </font>
    <font>
      <sz val="10"/>
      <color rgb="FF000000"/>
      <name val="Arial Narrow"/>
      <family val="2"/>
    </font>
    <font>
      <sz val="10"/>
      <name val="Arial"/>
      <family val="2"/>
    </font>
    <font>
      <b/>
      <sz val="10"/>
      <color rgb="FF000000"/>
      <name val="Arial Narrow"/>
      <family val="2"/>
    </font>
    <font>
      <sz val="8"/>
      <color rgb="FF000000"/>
      <name val="Times New Roman"/>
      <family val="1"/>
    </font>
    <font>
      <sz val="11"/>
      <color rgb="FF000000"/>
      <name val="Arial Narrow"/>
      <family val="2"/>
    </font>
    <font>
      <b/>
      <sz val="11"/>
      <color theme="0"/>
      <name val="Calibri"/>
      <family val="2"/>
      <scheme val="minor"/>
    </font>
    <font>
      <b/>
      <sz val="11"/>
      <color theme="1"/>
      <name val="Calibri"/>
      <family val="2"/>
      <scheme val="minor"/>
    </font>
    <font>
      <b/>
      <sz val="11"/>
      <color rgb="FF000000"/>
      <name val="Arial Narrow"/>
      <family val="2"/>
    </font>
    <font>
      <b/>
      <sz val="8"/>
      <color rgb="FF000000"/>
      <name val="Arial Narrow"/>
      <family val="2"/>
    </font>
    <font>
      <sz val="10"/>
      <color theme="1"/>
      <name val="Arial Narrow"/>
      <family val="2"/>
    </font>
    <font>
      <b/>
      <sz val="10"/>
      <color theme="1"/>
      <name val="Arial Narrow"/>
      <family val="2"/>
    </font>
    <font>
      <sz val="11"/>
      <color theme="1"/>
      <name val="Arial Narrow"/>
      <family val="2"/>
    </font>
    <font>
      <b/>
      <sz val="9"/>
      <color theme="1"/>
      <name val="Arial Narrow"/>
      <family val="2"/>
    </font>
    <font>
      <b/>
      <sz val="8"/>
      <color theme="1"/>
      <name val="Arial Narrow"/>
      <family val="2"/>
    </font>
    <font>
      <sz val="9"/>
      <color theme="1"/>
      <name val="Arial Narrow"/>
      <family val="2"/>
    </font>
    <font>
      <sz val="8"/>
      <color theme="1"/>
      <name val="Arial Narrow"/>
      <family val="2"/>
    </font>
    <font>
      <b/>
      <sz val="11"/>
      <color theme="1"/>
      <name val="Arial Narrow"/>
      <family val="2"/>
    </font>
    <font>
      <b/>
      <sz val="10"/>
      <color theme="0"/>
      <name val="Arial Narrow"/>
      <family val="2"/>
    </font>
    <font>
      <b/>
      <sz val="10"/>
      <color theme="1"/>
      <name val="Calibri"/>
      <family val="2"/>
      <scheme val="minor"/>
    </font>
    <font>
      <sz val="11"/>
      <color theme="0"/>
      <name val="Calibri"/>
      <family val="2"/>
      <scheme val="minor"/>
    </font>
    <font>
      <sz val="10"/>
      <color rgb="FFFF0000"/>
      <name val="Arial Narrow"/>
      <family val="2"/>
    </font>
    <font>
      <sz val="11"/>
      <color rgb="FFFF0000"/>
      <name val="Arial Narrow"/>
      <family val="2"/>
    </font>
    <font>
      <sz val="9"/>
      <color rgb="FF000000"/>
      <name val="Arial Narrow"/>
      <family val="2"/>
    </font>
    <font>
      <sz val="8"/>
      <color rgb="FF000000"/>
      <name val="Arial Narrow"/>
      <family val="2"/>
      <charset val="1"/>
    </font>
    <font>
      <sz val="8"/>
      <color rgb="FF000000"/>
      <name val="Arial Narrow"/>
      <family val="2"/>
    </font>
    <font>
      <sz val="8"/>
      <color theme="1"/>
      <name val="Arial Narrow"/>
      <family val="2"/>
      <charset val="1"/>
    </font>
    <font>
      <sz val="10"/>
      <color theme="1"/>
      <name val="Arial"/>
      <family val="2"/>
    </font>
    <font>
      <sz val="10"/>
      <color theme="1"/>
      <name val="Verdana"/>
      <family val="2"/>
    </font>
    <font>
      <b/>
      <sz val="10"/>
      <color theme="1"/>
      <name val="Verdana"/>
      <family val="2"/>
    </font>
    <font>
      <b/>
      <sz val="14"/>
      <color theme="1"/>
      <name val="Verdana"/>
      <family val="2"/>
    </font>
    <font>
      <b/>
      <sz val="10"/>
      <color rgb="FFFF0000"/>
      <name val="Arial Narrow"/>
      <family val="2"/>
    </font>
    <font>
      <sz val="11"/>
      <color rgb="FF000000"/>
      <name val="Calibri"/>
      <family val="2"/>
      <scheme val="minor"/>
    </font>
    <font>
      <b/>
      <sz val="11"/>
      <color rgb="FF000000"/>
      <name val="Calibri"/>
      <family val="2"/>
      <scheme val="minor"/>
    </font>
    <font>
      <b/>
      <sz val="9"/>
      <color rgb="FF000000"/>
      <name val="Arial Narrow"/>
      <family val="2"/>
    </font>
    <font>
      <b/>
      <sz val="11"/>
      <name val="Calibri"/>
      <family val="2"/>
      <scheme val="minor"/>
    </font>
    <font>
      <b/>
      <sz val="9"/>
      <color rgb="FFFF0000"/>
      <name val="Arial Narrow"/>
      <family val="2"/>
    </font>
  </fonts>
  <fills count="17">
    <fill>
      <patternFill patternType="none"/>
    </fill>
    <fill>
      <patternFill patternType="gray125"/>
    </fill>
    <fill>
      <patternFill patternType="solid">
        <fgColor rgb="FFC6D9F1"/>
        <bgColor indexed="64"/>
      </patternFill>
    </fill>
    <fill>
      <patternFill patternType="solid">
        <fgColor rgb="FFFFFFFF"/>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rgb="FF000000"/>
      </patternFill>
    </fill>
    <fill>
      <patternFill patternType="solid">
        <fgColor rgb="FFEEB9AE"/>
        <bgColor rgb="FF000000"/>
      </patternFill>
    </fill>
    <fill>
      <patternFill patternType="solid">
        <fgColor rgb="FFFFC000"/>
        <bgColor indexed="64"/>
      </patternFill>
    </fill>
    <fill>
      <patternFill patternType="solid">
        <fgColor theme="0"/>
        <bgColor rgb="FF000000"/>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
      <patternFill patternType="solid">
        <fgColor rgb="FFFFFFFF"/>
        <bgColor rgb="FF000000"/>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right style="thin">
        <color indexed="64"/>
      </right>
      <top/>
      <bottom/>
      <diagonal/>
    </border>
    <border>
      <left style="thin">
        <color rgb="FF000000"/>
      </left>
      <right/>
      <top style="thin">
        <color rgb="FF000000"/>
      </top>
      <bottom style="thin">
        <color rgb="FF000000"/>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34">
    <xf numFmtId="0" fontId="0" fillId="0" borderId="0"/>
    <xf numFmtId="44" fontId="1" fillId="0" borderId="0" applyFont="0" applyFill="0" applyBorder="0" applyAlignment="0" applyProtection="0"/>
    <xf numFmtId="0" fontId="2" fillId="0" borderId="0"/>
    <xf numFmtId="44" fontId="1" fillId="0" borderId="0" applyFont="0" applyFill="0" applyBorder="0" applyAlignment="0" applyProtection="0"/>
    <xf numFmtId="0" fontId="4" fillId="0" borderId="0"/>
    <xf numFmtId="44" fontId="1" fillId="0" borderId="0" applyFont="0" applyFill="0" applyBorder="0" applyAlignment="0" applyProtection="0"/>
    <xf numFmtId="44" fontId="1" fillId="0" borderId="0" applyFont="0" applyFill="0" applyBorder="0" applyAlignment="0" applyProtection="0"/>
    <xf numFmtId="0" fontId="1" fillId="0" borderId="0"/>
    <xf numFmtId="0" fontId="29" fillId="0" borderId="0"/>
    <xf numFmtId="9" fontId="29" fillId="0" borderId="0" applyFont="0" applyFill="0" applyBorder="0" applyAlignment="0" applyProtection="0"/>
    <xf numFmtId="44" fontId="29" fillId="0" borderId="0" applyFont="0" applyFill="0" applyBorder="0" applyAlignment="0" applyProtection="0"/>
    <xf numFmtId="42" fontId="29" fillId="0" borderId="0" applyFont="0" applyFill="0" applyBorder="0" applyAlignment="0" applyProtection="0"/>
    <xf numFmtId="43" fontId="29" fillId="0" borderId="0" applyFont="0" applyFill="0" applyBorder="0" applyAlignment="0" applyProtection="0"/>
    <xf numFmtId="41" fontId="29" fillId="0" borderId="0" applyFont="0" applyFill="0" applyBorder="0" applyAlignment="0" applyProtection="0"/>
    <xf numFmtId="0" fontId="32" fillId="11" borderId="1" applyNumberFormat="0" applyProtection="0">
      <alignment horizontal="left" vertical="center"/>
    </xf>
    <xf numFmtId="0" fontId="31" fillId="12" borderId="0" applyNumberFormat="0" applyBorder="0" applyProtection="0">
      <alignment horizontal="center" vertical="center"/>
    </xf>
    <xf numFmtId="0" fontId="31" fillId="13" borderId="0" applyNumberFormat="0" applyBorder="0" applyProtection="0">
      <alignment horizontal="center" vertical="center"/>
    </xf>
    <xf numFmtId="0" fontId="31" fillId="11" borderId="0" applyNumberFormat="0" applyBorder="0" applyProtection="0">
      <alignment horizontal="center" vertical="center" wrapText="1"/>
    </xf>
    <xf numFmtId="0" fontId="31" fillId="11" borderId="0" applyNumberFormat="0" applyBorder="0" applyProtection="0">
      <alignment horizontal="right" vertical="center" wrapText="1"/>
    </xf>
    <xf numFmtId="0" fontId="31" fillId="14" borderId="0" applyNumberFormat="0" applyBorder="0" applyProtection="0">
      <alignment horizontal="center" vertical="center" wrapText="1"/>
    </xf>
    <xf numFmtId="0" fontId="30" fillId="14" borderId="0" applyNumberFormat="0" applyBorder="0" applyProtection="0">
      <alignment horizontal="right" vertical="center" wrapText="1"/>
    </xf>
    <xf numFmtId="49" fontId="30" fillId="0" borderId="0" applyFill="0" applyBorder="0" applyProtection="0">
      <alignment horizontal="left" vertical="center"/>
    </xf>
    <xf numFmtId="0" fontId="31" fillId="0" borderId="0" applyNumberFormat="0" applyFill="0" applyBorder="0" applyProtection="0">
      <alignment horizontal="left" vertical="center"/>
    </xf>
    <xf numFmtId="0" fontId="31" fillId="0" borderId="0" applyNumberFormat="0" applyFill="0" applyBorder="0" applyProtection="0">
      <alignment horizontal="right" vertical="center"/>
    </xf>
    <xf numFmtId="165" fontId="30" fillId="0" borderId="0" applyFill="0" applyBorder="0" applyProtection="0">
      <alignment horizontal="right" vertical="center"/>
    </xf>
    <xf numFmtId="14" fontId="30" fillId="0" borderId="0" applyFill="0" applyBorder="0" applyProtection="0">
      <alignment horizontal="right" vertical="center"/>
    </xf>
    <xf numFmtId="22" fontId="30" fillId="0" borderId="0" applyFill="0" applyBorder="0" applyProtection="0">
      <alignment horizontal="right" vertical="center"/>
    </xf>
    <xf numFmtId="3" fontId="30" fillId="0" borderId="0" applyFill="0" applyBorder="0" applyProtection="0">
      <alignment horizontal="right" vertical="center"/>
    </xf>
    <xf numFmtId="4" fontId="30" fillId="0" borderId="0" applyFill="0" applyBorder="0" applyProtection="0">
      <alignment horizontal="right" vertical="center"/>
    </xf>
    <xf numFmtId="0" fontId="30" fillId="0" borderId="1" applyNumberFormat="0" applyFill="0" applyProtection="0">
      <alignment horizontal="left" vertical="center"/>
    </xf>
    <xf numFmtId="165" fontId="30" fillId="0" borderId="1" applyFill="0" applyProtection="0">
      <alignment horizontal="right" vertical="center"/>
    </xf>
    <xf numFmtId="3" fontId="30" fillId="0" borderId="1" applyFill="0" applyProtection="0">
      <alignment horizontal="right" vertical="center"/>
    </xf>
    <xf numFmtId="4" fontId="30" fillId="0" borderId="1" applyFill="0" applyProtection="0">
      <alignment horizontal="right" vertical="center"/>
    </xf>
    <xf numFmtId="0" fontId="29" fillId="0" borderId="1" applyNumberFormat="0" applyFont="0" applyFill="0" applyAlignment="0" applyProtection="0"/>
  </cellStyleXfs>
  <cellXfs count="317">
    <xf numFmtId="0" fontId="0" fillId="0" borderId="0" xfId="0"/>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7" fillId="0" borderId="6" xfId="0" applyFont="1" applyBorder="1" applyAlignment="1">
      <alignment horizontal="center" vertical="center"/>
    </xf>
    <xf numFmtId="0" fontId="7" fillId="0" borderId="7" xfId="0" applyFont="1" applyBorder="1" applyAlignment="1">
      <alignment vertical="center" wrapText="1"/>
    </xf>
    <xf numFmtId="0" fontId="7" fillId="3" borderId="6" xfId="0" applyFont="1" applyFill="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justify" vertical="center" wrapText="1"/>
    </xf>
    <xf numFmtId="0" fontId="7" fillId="0" borderId="8" xfId="0" applyFont="1" applyBorder="1" applyAlignment="1">
      <alignment horizontal="center" vertical="center" wrapText="1"/>
    </xf>
    <xf numFmtId="0" fontId="7" fillId="0" borderId="9" xfId="0" applyFont="1" applyBorder="1" applyAlignment="1">
      <alignment horizontal="justify" vertical="center" wrapText="1"/>
    </xf>
    <xf numFmtId="0" fontId="7" fillId="0" borderId="4" xfId="0" applyFont="1" applyBorder="1" applyAlignment="1">
      <alignment horizontal="center" vertical="center" wrapText="1"/>
    </xf>
    <xf numFmtId="0" fontId="7" fillId="0" borderId="5" xfId="0" applyFont="1" applyBorder="1" applyAlignment="1">
      <alignment horizontal="justify" vertical="center" wrapText="1"/>
    </xf>
    <xf numFmtId="0" fontId="7" fillId="0" borderId="10" xfId="0" applyFont="1" applyBorder="1" applyAlignment="1">
      <alignment horizontal="center" vertical="center" wrapText="1"/>
    </xf>
    <xf numFmtId="0" fontId="7" fillId="0" borderId="6" xfId="0" applyFont="1" applyBorder="1" applyAlignment="1">
      <alignment vertical="center" wrapText="1"/>
    </xf>
    <xf numFmtId="0" fontId="7" fillId="0" borderId="4" xfId="0" applyFont="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vertical="center" wrapText="1"/>
    </xf>
    <xf numFmtId="0" fontId="0" fillId="0" borderId="0" xfId="0" applyAlignment="1">
      <alignment horizontal="center"/>
    </xf>
    <xf numFmtId="2" fontId="0" fillId="0" borderId="0" xfId="0" applyNumberFormat="1"/>
    <xf numFmtId="0" fontId="0" fillId="0" borderId="0" xfId="0" applyAlignment="1">
      <alignment wrapText="1"/>
    </xf>
    <xf numFmtId="0" fontId="12" fillId="5" borderId="1" xfId="0" applyFont="1" applyFill="1" applyBorder="1" applyAlignment="1">
      <alignment horizontal="center" vertical="center" wrapText="1"/>
    </xf>
    <xf numFmtId="0" fontId="0" fillId="0" borderId="1" xfId="0" applyBorder="1" applyAlignment="1">
      <alignment horizontal="center" vertical="center"/>
    </xf>
    <xf numFmtId="44" fontId="11" fillId="8" borderId="1" xfId="3" applyFont="1" applyFill="1" applyBorder="1" applyAlignment="1">
      <alignment horizontal="center" vertical="center" wrapText="1"/>
    </xf>
    <xf numFmtId="164" fontId="3" fillId="0" borderId="1" xfId="7" applyNumberFormat="1" applyFont="1" applyBorder="1" applyAlignment="1">
      <alignment horizontal="center" vertical="center"/>
    </xf>
    <xf numFmtId="164" fontId="3" fillId="0" borderId="1" xfId="3" applyNumberFormat="1" applyFont="1" applyFill="1" applyBorder="1" applyAlignment="1">
      <alignment horizontal="center" vertical="center" wrapText="1"/>
    </xf>
    <xf numFmtId="164" fontId="3" fillId="5" borderId="1" xfId="3"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xf>
    <xf numFmtId="2" fontId="5" fillId="0" borderId="1" xfId="0" applyNumberFormat="1" applyFont="1" applyBorder="1" applyAlignment="1">
      <alignment horizontal="center" vertical="center"/>
    </xf>
    <xf numFmtId="0" fontId="14" fillId="5" borderId="1" xfId="0" applyFont="1" applyFill="1" applyBorder="1" applyAlignment="1">
      <alignment horizontal="center" vertical="center" wrapText="1"/>
    </xf>
    <xf numFmtId="0" fontId="0" fillId="0" borderId="16" xfId="0" applyBorder="1" applyAlignment="1">
      <alignment horizontal="center" vertical="center"/>
    </xf>
    <xf numFmtId="0" fontId="12" fillId="0" borderId="1" xfId="0" applyFont="1" applyBorder="1" applyAlignment="1">
      <alignment horizontal="center" vertical="center" wrapText="1"/>
    </xf>
    <xf numFmtId="6" fontId="3" fillId="0" borderId="1" xfId="0" applyNumberFormat="1" applyFont="1" applyBorder="1" applyAlignment="1">
      <alignment horizontal="center" vertical="center" wrapText="1"/>
    </xf>
    <xf numFmtId="0" fontId="9" fillId="5" borderId="1" xfId="0" applyFont="1" applyFill="1" applyBorder="1" applyAlignment="1">
      <alignment horizontal="center" vertical="center"/>
    </xf>
    <xf numFmtId="0" fontId="12" fillId="5" borderId="1" xfId="0" applyFont="1" applyFill="1" applyBorder="1" applyAlignment="1">
      <alignment vertical="center" wrapText="1"/>
    </xf>
    <xf numFmtId="0" fontId="5" fillId="5" borderId="30" xfId="0" applyFont="1" applyFill="1" applyBorder="1" applyAlignment="1">
      <alignment horizontal="center" vertical="center" wrapText="1"/>
    </xf>
    <xf numFmtId="0" fontId="5" fillId="5" borderId="29" xfId="0" applyFont="1" applyFill="1" applyBorder="1" applyAlignment="1">
      <alignment horizontal="center" vertical="center" wrapText="1"/>
    </xf>
    <xf numFmtId="0" fontId="0" fillId="5" borderId="32" xfId="0" applyFill="1" applyBorder="1" applyAlignment="1">
      <alignment horizontal="center" vertical="center"/>
    </xf>
    <xf numFmtId="0" fontId="7" fillId="5" borderId="33" xfId="0" applyFont="1" applyFill="1" applyBorder="1" applyAlignment="1">
      <alignment horizontal="center" vertical="center"/>
    </xf>
    <xf numFmtId="44" fontId="11" fillId="10" borderId="14" xfId="3" applyFont="1" applyFill="1" applyBorder="1" applyAlignment="1">
      <alignment horizontal="center" vertical="center" wrapText="1"/>
    </xf>
    <xf numFmtId="0" fontId="5" fillId="5" borderId="28"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0" fillId="0" borderId="13" xfId="0" applyBorder="1" applyAlignment="1">
      <alignment horizontal="center" vertical="center"/>
    </xf>
    <xf numFmtId="0" fontId="0" fillId="5" borderId="36" xfId="0" applyFill="1" applyBorder="1" applyAlignment="1">
      <alignment horizontal="center" vertical="center"/>
    </xf>
    <xf numFmtId="44" fontId="11" fillId="10" borderId="20" xfId="3" applyFont="1" applyFill="1" applyBorder="1" applyAlignment="1">
      <alignment horizontal="center" vertical="center" wrapText="1"/>
    </xf>
    <xf numFmtId="0" fontId="0" fillId="0" borderId="3" xfId="0" applyBorder="1" applyAlignment="1">
      <alignment horizontal="center" vertical="center"/>
    </xf>
    <xf numFmtId="0" fontId="0" fillId="0" borderId="37" xfId="0" applyBorder="1" applyAlignment="1">
      <alignment horizontal="center" vertical="center"/>
    </xf>
    <xf numFmtId="0" fontId="0" fillId="0" borderId="21" xfId="0" applyBorder="1" applyAlignment="1">
      <alignment horizontal="center" vertical="center"/>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0" fillId="0" borderId="10" xfId="0" applyBorder="1" applyAlignment="1">
      <alignment horizontal="center" vertical="center"/>
    </xf>
    <xf numFmtId="0" fontId="15" fillId="6" borderId="40"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15" fillId="6" borderId="23" xfId="0" applyFont="1" applyFill="1" applyBorder="1" applyAlignment="1">
      <alignment horizontal="center" vertical="center"/>
    </xf>
    <xf numFmtId="0" fontId="15" fillId="6" borderId="18" xfId="0" applyFont="1" applyFill="1" applyBorder="1" applyAlignment="1">
      <alignment horizontal="center" vertical="center"/>
    </xf>
    <xf numFmtId="0" fontId="12" fillId="5" borderId="41" xfId="0" applyFont="1" applyFill="1" applyBorder="1" applyAlignment="1">
      <alignment horizontal="center" vertical="center" wrapText="1"/>
    </xf>
    <xf numFmtId="0" fontId="12" fillId="5" borderId="42" xfId="0" applyFont="1" applyFill="1" applyBorder="1" applyAlignment="1">
      <alignment horizontal="center" vertical="center" wrapText="1"/>
    </xf>
    <xf numFmtId="0" fontId="23" fillId="5" borderId="4" xfId="0" applyFont="1" applyFill="1" applyBorder="1" applyAlignment="1">
      <alignment vertical="center" wrapText="1"/>
    </xf>
    <xf numFmtId="0" fontId="18" fillId="0" borderId="42" xfId="0" applyFont="1" applyBorder="1" applyAlignment="1">
      <alignment horizontal="center" vertical="center" wrapText="1"/>
    </xf>
    <xf numFmtId="0" fontId="12" fillId="5" borderId="44" xfId="0" applyFont="1" applyFill="1" applyBorder="1" applyAlignment="1">
      <alignment horizontal="center" vertical="center" wrapText="1"/>
    </xf>
    <xf numFmtId="0" fontId="12" fillId="5" borderId="45" xfId="0" applyFont="1" applyFill="1" applyBorder="1" applyAlignment="1">
      <alignment horizontal="center" vertical="center" wrapText="1"/>
    </xf>
    <xf numFmtId="0" fontId="12" fillId="5" borderId="43" xfId="0" applyFont="1" applyFill="1" applyBorder="1" applyAlignment="1">
      <alignment horizontal="center" vertical="center" wrapText="1"/>
    </xf>
    <xf numFmtId="164" fontId="3" fillId="5" borderId="37" xfId="3" applyNumberFormat="1" applyFont="1" applyFill="1" applyBorder="1" applyAlignment="1">
      <alignment horizontal="center" vertical="center" wrapText="1"/>
    </xf>
    <xf numFmtId="164" fontId="3" fillId="5" borderId="21" xfId="3" applyNumberFormat="1" applyFont="1" applyFill="1" applyBorder="1" applyAlignment="1">
      <alignment horizontal="center" vertical="center" wrapText="1"/>
    </xf>
    <xf numFmtId="2" fontId="17" fillId="5" borderId="1" xfId="0" applyNumberFormat="1" applyFont="1" applyFill="1" applyBorder="1" applyAlignment="1">
      <alignment horizontal="center" vertical="center"/>
    </xf>
    <xf numFmtId="0" fontId="0" fillId="0" borderId="27" xfId="0" applyBorder="1" applyAlignment="1">
      <alignment horizontal="center" vertical="center"/>
    </xf>
    <xf numFmtId="0" fontId="0" fillId="0" borderId="15" xfId="0" applyBorder="1" applyAlignment="1">
      <alignment horizontal="center" vertical="center"/>
    </xf>
    <xf numFmtId="0" fontId="0" fillId="0" borderId="35" xfId="0" applyBorder="1" applyAlignment="1">
      <alignment horizontal="center" vertical="center"/>
    </xf>
    <xf numFmtId="0" fontId="7" fillId="0" borderId="0" xfId="0" applyFont="1" applyFill="1" applyBorder="1" applyAlignment="1">
      <alignment horizontal="center" vertical="center"/>
    </xf>
    <xf numFmtId="164" fontId="3" fillId="0" borderId="0" xfId="7" applyNumberFormat="1" applyFont="1" applyFill="1" applyBorder="1" applyAlignment="1">
      <alignment horizontal="center" vertical="center"/>
    </xf>
    <xf numFmtId="2" fontId="5" fillId="0" borderId="0" xfId="0" applyNumberFormat="1" applyFont="1" applyFill="1" applyBorder="1" applyAlignment="1">
      <alignment horizontal="center" vertical="center"/>
    </xf>
    <xf numFmtId="8" fontId="25" fillId="0" borderId="0" xfId="0" applyNumberFormat="1" applyFont="1" applyBorder="1" applyAlignment="1">
      <alignment horizontal="center" vertical="center" wrapText="1"/>
    </xf>
    <xf numFmtId="6" fontId="25" fillId="0" borderId="0" xfId="0" applyNumberFormat="1" applyFont="1" applyBorder="1" applyAlignment="1">
      <alignment horizontal="center" vertical="center" wrapText="1"/>
    </xf>
    <xf numFmtId="0" fontId="11" fillId="2" borderId="1" xfId="0" applyFont="1" applyFill="1" applyBorder="1" applyAlignment="1">
      <alignment horizontal="center" vertical="center" wrapText="1"/>
    </xf>
    <xf numFmtId="0" fontId="26" fillId="0" borderId="1" xfId="0" applyFont="1" applyBorder="1" applyAlignment="1">
      <alignment horizontal="center" vertical="center"/>
    </xf>
    <xf numFmtId="0" fontId="26" fillId="0" borderId="16" xfId="0" applyFont="1" applyBorder="1" applyAlignment="1">
      <alignment horizontal="center" vertical="center"/>
    </xf>
    <xf numFmtId="0" fontId="11" fillId="2" borderId="2" xfId="0" applyFont="1" applyFill="1" applyBorder="1" applyAlignment="1">
      <alignment horizontal="center" vertical="center" wrapText="1"/>
    </xf>
    <xf numFmtId="0" fontId="27" fillId="0" borderId="1" xfId="0" applyFont="1" applyBorder="1" applyAlignment="1">
      <alignment horizontal="center" vertical="center" wrapText="1"/>
    </xf>
    <xf numFmtId="8" fontId="28" fillId="0" borderId="1" xfId="0" applyNumberFormat="1" applyFont="1" applyBorder="1" applyAlignment="1">
      <alignment horizontal="center" vertical="center" wrapText="1"/>
    </xf>
    <xf numFmtId="0" fontId="23" fillId="5" borderId="1" xfId="0" applyFont="1" applyFill="1" applyBorder="1" applyAlignment="1">
      <alignment horizontal="center" vertical="center" wrapText="1"/>
    </xf>
    <xf numFmtId="0" fontId="13" fillId="6" borderId="2" xfId="0" applyFont="1" applyFill="1" applyBorder="1" applyAlignment="1">
      <alignment horizontal="center" vertical="center"/>
    </xf>
    <xf numFmtId="0" fontId="13" fillId="6" borderId="2" xfId="0" applyFont="1" applyFill="1" applyBorder="1" applyAlignment="1">
      <alignment horizontal="center" vertical="center" wrapText="1"/>
    </xf>
    <xf numFmtId="0" fontId="13" fillId="6" borderId="1" xfId="0" applyFont="1" applyFill="1" applyBorder="1" applyAlignment="1">
      <alignment horizontal="center" vertical="center" wrapText="1"/>
    </xf>
    <xf numFmtId="164" fontId="25" fillId="0" borderId="15" xfId="3" applyNumberFormat="1" applyFont="1" applyFill="1" applyBorder="1" applyAlignment="1">
      <alignment horizontal="center" vertical="center" wrapText="1"/>
    </xf>
    <xf numFmtId="8" fontId="18" fillId="0" borderId="1" xfId="0" applyNumberFormat="1" applyFont="1" applyBorder="1" applyAlignment="1">
      <alignment horizontal="center" vertical="center" wrapText="1"/>
    </xf>
    <xf numFmtId="0" fontId="13" fillId="6" borderId="2" xfId="0" applyFont="1" applyFill="1" applyBorder="1" applyAlignment="1">
      <alignment horizontal="center" vertical="center"/>
    </xf>
    <xf numFmtId="0" fontId="13" fillId="6" borderId="2" xfId="0" applyFont="1" applyFill="1" applyBorder="1" applyAlignment="1">
      <alignment horizontal="center" vertical="center" wrapText="1"/>
    </xf>
    <xf numFmtId="0" fontId="13" fillId="6" borderId="1" xfId="0" applyFont="1" applyFill="1" applyBorder="1" applyAlignment="1">
      <alignment horizontal="center" vertical="center" wrapText="1"/>
    </xf>
    <xf numFmtId="6" fontId="26" fillId="0" borderId="1" xfId="0" applyNumberFormat="1" applyFont="1" applyBorder="1" applyAlignment="1">
      <alignment horizontal="center" vertical="center" wrapText="1"/>
    </xf>
    <xf numFmtId="44" fontId="11" fillId="2" borderId="1" xfId="0" applyNumberFormat="1" applyFont="1" applyFill="1" applyBorder="1" applyAlignment="1">
      <alignment horizontal="center" vertical="center" wrapText="1"/>
    </xf>
    <xf numFmtId="8" fontId="28" fillId="15" borderId="1" xfId="0" applyNumberFormat="1" applyFont="1" applyFill="1" applyBorder="1" applyAlignment="1">
      <alignment horizontal="center" vertical="center" wrapText="1"/>
    </xf>
    <xf numFmtId="8" fontId="18" fillId="15" borderId="1" xfId="0" applyNumberFormat="1" applyFont="1" applyFill="1" applyBorder="1" applyAlignment="1">
      <alignment horizontal="center" vertical="center" wrapText="1"/>
    </xf>
    <xf numFmtId="164" fontId="20" fillId="7" borderId="25" xfId="1" applyNumberFormat="1" applyFont="1" applyFill="1" applyBorder="1" applyAlignment="1">
      <alignment horizontal="center"/>
    </xf>
    <xf numFmtId="0" fontId="26" fillId="0" borderId="47" xfId="0" applyFont="1" applyBorder="1" applyAlignment="1">
      <alignment horizontal="center" vertical="center"/>
    </xf>
    <xf numFmtId="0" fontId="27" fillId="0" borderId="2" xfId="0" applyFont="1" applyBorder="1" applyAlignment="1">
      <alignment horizontal="center" vertical="center" wrapText="1"/>
    </xf>
    <xf numFmtId="164" fontId="25" fillId="0" borderId="48" xfId="3" applyNumberFormat="1" applyFont="1" applyFill="1" applyBorder="1" applyAlignment="1">
      <alignment horizontal="center" vertical="center" wrapText="1"/>
    </xf>
    <xf numFmtId="8" fontId="28" fillId="0" borderId="2" xfId="0" applyNumberFormat="1" applyFont="1" applyBorder="1" applyAlignment="1">
      <alignment horizontal="center" vertical="center" wrapText="1"/>
    </xf>
    <xf numFmtId="8" fontId="18" fillId="0" borderId="2" xfId="0" applyNumberFormat="1" applyFont="1" applyBorder="1" applyAlignment="1">
      <alignment horizontal="center" vertical="center" wrapText="1"/>
    </xf>
    <xf numFmtId="0" fontId="0" fillId="0" borderId="0" xfId="0" applyBorder="1" applyAlignment="1">
      <alignment horizontal="center" vertical="center"/>
    </xf>
    <xf numFmtId="2" fontId="9" fillId="5" borderId="1" xfId="0" applyNumberFormat="1" applyFont="1" applyFill="1" applyBorder="1" applyAlignment="1">
      <alignment horizontal="center" vertical="center"/>
    </xf>
    <xf numFmtId="0" fontId="7" fillId="16" borderId="1" xfId="0" applyFont="1" applyFill="1" applyBorder="1" applyAlignment="1">
      <alignment horizontal="center" vertical="center" wrapText="1"/>
    </xf>
    <xf numFmtId="0" fontId="24" fillId="16" borderId="1" xfId="0" applyFont="1" applyFill="1" applyBorder="1" applyAlignment="1">
      <alignment horizontal="center" vertical="center" wrapText="1"/>
    </xf>
    <xf numFmtId="0" fontId="23" fillId="16" borderId="1" xfId="0" applyFont="1" applyFill="1" applyBorder="1" applyAlignment="1">
      <alignment vertical="center" wrapText="1"/>
    </xf>
    <xf numFmtId="0" fontId="14" fillId="16" borderId="1" xfId="0" applyFont="1" applyFill="1" applyBorder="1" applyAlignment="1">
      <alignment horizontal="center" vertical="center" wrapText="1"/>
    </xf>
    <xf numFmtId="0" fontId="33" fillId="16" borderId="1" xfId="0" applyFont="1" applyFill="1" applyBorder="1" applyAlignment="1">
      <alignment vertical="center" wrapText="1"/>
    </xf>
    <xf numFmtId="0" fontId="25" fillId="0" borderId="1" xfId="0" applyFont="1" applyBorder="1" applyAlignment="1">
      <alignment horizontal="center" vertical="center"/>
    </xf>
    <xf numFmtId="0" fontId="3" fillId="16" borderId="1" xfId="0" applyFont="1" applyFill="1" applyBorder="1" applyAlignment="1">
      <alignment horizontal="center" vertical="center" wrapText="1"/>
    </xf>
    <xf numFmtId="0" fontId="23" fillId="16" borderId="1" xfId="0" applyFont="1" applyFill="1" applyBorder="1" applyAlignment="1">
      <alignment horizontal="center" vertical="center" wrapText="1"/>
    </xf>
    <xf numFmtId="0" fontId="3" fillId="16" borderId="3" xfId="0" applyFont="1" applyFill="1" applyBorder="1" applyAlignment="1">
      <alignment horizontal="center" vertical="center" wrapText="1"/>
    </xf>
    <xf numFmtId="0" fontId="25" fillId="0" borderId="1" xfId="0" applyFont="1" applyBorder="1" applyAlignment="1">
      <alignment horizontal="center" vertical="center" wrapText="1"/>
    </xf>
    <xf numFmtId="0" fontId="35" fillId="16" borderId="1" xfId="0" applyFont="1" applyFill="1" applyBorder="1" applyAlignment="1">
      <alignment horizontal="center" vertical="center"/>
    </xf>
    <xf numFmtId="0" fontId="34" fillId="0" borderId="0" xfId="0" applyFont="1"/>
    <xf numFmtId="0" fontId="34" fillId="0" borderId="1" xfId="0" applyFont="1" applyBorder="1" applyAlignment="1">
      <alignment horizontal="center" vertical="center"/>
    </xf>
    <xf numFmtId="0" fontId="34" fillId="0" borderId="50" xfId="0" applyFont="1" applyBorder="1"/>
    <xf numFmtId="0" fontId="19" fillId="16" borderId="1" xfId="0" applyFont="1" applyFill="1" applyBorder="1" applyAlignment="1">
      <alignment horizontal="center" vertical="center"/>
    </xf>
    <xf numFmtId="0" fontId="12" fillId="16" borderId="1" xfId="0" applyFont="1" applyFill="1" applyBorder="1" applyAlignment="1">
      <alignment horizontal="center" vertical="center" wrapText="1"/>
    </xf>
    <xf numFmtId="0" fontId="23" fillId="5" borderId="1" xfId="0" applyFont="1" applyFill="1" applyBorder="1" applyAlignment="1">
      <alignment horizontal="left" vertical="center" wrapText="1"/>
    </xf>
    <xf numFmtId="0" fontId="14" fillId="0" borderId="1" xfId="0" applyFont="1" applyBorder="1" applyAlignment="1">
      <alignment horizontal="center" vertical="center"/>
    </xf>
    <xf numFmtId="0" fontId="7" fillId="0" borderId="1" xfId="0" applyFont="1" applyBorder="1" applyAlignment="1">
      <alignment horizontal="center" vertical="center" wrapText="1"/>
    </xf>
    <xf numFmtId="14" fontId="7" fillId="16" borderId="1" xfId="0" applyNumberFormat="1" applyFont="1" applyFill="1" applyBorder="1" applyAlignment="1">
      <alignment horizontal="center" vertical="center" wrapText="1"/>
    </xf>
    <xf numFmtId="0" fontId="10" fillId="16" borderId="1" xfId="0" applyFont="1" applyFill="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4" fillId="0" borderId="38" xfId="0" applyFont="1" applyBorder="1" applyAlignment="1">
      <alignment horizontal="center" vertical="center"/>
    </xf>
    <xf numFmtId="0" fontId="34" fillId="0" borderId="51" xfId="0" applyFont="1" applyBorder="1" applyAlignment="1">
      <alignment horizontal="center" vertical="center"/>
    </xf>
    <xf numFmtId="0" fontId="34" fillId="0" borderId="1" xfId="0" applyFont="1" applyBorder="1" applyAlignment="1">
      <alignment horizontal="center" vertical="center" wrapText="1"/>
    </xf>
    <xf numFmtId="0" fontId="7" fillId="16" borderId="15" xfId="0" applyFont="1" applyFill="1" applyBorder="1" applyAlignment="1">
      <alignment horizontal="center" vertical="center" wrapText="1"/>
    </xf>
    <xf numFmtId="0" fontId="23" fillId="16" borderId="1" xfId="0" applyFont="1" applyFill="1" applyBorder="1" applyAlignment="1">
      <alignment horizontal="left" vertical="center" wrapText="1"/>
    </xf>
    <xf numFmtId="14" fontId="25" fillId="16" borderId="0" xfId="0" applyNumberFormat="1" applyFont="1" applyFill="1" applyBorder="1" applyAlignment="1">
      <alignment horizontal="center" vertical="center" wrapText="1"/>
    </xf>
    <xf numFmtId="0" fontId="7" fillId="16" borderId="0" xfId="0" applyFont="1" applyFill="1" applyBorder="1" applyAlignment="1">
      <alignment horizontal="center" vertical="center" wrapText="1"/>
    </xf>
    <xf numFmtId="0" fontId="10" fillId="16" borderId="0" xfId="0" applyFont="1" applyFill="1" applyBorder="1" applyAlignment="1">
      <alignment horizontal="center" vertical="center"/>
    </xf>
    <xf numFmtId="0" fontId="5" fillId="16" borderId="0" xfId="0" applyFont="1" applyFill="1" applyBorder="1" applyAlignment="1">
      <alignment horizontal="center" vertical="center" wrapText="1"/>
    </xf>
    <xf numFmtId="0" fontId="9" fillId="16" borderId="1" xfId="0" applyFont="1" applyFill="1" applyBorder="1" applyAlignment="1">
      <alignment horizontal="center" vertical="center"/>
    </xf>
    <xf numFmtId="0" fontId="13" fillId="6" borderId="1" xfId="0" applyFont="1" applyFill="1" applyBorder="1" applyAlignment="1">
      <alignment vertical="center" wrapText="1"/>
    </xf>
    <xf numFmtId="0" fontId="13" fillId="6" borderId="1" xfId="0" applyFont="1" applyFill="1" applyBorder="1" applyAlignment="1">
      <alignment vertical="center"/>
    </xf>
    <xf numFmtId="0" fontId="12" fillId="0" borderId="1" xfId="0" applyFont="1" applyBorder="1" applyAlignment="1">
      <alignment horizontal="center" vertical="center"/>
    </xf>
    <xf numFmtId="0" fontId="36"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2" fillId="0" borderId="42" xfId="0" applyFont="1" applyBorder="1" applyAlignment="1">
      <alignment horizontal="center" vertical="center" wrapText="1"/>
    </xf>
    <xf numFmtId="0" fontId="9" fillId="5" borderId="11" xfId="0" applyFont="1" applyFill="1" applyBorder="1" applyAlignment="1">
      <alignment horizontal="center" vertical="center"/>
    </xf>
    <xf numFmtId="0" fontId="0" fillId="0" borderId="10" xfId="0" applyFont="1" applyBorder="1" applyAlignment="1">
      <alignment horizontal="center" vertical="center"/>
    </xf>
    <xf numFmtId="0" fontId="0" fillId="0" borderId="0" xfId="0" applyFont="1"/>
    <xf numFmtId="0" fontId="5" fillId="5" borderId="0" xfId="0" applyFont="1" applyFill="1" applyBorder="1" applyAlignment="1">
      <alignment horizontal="center" vertical="center" wrapText="1"/>
    </xf>
    <xf numFmtId="2" fontId="20" fillId="4" borderId="0" xfId="0" applyNumberFormat="1" applyFont="1" applyFill="1" applyBorder="1" applyAlignment="1">
      <alignment horizontal="center" vertical="center"/>
    </xf>
    <xf numFmtId="2" fontId="15" fillId="5" borderId="52" xfId="0" applyNumberFormat="1" applyFont="1" applyFill="1" applyBorder="1" applyAlignment="1">
      <alignment horizontal="center" vertical="center"/>
    </xf>
    <xf numFmtId="0" fontId="9" fillId="5" borderId="12" xfId="0" applyFont="1" applyFill="1" applyBorder="1" applyAlignment="1">
      <alignment horizontal="center" vertical="center"/>
    </xf>
    <xf numFmtId="0" fontId="12" fillId="5" borderId="4" xfId="0" applyFont="1" applyFill="1" applyBorder="1" applyAlignment="1">
      <alignment horizontal="center" vertical="center" wrapText="1"/>
    </xf>
    <xf numFmtId="0" fontId="0" fillId="0" borderId="0" xfId="0" applyFont="1" applyAlignment="1">
      <alignment horizontal="center" vertical="center"/>
    </xf>
    <xf numFmtId="0" fontId="12" fillId="5" borderId="4" xfId="0" applyFont="1" applyFill="1" applyBorder="1" applyAlignment="1">
      <alignment vertical="center" wrapText="1"/>
    </xf>
    <xf numFmtId="0" fontId="12" fillId="0" borderId="43" xfId="0" applyFont="1" applyBorder="1" applyAlignment="1">
      <alignment horizontal="center" vertical="center" wrapText="1"/>
    </xf>
    <xf numFmtId="0" fontId="9" fillId="16" borderId="1" xfId="0" applyFont="1" applyFill="1" applyBorder="1" applyAlignment="1">
      <alignment horizontal="center" vertical="center"/>
    </xf>
    <xf numFmtId="14" fontId="10" fillId="16" borderId="1" xfId="0" applyNumberFormat="1" applyFont="1" applyFill="1" applyBorder="1" applyAlignment="1">
      <alignment horizontal="center" vertical="center" wrapText="1"/>
    </xf>
    <xf numFmtId="0" fontId="35" fillId="16" borderId="1" xfId="0" applyFont="1" applyFill="1" applyBorder="1" applyAlignment="1">
      <alignment horizontal="center" vertical="center"/>
    </xf>
    <xf numFmtId="0" fontId="14" fillId="16" borderId="3" xfId="0" applyFont="1" applyFill="1" applyBorder="1" applyAlignment="1">
      <alignment horizontal="center" vertical="center" wrapText="1"/>
    </xf>
    <xf numFmtId="0" fontId="19" fillId="16" borderId="3" xfId="0" applyFont="1" applyFill="1" applyBorder="1" applyAlignment="1">
      <alignment horizontal="center" vertical="center" wrapText="1"/>
    </xf>
    <xf numFmtId="0" fontId="10" fillId="0" borderId="1" xfId="0" applyFont="1" applyBorder="1" applyAlignment="1">
      <alignment horizontal="center" vertical="center"/>
    </xf>
    <xf numFmtId="0" fontId="10" fillId="16" borderId="1" xfId="0" applyFont="1" applyFill="1" applyBorder="1" applyAlignment="1">
      <alignment horizontal="center" vertical="center"/>
    </xf>
    <xf numFmtId="0" fontId="17" fillId="0" borderId="1" xfId="0" applyFont="1" applyBorder="1" applyAlignment="1">
      <alignment horizontal="center" vertical="center"/>
    </xf>
    <xf numFmtId="0" fontId="15" fillId="0" borderId="1" xfId="0" applyFont="1" applyBorder="1" applyAlignment="1">
      <alignment horizontal="center" vertical="center"/>
    </xf>
    <xf numFmtId="14" fontId="14" fillId="16" borderId="1" xfId="0" applyNumberFormat="1" applyFont="1" applyFill="1" applyBorder="1" applyAlignment="1">
      <alignment horizontal="center" vertical="center" wrapText="1"/>
    </xf>
    <xf numFmtId="0" fontId="3" fillId="16" borderId="1" xfId="0" applyFont="1" applyFill="1" applyBorder="1" applyAlignment="1">
      <alignment horizontal="left" vertical="center" wrapText="1"/>
    </xf>
    <xf numFmtId="0" fontId="12" fillId="16" borderId="1" xfId="0" applyFont="1" applyFill="1" applyBorder="1" applyAlignment="1">
      <alignment horizontal="left" vertical="center" wrapText="1"/>
    </xf>
    <xf numFmtId="0" fontId="5" fillId="5" borderId="5" xfId="0" applyFont="1" applyFill="1" applyBorder="1" applyAlignment="1">
      <alignment horizontal="center" vertical="center" wrapText="1"/>
    </xf>
    <xf numFmtId="0" fontId="5" fillId="5" borderId="24" xfId="0" applyFont="1" applyFill="1" applyBorder="1" applyAlignment="1">
      <alignment horizontal="center" vertical="center" wrapText="1"/>
    </xf>
    <xf numFmtId="2" fontId="17" fillId="5" borderId="13" xfId="0" applyNumberFormat="1" applyFont="1" applyFill="1" applyBorder="1" applyAlignment="1">
      <alignment horizontal="center" vertical="center"/>
    </xf>
    <xf numFmtId="44" fontId="11" fillId="10" borderId="53" xfId="3" applyFont="1" applyFill="1" applyBorder="1" applyAlignment="1">
      <alignment horizontal="center" vertical="center" wrapText="1"/>
    </xf>
    <xf numFmtId="164" fontId="3" fillId="5" borderId="54" xfId="3" applyNumberFormat="1" applyFont="1" applyFill="1" applyBorder="1" applyAlignment="1">
      <alignment horizontal="center" vertical="center" wrapText="1"/>
    </xf>
    <xf numFmtId="2" fontId="17" fillId="5" borderId="55" xfId="0" applyNumberFormat="1" applyFont="1" applyFill="1" applyBorder="1" applyAlignment="1">
      <alignment horizontal="center" vertical="center"/>
    </xf>
    <xf numFmtId="0" fontId="9" fillId="15" borderId="33" xfId="0" applyFont="1" applyFill="1" applyBorder="1" applyAlignment="1">
      <alignment horizontal="center" vertical="center"/>
    </xf>
    <xf numFmtId="0" fontId="9" fillId="0" borderId="4" xfId="0" applyFont="1" applyBorder="1" applyAlignment="1">
      <alignment horizontal="center" vertical="center"/>
    </xf>
    <xf numFmtId="2" fontId="38" fillId="5" borderId="26" xfId="0" applyNumberFormat="1" applyFont="1" applyFill="1" applyBorder="1" applyAlignment="1">
      <alignment horizontal="center" vertical="center"/>
    </xf>
    <xf numFmtId="2" fontId="38" fillId="5" borderId="52" xfId="0" applyNumberFormat="1" applyFont="1" applyFill="1" applyBorder="1" applyAlignment="1">
      <alignment horizontal="center" vertical="center"/>
    </xf>
    <xf numFmtId="2" fontId="38" fillId="5" borderId="56" xfId="0" applyNumberFormat="1" applyFont="1" applyFill="1" applyBorder="1" applyAlignment="1">
      <alignment horizontal="center" vertical="center"/>
    </xf>
    <xf numFmtId="0" fontId="12" fillId="5" borderId="4" xfId="0" applyFont="1" applyFill="1" applyBorder="1" applyAlignment="1">
      <alignment horizontal="left" vertical="center" wrapText="1"/>
    </xf>
    <xf numFmtId="0" fontId="27" fillId="3" borderId="16" xfId="0" applyFont="1" applyFill="1" applyBorder="1" applyAlignment="1">
      <alignment horizontal="center" vertical="center" wrapText="1"/>
    </xf>
    <xf numFmtId="164" fontId="12" fillId="7" borderId="1" xfId="1" applyNumberFormat="1" applyFont="1" applyFill="1" applyBorder="1" applyAlignment="1">
      <alignment horizontal="center"/>
    </xf>
    <xf numFmtId="0" fontId="10" fillId="6" borderId="1" xfId="0" applyFont="1" applyFill="1" applyBorder="1" applyAlignment="1">
      <alignment horizontal="center" vertical="center" wrapText="1"/>
    </xf>
    <xf numFmtId="2" fontId="9" fillId="9" borderId="16" xfId="0" applyNumberFormat="1" applyFont="1" applyFill="1" applyBorder="1" applyAlignment="1">
      <alignment horizontal="center" vertical="center"/>
    </xf>
    <xf numFmtId="2" fontId="9" fillId="9" borderId="39" xfId="0" applyNumberFormat="1" applyFont="1" applyFill="1" applyBorder="1" applyAlignment="1">
      <alignment horizontal="center" vertical="center"/>
    </xf>
    <xf numFmtId="2" fontId="9" fillId="9" borderId="15" xfId="0" applyNumberFormat="1" applyFont="1" applyFill="1" applyBorder="1" applyAlignment="1">
      <alignment horizontal="center" vertical="center"/>
    </xf>
    <xf numFmtId="2" fontId="9" fillId="9" borderId="21" xfId="0" applyNumberFormat="1" applyFont="1" applyFill="1" applyBorder="1" applyAlignment="1">
      <alignment horizontal="center" vertical="center"/>
    </xf>
    <xf numFmtId="2" fontId="9" fillId="9" borderId="46" xfId="0" applyNumberFormat="1" applyFont="1" applyFill="1" applyBorder="1" applyAlignment="1">
      <alignment horizontal="center" vertical="center"/>
    </xf>
    <xf numFmtId="0" fontId="22" fillId="4" borderId="41" xfId="0" applyFont="1" applyFill="1" applyBorder="1" applyAlignment="1">
      <alignment horizontal="center"/>
    </xf>
    <xf numFmtId="0" fontId="22" fillId="4" borderId="42" xfId="0" applyFont="1" applyFill="1" applyBorder="1" applyAlignment="1">
      <alignment horizontal="center"/>
    </xf>
    <xf numFmtId="0" fontId="22" fillId="4" borderId="43" xfId="0" applyFont="1" applyFill="1" applyBorder="1" applyAlignment="1">
      <alignment horizontal="center"/>
    </xf>
    <xf numFmtId="0" fontId="18" fillId="0" borderId="0" xfId="0" applyFont="1" applyBorder="1" applyAlignment="1">
      <alignment horizontal="left" vertical="center" wrapText="1"/>
    </xf>
    <xf numFmtId="0" fontId="27" fillId="3" borderId="47" xfId="0" applyFont="1" applyFill="1" applyBorder="1" applyAlignment="1">
      <alignment horizontal="center" vertical="center" wrapText="1"/>
    </xf>
    <xf numFmtId="0" fontId="9" fillId="6" borderId="38" xfId="0" applyFont="1" applyFill="1" applyBorder="1" applyAlignment="1">
      <alignment horizontal="center" vertical="center" wrapText="1"/>
    </xf>
    <xf numFmtId="0" fontId="9" fillId="6" borderId="49" xfId="0" applyFont="1" applyFill="1" applyBorder="1" applyAlignment="1">
      <alignment horizontal="center" vertical="center" wrapText="1"/>
    </xf>
    <xf numFmtId="0" fontId="9" fillId="6" borderId="38" xfId="0" applyFont="1" applyFill="1" applyBorder="1" applyAlignment="1">
      <alignment horizontal="center" vertical="center"/>
    </xf>
    <xf numFmtId="0" fontId="9" fillId="6" borderId="49" xfId="0" applyFont="1" applyFill="1" applyBorder="1" applyAlignment="1">
      <alignment horizontal="center" vertical="center"/>
    </xf>
    <xf numFmtId="0" fontId="9" fillId="6" borderId="1" xfId="0" applyFont="1" applyFill="1" applyBorder="1" applyAlignment="1">
      <alignment horizontal="center" vertical="center" wrapText="1"/>
    </xf>
    <xf numFmtId="44" fontId="8" fillId="4" borderId="18" xfId="0" applyNumberFormat="1" applyFont="1" applyFill="1" applyBorder="1" applyAlignment="1">
      <alignment horizontal="center"/>
    </xf>
    <xf numFmtId="0" fontId="8" fillId="4" borderId="0" xfId="0" applyFont="1" applyFill="1" applyAlignment="1">
      <alignment horizontal="center"/>
    </xf>
    <xf numFmtId="0" fontId="9" fillId="6" borderId="1" xfId="0" applyFont="1" applyFill="1" applyBorder="1" applyAlignment="1">
      <alignment horizontal="center" vertical="center"/>
    </xf>
    <xf numFmtId="0" fontId="14" fillId="5" borderId="2"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23" xfId="0" applyFont="1" applyFill="1" applyBorder="1" applyAlignment="1">
      <alignment horizontal="center" vertical="center"/>
    </xf>
    <xf numFmtId="0" fontId="9" fillId="5" borderId="3" xfId="0" applyFont="1" applyFill="1" applyBorder="1" applyAlignment="1">
      <alignment horizontal="center" vertical="center"/>
    </xf>
    <xf numFmtId="0" fontId="12" fillId="5" borderId="2" xfId="0" applyFont="1" applyFill="1" applyBorder="1" applyAlignment="1">
      <alignment horizontal="center" vertical="center" wrapText="1"/>
    </xf>
    <xf numFmtId="0" fontId="12" fillId="5" borderId="23"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9" fillId="16" borderId="2" xfId="0" applyFont="1" applyFill="1" applyBorder="1" applyAlignment="1">
      <alignment horizontal="center" vertical="center"/>
    </xf>
    <xf numFmtId="0" fontId="9" fillId="16" borderId="23" xfId="0" applyFont="1" applyFill="1" applyBorder="1" applyAlignment="1">
      <alignment horizontal="center" vertical="center"/>
    </xf>
    <xf numFmtId="0" fontId="9" fillId="16" borderId="3" xfId="0" applyFont="1" applyFill="1" applyBorder="1" applyAlignment="1">
      <alignment horizontal="center" vertical="center"/>
    </xf>
    <xf numFmtId="0" fontId="3" fillId="16" borderId="2" xfId="0" applyFont="1" applyFill="1" applyBorder="1" applyAlignment="1">
      <alignment horizontal="left" vertical="center" wrapText="1"/>
    </xf>
    <xf numFmtId="0" fontId="3" fillId="16" borderId="2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9" fillId="6" borderId="2" xfId="0" applyFont="1" applyFill="1" applyBorder="1" applyAlignment="1">
      <alignment horizontal="center" vertical="center"/>
    </xf>
    <xf numFmtId="0" fontId="9" fillId="6" borderId="3" xfId="0" applyFont="1" applyFill="1" applyBorder="1" applyAlignment="1">
      <alignment horizontal="center" vertical="center"/>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23" fillId="16" borderId="2" xfId="0" applyFont="1" applyFill="1" applyBorder="1" applyAlignment="1">
      <alignment horizontal="center" vertical="center" wrapText="1"/>
    </xf>
    <xf numFmtId="0" fontId="23" fillId="16" borderId="23" xfId="0" applyFont="1" applyFill="1" applyBorder="1" applyAlignment="1">
      <alignment horizontal="center" vertical="center" wrapText="1"/>
    </xf>
    <xf numFmtId="0" fontId="23" fillId="16" borderId="3" xfId="0" applyFont="1" applyFill="1" applyBorder="1" applyAlignment="1">
      <alignment horizontal="center" vertical="center" wrapText="1"/>
    </xf>
    <xf numFmtId="0" fontId="33" fillId="16" borderId="2" xfId="0" applyFont="1" applyFill="1" applyBorder="1" applyAlignment="1">
      <alignment horizontal="left" vertical="center" wrapText="1"/>
    </xf>
    <xf numFmtId="0" fontId="33" fillId="16" borderId="3" xfId="0" applyFont="1" applyFill="1" applyBorder="1" applyAlignment="1">
      <alignment horizontal="left" vertical="center" wrapText="1"/>
    </xf>
    <xf numFmtId="44" fontId="8" fillId="4" borderId="1" xfId="0" applyNumberFormat="1" applyFont="1" applyFill="1" applyBorder="1" applyAlignment="1">
      <alignment horizontal="center"/>
    </xf>
    <xf numFmtId="0" fontId="8" fillId="4" borderId="1" xfId="0" applyFont="1" applyFill="1" applyBorder="1" applyAlignment="1">
      <alignment horizontal="center"/>
    </xf>
    <xf numFmtId="0" fontId="23" fillId="16" borderId="2" xfId="0" applyFont="1" applyFill="1" applyBorder="1" applyAlignment="1">
      <alignment horizontal="left" vertical="center" wrapText="1"/>
    </xf>
    <xf numFmtId="0" fontId="23" fillId="16" borderId="3" xfId="0" applyFont="1" applyFill="1" applyBorder="1" applyAlignment="1">
      <alignment horizontal="left" vertical="center" wrapText="1"/>
    </xf>
    <xf numFmtId="0" fontId="35" fillId="16" borderId="1" xfId="0" applyFont="1" applyFill="1" applyBorder="1" applyAlignment="1">
      <alignment horizontal="center" vertical="center"/>
    </xf>
    <xf numFmtId="0" fontId="33" fillId="16" borderId="2" xfId="0" applyFont="1" applyFill="1" applyBorder="1" applyAlignment="1">
      <alignment horizontal="center" vertical="center" wrapText="1"/>
    </xf>
    <xf numFmtId="0" fontId="33" fillId="16" borderId="23" xfId="0" applyFont="1" applyFill="1" applyBorder="1" applyAlignment="1">
      <alignment horizontal="center" vertical="center" wrapText="1"/>
    </xf>
    <xf numFmtId="0" fontId="33" fillId="16" borderId="3" xfId="0" applyFont="1" applyFill="1" applyBorder="1" applyAlignment="1">
      <alignment horizontal="center" vertical="center" wrapText="1"/>
    </xf>
    <xf numFmtId="44" fontId="8" fillId="4" borderId="0" xfId="0" applyNumberFormat="1" applyFont="1" applyFill="1" applyBorder="1" applyAlignment="1">
      <alignment horizontal="center"/>
    </xf>
    <xf numFmtId="0" fontId="13" fillId="6" borderId="2" xfId="0" applyFont="1" applyFill="1" applyBorder="1" applyAlignment="1">
      <alignment horizontal="center" vertical="center"/>
    </xf>
    <xf numFmtId="0" fontId="13" fillId="6" borderId="3" xfId="0" applyFont="1" applyFill="1" applyBorder="1" applyAlignment="1">
      <alignment horizontal="center" vertical="center"/>
    </xf>
    <xf numFmtId="0" fontId="13" fillId="6" borderId="2"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6" borderId="1" xfId="0" applyFont="1" applyFill="1" applyBorder="1" applyAlignment="1">
      <alignment horizontal="center" vertical="center" wrapText="1"/>
    </xf>
    <xf numFmtId="44" fontId="8" fillId="4" borderId="11" xfId="0" applyNumberFormat="1" applyFont="1" applyFill="1" applyBorder="1" applyAlignment="1">
      <alignment horizontal="center"/>
    </xf>
    <xf numFmtId="0" fontId="8" fillId="4" borderId="12" xfId="0" applyFont="1" applyFill="1" applyBorder="1" applyAlignment="1">
      <alignment horizontal="center"/>
    </xf>
    <xf numFmtId="0" fontId="8" fillId="4" borderId="5" xfId="0" applyFont="1" applyFill="1" applyBorder="1" applyAlignment="1">
      <alignment horizontal="center"/>
    </xf>
    <xf numFmtId="0" fontId="15" fillId="6" borderId="11"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9" fillId="5" borderId="10" xfId="0" applyFont="1" applyFill="1" applyBorder="1" applyAlignment="1">
      <alignment horizontal="center"/>
    </xf>
    <xf numFmtId="0" fontId="9" fillId="5" borderId="19" xfId="0" applyFont="1" applyFill="1" applyBorder="1" applyAlignment="1">
      <alignment horizontal="center"/>
    </xf>
    <xf numFmtId="0" fontId="9" fillId="5" borderId="7" xfId="0" applyFont="1" applyFill="1" applyBorder="1" applyAlignment="1">
      <alignment horizontal="center"/>
    </xf>
    <xf numFmtId="0" fontId="15" fillId="6" borderId="8" xfId="0" applyFont="1" applyFill="1" applyBorder="1" applyAlignment="1">
      <alignment horizontal="center" vertical="center"/>
    </xf>
    <xf numFmtId="0" fontId="15" fillId="6" borderId="6" xfId="0" applyFont="1" applyFill="1" applyBorder="1" applyAlignment="1">
      <alignment horizontal="center" vertical="center"/>
    </xf>
    <xf numFmtId="0" fontId="16" fillId="6" borderId="34" xfId="0" applyFont="1" applyFill="1" applyBorder="1" applyAlignment="1">
      <alignment horizontal="center" vertical="center" wrapText="1"/>
    </xf>
    <xf numFmtId="0" fontId="16" fillId="6" borderId="8"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9" fillId="0" borderId="11" xfId="0" applyFont="1" applyBorder="1" applyAlignment="1">
      <alignment horizontal="center"/>
    </xf>
    <xf numFmtId="0" fontId="9" fillId="0" borderId="12" xfId="0" applyFont="1" applyBorder="1" applyAlignment="1">
      <alignment horizontal="center"/>
    </xf>
    <xf numFmtId="0" fontId="9" fillId="0" borderId="5" xfId="0" applyFont="1" applyBorder="1" applyAlignment="1">
      <alignment horizontal="center"/>
    </xf>
    <xf numFmtId="44" fontId="8" fillId="4" borderId="21" xfId="0" applyNumberFormat="1" applyFont="1" applyFill="1" applyBorder="1" applyAlignment="1">
      <alignment horizontal="center"/>
    </xf>
    <xf numFmtId="44" fontId="8" fillId="4" borderId="46" xfId="0" applyNumberFormat="1" applyFont="1" applyFill="1" applyBorder="1" applyAlignment="1">
      <alignment horizontal="center"/>
    </xf>
    <xf numFmtId="0" fontId="9" fillId="6" borderId="23" xfId="0" applyFont="1" applyFill="1" applyBorder="1" applyAlignment="1">
      <alignment horizontal="center" vertical="center" wrapText="1"/>
    </xf>
    <xf numFmtId="0" fontId="23" fillId="5" borderId="2"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9" fillId="16" borderId="1" xfId="0" applyFont="1" applyFill="1" applyBorder="1" applyAlignment="1">
      <alignment horizontal="center" vertical="center"/>
    </xf>
    <xf numFmtId="0" fontId="23" fillId="16" borderId="1" xfId="0" applyFont="1" applyFill="1" applyBorder="1" applyAlignment="1">
      <alignment horizontal="left" vertical="center" wrapText="1"/>
    </xf>
    <xf numFmtId="0" fontId="23" fillId="5" borderId="2" xfId="0" applyFont="1" applyFill="1" applyBorder="1" applyAlignment="1">
      <alignment horizontal="left" vertical="center" wrapText="1"/>
    </xf>
    <xf numFmtId="0" fontId="23" fillId="5" borderId="3" xfId="0" applyFont="1" applyFill="1" applyBorder="1" applyAlignment="1">
      <alignment horizontal="left" vertical="center" wrapText="1"/>
    </xf>
    <xf numFmtId="0" fontId="37" fillId="5" borderId="2" xfId="0" applyFont="1" applyFill="1" applyBorder="1" applyAlignment="1">
      <alignment horizontal="center" vertical="center"/>
    </xf>
    <xf numFmtId="0" fontId="37" fillId="5" borderId="3" xfId="0" applyFont="1" applyFill="1" applyBorder="1" applyAlignment="1">
      <alignment horizontal="center" vertical="center"/>
    </xf>
    <xf numFmtId="0" fontId="9" fillId="9" borderId="24" xfId="0" applyFont="1" applyFill="1" applyBorder="1" applyAlignment="1">
      <alignment horizontal="left" vertical="center"/>
    </xf>
    <xf numFmtId="0" fontId="9" fillId="9" borderId="25" xfId="0" applyFont="1" applyFill="1" applyBorder="1" applyAlignment="1">
      <alignment horizontal="left" vertical="center"/>
    </xf>
    <xf numFmtId="0" fontId="9" fillId="9" borderId="26"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17" xfId="0" applyBorder="1" applyAlignment="1">
      <alignment horizontal="center" vertical="center" wrapText="1"/>
    </xf>
    <xf numFmtId="0" fontId="0" fillId="0" borderId="0" xfId="0" applyBorder="1" applyAlignment="1">
      <alignment horizontal="center" vertical="center" wrapText="1"/>
    </xf>
    <xf numFmtId="0" fontId="0" fillId="0" borderId="9" xfId="0" applyBorder="1" applyAlignment="1">
      <alignment horizontal="center" vertical="center" wrapText="1"/>
    </xf>
    <xf numFmtId="0" fontId="22" fillId="4" borderId="25" xfId="0" applyFont="1" applyFill="1" applyBorder="1" applyAlignment="1">
      <alignment horizontal="center"/>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17" xfId="0" applyFont="1" applyBorder="1" applyAlignment="1">
      <alignment horizontal="left" vertical="center" wrapText="1"/>
    </xf>
    <xf numFmtId="0" fontId="12" fillId="0" borderId="0" xfId="0" applyFont="1" applyBorder="1" applyAlignment="1">
      <alignment horizontal="left"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9" xfId="0" applyFont="1" applyBorder="1" applyAlignment="1">
      <alignment horizontal="left" vertical="center" wrapText="1"/>
    </xf>
    <xf numFmtId="0" fontId="12" fillId="0" borderId="7" xfId="0" applyFont="1" applyBorder="1" applyAlignment="1">
      <alignment horizontal="left"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0" fillId="0" borderId="19" xfId="0" applyBorder="1" applyAlignment="1">
      <alignment horizontal="center" vertical="center" wrapText="1"/>
    </xf>
    <xf numFmtId="14" fontId="9" fillId="0" borderId="12" xfId="0" applyNumberFormat="1" applyFont="1" applyBorder="1" applyAlignment="1">
      <alignment horizontal="center" vertical="center"/>
    </xf>
    <xf numFmtId="14" fontId="9" fillId="0" borderId="5" xfId="0" applyNumberFormat="1" applyFont="1" applyBorder="1" applyAlignment="1">
      <alignment horizontal="center" vertical="center"/>
    </xf>
    <xf numFmtId="164" fontId="20" fillId="7" borderId="17" xfId="1" applyNumberFormat="1" applyFont="1" applyFill="1" applyBorder="1" applyAlignment="1">
      <alignment horizontal="center"/>
    </xf>
    <xf numFmtId="164" fontId="20" fillId="7" borderId="0" xfId="1" applyNumberFormat="1" applyFont="1" applyFill="1" applyBorder="1" applyAlignment="1">
      <alignment horizontal="center"/>
    </xf>
    <xf numFmtId="0" fontId="16" fillId="9" borderId="34" xfId="0" applyFont="1" applyFill="1" applyBorder="1" applyAlignment="1">
      <alignment horizontal="center" vertical="center" wrapText="1"/>
    </xf>
    <xf numFmtId="0" fontId="16" fillId="9" borderId="8" xfId="0" applyFont="1" applyFill="1" applyBorder="1" applyAlignment="1">
      <alignment horizontal="center" vertical="center" wrapText="1"/>
    </xf>
    <xf numFmtId="0" fontId="7" fillId="5" borderId="11" xfId="0" applyFont="1" applyFill="1" applyBorder="1" applyAlignment="1">
      <alignment horizontal="center" vertical="center"/>
    </xf>
    <xf numFmtId="0" fontId="7" fillId="5" borderId="19"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7" xfId="0" applyFont="1" applyFill="1" applyBorder="1" applyAlignment="1">
      <alignment horizontal="center" vertical="center"/>
    </xf>
    <xf numFmtId="2" fontId="20" fillId="4" borderId="25" xfId="0" applyNumberFormat="1" applyFont="1" applyFill="1" applyBorder="1" applyAlignment="1">
      <alignment horizontal="center" vertical="center"/>
    </xf>
    <xf numFmtId="0" fontId="9" fillId="6" borderId="11"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21" fillId="6" borderId="34" xfId="0" applyFont="1" applyFill="1" applyBorder="1" applyAlignment="1">
      <alignment horizontal="center" vertical="center" wrapText="1"/>
    </xf>
    <xf numFmtId="0" fontId="21" fillId="6" borderId="6" xfId="0" applyFont="1" applyFill="1" applyBorder="1" applyAlignment="1">
      <alignment horizontal="center" vertical="center" wrapText="1"/>
    </xf>
    <xf numFmtId="164" fontId="20" fillId="7" borderId="24" xfId="1" applyNumberFormat="1" applyFont="1" applyFill="1" applyBorder="1" applyAlignment="1">
      <alignment horizontal="center"/>
    </xf>
    <xf numFmtId="164" fontId="20" fillId="7" borderId="25" xfId="1" applyNumberFormat="1" applyFont="1" applyFill="1" applyBorder="1" applyAlignment="1">
      <alignment horizontal="center"/>
    </xf>
    <xf numFmtId="0" fontId="0" fillId="5" borderId="31" xfId="0" applyFill="1" applyBorder="1" applyAlignment="1">
      <alignment horizontal="center" vertical="center"/>
    </xf>
    <xf numFmtId="0" fontId="0" fillId="5" borderId="22" xfId="0" applyFill="1" applyBorder="1" applyAlignment="1">
      <alignment horizontal="center" vertical="center"/>
    </xf>
    <xf numFmtId="0" fontId="10" fillId="9" borderId="24" xfId="0" applyFont="1" applyFill="1" applyBorder="1" applyAlignment="1">
      <alignment horizontal="center" vertical="center"/>
    </xf>
    <xf numFmtId="0" fontId="10" fillId="9" borderId="26" xfId="0" applyFont="1" applyFill="1" applyBorder="1" applyAlignment="1">
      <alignment horizontal="center" vertical="center"/>
    </xf>
    <xf numFmtId="0" fontId="10" fillId="9" borderId="17" xfId="0" applyFont="1" applyFill="1" applyBorder="1" applyAlignment="1">
      <alignment horizontal="center" vertical="center"/>
    </xf>
    <xf numFmtId="0" fontId="10" fillId="9" borderId="9" xfId="0" applyFont="1" applyFill="1" applyBorder="1" applyAlignment="1">
      <alignment horizontal="center" vertical="center"/>
    </xf>
  </cellXfs>
  <cellStyles count="34">
    <cellStyle name="BodyStyle" xfId="21"/>
    <cellStyle name="BodyStyleBold" xfId="22"/>
    <cellStyle name="BodyStyleBoldRight" xfId="23"/>
    <cellStyle name="BodyStyleWithBorder" xfId="29"/>
    <cellStyle name="BorderThinBlack" xfId="33"/>
    <cellStyle name="Comma" xfId="12"/>
    <cellStyle name="Comma [0]" xfId="13"/>
    <cellStyle name="Currency" xfId="10"/>
    <cellStyle name="Currency [0]" xfId="11"/>
    <cellStyle name="DateStyle" xfId="25"/>
    <cellStyle name="DateTimeStyle" xfId="26"/>
    <cellStyle name="Decimal" xfId="28"/>
    <cellStyle name="DecimalWithBorder" xfId="32"/>
    <cellStyle name="EuroCurrency" xfId="24"/>
    <cellStyle name="EuroCurrencyWithBorder" xfId="30"/>
    <cellStyle name="HeaderStyle" xfId="15"/>
    <cellStyle name="HeaderSubTop" xfId="19"/>
    <cellStyle name="HeaderSubTopNoBold" xfId="20"/>
    <cellStyle name="HeaderTopBuyer" xfId="16"/>
    <cellStyle name="HeaderTopStyle" xfId="17"/>
    <cellStyle name="HeaderTopStyleAlignRight" xfId="18"/>
    <cellStyle name="MainTitle" xfId="14"/>
    <cellStyle name="Moneda" xfId="1" builtinId="4"/>
    <cellStyle name="Moneda 2" xfId="3"/>
    <cellStyle name="Moneda 3" xfId="5"/>
    <cellStyle name="Moneda 4" xfId="6"/>
    <cellStyle name="Normal" xfId="0" builtinId="0"/>
    <cellStyle name="Normal 2" xfId="2"/>
    <cellStyle name="Normal 3" xfId="7"/>
    <cellStyle name="Normal 4" xfId="8"/>
    <cellStyle name="Normal 6" xfId="4"/>
    <cellStyle name="Numeric" xfId="27"/>
    <cellStyle name="NumericWithBorder" xfId="31"/>
    <cellStyle name="Percent" xfId="9"/>
  </cellStyles>
  <dxfs count="0"/>
  <tableStyles count="0" defaultTableStyle="TableStyleMedium2" defaultPivotStyle="PivotStyleLight16"/>
  <colors>
    <mruColors>
      <color rgb="FFEEB9AE"/>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504825</xdr:colOff>
      <xdr:row>15</xdr:row>
      <xdr:rowOff>66675</xdr:rowOff>
    </xdr:from>
    <xdr:to>
      <xdr:col>2</xdr:col>
      <xdr:colOff>2086196</xdr:colOff>
      <xdr:row>15</xdr:row>
      <xdr:rowOff>419149</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1550" y="3962400"/>
          <a:ext cx="1581371" cy="352474"/>
        </a:xfrm>
        <a:prstGeom prst="rect">
          <a:avLst/>
        </a:prstGeom>
      </xdr:spPr>
    </xdr:pic>
    <xdr:clientData/>
  </xdr:twoCellAnchor>
  <xdr:twoCellAnchor editAs="oneCell">
    <xdr:from>
      <xdr:col>2</xdr:col>
      <xdr:colOff>495300</xdr:colOff>
      <xdr:row>18</xdr:row>
      <xdr:rowOff>381000</xdr:rowOff>
    </xdr:from>
    <xdr:to>
      <xdr:col>2</xdr:col>
      <xdr:colOff>2009775</xdr:colOff>
      <xdr:row>19</xdr:row>
      <xdr:rowOff>411580</xdr:rowOff>
    </xdr:to>
    <xdr:pic>
      <xdr:nvPicPr>
        <xdr:cNvPr id="3" name="Imagen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62025" y="5619750"/>
          <a:ext cx="1514475" cy="478255"/>
        </a:xfrm>
        <a:prstGeom prst="rect">
          <a:avLst/>
        </a:prstGeom>
      </xdr:spPr>
    </xdr:pic>
    <xdr:clientData/>
  </xdr:twoCellAnchor>
  <xdr:twoCellAnchor editAs="oneCell">
    <xdr:from>
      <xdr:col>5</xdr:col>
      <xdr:colOff>438150</xdr:colOff>
      <xdr:row>15</xdr:row>
      <xdr:rowOff>161925</xdr:rowOff>
    </xdr:from>
    <xdr:to>
      <xdr:col>7</xdr:col>
      <xdr:colOff>371717</xdr:colOff>
      <xdr:row>16</xdr:row>
      <xdr:rowOff>104830</xdr:rowOff>
    </xdr:to>
    <xdr:pic>
      <xdr:nvPicPr>
        <xdr:cNvPr id="4" name="Imagen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543425" y="4057650"/>
          <a:ext cx="1733792" cy="390580"/>
        </a:xfrm>
        <a:prstGeom prst="rect">
          <a:avLst/>
        </a:prstGeom>
      </xdr:spPr>
    </xdr:pic>
    <xdr:clientData/>
  </xdr:twoCellAnchor>
  <xdr:twoCellAnchor editAs="oneCell">
    <xdr:from>
      <xdr:col>5</xdr:col>
      <xdr:colOff>304801</xdr:colOff>
      <xdr:row>18</xdr:row>
      <xdr:rowOff>371475</xdr:rowOff>
    </xdr:from>
    <xdr:to>
      <xdr:col>8</xdr:col>
      <xdr:colOff>41503</xdr:colOff>
      <xdr:row>19</xdr:row>
      <xdr:rowOff>279952</xdr:rowOff>
    </xdr:to>
    <xdr:pic>
      <xdr:nvPicPr>
        <xdr:cNvPr id="5" name="Imagen 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410076" y="5610225"/>
          <a:ext cx="2194152" cy="356152"/>
        </a:xfrm>
        <a:prstGeom prst="rect">
          <a:avLst/>
        </a:prstGeom>
      </xdr:spPr>
    </xdr:pic>
    <xdr:clientData/>
  </xdr:twoCellAnchor>
  <xdr:twoCellAnchor editAs="oneCell">
    <xdr:from>
      <xdr:col>9</xdr:col>
      <xdr:colOff>581025</xdr:colOff>
      <xdr:row>16</xdr:row>
      <xdr:rowOff>209550</xdr:rowOff>
    </xdr:from>
    <xdr:to>
      <xdr:col>12</xdr:col>
      <xdr:colOff>56198</xdr:colOff>
      <xdr:row>18</xdr:row>
      <xdr:rowOff>9525</xdr:rowOff>
    </xdr:to>
    <xdr:pic>
      <xdr:nvPicPr>
        <xdr:cNvPr id="6" name="Imagen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067675" y="4552950"/>
          <a:ext cx="2294573" cy="695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9"/>
  <sheetViews>
    <sheetView workbookViewId="0">
      <selection activeCell="D21" sqref="D21"/>
    </sheetView>
  </sheetViews>
  <sheetFormatPr baseColWidth="10" defaultColWidth="11.42578125" defaultRowHeight="15" x14ac:dyDescent="0.25"/>
  <cols>
    <col min="1" max="1" width="22" customWidth="1"/>
    <col min="2" max="2" width="71.28515625" customWidth="1"/>
  </cols>
  <sheetData>
    <row r="1" spans="1:2" ht="15.75" thickBot="1" x14ac:dyDescent="0.3">
      <c r="A1" s="1" t="s">
        <v>0</v>
      </c>
      <c r="B1" s="2" t="s">
        <v>1</v>
      </c>
    </row>
    <row r="2" spans="1:2" ht="17.25" thickBot="1" x14ac:dyDescent="0.3">
      <c r="A2" s="3">
        <v>23181803</v>
      </c>
      <c r="B2" s="4" t="s">
        <v>2</v>
      </c>
    </row>
    <row r="3" spans="1:2" ht="17.25" thickBot="1" x14ac:dyDescent="0.3">
      <c r="A3" s="5">
        <v>40161701</v>
      </c>
      <c r="B3" s="4" t="s">
        <v>3</v>
      </c>
    </row>
    <row r="4" spans="1:2" ht="17.25" thickBot="1" x14ac:dyDescent="0.3">
      <c r="A4" s="6">
        <v>41101500</v>
      </c>
      <c r="B4" s="7" t="s">
        <v>4</v>
      </c>
    </row>
    <row r="5" spans="1:2" ht="17.25" thickBot="1" x14ac:dyDescent="0.3">
      <c r="A5" s="6">
        <v>41102400</v>
      </c>
      <c r="B5" s="7" t="s">
        <v>5</v>
      </c>
    </row>
    <row r="6" spans="1:2" ht="17.25" thickBot="1" x14ac:dyDescent="0.3">
      <c r="A6" s="6">
        <v>41102404</v>
      </c>
      <c r="B6" s="7" t="s">
        <v>6</v>
      </c>
    </row>
    <row r="7" spans="1:2" ht="17.25" thickBot="1" x14ac:dyDescent="0.3">
      <c r="A7" s="6">
        <v>41102421</v>
      </c>
      <c r="B7" s="4" t="s">
        <v>7</v>
      </c>
    </row>
    <row r="8" spans="1:2" ht="17.25" thickBot="1" x14ac:dyDescent="0.3">
      <c r="A8" s="3">
        <v>41102600</v>
      </c>
      <c r="B8" s="4" t="s">
        <v>8</v>
      </c>
    </row>
    <row r="9" spans="1:2" ht="17.25" thickBot="1" x14ac:dyDescent="0.3">
      <c r="A9" s="6">
        <v>41103000</v>
      </c>
      <c r="B9" s="7" t="s">
        <v>9</v>
      </c>
    </row>
    <row r="10" spans="1:2" ht="17.25" thickBot="1" x14ac:dyDescent="0.3">
      <c r="A10" s="6">
        <v>41103003</v>
      </c>
      <c r="B10" s="4" t="s">
        <v>10</v>
      </c>
    </row>
    <row r="11" spans="1:2" ht="17.25" thickBot="1" x14ac:dyDescent="0.3">
      <c r="A11" s="6">
        <v>41103010</v>
      </c>
      <c r="B11" s="4" t="s">
        <v>11</v>
      </c>
    </row>
    <row r="12" spans="1:2" ht="17.25" thickBot="1" x14ac:dyDescent="0.3">
      <c r="A12" s="6">
        <v>41103021</v>
      </c>
      <c r="B12" s="4" t="s">
        <v>12</v>
      </c>
    </row>
    <row r="13" spans="1:2" ht="17.25" thickBot="1" x14ac:dyDescent="0.3">
      <c r="A13" s="6">
        <v>41103500</v>
      </c>
      <c r="B13" s="4" t="s">
        <v>13</v>
      </c>
    </row>
    <row r="14" spans="1:2" ht="17.25" thickBot="1" x14ac:dyDescent="0.3">
      <c r="A14" s="6">
        <v>41103702</v>
      </c>
      <c r="B14" s="4" t="s">
        <v>14</v>
      </c>
    </row>
    <row r="15" spans="1:2" ht="17.25" thickBot="1" x14ac:dyDescent="0.3">
      <c r="A15" s="6" t="s">
        <v>15</v>
      </c>
      <c r="B15" s="7" t="s">
        <v>16</v>
      </c>
    </row>
    <row r="16" spans="1:2" ht="17.25" thickBot="1" x14ac:dyDescent="0.3">
      <c r="A16" s="8">
        <v>41103806</v>
      </c>
      <c r="B16" s="9" t="s">
        <v>17</v>
      </c>
    </row>
    <row r="17" spans="1:2" ht="17.25" thickBot="1" x14ac:dyDescent="0.3">
      <c r="A17" s="10">
        <v>41103900</v>
      </c>
      <c r="B17" s="11" t="s">
        <v>18</v>
      </c>
    </row>
    <row r="18" spans="1:2" ht="17.25" thickBot="1" x14ac:dyDescent="0.3">
      <c r="A18" s="6">
        <v>41103900</v>
      </c>
      <c r="B18" s="4" t="s">
        <v>19</v>
      </c>
    </row>
    <row r="19" spans="1:2" ht="17.25" thickBot="1" x14ac:dyDescent="0.3">
      <c r="A19" s="6">
        <v>41104200</v>
      </c>
      <c r="B19" s="4" t="s">
        <v>20</v>
      </c>
    </row>
    <row r="20" spans="1:2" ht="17.25" thickBot="1" x14ac:dyDescent="0.3">
      <c r="A20" s="6">
        <v>41104401</v>
      </c>
      <c r="B20" s="4" t="s">
        <v>21</v>
      </c>
    </row>
    <row r="21" spans="1:2" ht="17.25" thickBot="1" x14ac:dyDescent="0.3">
      <c r="A21" s="12">
        <v>41104402</v>
      </c>
      <c r="B21" s="13" t="s">
        <v>22</v>
      </c>
    </row>
    <row r="22" spans="1:2" ht="17.25" thickBot="1" x14ac:dyDescent="0.3">
      <c r="A22" s="6">
        <v>41104423</v>
      </c>
      <c r="B22" s="4" t="s">
        <v>23</v>
      </c>
    </row>
    <row r="23" spans="1:2" ht="17.25" thickBot="1" x14ac:dyDescent="0.3">
      <c r="A23" s="6">
        <v>41104500</v>
      </c>
      <c r="B23" s="7" t="s">
        <v>24</v>
      </c>
    </row>
    <row r="24" spans="1:2" ht="17.25" thickBot="1" x14ac:dyDescent="0.3">
      <c r="A24" s="6">
        <v>41104806</v>
      </c>
      <c r="B24" s="4" t="s">
        <v>25</v>
      </c>
    </row>
    <row r="25" spans="1:2" ht="17.25" thickBot="1" x14ac:dyDescent="0.3">
      <c r="A25" s="6">
        <v>41105100</v>
      </c>
      <c r="B25" s="7" t="s">
        <v>26</v>
      </c>
    </row>
    <row r="26" spans="1:2" ht="17.25" thickBot="1" x14ac:dyDescent="0.3">
      <c r="A26" s="6">
        <v>41105101</v>
      </c>
      <c r="B26" s="4" t="s">
        <v>27</v>
      </c>
    </row>
    <row r="27" spans="1:2" ht="17.25" thickBot="1" x14ac:dyDescent="0.3">
      <c r="A27" s="8">
        <v>41105102</v>
      </c>
      <c r="B27" s="4" t="s">
        <v>28</v>
      </c>
    </row>
    <row r="28" spans="1:2" ht="17.25" thickBot="1" x14ac:dyDescent="0.3">
      <c r="A28" s="14">
        <v>41105200</v>
      </c>
      <c r="B28" s="4" t="s">
        <v>29</v>
      </c>
    </row>
    <row r="29" spans="1:2" ht="17.25" thickBot="1" x14ac:dyDescent="0.3">
      <c r="A29" s="5">
        <v>41105300</v>
      </c>
      <c r="B29" s="4" t="s">
        <v>30</v>
      </c>
    </row>
    <row r="30" spans="1:2" ht="17.25" thickBot="1" x14ac:dyDescent="0.3">
      <c r="A30" s="3">
        <v>41105340</v>
      </c>
      <c r="B30" s="4" t="s">
        <v>31</v>
      </c>
    </row>
    <row r="31" spans="1:2" ht="17.25" thickBot="1" x14ac:dyDescent="0.3">
      <c r="A31" s="6">
        <v>41111502</v>
      </c>
      <c r="B31" s="4" t="s">
        <v>32</v>
      </c>
    </row>
    <row r="32" spans="1:2" ht="17.25" thickBot="1" x14ac:dyDescent="0.3">
      <c r="A32" s="6">
        <v>41111506</v>
      </c>
      <c r="B32" s="4" t="s">
        <v>33</v>
      </c>
    </row>
    <row r="33" spans="1:2" ht="17.25" thickBot="1" x14ac:dyDescent="0.3">
      <c r="A33" s="6">
        <v>41111700</v>
      </c>
      <c r="B33" s="4" t="s">
        <v>34</v>
      </c>
    </row>
    <row r="34" spans="1:2" ht="17.25" thickBot="1" x14ac:dyDescent="0.3">
      <c r="A34" s="15">
        <v>41111729</v>
      </c>
      <c r="B34" s="16" t="s">
        <v>35</v>
      </c>
    </row>
    <row r="35" spans="1:2" ht="17.25" thickBot="1" x14ac:dyDescent="0.3">
      <c r="A35" s="6">
        <v>41111973</v>
      </c>
      <c r="B35" s="4" t="s">
        <v>36</v>
      </c>
    </row>
    <row r="36" spans="1:2" ht="17.25" thickBot="1" x14ac:dyDescent="0.3">
      <c r="A36" s="3">
        <v>41112114</v>
      </c>
      <c r="B36" s="4" t="s">
        <v>37</v>
      </c>
    </row>
    <row r="37" spans="1:2" ht="17.25" thickBot="1" x14ac:dyDescent="0.3">
      <c r="A37" s="6">
        <v>41112224</v>
      </c>
      <c r="B37" s="4" t="s">
        <v>38</v>
      </c>
    </row>
    <row r="38" spans="1:2" ht="17.25" thickBot="1" x14ac:dyDescent="0.3">
      <c r="A38" s="6">
        <v>41112301</v>
      </c>
      <c r="B38" s="4" t="s">
        <v>39</v>
      </c>
    </row>
    <row r="39" spans="1:2" ht="17.25" thickBot="1" x14ac:dyDescent="0.3">
      <c r="A39" s="5">
        <v>41115406</v>
      </c>
      <c r="B39" s="4" t="s">
        <v>40</v>
      </c>
    </row>
    <row r="40" spans="1:2" ht="17.25" thickBot="1" x14ac:dyDescent="0.3">
      <c r="A40" s="6">
        <v>41115837</v>
      </c>
      <c r="B40" s="4" t="s">
        <v>41</v>
      </c>
    </row>
    <row r="41" spans="1:2" ht="17.25" thickBot="1" x14ac:dyDescent="0.3">
      <c r="A41" s="6">
        <v>41115838</v>
      </c>
      <c r="B41" s="4" t="s">
        <v>42</v>
      </c>
    </row>
    <row r="42" spans="1:2" ht="17.25" thickBot="1" x14ac:dyDescent="0.3">
      <c r="A42" s="6">
        <v>41121503</v>
      </c>
      <c r="B42" s="4" t="s">
        <v>43</v>
      </c>
    </row>
    <row r="43" spans="1:2" ht="17.25" thickBot="1" x14ac:dyDescent="0.3">
      <c r="A43" s="6">
        <v>41121504</v>
      </c>
      <c r="B43" s="4" t="s">
        <v>44</v>
      </c>
    </row>
    <row r="44" spans="1:2" ht="17.25" thickBot="1" x14ac:dyDescent="0.3">
      <c r="A44" s="6">
        <v>41121510</v>
      </c>
      <c r="B44" s="4" t="s">
        <v>45</v>
      </c>
    </row>
    <row r="45" spans="1:2" ht="17.25" thickBot="1" x14ac:dyDescent="0.3">
      <c r="A45" s="6">
        <v>41122400</v>
      </c>
      <c r="B45" s="4" t="s">
        <v>46</v>
      </c>
    </row>
    <row r="46" spans="1:2" ht="17.25" thickBot="1" x14ac:dyDescent="0.3">
      <c r="A46" s="6">
        <v>41122411</v>
      </c>
      <c r="B46" s="4" t="s">
        <v>47</v>
      </c>
    </row>
    <row r="47" spans="1:2" ht="17.25" thickBot="1" x14ac:dyDescent="0.3">
      <c r="A47" s="6">
        <v>42281500</v>
      </c>
      <c r="B47" s="7" t="s">
        <v>48</v>
      </c>
    </row>
    <row r="48" spans="1:2" ht="17.25" thickBot="1" x14ac:dyDescent="0.3">
      <c r="A48" s="6">
        <v>42281508</v>
      </c>
      <c r="B48" s="7" t="s">
        <v>49</v>
      </c>
    </row>
    <row r="49" spans="1:2" ht="17.25" thickBot="1" x14ac:dyDescent="0.3">
      <c r="A49" s="6">
        <v>70122008</v>
      </c>
      <c r="B49" s="4" t="s">
        <v>50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2"/>
  <sheetViews>
    <sheetView view="pageBreakPreview" zoomScale="130" zoomScaleNormal="100" zoomScaleSheetLayoutView="130" workbookViewId="0">
      <selection activeCell="E4" sqref="E4"/>
    </sheetView>
  </sheetViews>
  <sheetFormatPr baseColWidth="10" defaultColWidth="11.42578125" defaultRowHeight="15" x14ac:dyDescent="0.25"/>
  <cols>
    <col min="1" max="1" width="2.7109375" customWidth="1"/>
    <col min="2" max="2" width="5.85546875" style="17" customWidth="1"/>
    <col min="3" max="3" width="14.140625" customWidth="1"/>
    <col min="4" max="4" width="8.28515625" customWidth="1"/>
    <col min="5" max="5" width="12.28515625" customWidth="1"/>
    <col min="6" max="6" width="14.140625" customWidth="1"/>
    <col min="7" max="7" width="14.85546875" customWidth="1"/>
    <col min="8" max="8" width="13.5703125" customWidth="1"/>
    <col min="9" max="9" width="13.42578125" customWidth="1"/>
    <col min="10" max="10" width="11.7109375" customWidth="1"/>
    <col min="11" max="11" width="10.140625" customWidth="1"/>
  </cols>
  <sheetData>
    <row r="2" spans="2:11" ht="16.5" x14ac:dyDescent="0.25">
      <c r="B2" s="176">
        <v>1750905</v>
      </c>
      <c r="C2" s="176"/>
      <c r="D2" s="176"/>
      <c r="E2" s="177" t="s">
        <v>51</v>
      </c>
      <c r="F2" s="177"/>
      <c r="G2" s="177"/>
      <c r="H2" s="177"/>
      <c r="I2" s="177"/>
      <c r="J2" s="177"/>
    </row>
    <row r="3" spans="2:11" ht="37.5" customHeight="1" x14ac:dyDescent="0.25">
      <c r="B3" s="26" t="s">
        <v>52</v>
      </c>
      <c r="C3" s="26" t="s">
        <v>53</v>
      </c>
      <c r="D3" s="26" t="s">
        <v>54</v>
      </c>
      <c r="E3" s="22" t="s">
        <v>135</v>
      </c>
      <c r="F3" s="22" t="s">
        <v>136</v>
      </c>
      <c r="G3" s="22" t="s">
        <v>137</v>
      </c>
      <c r="H3" s="22" t="s">
        <v>138</v>
      </c>
      <c r="I3" s="22" t="s">
        <v>55</v>
      </c>
      <c r="J3" s="22" t="s">
        <v>139</v>
      </c>
    </row>
    <row r="4" spans="2:11" ht="25.5" customHeight="1" x14ac:dyDescent="0.25">
      <c r="B4" s="27">
        <v>1</v>
      </c>
      <c r="C4" s="23">
        <v>592000000</v>
      </c>
      <c r="D4" s="28">
        <f>C4/$B$2</f>
        <v>338.11086266816301</v>
      </c>
      <c r="E4" s="24">
        <v>496594550</v>
      </c>
      <c r="F4" s="24">
        <v>426451421</v>
      </c>
      <c r="G4" s="24">
        <v>500024910</v>
      </c>
      <c r="H4" s="24">
        <v>550501828</v>
      </c>
      <c r="I4" s="24">
        <v>527615316</v>
      </c>
      <c r="J4" s="25">
        <v>473143000</v>
      </c>
    </row>
    <row r="5" spans="2:11" x14ac:dyDescent="0.25">
      <c r="D5" s="18"/>
      <c r="I5" s="18"/>
      <c r="J5" s="18"/>
    </row>
    <row r="6" spans="2:11" x14ac:dyDescent="0.25">
      <c r="B6" s="178" t="s">
        <v>120</v>
      </c>
      <c r="C6" s="179"/>
      <c r="D6" s="179"/>
      <c r="E6" s="179"/>
      <c r="F6" s="179"/>
      <c r="G6" s="179"/>
      <c r="H6" s="179"/>
      <c r="I6" s="179"/>
      <c r="J6" s="179"/>
      <c r="K6" s="180"/>
    </row>
    <row r="7" spans="2:11" ht="35.25" customHeight="1" x14ac:dyDescent="0.25">
      <c r="B7" s="76" t="s">
        <v>56</v>
      </c>
      <c r="C7" s="76" t="s">
        <v>121</v>
      </c>
      <c r="D7" s="76" t="s">
        <v>122</v>
      </c>
      <c r="E7" s="76" t="s">
        <v>123</v>
      </c>
      <c r="F7" s="76" t="s">
        <v>135</v>
      </c>
      <c r="G7" s="73" t="s">
        <v>136</v>
      </c>
      <c r="H7" s="73" t="s">
        <v>137</v>
      </c>
      <c r="I7" s="73" t="s">
        <v>138</v>
      </c>
      <c r="J7" s="73" t="s">
        <v>55</v>
      </c>
      <c r="K7" s="73" t="s">
        <v>139</v>
      </c>
    </row>
    <row r="8" spans="2:11" ht="15" customHeight="1" x14ac:dyDescent="0.25">
      <c r="B8" s="74">
        <v>1</v>
      </c>
      <c r="C8" s="175" t="s">
        <v>140</v>
      </c>
      <c r="D8" s="77" t="s">
        <v>127</v>
      </c>
      <c r="E8" s="83">
        <v>260693</v>
      </c>
      <c r="F8" s="83">
        <v>218200</v>
      </c>
      <c r="G8" s="83">
        <v>175525</v>
      </c>
      <c r="H8" s="83">
        <v>220150</v>
      </c>
      <c r="I8" s="83">
        <v>206584</v>
      </c>
      <c r="J8" s="83">
        <v>232016</v>
      </c>
      <c r="K8" s="83">
        <v>208000</v>
      </c>
    </row>
    <row r="9" spans="2:11" x14ac:dyDescent="0.25">
      <c r="B9" s="74">
        <v>2</v>
      </c>
      <c r="C9" s="175"/>
      <c r="D9" s="77" t="s">
        <v>128</v>
      </c>
      <c r="E9" s="83">
        <v>302441</v>
      </c>
      <c r="F9" s="83">
        <v>253143</v>
      </c>
      <c r="G9" s="83">
        <v>213010</v>
      </c>
      <c r="H9" s="83">
        <v>255850</v>
      </c>
      <c r="I9" s="83">
        <v>300000</v>
      </c>
      <c r="J9" s="83">
        <v>269172</v>
      </c>
      <c r="K9" s="83">
        <v>241000</v>
      </c>
    </row>
    <row r="10" spans="2:11" x14ac:dyDescent="0.25">
      <c r="B10" s="74">
        <v>3</v>
      </c>
      <c r="C10" s="175" t="s">
        <v>141</v>
      </c>
      <c r="D10" s="77" t="s">
        <v>127</v>
      </c>
      <c r="E10" s="83">
        <v>253359</v>
      </c>
      <c r="F10" s="83">
        <v>212061</v>
      </c>
      <c r="G10" s="83">
        <v>175525</v>
      </c>
      <c r="H10" s="83">
        <v>213010</v>
      </c>
      <c r="I10" s="83">
        <v>206584</v>
      </c>
      <c r="J10" s="83">
        <v>225489</v>
      </c>
      <c r="K10" s="83">
        <v>202000</v>
      </c>
    </row>
    <row r="11" spans="2:11" x14ac:dyDescent="0.25">
      <c r="B11" s="74">
        <v>4</v>
      </c>
      <c r="C11" s="175"/>
      <c r="D11" s="77" t="s">
        <v>128</v>
      </c>
      <c r="E11" s="83">
        <v>295106</v>
      </c>
      <c r="F11" s="83">
        <v>247004</v>
      </c>
      <c r="G11" s="83">
        <v>213010</v>
      </c>
      <c r="H11" s="83">
        <v>249900</v>
      </c>
      <c r="I11" s="83">
        <v>280000</v>
      </c>
      <c r="J11" s="83">
        <v>262644</v>
      </c>
      <c r="K11" s="83">
        <v>236000</v>
      </c>
    </row>
    <row r="12" spans="2:11" x14ac:dyDescent="0.25">
      <c r="B12" s="74">
        <v>5</v>
      </c>
      <c r="C12" s="175" t="s">
        <v>142</v>
      </c>
      <c r="D12" s="77" t="s">
        <v>127</v>
      </c>
      <c r="E12" s="83">
        <v>288248</v>
      </c>
      <c r="F12" s="83">
        <v>241264</v>
      </c>
      <c r="G12" s="83">
        <v>175525</v>
      </c>
      <c r="H12" s="83">
        <v>245140</v>
      </c>
      <c r="I12" s="83">
        <v>206584</v>
      </c>
      <c r="J12" s="83">
        <v>256540</v>
      </c>
      <c r="K12" s="83">
        <v>230000</v>
      </c>
    </row>
    <row r="13" spans="2:11" x14ac:dyDescent="0.25">
      <c r="B13" s="74">
        <v>6</v>
      </c>
      <c r="C13" s="175"/>
      <c r="D13" s="77" t="s">
        <v>128</v>
      </c>
      <c r="E13" s="83">
        <v>353795</v>
      </c>
      <c r="F13" s="83">
        <v>296126</v>
      </c>
      <c r="G13" s="83">
        <v>213010</v>
      </c>
      <c r="H13" s="83">
        <v>299880</v>
      </c>
      <c r="I13" s="83">
        <v>343000</v>
      </c>
      <c r="J13" s="83">
        <v>314877</v>
      </c>
      <c r="K13" s="83">
        <v>283000</v>
      </c>
    </row>
    <row r="14" spans="2:11" x14ac:dyDescent="0.25">
      <c r="B14" s="74">
        <v>7</v>
      </c>
      <c r="C14" s="175" t="s">
        <v>143</v>
      </c>
      <c r="D14" s="77" t="s">
        <v>127</v>
      </c>
      <c r="E14" s="83">
        <v>253771</v>
      </c>
      <c r="F14" s="83">
        <v>212406</v>
      </c>
      <c r="G14" s="83">
        <v>175525</v>
      </c>
      <c r="H14" s="83">
        <v>213010</v>
      </c>
      <c r="I14" s="83">
        <v>220584</v>
      </c>
      <c r="J14" s="83">
        <v>225856</v>
      </c>
      <c r="K14" s="83">
        <v>203000</v>
      </c>
    </row>
    <row r="15" spans="2:11" x14ac:dyDescent="0.25">
      <c r="B15" s="74">
        <v>8</v>
      </c>
      <c r="C15" s="175"/>
      <c r="D15" s="77" t="s">
        <v>128</v>
      </c>
      <c r="E15" s="83">
        <v>295519</v>
      </c>
      <c r="F15" s="83">
        <v>247349</v>
      </c>
      <c r="G15" s="83">
        <v>213010</v>
      </c>
      <c r="H15" s="83">
        <v>249900</v>
      </c>
      <c r="I15" s="83">
        <v>285000</v>
      </c>
      <c r="J15" s="83">
        <v>263011</v>
      </c>
      <c r="K15" s="83">
        <v>236000</v>
      </c>
    </row>
    <row r="16" spans="2:11" x14ac:dyDescent="0.25">
      <c r="B16" s="74">
        <v>9</v>
      </c>
      <c r="C16" s="175" t="s">
        <v>144</v>
      </c>
      <c r="D16" s="77" t="s">
        <v>127</v>
      </c>
      <c r="E16" s="83">
        <v>419425</v>
      </c>
      <c r="F16" s="83">
        <v>351059</v>
      </c>
      <c r="G16" s="83">
        <v>299285</v>
      </c>
      <c r="H16" s="83">
        <v>355810</v>
      </c>
      <c r="I16" s="83">
        <v>393208</v>
      </c>
      <c r="J16" s="83">
        <v>373288</v>
      </c>
      <c r="K16" s="83">
        <v>335000</v>
      </c>
    </row>
    <row r="17" spans="2:11" x14ac:dyDescent="0.25">
      <c r="B17" s="74">
        <v>10</v>
      </c>
      <c r="C17" s="175"/>
      <c r="D17" s="77" t="s">
        <v>128</v>
      </c>
      <c r="E17" s="83">
        <v>1015696</v>
      </c>
      <c r="F17" s="83">
        <v>850138</v>
      </c>
      <c r="G17" s="83">
        <v>650930</v>
      </c>
      <c r="H17" s="83">
        <v>861560</v>
      </c>
      <c r="I17" s="83">
        <v>1000000</v>
      </c>
      <c r="J17" s="83">
        <v>903969</v>
      </c>
      <c r="K17" s="83">
        <v>812000</v>
      </c>
    </row>
    <row r="18" spans="2:11" x14ac:dyDescent="0.25">
      <c r="B18" s="74">
        <v>11</v>
      </c>
      <c r="C18" s="175" t="s">
        <v>145</v>
      </c>
      <c r="D18" s="77" t="s">
        <v>127</v>
      </c>
      <c r="E18" s="83">
        <v>620492</v>
      </c>
      <c r="F18" s="83">
        <v>519352</v>
      </c>
      <c r="G18" s="83">
        <v>406385</v>
      </c>
      <c r="H18" s="83">
        <v>527170</v>
      </c>
      <c r="I18" s="83">
        <v>593208</v>
      </c>
      <c r="J18" s="83">
        <v>552237</v>
      </c>
      <c r="K18" s="83">
        <v>496000</v>
      </c>
    </row>
    <row r="19" spans="2:11" x14ac:dyDescent="0.25">
      <c r="B19" s="74">
        <v>12</v>
      </c>
      <c r="C19" s="175"/>
      <c r="D19" s="77" t="s">
        <v>128</v>
      </c>
      <c r="E19" s="83">
        <v>1038511</v>
      </c>
      <c r="F19" s="83">
        <v>869234</v>
      </c>
      <c r="G19" s="83">
        <v>924630</v>
      </c>
      <c r="H19" s="83">
        <v>881790</v>
      </c>
      <c r="I19" s="83">
        <v>1000000</v>
      </c>
      <c r="J19" s="83">
        <v>924274</v>
      </c>
      <c r="K19" s="83">
        <v>830000</v>
      </c>
    </row>
    <row r="20" spans="2:11" x14ac:dyDescent="0.25">
      <c r="B20" s="74">
        <v>13</v>
      </c>
      <c r="C20" s="175" t="s">
        <v>146</v>
      </c>
      <c r="D20" s="77" t="s">
        <v>127</v>
      </c>
      <c r="E20" s="83">
        <v>276613</v>
      </c>
      <c r="F20" s="83">
        <v>231525</v>
      </c>
      <c r="G20" s="83">
        <v>175525</v>
      </c>
      <c r="H20" s="83">
        <v>233240</v>
      </c>
      <c r="I20" s="83">
        <v>206584</v>
      </c>
      <c r="J20" s="83">
        <v>246185</v>
      </c>
      <c r="K20" s="83">
        <v>221000</v>
      </c>
    </row>
    <row r="21" spans="2:11" x14ac:dyDescent="0.25">
      <c r="B21" s="74">
        <v>14</v>
      </c>
      <c r="C21" s="175"/>
      <c r="D21" s="77" t="s">
        <v>128</v>
      </c>
      <c r="E21" s="83">
        <v>253419</v>
      </c>
      <c r="F21" s="83">
        <v>212112</v>
      </c>
      <c r="G21" s="83">
        <v>213010</v>
      </c>
      <c r="H21" s="83">
        <v>213010</v>
      </c>
      <c r="I21" s="83">
        <v>240000</v>
      </c>
      <c r="J21" s="83">
        <v>225542</v>
      </c>
      <c r="K21" s="83">
        <v>202000</v>
      </c>
    </row>
    <row r="22" spans="2:11" x14ac:dyDescent="0.25">
      <c r="G22" s="88"/>
    </row>
  </sheetData>
  <mergeCells count="10">
    <mergeCell ref="B2:D2"/>
    <mergeCell ref="E2:J2"/>
    <mergeCell ref="B6:K6"/>
    <mergeCell ref="C8:C9"/>
    <mergeCell ref="C10:C11"/>
    <mergeCell ref="C12:C13"/>
    <mergeCell ref="C14:C15"/>
    <mergeCell ref="C16:C17"/>
    <mergeCell ref="C18:C19"/>
    <mergeCell ref="C20:C21"/>
  </mergeCells>
  <pageMargins left="0.7" right="0.7" top="0.75" bottom="0.75" header="0.3" footer="0.3"/>
  <pageSetup paperSize="9" scale="5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26"/>
  <sheetViews>
    <sheetView view="pageBreakPreview" zoomScale="130" zoomScaleNormal="100" zoomScaleSheetLayoutView="130" workbookViewId="0">
      <selection activeCell="B19" sqref="B19:T26"/>
    </sheetView>
  </sheetViews>
  <sheetFormatPr baseColWidth="10" defaultRowHeight="15" x14ac:dyDescent="0.25"/>
  <cols>
    <col min="1" max="1" width="2.7109375" customWidth="1"/>
    <col min="2" max="2" width="5.85546875" style="17" customWidth="1"/>
    <col min="3" max="3" width="14.5703125" customWidth="1"/>
    <col min="4" max="4" width="10.5703125" customWidth="1"/>
    <col min="5" max="5" width="10.42578125" customWidth="1"/>
    <col min="6" max="6" width="9.85546875" customWidth="1"/>
    <col min="7" max="7" width="13" customWidth="1"/>
    <col min="8" max="8" width="6" customWidth="1"/>
    <col min="9" max="9" width="14" customWidth="1"/>
    <col min="10" max="10" width="6" customWidth="1"/>
    <col min="11" max="11" width="12.28515625" customWidth="1"/>
    <col min="12" max="12" width="6.28515625" customWidth="1"/>
    <col min="13" max="13" width="13.28515625" customWidth="1"/>
    <col min="14" max="14" width="6.7109375" customWidth="1"/>
    <col min="15" max="15" width="10.140625" customWidth="1"/>
    <col min="16" max="16" width="6.28515625" customWidth="1"/>
    <col min="17" max="17" width="10.140625" customWidth="1"/>
    <col min="18" max="18" width="10.28515625" hidden="1" customWidth="1"/>
    <col min="19" max="19" width="9.42578125" hidden="1" customWidth="1"/>
    <col min="20" max="20" width="5.7109375" customWidth="1"/>
    <col min="21" max="21" width="2.5703125" customWidth="1"/>
  </cols>
  <sheetData>
    <row r="1" spans="2:20" ht="10.5" customHeight="1" x14ac:dyDescent="0.25">
      <c r="B1" s="68"/>
      <c r="C1" s="69"/>
      <c r="D1" s="70"/>
      <c r="E1" s="71"/>
      <c r="F1" s="72"/>
      <c r="G1" s="72"/>
      <c r="H1" s="72"/>
      <c r="I1" s="72"/>
      <c r="J1" s="72"/>
      <c r="K1" s="71"/>
      <c r="L1" s="71"/>
      <c r="M1" s="72"/>
      <c r="N1" s="72"/>
    </row>
    <row r="2" spans="2:20" ht="12.75" customHeight="1" x14ac:dyDescent="0.25">
      <c r="B2" s="181" t="s">
        <v>134</v>
      </c>
      <c r="C2" s="182"/>
      <c r="D2" s="182"/>
      <c r="E2" s="182"/>
      <c r="F2" s="182"/>
      <c r="G2" s="182"/>
      <c r="H2" s="182"/>
      <c r="I2" s="182"/>
      <c r="J2" s="182"/>
      <c r="K2" s="182"/>
      <c r="L2" s="182"/>
      <c r="M2" s="182"/>
      <c r="N2" s="182"/>
      <c r="O2" s="182"/>
      <c r="P2" s="182"/>
      <c r="Q2" s="182"/>
      <c r="R2" s="182"/>
      <c r="S2" s="182"/>
      <c r="T2" s="182"/>
    </row>
    <row r="3" spans="2:20" ht="37.5" customHeight="1" x14ac:dyDescent="0.25">
      <c r="B3" s="73" t="s">
        <v>56</v>
      </c>
      <c r="C3" s="73" t="s">
        <v>121</v>
      </c>
      <c r="D3" s="73" t="s">
        <v>122</v>
      </c>
      <c r="E3" s="73" t="s">
        <v>123</v>
      </c>
      <c r="F3" s="73" t="s">
        <v>130</v>
      </c>
      <c r="G3" s="89" t="str">
        <f>+'OFERTA ECONOMICA'!E3</f>
        <v>UNION TEMPORAL ARCADIA</v>
      </c>
      <c r="H3" s="73" t="s">
        <v>133</v>
      </c>
      <c r="I3" s="89" t="str">
        <f>+'OFERTA ECONOMICA'!F3</f>
        <v>INSTRUMENTACION Y METROLOGIA S,A,S</v>
      </c>
      <c r="J3" s="73" t="s">
        <v>133</v>
      </c>
      <c r="K3" s="89" t="str">
        <f>+'OFERTA ECONOMICA'!G3</f>
        <v>CREACIONES Y SUMINISTROS SAS</v>
      </c>
      <c r="L3" s="73" t="s">
        <v>133</v>
      </c>
      <c r="M3" s="89" t="str">
        <f>+'OFERTA ECONOMICA'!H3</f>
        <v>LABORATORIOS DE METROLOGIA SIGMA SAS</v>
      </c>
      <c r="N3" s="73" t="s">
        <v>133</v>
      </c>
      <c r="O3" s="89" t="str">
        <f>+'OFERTA ECONOMICA'!I3</f>
        <v>CONAMET S.A.S</v>
      </c>
      <c r="P3" s="73" t="s">
        <v>133</v>
      </c>
      <c r="Q3" s="89" t="str">
        <f>+'OFERTA ECONOMICA'!J3</f>
        <v>SET Y GAD SAS.</v>
      </c>
      <c r="R3" s="73" t="s">
        <v>131</v>
      </c>
      <c r="S3" s="73" t="s">
        <v>132</v>
      </c>
      <c r="T3" s="73" t="s">
        <v>133</v>
      </c>
    </row>
    <row r="4" spans="2:20" ht="16.5" customHeight="1" x14ac:dyDescent="0.25">
      <c r="B4" s="75">
        <v>1</v>
      </c>
      <c r="C4" s="175" t="s">
        <v>140</v>
      </c>
      <c r="D4" s="77" t="s">
        <v>127</v>
      </c>
      <c r="E4" s="83">
        <v>260693</v>
      </c>
      <c r="F4" s="83">
        <v>193817.24172825197</v>
      </c>
      <c r="G4" s="83">
        <f>+'OFERTA ECONOMICA'!F8</f>
        <v>218200</v>
      </c>
      <c r="H4" s="78" t="str">
        <f>IF(G4&lt;=F4,"SI","NO")</f>
        <v>NO</v>
      </c>
      <c r="I4" s="78">
        <f>+'OFERTA ECONOMICA'!G8</f>
        <v>175525</v>
      </c>
      <c r="J4" s="90" t="str">
        <f t="shared" ref="J4:J17" si="0">IF(I4&lt;=F4,"SI","NO")</f>
        <v>SI</v>
      </c>
      <c r="K4" s="78">
        <f>+'OFERTA ECONOMICA'!H8</f>
        <v>220150</v>
      </c>
      <c r="L4" s="78" t="str">
        <f t="shared" ref="L4:L17" si="1">IF(K4&lt;=F4,"SI","NO")</f>
        <v>NO</v>
      </c>
      <c r="M4" s="78">
        <f>+'OFERTA ECONOMICA'!I8</f>
        <v>206584</v>
      </c>
      <c r="N4" s="78" t="str">
        <f t="shared" ref="N4:N17" si="2">IF(M4&lt;=F4,"SI","NO")</f>
        <v>NO</v>
      </c>
      <c r="O4" s="78">
        <f>+'OFERTA ECONOMICA'!J8</f>
        <v>232016</v>
      </c>
      <c r="P4" s="84" t="str">
        <f t="shared" ref="P4:P17" si="3">IF(O4&lt;=F4,"SI","NO")</f>
        <v>NO</v>
      </c>
      <c r="Q4" s="84">
        <f>+'OFERTA ECONOMICA'!K8</f>
        <v>208000</v>
      </c>
      <c r="R4" s="84">
        <f>MEDIAN(G4:Q4)</f>
        <v>213100</v>
      </c>
      <c r="S4" s="84">
        <f>STDEV(G4:Q4)</f>
        <v>19282.758271748018</v>
      </c>
      <c r="T4" s="84" t="str">
        <f t="shared" ref="T4:T17" si="4">IF(Q4&lt;=F4,"SI","NO")</f>
        <v>NO</v>
      </c>
    </row>
    <row r="5" spans="2:20" ht="16.5" customHeight="1" x14ac:dyDescent="0.25">
      <c r="B5" s="75">
        <v>2</v>
      </c>
      <c r="C5" s="175"/>
      <c r="D5" s="77" t="s">
        <v>128</v>
      </c>
      <c r="E5" s="83">
        <v>302441</v>
      </c>
      <c r="F5" s="83">
        <v>225553.83876956024</v>
      </c>
      <c r="G5" s="83">
        <f>+'OFERTA ECONOMICA'!F9</f>
        <v>253143</v>
      </c>
      <c r="H5" s="78" t="str">
        <f t="shared" ref="H5:H17" si="5">IF(G5&lt;=F5,"SI","NO")</f>
        <v>NO</v>
      </c>
      <c r="I5" s="78">
        <f>+'OFERTA ECONOMICA'!G9</f>
        <v>213010</v>
      </c>
      <c r="J5" s="90" t="str">
        <f t="shared" si="0"/>
        <v>SI</v>
      </c>
      <c r="K5" s="78">
        <f>+'OFERTA ECONOMICA'!H9</f>
        <v>255850</v>
      </c>
      <c r="L5" s="78" t="str">
        <f t="shared" si="1"/>
        <v>NO</v>
      </c>
      <c r="M5" s="78">
        <f>+'OFERTA ECONOMICA'!I9</f>
        <v>300000</v>
      </c>
      <c r="N5" s="78" t="str">
        <f t="shared" si="2"/>
        <v>NO</v>
      </c>
      <c r="O5" s="78">
        <f>+'OFERTA ECONOMICA'!J9</f>
        <v>269172</v>
      </c>
      <c r="P5" s="84" t="str">
        <f t="shared" si="3"/>
        <v>NO</v>
      </c>
      <c r="Q5" s="84">
        <f>+'OFERTA ECONOMICA'!K9</f>
        <v>241000</v>
      </c>
      <c r="R5" s="84">
        <f t="shared" ref="R5:R17" si="6">MEDIAN(G5:Q5)</f>
        <v>254496.5</v>
      </c>
      <c r="S5" s="84">
        <f t="shared" ref="S5:S17" si="7">STDEV(G5:Q5)</f>
        <v>28942.661230439746</v>
      </c>
      <c r="T5" s="84" t="str">
        <f t="shared" si="4"/>
        <v>NO</v>
      </c>
    </row>
    <row r="6" spans="2:20" ht="16.5" customHeight="1" x14ac:dyDescent="0.25">
      <c r="B6" s="75">
        <v>3</v>
      </c>
      <c r="C6" s="175" t="s">
        <v>141</v>
      </c>
      <c r="D6" s="77" t="s">
        <v>127</v>
      </c>
      <c r="E6" s="83">
        <v>253359</v>
      </c>
      <c r="F6" s="83">
        <v>192526.85554774196</v>
      </c>
      <c r="G6" s="83">
        <f>+'OFERTA ECONOMICA'!F10</f>
        <v>212061</v>
      </c>
      <c r="H6" s="78" t="str">
        <f t="shared" si="5"/>
        <v>NO</v>
      </c>
      <c r="I6" s="78">
        <f>+'OFERTA ECONOMICA'!G10</f>
        <v>175525</v>
      </c>
      <c r="J6" s="90" t="str">
        <f t="shared" si="0"/>
        <v>SI</v>
      </c>
      <c r="K6" s="78">
        <f>+'OFERTA ECONOMICA'!H10</f>
        <v>213010</v>
      </c>
      <c r="L6" s="78" t="str">
        <f t="shared" si="1"/>
        <v>NO</v>
      </c>
      <c r="M6" s="78">
        <f>+'OFERTA ECONOMICA'!I10</f>
        <v>206584</v>
      </c>
      <c r="N6" s="78" t="str">
        <f t="shared" si="2"/>
        <v>NO</v>
      </c>
      <c r="O6" s="78">
        <f>+'OFERTA ECONOMICA'!J10</f>
        <v>225489</v>
      </c>
      <c r="P6" s="84" t="str">
        <f t="shared" si="3"/>
        <v>NO</v>
      </c>
      <c r="Q6" s="84">
        <f>+'OFERTA ECONOMICA'!K10</f>
        <v>202000</v>
      </c>
      <c r="R6" s="84">
        <f t="shared" si="6"/>
        <v>209322.5</v>
      </c>
      <c r="S6" s="84">
        <f t="shared" si="7"/>
        <v>16795.644452258053</v>
      </c>
      <c r="T6" s="84" t="str">
        <f t="shared" si="4"/>
        <v>NO</v>
      </c>
    </row>
    <row r="7" spans="2:20" ht="16.5" customHeight="1" x14ac:dyDescent="0.25">
      <c r="B7" s="75">
        <v>4</v>
      </c>
      <c r="C7" s="175"/>
      <c r="D7" s="77" t="s">
        <v>128</v>
      </c>
      <c r="E7" s="83">
        <v>295106</v>
      </c>
      <c r="F7" s="83">
        <v>225599.00475648761</v>
      </c>
      <c r="G7" s="83">
        <f>+'OFERTA ECONOMICA'!F11</f>
        <v>247004</v>
      </c>
      <c r="H7" s="78" t="str">
        <f t="shared" si="5"/>
        <v>NO</v>
      </c>
      <c r="I7" s="78">
        <f>+'OFERTA ECONOMICA'!G11</f>
        <v>213010</v>
      </c>
      <c r="J7" s="90" t="str">
        <f t="shared" si="0"/>
        <v>SI</v>
      </c>
      <c r="K7" s="78">
        <f>+'OFERTA ECONOMICA'!H11</f>
        <v>249900</v>
      </c>
      <c r="L7" s="78" t="str">
        <f t="shared" si="1"/>
        <v>NO</v>
      </c>
      <c r="M7" s="78">
        <f>+'OFERTA ECONOMICA'!I11</f>
        <v>280000</v>
      </c>
      <c r="N7" s="78" t="str">
        <f t="shared" si="2"/>
        <v>NO</v>
      </c>
      <c r="O7" s="78">
        <f>+'OFERTA ECONOMICA'!J11</f>
        <v>262644</v>
      </c>
      <c r="P7" s="84" t="str">
        <f t="shared" si="3"/>
        <v>NO</v>
      </c>
      <c r="Q7" s="84">
        <f>+'OFERTA ECONOMICA'!K11</f>
        <v>236000</v>
      </c>
      <c r="R7" s="84">
        <f t="shared" si="6"/>
        <v>248452</v>
      </c>
      <c r="S7" s="84">
        <f t="shared" si="7"/>
        <v>22852.995243512392</v>
      </c>
      <c r="T7" s="84" t="str">
        <f t="shared" si="4"/>
        <v>NO</v>
      </c>
    </row>
    <row r="8" spans="2:20" ht="16.5" customHeight="1" x14ac:dyDescent="0.25">
      <c r="B8" s="75">
        <v>5</v>
      </c>
      <c r="C8" s="175" t="s">
        <v>142</v>
      </c>
      <c r="D8" s="77" t="s">
        <v>127</v>
      </c>
      <c r="E8" s="83">
        <v>288248</v>
      </c>
      <c r="F8" s="83">
        <v>205723.54598166829</v>
      </c>
      <c r="G8" s="83">
        <f>+'OFERTA ECONOMICA'!F12</f>
        <v>241264</v>
      </c>
      <c r="H8" s="78" t="str">
        <f t="shared" si="5"/>
        <v>NO</v>
      </c>
      <c r="I8" s="78">
        <f>+'OFERTA ECONOMICA'!G12</f>
        <v>175525</v>
      </c>
      <c r="J8" s="90" t="str">
        <f t="shared" si="0"/>
        <v>SI</v>
      </c>
      <c r="K8" s="78">
        <f>+'OFERTA ECONOMICA'!H12</f>
        <v>245140</v>
      </c>
      <c r="L8" s="78" t="str">
        <f t="shared" si="1"/>
        <v>NO</v>
      </c>
      <c r="M8" s="78">
        <f>+'OFERTA ECONOMICA'!I12</f>
        <v>206584</v>
      </c>
      <c r="N8" s="78" t="str">
        <f t="shared" si="2"/>
        <v>NO</v>
      </c>
      <c r="O8" s="78">
        <f>+'OFERTA ECONOMICA'!J12</f>
        <v>256540</v>
      </c>
      <c r="P8" s="84" t="str">
        <f t="shared" si="3"/>
        <v>NO</v>
      </c>
      <c r="Q8" s="84">
        <f>+'OFERTA ECONOMICA'!K12</f>
        <v>230000</v>
      </c>
      <c r="R8" s="84">
        <f t="shared" si="6"/>
        <v>235632</v>
      </c>
      <c r="S8" s="84">
        <f t="shared" si="7"/>
        <v>29908.454018331715</v>
      </c>
      <c r="T8" s="84" t="str">
        <f t="shared" si="4"/>
        <v>NO</v>
      </c>
    </row>
    <row r="9" spans="2:20" ht="16.5" customHeight="1" x14ac:dyDescent="0.25">
      <c r="B9" s="75">
        <v>6</v>
      </c>
      <c r="C9" s="175"/>
      <c r="D9" s="77" t="s">
        <v>128</v>
      </c>
      <c r="E9" s="83">
        <v>353795</v>
      </c>
      <c r="F9" s="83">
        <v>254360.92031345592</v>
      </c>
      <c r="G9" s="83">
        <f>+'OFERTA ECONOMICA'!F13</f>
        <v>296126</v>
      </c>
      <c r="H9" s="78" t="str">
        <f t="shared" si="5"/>
        <v>NO</v>
      </c>
      <c r="I9" s="78">
        <f>+'OFERTA ECONOMICA'!G13</f>
        <v>213010</v>
      </c>
      <c r="J9" s="90" t="str">
        <f t="shared" si="0"/>
        <v>SI</v>
      </c>
      <c r="K9" s="78">
        <f>+'OFERTA ECONOMICA'!H13</f>
        <v>299880</v>
      </c>
      <c r="L9" s="78" t="str">
        <f t="shared" si="1"/>
        <v>NO</v>
      </c>
      <c r="M9" s="78">
        <f>+'OFERTA ECONOMICA'!I13</f>
        <v>343000</v>
      </c>
      <c r="N9" s="78" t="str">
        <f t="shared" si="2"/>
        <v>NO</v>
      </c>
      <c r="O9" s="78">
        <f>+'OFERTA ECONOMICA'!J13</f>
        <v>314877</v>
      </c>
      <c r="P9" s="84" t="str">
        <f t="shared" si="3"/>
        <v>NO</v>
      </c>
      <c r="Q9" s="84">
        <f>+'OFERTA ECONOMICA'!K13</f>
        <v>283000</v>
      </c>
      <c r="R9" s="84">
        <f t="shared" si="6"/>
        <v>298003</v>
      </c>
      <c r="S9" s="84">
        <f t="shared" si="7"/>
        <v>43642.079686544072</v>
      </c>
      <c r="T9" s="84" t="str">
        <f t="shared" si="4"/>
        <v>NO</v>
      </c>
    </row>
    <row r="10" spans="2:20" ht="16.5" customHeight="1" x14ac:dyDescent="0.25">
      <c r="B10" s="75">
        <v>7</v>
      </c>
      <c r="C10" s="175" t="s">
        <v>143</v>
      </c>
      <c r="D10" s="77" t="s">
        <v>127</v>
      </c>
      <c r="E10" s="83">
        <v>253771</v>
      </c>
      <c r="F10" s="83">
        <v>194817.29016034672</v>
      </c>
      <c r="G10" s="83">
        <f>+'OFERTA ECONOMICA'!F14</f>
        <v>212406</v>
      </c>
      <c r="H10" s="78" t="str">
        <f t="shared" si="5"/>
        <v>NO</v>
      </c>
      <c r="I10" s="78">
        <f>+'OFERTA ECONOMICA'!G14</f>
        <v>175525</v>
      </c>
      <c r="J10" s="90" t="str">
        <f t="shared" si="0"/>
        <v>SI</v>
      </c>
      <c r="K10" s="78">
        <f>+'OFERTA ECONOMICA'!H14</f>
        <v>213010</v>
      </c>
      <c r="L10" s="78" t="str">
        <f t="shared" si="1"/>
        <v>NO</v>
      </c>
      <c r="M10" s="78">
        <f>+'OFERTA ECONOMICA'!I14</f>
        <v>220584</v>
      </c>
      <c r="N10" s="78" t="str">
        <f t="shared" si="2"/>
        <v>NO</v>
      </c>
      <c r="O10" s="78">
        <f>+'OFERTA ECONOMICA'!J14</f>
        <v>225856</v>
      </c>
      <c r="P10" s="84" t="str">
        <f t="shared" si="3"/>
        <v>NO</v>
      </c>
      <c r="Q10" s="84">
        <f>+'OFERTA ECONOMICA'!K14</f>
        <v>203000</v>
      </c>
      <c r="R10" s="84">
        <f t="shared" si="6"/>
        <v>212708</v>
      </c>
      <c r="S10" s="84">
        <f t="shared" si="7"/>
        <v>17890.709839653282</v>
      </c>
      <c r="T10" s="84" t="str">
        <f t="shared" si="4"/>
        <v>NO</v>
      </c>
    </row>
    <row r="11" spans="2:20" ht="16.5" customHeight="1" x14ac:dyDescent="0.25">
      <c r="B11" s="75">
        <v>8</v>
      </c>
      <c r="C11" s="175"/>
      <c r="D11" s="77" t="s">
        <v>128</v>
      </c>
      <c r="E11" s="83">
        <v>295519</v>
      </c>
      <c r="F11" s="83">
        <v>224292.99009206376</v>
      </c>
      <c r="G11" s="83">
        <f>+'OFERTA ECONOMICA'!F15</f>
        <v>247349</v>
      </c>
      <c r="H11" s="78" t="str">
        <f t="shared" si="5"/>
        <v>NO</v>
      </c>
      <c r="I11" s="78">
        <f>+'OFERTA ECONOMICA'!G15</f>
        <v>213010</v>
      </c>
      <c r="J11" s="90" t="str">
        <f t="shared" si="0"/>
        <v>SI</v>
      </c>
      <c r="K11" s="78">
        <f>+'OFERTA ECONOMICA'!H15</f>
        <v>249900</v>
      </c>
      <c r="L11" s="78" t="str">
        <f t="shared" si="1"/>
        <v>NO</v>
      </c>
      <c r="M11" s="78">
        <f>+'OFERTA ECONOMICA'!I15</f>
        <v>285000</v>
      </c>
      <c r="N11" s="78" t="str">
        <f t="shared" si="2"/>
        <v>NO</v>
      </c>
      <c r="O11" s="78">
        <f>+'OFERTA ECONOMICA'!J15</f>
        <v>263011</v>
      </c>
      <c r="P11" s="84" t="str">
        <f t="shared" si="3"/>
        <v>NO</v>
      </c>
      <c r="Q11" s="84">
        <f>+'OFERTA ECONOMICA'!K15</f>
        <v>236000</v>
      </c>
      <c r="R11" s="84">
        <f t="shared" si="6"/>
        <v>248624.5</v>
      </c>
      <c r="S11" s="84">
        <f t="shared" si="7"/>
        <v>24331.509907936252</v>
      </c>
      <c r="T11" s="84" t="str">
        <f t="shared" si="4"/>
        <v>NO</v>
      </c>
    </row>
    <row r="12" spans="2:20" ht="16.5" customHeight="1" x14ac:dyDescent="0.25">
      <c r="B12" s="75">
        <v>9</v>
      </c>
      <c r="C12" s="175" t="s">
        <v>144</v>
      </c>
      <c r="D12" s="77" t="s">
        <v>127</v>
      </c>
      <c r="E12" s="83">
        <v>419425</v>
      </c>
      <c r="F12" s="83">
        <v>321088.25674363406</v>
      </c>
      <c r="G12" s="83">
        <f>+'OFERTA ECONOMICA'!F16</f>
        <v>351059</v>
      </c>
      <c r="H12" s="78" t="str">
        <f t="shared" si="5"/>
        <v>NO</v>
      </c>
      <c r="I12" s="78">
        <f>+'OFERTA ECONOMICA'!G16</f>
        <v>299285</v>
      </c>
      <c r="J12" s="90" t="str">
        <f t="shared" si="0"/>
        <v>SI</v>
      </c>
      <c r="K12" s="78">
        <f>+'OFERTA ECONOMICA'!H16</f>
        <v>355810</v>
      </c>
      <c r="L12" s="78" t="str">
        <f t="shared" si="1"/>
        <v>NO</v>
      </c>
      <c r="M12" s="78">
        <f>+'OFERTA ECONOMICA'!I16</f>
        <v>393208</v>
      </c>
      <c r="N12" s="78" t="str">
        <f t="shared" si="2"/>
        <v>NO</v>
      </c>
      <c r="O12" s="78">
        <f>+'OFERTA ECONOMICA'!J16</f>
        <v>373288</v>
      </c>
      <c r="P12" s="84" t="str">
        <f t="shared" si="3"/>
        <v>NO</v>
      </c>
      <c r="Q12" s="84">
        <f>+'OFERTA ECONOMICA'!K16</f>
        <v>335000</v>
      </c>
      <c r="R12" s="84">
        <f t="shared" si="6"/>
        <v>353434.5</v>
      </c>
      <c r="S12" s="84">
        <f t="shared" si="7"/>
        <v>32346.243256365953</v>
      </c>
      <c r="T12" s="84" t="str">
        <f t="shared" si="4"/>
        <v>NO</v>
      </c>
    </row>
    <row r="13" spans="2:20" ht="16.5" customHeight="1" x14ac:dyDescent="0.25">
      <c r="B13" s="75">
        <v>10</v>
      </c>
      <c r="C13" s="175"/>
      <c r="D13" s="77" t="s">
        <v>128</v>
      </c>
      <c r="E13" s="83">
        <v>1015696</v>
      </c>
      <c r="F13" s="83">
        <v>740486.24826718681</v>
      </c>
      <c r="G13" s="83">
        <f>+'OFERTA ECONOMICA'!F17</f>
        <v>850138</v>
      </c>
      <c r="H13" s="78" t="str">
        <f t="shared" si="5"/>
        <v>NO</v>
      </c>
      <c r="I13" s="78">
        <f>+'OFERTA ECONOMICA'!G17</f>
        <v>650930</v>
      </c>
      <c r="J13" s="90" t="str">
        <f t="shared" si="0"/>
        <v>SI</v>
      </c>
      <c r="K13" s="78">
        <f>+'OFERTA ECONOMICA'!H17</f>
        <v>861560</v>
      </c>
      <c r="L13" s="78" t="str">
        <f t="shared" si="1"/>
        <v>NO</v>
      </c>
      <c r="M13" s="78">
        <f>+'OFERTA ECONOMICA'!I17</f>
        <v>1000000</v>
      </c>
      <c r="N13" s="78" t="str">
        <f t="shared" si="2"/>
        <v>NO</v>
      </c>
      <c r="O13" s="78">
        <f>+'OFERTA ECONOMICA'!J17</f>
        <v>903969</v>
      </c>
      <c r="P13" s="84" t="str">
        <f t="shared" si="3"/>
        <v>NO</v>
      </c>
      <c r="Q13" s="84">
        <f>+'OFERTA ECONOMICA'!K17</f>
        <v>812000</v>
      </c>
      <c r="R13" s="84">
        <f t="shared" si="6"/>
        <v>855849</v>
      </c>
      <c r="S13" s="84">
        <f t="shared" si="7"/>
        <v>115362.75173281322</v>
      </c>
      <c r="T13" s="84" t="str">
        <f t="shared" si="4"/>
        <v>NO</v>
      </c>
    </row>
    <row r="14" spans="2:20" ht="16.5" customHeight="1" x14ac:dyDescent="0.25">
      <c r="B14" s="75">
        <v>11</v>
      </c>
      <c r="C14" s="175" t="s">
        <v>145</v>
      </c>
      <c r="D14" s="77" t="s">
        <v>127</v>
      </c>
      <c r="E14" s="83">
        <v>620492</v>
      </c>
      <c r="F14" s="83">
        <v>460292.44306666503</v>
      </c>
      <c r="G14" s="83">
        <f>+'OFERTA ECONOMICA'!F18</f>
        <v>519352</v>
      </c>
      <c r="H14" s="78" t="str">
        <f t="shared" si="5"/>
        <v>NO</v>
      </c>
      <c r="I14" s="78">
        <f>+'OFERTA ECONOMICA'!G18</f>
        <v>406385</v>
      </c>
      <c r="J14" s="90" t="str">
        <f t="shared" si="0"/>
        <v>SI</v>
      </c>
      <c r="K14" s="78">
        <f>+'OFERTA ECONOMICA'!H18</f>
        <v>527170</v>
      </c>
      <c r="L14" s="78" t="str">
        <f t="shared" si="1"/>
        <v>NO</v>
      </c>
      <c r="M14" s="78">
        <f>+'OFERTA ECONOMICA'!I18</f>
        <v>593208</v>
      </c>
      <c r="N14" s="78" t="str">
        <f t="shared" si="2"/>
        <v>NO</v>
      </c>
      <c r="O14" s="78">
        <f>+'OFERTA ECONOMICA'!J18</f>
        <v>552237</v>
      </c>
      <c r="P14" s="84" t="str">
        <f t="shared" si="3"/>
        <v>NO</v>
      </c>
      <c r="Q14" s="84">
        <f>+'OFERTA ECONOMICA'!K18</f>
        <v>496000</v>
      </c>
      <c r="R14" s="84">
        <f t="shared" si="6"/>
        <v>523261</v>
      </c>
      <c r="S14" s="84">
        <f t="shared" si="7"/>
        <v>62968.556933334992</v>
      </c>
      <c r="T14" s="84" t="str">
        <f t="shared" si="4"/>
        <v>NO</v>
      </c>
    </row>
    <row r="15" spans="2:20" ht="16.5" customHeight="1" x14ac:dyDescent="0.25">
      <c r="B15" s="75">
        <v>12</v>
      </c>
      <c r="C15" s="175"/>
      <c r="D15" s="77" t="s">
        <v>128</v>
      </c>
      <c r="E15" s="83">
        <v>1038511</v>
      </c>
      <c r="F15" s="83">
        <v>844338.33088995027</v>
      </c>
      <c r="G15" s="83">
        <f>+'OFERTA ECONOMICA'!F19</f>
        <v>869234</v>
      </c>
      <c r="H15" s="78" t="str">
        <f t="shared" si="5"/>
        <v>NO</v>
      </c>
      <c r="I15" s="78">
        <f>+'OFERTA ECONOMICA'!G19</f>
        <v>924630</v>
      </c>
      <c r="J15" s="78" t="str">
        <f t="shared" si="0"/>
        <v>NO</v>
      </c>
      <c r="K15" s="78">
        <f>+'OFERTA ECONOMICA'!H19</f>
        <v>881790</v>
      </c>
      <c r="L15" s="78" t="str">
        <f t="shared" si="1"/>
        <v>NO</v>
      </c>
      <c r="M15" s="78">
        <f>+'OFERTA ECONOMICA'!I19</f>
        <v>1000000</v>
      </c>
      <c r="N15" s="78" t="str">
        <f t="shared" si="2"/>
        <v>NO</v>
      </c>
      <c r="O15" s="78">
        <f>+'OFERTA ECONOMICA'!J19</f>
        <v>924274</v>
      </c>
      <c r="P15" s="84" t="str">
        <f t="shared" si="3"/>
        <v>NO</v>
      </c>
      <c r="Q15" s="84">
        <f>+'OFERTA ECONOMICA'!K19</f>
        <v>830000</v>
      </c>
      <c r="R15" s="84">
        <f t="shared" si="6"/>
        <v>903032</v>
      </c>
      <c r="S15" s="84">
        <f t="shared" si="7"/>
        <v>58693.669110049683</v>
      </c>
      <c r="T15" s="91" t="str">
        <f t="shared" si="4"/>
        <v>SI</v>
      </c>
    </row>
    <row r="16" spans="2:20" ht="16.5" customHeight="1" x14ac:dyDescent="0.25">
      <c r="B16" s="75">
        <v>13</v>
      </c>
      <c r="C16" s="175" t="s">
        <v>146</v>
      </c>
      <c r="D16" s="77" t="s">
        <v>127</v>
      </c>
      <c r="E16" s="83">
        <v>276613</v>
      </c>
      <c r="F16" s="83">
        <v>201175.01486962748</v>
      </c>
      <c r="G16" s="83">
        <f>+'OFERTA ECONOMICA'!F20</f>
        <v>231525</v>
      </c>
      <c r="H16" s="78" t="str">
        <f t="shared" si="5"/>
        <v>NO</v>
      </c>
      <c r="I16" s="78">
        <f>+'OFERTA ECONOMICA'!G20</f>
        <v>175525</v>
      </c>
      <c r="J16" s="90" t="str">
        <f t="shared" si="0"/>
        <v>SI</v>
      </c>
      <c r="K16" s="78">
        <f>+'OFERTA ECONOMICA'!H20</f>
        <v>233240</v>
      </c>
      <c r="L16" s="78" t="str">
        <f t="shared" si="1"/>
        <v>NO</v>
      </c>
      <c r="M16" s="78">
        <f>+'OFERTA ECONOMICA'!I20</f>
        <v>206584</v>
      </c>
      <c r="N16" s="78" t="str">
        <f t="shared" si="2"/>
        <v>NO</v>
      </c>
      <c r="O16" s="78">
        <f>+'OFERTA ECONOMICA'!J20</f>
        <v>246185</v>
      </c>
      <c r="P16" s="84" t="str">
        <f t="shared" si="3"/>
        <v>NO</v>
      </c>
      <c r="Q16" s="84">
        <f>+'OFERTA ECONOMICA'!K20</f>
        <v>221000</v>
      </c>
      <c r="R16" s="84">
        <f t="shared" si="6"/>
        <v>226262.5</v>
      </c>
      <c r="S16" s="84">
        <f t="shared" si="7"/>
        <v>25087.485130372526</v>
      </c>
      <c r="T16" s="84" t="str">
        <f t="shared" si="4"/>
        <v>NO</v>
      </c>
    </row>
    <row r="17" spans="2:20" ht="16.5" customHeight="1" thickBot="1" x14ac:dyDescent="0.3">
      <c r="B17" s="93">
        <v>14</v>
      </c>
      <c r="C17" s="187"/>
      <c r="D17" s="94" t="s">
        <v>128</v>
      </c>
      <c r="E17" s="95">
        <v>253419</v>
      </c>
      <c r="F17" s="95">
        <v>199740.1183476767</v>
      </c>
      <c r="G17" s="95">
        <f>+'OFERTA ECONOMICA'!F21</f>
        <v>212112</v>
      </c>
      <c r="H17" s="96" t="str">
        <f t="shared" si="5"/>
        <v>NO</v>
      </c>
      <c r="I17" s="96">
        <f>+'OFERTA ECONOMICA'!G21</f>
        <v>213010</v>
      </c>
      <c r="J17" s="96" t="str">
        <f t="shared" si="0"/>
        <v>NO</v>
      </c>
      <c r="K17" s="96">
        <f>+'OFERTA ECONOMICA'!H21</f>
        <v>213010</v>
      </c>
      <c r="L17" s="96" t="str">
        <f t="shared" si="1"/>
        <v>NO</v>
      </c>
      <c r="M17" s="96">
        <f>+'OFERTA ECONOMICA'!I21</f>
        <v>240000</v>
      </c>
      <c r="N17" s="96" t="str">
        <f t="shared" si="2"/>
        <v>NO</v>
      </c>
      <c r="O17" s="96">
        <f>+'OFERTA ECONOMICA'!J21</f>
        <v>225542</v>
      </c>
      <c r="P17" s="97" t="str">
        <f t="shared" si="3"/>
        <v>NO</v>
      </c>
      <c r="Q17" s="97">
        <f>+'OFERTA ECONOMICA'!K21</f>
        <v>202000</v>
      </c>
      <c r="R17" s="97">
        <f t="shared" si="6"/>
        <v>213010</v>
      </c>
      <c r="S17" s="97">
        <f t="shared" si="7"/>
        <v>13269.881652323304</v>
      </c>
      <c r="T17" s="97" t="str">
        <f t="shared" si="4"/>
        <v>NO</v>
      </c>
    </row>
    <row r="18" spans="2:20" ht="15.75" thickBot="1" x14ac:dyDescent="0.3">
      <c r="B18" s="183" t="s">
        <v>129</v>
      </c>
      <c r="C18" s="184"/>
      <c r="D18" s="184"/>
      <c r="E18" s="184"/>
      <c r="F18" s="184"/>
      <c r="G18" s="184"/>
      <c r="H18" s="184"/>
      <c r="I18" s="184"/>
      <c r="J18" s="184"/>
      <c r="K18" s="184"/>
      <c r="L18" s="184"/>
      <c r="M18" s="184"/>
      <c r="N18" s="184"/>
      <c r="O18" s="184"/>
      <c r="P18" s="184"/>
      <c r="Q18" s="184"/>
      <c r="R18" s="184"/>
      <c r="S18" s="184"/>
      <c r="T18" s="185"/>
    </row>
    <row r="19" spans="2:20" ht="15" customHeight="1" x14ac:dyDescent="0.25">
      <c r="B19" s="186" t="s">
        <v>259</v>
      </c>
      <c r="C19" s="186"/>
      <c r="D19" s="186"/>
      <c r="E19" s="186"/>
      <c r="F19" s="186"/>
      <c r="G19" s="186"/>
      <c r="H19" s="186"/>
      <c r="I19" s="186"/>
      <c r="J19" s="186"/>
      <c r="K19" s="186"/>
      <c r="L19" s="186"/>
      <c r="M19" s="186"/>
      <c r="N19" s="186"/>
      <c r="O19" s="186"/>
      <c r="P19" s="186"/>
      <c r="Q19" s="186"/>
      <c r="R19" s="186"/>
      <c r="S19" s="186"/>
      <c r="T19" s="186"/>
    </row>
    <row r="20" spans="2:20" x14ac:dyDescent="0.25">
      <c r="B20" s="186"/>
      <c r="C20" s="186"/>
      <c r="D20" s="186"/>
      <c r="E20" s="186"/>
      <c r="F20" s="186"/>
      <c r="G20" s="186"/>
      <c r="H20" s="186"/>
      <c r="I20" s="186"/>
      <c r="J20" s="186"/>
      <c r="K20" s="186"/>
      <c r="L20" s="186"/>
      <c r="M20" s="186"/>
      <c r="N20" s="186"/>
      <c r="O20" s="186"/>
      <c r="P20" s="186"/>
      <c r="Q20" s="186"/>
      <c r="R20" s="186"/>
      <c r="S20" s="186"/>
      <c r="T20" s="186"/>
    </row>
    <row r="21" spans="2:20" x14ac:dyDescent="0.25">
      <c r="B21" s="186"/>
      <c r="C21" s="186"/>
      <c r="D21" s="186"/>
      <c r="E21" s="186"/>
      <c r="F21" s="186"/>
      <c r="G21" s="186"/>
      <c r="H21" s="186"/>
      <c r="I21" s="186"/>
      <c r="J21" s="186"/>
      <c r="K21" s="186"/>
      <c r="L21" s="186"/>
      <c r="M21" s="186"/>
      <c r="N21" s="186"/>
      <c r="O21" s="186"/>
      <c r="P21" s="186"/>
      <c r="Q21" s="186"/>
      <c r="R21" s="186"/>
      <c r="S21" s="186"/>
      <c r="T21" s="186"/>
    </row>
    <row r="22" spans="2:20" x14ac:dyDescent="0.25">
      <c r="B22" s="186"/>
      <c r="C22" s="186"/>
      <c r="D22" s="186"/>
      <c r="E22" s="186"/>
      <c r="F22" s="186"/>
      <c r="G22" s="186"/>
      <c r="H22" s="186"/>
      <c r="I22" s="186"/>
      <c r="J22" s="186"/>
      <c r="K22" s="186"/>
      <c r="L22" s="186"/>
      <c r="M22" s="186"/>
      <c r="N22" s="186"/>
      <c r="O22" s="186"/>
      <c r="P22" s="186"/>
      <c r="Q22" s="186"/>
      <c r="R22" s="186"/>
      <c r="S22" s="186"/>
      <c r="T22" s="186"/>
    </row>
    <row r="23" spans="2:20" x14ac:dyDescent="0.25">
      <c r="B23" s="186"/>
      <c r="C23" s="186"/>
      <c r="D23" s="186"/>
      <c r="E23" s="186"/>
      <c r="F23" s="186"/>
      <c r="G23" s="186"/>
      <c r="H23" s="186"/>
      <c r="I23" s="186"/>
      <c r="J23" s="186"/>
      <c r="K23" s="186"/>
      <c r="L23" s="186"/>
      <c r="M23" s="186"/>
      <c r="N23" s="186"/>
      <c r="O23" s="186"/>
      <c r="P23" s="186"/>
      <c r="Q23" s="186"/>
      <c r="R23" s="186"/>
      <c r="S23" s="186"/>
      <c r="T23" s="186"/>
    </row>
    <row r="24" spans="2:20" x14ac:dyDescent="0.25">
      <c r="B24" s="186"/>
      <c r="C24" s="186"/>
      <c r="D24" s="186"/>
      <c r="E24" s="186"/>
      <c r="F24" s="186"/>
      <c r="G24" s="186"/>
      <c r="H24" s="186"/>
      <c r="I24" s="186"/>
      <c r="J24" s="186"/>
      <c r="K24" s="186"/>
      <c r="L24" s="186"/>
      <c r="M24" s="186"/>
      <c r="N24" s="186"/>
      <c r="O24" s="186"/>
      <c r="P24" s="186"/>
      <c r="Q24" s="186"/>
      <c r="R24" s="186"/>
      <c r="S24" s="186"/>
      <c r="T24" s="186"/>
    </row>
    <row r="25" spans="2:20" x14ac:dyDescent="0.25">
      <c r="B25" s="186"/>
      <c r="C25" s="186"/>
      <c r="D25" s="186"/>
      <c r="E25" s="186"/>
      <c r="F25" s="186"/>
      <c r="G25" s="186"/>
      <c r="H25" s="186"/>
      <c r="I25" s="186"/>
      <c r="J25" s="186"/>
      <c r="K25" s="186"/>
      <c r="L25" s="186"/>
      <c r="M25" s="186"/>
      <c r="N25" s="186"/>
      <c r="O25" s="186"/>
      <c r="P25" s="186"/>
      <c r="Q25" s="186"/>
      <c r="R25" s="186"/>
      <c r="S25" s="186"/>
      <c r="T25" s="186"/>
    </row>
    <row r="26" spans="2:20" x14ac:dyDescent="0.25">
      <c r="B26" s="186"/>
      <c r="C26" s="186"/>
      <c r="D26" s="186"/>
      <c r="E26" s="186"/>
      <c r="F26" s="186"/>
      <c r="G26" s="186"/>
      <c r="H26" s="186"/>
      <c r="I26" s="186"/>
      <c r="J26" s="186"/>
      <c r="K26" s="186"/>
      <c r="L26" s="186"/>
      <c r="M26" s="186"/>
      <c r="N26" s="186"/>
      <c r="O26" s="186"/>
      <c r="P26" s="186"/>
      <c r="Q26" s="186"/>
      <c r="R26" s="186"/>
      <c r="S26" s="186"/>
      <c r="T26" s="186"/>
    </row>
  </sheetData>
  <mergeCells count="10">
    <mergeCell ref="B2:T2"/>
    <mergeCell ref="B18:T18"/>
    <mergeCell ref="B19:T26"/>
    <mergeCell ref="C10:C11"/>
    <mergeCell ref="C12:C13"/>
    <mergeCell ref="C14:C15"/>
    <mergeCell ref="C16:C17"/>
    <mergeCell ref="C4:C5"/>
    <mergeCell ref="C6:C7"/>
    <mergeCell ref="C8:C9"/>
  </mergeCells>
  <pageMargins left="0.7" right="0.7" top="0.75" bottom="0.75" header="0.3" footer="0.3"/>
  <pageSetup paperSize="9" scale="3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K38"/>
  <sheetViews>
    <sheetView tabSelected="1" workbookViewId="0">
      <selection activeCell="E38" sqref="E38"/>
    </sheetView>
  </sheetViews>
  <sheetFormatPr baseColWidth="10" defaultColWidth="11.42578125" defaultRowHeight="15" x14ac:dyDescent="0.25"/>
  <cols>
    <col min="1" max="1" width="2.42578125" customWidth="1"/>
    <col min="2" max="2" width="3.85546875" customWidth="1"/>
    <col min="3" max="3" width="18" customWidth="1"/>
    <col min="4" max="4" width="13.42578125" customWidth="1"/>
    <col min="5" max="5" width="62.28515625" customWidth="1"/>
    <col min="6" max="8" width="10.5703125" customWidth="1"/>
    <col min="9" max="9" width="8.85546875" customWidth="1"/>
    <col min="10" max="10" width="13.28515625" style="19" customWidth="1"/>
    <col min="11" max="11" width="15.85546875" customWidth="1"/>
  </cols>
  <sheetData>
    <row r="2" spans="2:11" ht="15.75" customHeight="1" x14ac:dyDescent="0.25">
      <c r="B2" s="193" t="str">
        <f>+'OFERTA ECONOMICA'!E3</f>
        <v>UNION TEMPORAL ARCADIA</v>
      </c>
      <c r="C2" s="194"/>
      <c r="D2" s="194"/>
      <c r="E2" s="194"/>
      <c r="F2" s="194"/>
      <c r="G2" s="194"/>
      <c r="H2" s="194"/>
      <c r="I2" s="194"/>
      <c r="J2" s="194"/>
      <c r="K2" s="194"/>
    </row>
    <row r="3" spans="2:11" ht="31.5" customHeight="1" x14ac:dyDescent="0.25">
      <c r="B3" s="190" t="s">
        <v>56</v>
      </c>
      <c r="C3" s="188" t="s">
        <v>57</v>
      </c>
      <c r="D3" s="190" t="s">
        <v>58</v>
      </c>
      <c r="E3" s="188" t="s">
        <v>59</v>
      </c>
      <c r="F3" s="188" t="s">
        <v>60</v>
      </c>
      <c r="G3" s="188" t="s">
        <v>61</v>
      </c>
      <c r="H3" s="188" t="s">
        <v>62</v>
      </c>
      <c r="I3" s="190" t="s">
        <v>54</v>
      </c>
      <c r="J3" s="188" t="s">
        <v>63</v>
      </c>
      <c r="K3" s="188" t="s">
        <v>64</v>
      </c>
    </row>
    <row r="4" spans="2:11" x14ac:dyDescent="0.25">
      <c r="B4" s="191"/>
      <c r="C4" s="189"/>
      <c r="D4" s="191"/>
      <c r="E4" s="189"/>
      <c r="F4" s="189"/>
      <c r="G4" s="189"/>
      <c r="H4" s="189"/>
      <c r="I4" s="191"/>
      <c r="J4" s="189"/>
      <c r="K4" s="189"/>
    </row>
    <row r="5" spans="2:11" ht="39" customHeight="1" x14ac:dyDescent="0.25">
      <c r="B5" s="21">
        <v>1</v>
      </c>
      <c r="C5" s="31" t="s">
        <v>162</v>
      </c>
      <c r="D5" s="32">
        <v>155641580</v>
      </c>
      <c r="E5" s="20" t="s">
        <v>163</v>
      </c>
      <c r="F5" s="196">
        <v>811017</v>
      </c>
      <c r="G5" s="196">
        <v>811415</v>
      </c>
      <c r="H5" s="196">
        <v>411215</v>
      </c>
      <c r="I5" s="33">
        <v>187.94</v>
      </c>
      <c r="J5" s="199" t="s">
        <v>170</v>
      </c>
      <c r="K5" s="202"/>
    </row>
    <row r="6" spans="2:11" ht="43.5" customHeight="1" x14ac:dyDescent="0.25">
      <c r="B6" s="21">
        <v>2</v>
      </c>
      <c r="C6" s="31" t="s">
        <v>164</v>
      </c>
      <c r="D6" s="32">
        <v>57571828.289999999</v>
      </c>
      <c r="E6" s="20" t="s">
        <v>165</v>
      </c>
      <c r="F6" s="197"/>
      <c r="G6" s="197"/>
      <c r="H6" s="197"/>
      <c r="I6" s="33">
        <v>49.63</v>
      </c>
      <c r="J6" s="200"/>
      <c r="K6" s="203"/>
    </row>
    <row r="7" spans="2:11" ht="54.75" customHeight="1" x14ac:dyDescent="0.25">
      <c r="B7" s="21">
        <v>3</v>
      </c>
      <c r="C7" s="31" t="s">
        <v>166</v>
      </c>
      <c r="D7" s="32">
        <v>54200000</v>
      </c>
      <c r="E7" s="20" t="s">
        <v>167</v>
      </c>
      <c r="F7" s="197"/>
      <c r="G7" s="197"/>
      <c r="H7" s="197"/>
      <c r="I7" s="33">
        <v>65.44</v>
      </c>
      <c r="J7" s="200"/>
      <c r="K7" s="203"/>
    </row>
    <row r="8" spans="2:11" ht="39" customHeight="1" x14ac:dyDescent="0.25">
      <c r="B8" s="21">
        <v>4</v>
      </c>
      <c r="C8" s="31" t="s">
        <v>168</v>
      </c>
      <c r="D8" s="32">
        <v>96500000</v>
      </c>
      <c r="E8" s="20" t="s">
        <v>169</v>
      </c>
      <c r="F8" s="198"/>
      <c r="G8" s="198"/>
      <c r="H8" s="198"/>
      <c r="I8" s="99">
        <v>96.5</v>
      </c>
      <c r="J8" s="201"/>
      <c r="K8" s="204"/>
    </row>
    <row r="9" spans="2:11" x14ac:dyDescent="0.25">
      <c r="B9" s="17"/>
    </row>
    <row r="10" spans="2:11" x14ac:dyDescent="0.25">
      <c r="B10" s="193" t="str">
        <f>+'OFERTA ECONOMICA'!F3</f>
        <v>INSTRUMENTACION Y METROLOGIA S,A,S</v>
      </c>
      <c r="C10" s="194"/>
      <c r="D10" s="194"/>
      <c r="E10" s="194"/>
      <c r="F10" s="194"/>
      <c r="G10" s="194"/>
      <c r="H10" s="194"/>
      <c r="I10" s="194"/>
      <c r="J10" s="194"/>
      <c r="K10" s="194"/>
    </row>
    <row r="11" spans="2:11" x14ac:dyDescent="0.25">
      <c r="B11" s="195" t="s">
        <v>56</v>
      </c>
      <c r="C11" s="192" t="s">
        <v>57</v>
      </c>
      <c r="D11" s="195" t="s">
        <v>58</v>
      </c>
      <c r="E11" s="192" t="s">
        <v>59</v>
      </c>
      <c r="F11" s="192" t="s">
        <v>60</v>
      </c>
      <c r="G11" s="192" t="s">
        <v>61</v>
      </c>
      <c r="H11" s="192" t="s">
        <v>62</v>
      </c>
      <c r="I11" s="195" t="s">
        <v>54</v>
      </c>
      <c r="J11" s="192" t="s">
        <v>63</v>
      </c>
      <c r="K11" s="192" t="s">
        <v>64</v>
      </c>
    </row>
    <row r="12" spans="2:11" x14ac:dyDescent="0.25">
      <c r="B12" s="195"/>
      <c r="C12" s="192"/>
      <c r="D12" s="195"/>
      <c r="E12" s="192"/>
      <c r="F12" s="192"/>
      <c r="G12" s="192"/>
      <c r="H12" s="192"/>
      <c r="I12" s="195"/>
      <c r="J12" s="192"/>
      <c r="K12" s="192"/>
    </row>
    <row r="13" spans="2:11" ht="39" customHeight="1" x14ac:dyDescent="0.25">
      <c r="B13" s="21">
        <v>1</v>
      </c>
      <c r="C13" s="31" t="s">
        <v>171</v>
      </c>
      <c r="D13" s="32">
        <v>294887950</v>
      </c>
      <c r="E13" s="20" t="s">
        <v>172</v>
      </c>
      <c r="F13" s="197">
        <v>811016</v>
      </c>
      <c r="G13" s="197">
        <v>811017</v>
      </c>
      <c r="H13" s="197">
        <v>811415</v>
      </c>
      <c r="I13" s="33">
        <v>294.88</v>
      </c>
      <c r="J13" s="199" t="s">
        <v>170</v>
      </c>
      <c r="K13" s="202"/>
    </row>
    <row r="14" spans="2:11" ht="39" customHeight="1" x14ac:dyDescent="0.25">
      <c r="B14" s="21">
        <v>2</v>
      </c>
      <c r="C14" s="31" t="s">
        <v>171</v>
      </c>
      <c r="D14" s="32">
        <v>295719760</v>
      </c>
      <c r="E14" s="20" t="s">
        <v>173</v>
      </c>
      <c r="F14" s="198"/>
      <c r="G14" s="198"/>
      <c r="H14" s="198"/>
      <c r="I14" s="33">
        <v>289.33</v>
      </c>
      <c r="J14" s="201"/>
      <c r="K14" s="204"/>
    </row>
    <row r="16" spans="2:11" x14ac:dyDescent="0.25">
      <c r="B16" s="193" t="str">
        <f>+'OFERTA ECONOMICA'!G3</f>
        <v>CREACIONES Y SUMINISTROS SAS</v>
      </c>
      <c r="C16" s="194"/>
      <c r="D16" s="194"/>
      <c r="E16" s="194"/>
      <c r="F16" s="194"/>
      <c r="G16" s="194"/>
      <c r="H16" s="194"/>
      <c r="I16" s="194"/>
      <c r="J16" s="194"/>
      <c r="K16" s="194"/>
    </row>
    <row r="17" spans="2:11" x14ac:dyDescent="0.25">
      <c r="B17" s="195" t="s">
        <v>56</v>
      </c>
      <c r="C17" s="192" t="s">
        <v>57</v>
      </c>
      <c r="D17" s="195" t="s">
        <v>58</v>
      </c>
      <c r="E17" s="192" t="s">
        <v>59</v>
      </c>
      <c r="F17" s="192" t="s">
        <v>60</v>
      </c>
      <c r="G17" s="192" t="s">
        <v>61</v>
      </c>
      <c r="H17" s="192" t="s">
        <v>62</v>
      </c>
      <c r="I17" s="195" t="s">
        <v>54</v>
      </c>
      <c r="J17" s="192" t="s">
        <v>63</v>
      </c>
      <c r="K17" s="192" t="s">
        <v>64</v>
      </c>
    </row>
    <row r="18" spans="2:11" x14ac:dyDescent="0.25">
      <c r="B18" s="195"/>
      <c r="C18" s="192"/>
      <c r="D18" s="195"/>
      <c r="E18" s="192"/>
      <c r="F18" s="192"/>
      <c r="G18" s="192"/>
      <c r="H18" s="192"/>
      <c r="I18" s="195"/>
      <c r="J18" s="192"/>
      <c r="K18" s="192"/>
    </row>
    <row r="19" spans="2:11" ht="54.75" customHeight="1" x14ac:dyDescent="0.25">
      <c r="B19" s="21">
        <v>1</v>
      </c>
      <c r="C19" s="31" t="s">
        <v>179</v>
      </c>
      <c r="D19" s="32">
        <v>128000000</v>
      </c>
      <c r="E19" s="20" t="s">
        <v>174</v>
      </c>
      <c r="F19" s="196">
        <v>811415</v>
      </c>
      <c r="G19" s="196">
        <v>811017</v>
      </c>
      <c r="H19" s="196">
        <v>811016</v>
      </c>
      <c r="I19" s="33">
        <v>161.47</v>
      </c>
      <c r="J19" s="199" t="s">
        <v>170</v>
      </c>
      <c r="K19" s="202"/>
    </row>
    <row r="20" spans="2:11" ht="41.25" customHeight="1" x14ac:dyDescent="0.25">
      <c r="B20" s="21">
        <v>2</v>
      </c>
      <c r="C20" s="31" t="s">
        <v>180</v>
      </c>
      <c r="D20" s="32">
        <v>59619000</v>
      </c>
      <c r="E20" s="20" t="s">
        <v>175</v>
      </c>
      <c r="F20" s="197"/>
      <c r="G20" s="197"/>
      <c r="H20" s="197"/>
      <c r="I20" s="33">
        <v>110.34</v>
      </c>
      <c r="J20" s="200"/>
      <c r="K20" s="203"/>
    </row>
    <row r="21" spans="2:11" ht="39" customHeight="1" x14ac:dyDescent="0.25">
      <c r="B21" s="21">
        <v>3</v>
      </c>
      <c r="C21" s="31" t="s">
        <v>177</v>
      </c>
      <c r="D21" s="32">
        <v>42099820</v>
      </c>
      <c r="E21" s="20" t="s">
        <v>176</v>
      </c>
      <c r="F21" s="197"/>
      <c r="G21" s="197"/>
      <c r="H21" s="197"/>
      <c r="I21" s="33">
        <v>36.29</v>
      </c>
      <c r="J21" s="200"/>
      <c r="K21" s="203"/>
    </row>
    <row r="22" spans="2:11" ht="39" customHeight="1" x14ac:dyDescent="0.25">
      <c r="B22" s="21">
        <v>4</v>
      </c>
      <c r="C22" s="31" t="s">
        <v>178</v>
      </c>
      <c r="D22" s="32">
        <v>161471100</v>
      </c>
      <c r="E22" s="20" t="s">
        <v>181</v>
      </c>
      <c r="F22" s="198"/>
      <c r="G22" s="198"/>
      <c r="H22" s="198"/>
      <c r="I22" s="33">
        <v>74.61</v>
      </c>
      <c r="J22" s="201"/>
      <c r="K22" s="204"/>
    </row>
    <row r="24" spans="2:11" x14ac:dyDescent="0.25">
      <c r="B24" s="193" t="str">
        <f>+'OFERTA ECONOMICA'!H3</f>
        <v>LABORATORIOS DE METROLOGIA SIGMA SAS</v>
      </c>
      <c r="C24" s="194"/>
      <c r="D24" s="194"/>
      <c r="E24" s="194"/>
      <c r="F24" s="194"/>
      <c r="G24" s="194"/>
      <c r="H24" s="194"/>
      <c r="I24" s="194"/>
      <c r="J24" s="194"/>
      <c r="K24" s="194"/>
    </row>
    <row r="25" spans="2:11" x14ac:dyDescent="0.25">
      <c r="B25" s="195" t="s">
        <v>56</v>
      </c>
      <c r="C25" s="192" t="s">
        <v>57</v>
      </c>
      <c r="D25" s="195" t="s">
        <v>58</v>
      </c>
      <c r="E25" s="192" t="s">
        <v>59</v>
      </c>
      <c r="F25" s="192" t="s">
        <v>60</v>
      </c>
      <c r="G25" s="192" t="s">
        <v>61</v>
      </c>
      <c r="H25" s="192" t="s">
        <v>62</v>
      </c>
      <c r="I25" s="195" t="s">
        <v>54</v>
      </c>
      <c r="J25" s="192" t="s">
        <v>63</v>
      </c>
      <c r="K25" s="192" t="s">
        <v>64</v>
      </c>
    </row>
    <row r="26" spans="2:11" x14ac:dyDescent="0.25">
      <c r="B26" s="195"/>
      <c r="C26" s="192"/>
      <c r="D26" s="195"/>
      <c r="E26" s="192"/>
      <c r="F26" s="192"/>
      <c r="G26" s="192"/>
      <c r="H26" s="192"/>
      <c r="I26" s="195"/>
      <c r="J26" s="192"/>
      <c r="K26" s="192"/>
    </row>
    <row r="27" spans="2:11" ht="39" customHeight="1" x14ac:dyDescent="0.25">
      <c r="B27" s="21">
        <v>1</v>
      </c>
      <c r="C27" s="31" t="s">
        <v>183</v>
      </c>
      <c r="D27" s="32">
        <v>320000000</v>
      </c>
      <c r="E27" s="20" t="s">
        <v>182</v>
      </c>
      <c r="F27" s="196">
        <v>811017</v>
      </c>
      <c r="G27" s="196">
        <v>811415</v>
      </c>
      <c r="H27" s="196">
        <v>811016</v>
      </c>
      <c r="I27" s="33">
        <v>246.15</v>
      </c>
      <c r="J27" s="199" t="s">
        <v>170</v>
      </c>
      <c r="K27" s="202"/>
    </row>
    <row r="28" spans="2:11" ht="39" customHeight="1" x14ac:dyDescent="0.25">
      <c r="B28" s="21">
        <v>2</v>
      </c>
      <c r="C28" s="31" t="s">
        <v>184</v>
      </c>
      <c r="D28" s="32">
        <v>198530780</v>
      </c>
      <c r="E28" s="20" t="s">
        <v>182</v>
      </c>
      <c r="F28" s="198"/>
      <c r="G28" s="198"/>
      <c r="H28" s="198"/>
      <c r="I28" s="33">
        <v>152.71</v>
      </c>
      <c r="J28" s="201"/>
      <c r="K28" s="204"/>
    </row>
    <row r="30" spans="2:11" x14ac:dyDescent="0.25">
      <c r="B30" s="193" t="str">
        <f>+'OFERTA ECONOMICA'!I3</f>
        <v>CONAMET S.A.S</v>
      </c>
      <c r="C30" s="194"/>
      <c r="D30" s="194"/>
      <c r="E30" s="194"/>
      <c r="F30" s="194"/>
      <c r="G30" s="194"/>
      <c r="H30" s="194"/>
      <c r="I30" s="194"/>
      <c r="J30" s="194"/>
      <c r="K30" s="194"/>
    </row>
    <row r="31" spans="2:11" x14ac:dyDescent="0.25">
      <c r="B31" s="195" t="s">
        <v>56</v>
      </c>
      <c r="C31" s="192" t="s">
        <v>57</v>
      </c>
      <c r="D31" s="195" t="s">
        <v>58</v>
      </c>
      <c r="E31" s="192" t="s">
        <v>59</v>
      </c>
      <c r="F31" s="192" t="s">
        <v>60</v>
      </c>
      <c r="G31" s="192" t="s">
        <v>61</v>
      </c>
      <c r="H31" s="192" t="s">
        <v>62</v>
      </c>
      <c r="I31" s="195" t="s">
        <v>54</v>
      </c>
      <c r="J31" s="192" t="s">
        <v>63</v>
      </c>
      <c r="K31" s="192" t="s">
        <v>64</v>
      </c>
    </row>
    <row r="32" spans="2:11" x14ac:dyDescent="0.25">
      <c r="B32" s="195"/>
      <c r="C32" s="192"/>
      <c r="D32" s="195"/>
      <c r="E32" s="192"/>
      <c r="F32" s="192"/>
      <c r="G32" s="192"/>
      <c r="H32" s="192"/>
      <c r="I32" s="195"/>
      <c r="J32" s="192"/>
      <c r="K32" s="192"/>
    </row>
    <row r="33" spans="2:11" ht="25.5" customHeight="1" x14ac:dyDescent="0.25">
      <c r="B33" s="21"/>
      <c r="C33" s="31" t="s">
        <v>185</v>
      </c>
      <c r="D33" s="32">
        <v>374454960</v>
      </c>
      <c r="E33" s="20" t="s">
        <v>186</v>
      </c>
      <c r="F33" s="29">
        <v>811017</v>
      </c>
      <c r="G33" s="29">
        <v>811415</v>
      </c>
      <c r="H33" s="29">
        <v>411215</v>
      </c>
      <c r="I33" s="33">
        <v>581.14</v>
      </c>
      <c r="J33" s="33" t="s">
        <v>170</v>
      </c>
      <c r="K33" s="34"/>
    </row>
    <row r="35" spans="2:11" x14ac:dyDescent="0.25">
      <c r="B35" s="193" t="str">
        <f>+'OFERTA ECONOMICA'!J3</f>
        <v>SET Y GAD SAS.</v>
      </c>
      <c r="C35" s="194"/>
      <c r="D35" s="194"/>
      <c r="E35" s="194"/>
      <c r="F35" s="194"/>
      <c r="G35" s="194"/>
      <c r="H35" s="194"/>
      <c r="I35" s="194"/>
      <c r="J35" s="194"/>
      <c r="K35" s="194"/>
    </row>
    <row r="36" spans="2:11" x14ac:dyDescent="0.25">
      <c r="B36" s="195" t="s">
        <v>56</v>
      </c>
      <c r="C36" s="192" t="s">
        <v>57</v>
      </c>
      <c r="D36" s="195" t="s">
        <v>58</v>
      </c>
      <c r="E36" s="192" t="s">
        <v>59</v>
      </c>
      <c r="F36" s="192" t="s">
        <v>60</v>
      </c>
      <c r="G36" s="192" t="s">
        <v>61</v>
      </c>
      <c r="H36" s="192" t="s">
        <v>62</v>
      </c>
      <c r="I36" s="195" t="s">
        <v>54</v>
      </c>
      <c r="J36" s="192" t="s">
        <v>63</v>
      </c>
      <c r="K36" s="192" t="s">
        <v>64</v>
      </c>
    </row>
    <row r="37" spans="2:11" x14ac:dyDescent="0.25">
      <c r="B37" s="195"/>
      <c r="C37" s="192"/>
      <c r="D37" s="195"/>
      <c r="E37" s="192"/>
      <c r="F37" s="192"/>
      <c r="G37" s="192"/>
      <c r="H37" s="192"/>
      <c r="I37" s="195"/>
      <c r="J37" s="192"/>
      <c r="K37" s="192"/>
    </row>
    <row r="38" spans="2:11" ht="39" customHeight="1" x14ac:dyDescent="0.25">
      <c r="B38" s="21"/>
      <c r="C38" s="31" t="s">
        <v>187</v>
      </c>
      <c r="D38" s="32">
        <v>1305630567</v>
      </c>
      <c r="E38" s="20" t="s">
        <v>188</v>
      </c>
      <c r="F38" s="29">
        <v>811016</v>
      </c>
      <c r="G38" s="29">
        <v>811017</v>
      </c>
      <c r="H38" s="29">
        <v>851615</v>
      </c>
      <c r="I38" s="33">
        <f>1437.08/2</f>
        <v>718.54</v>
      </c>
      <c r="J38" s="33" t="s">
        <v>170</v>
      </c>
      <c r="K38" s="34"/>
    </row>
  </sheetData>
  <mergeCells count="86">
    <mergeCell ref="K13:K14"/>
    <mergeCell ref="K19:K22"/>
    <mergeCell ref="F27:F28"/>
    <mergeCell ref="G27:G28"/>
    <mergeCell ref="H27:H28"/>
    <mergeCell ref="J27:J28"/>
    <mergeCell ref="K27:K28"/>
    <mergeCell ref="J13:J14"/>
    <mergeCell ref="F19:F22"/>
    <mergeCell ref="G19:G22"/>
    <mergeCell ref="H19:H22"/>
    <mergeCell ref="J19:J22"/>
    <mergeCell ref="F13:F14"/>
    <mergeCell ref="G13:G14"/>
    <mergeCell ref="H13:H14"/>
    <mergeCell ref="B16:K16"/>
    <mergeCell ref="F5:F8"/>
    <mergeCell ref="G5:G8"/>
    <mergeCell ref="H5:H8"/>
    <mergeCell ref="J5:J8"/>
    <mergeCell ref="K5:K8"/>
    <mergeCell ref="B35:K35"/>
    <mergeCell ref="B36:B37"/>
    <mergeCell ref="C36:C37"/>
    <mergeCell ref="D36:D37"/>
    <mergeCell ref="E36:E37"/>
    <mergeCell ref="F36:F37"/>
    <mergeCell ref="G36:G37"/>
    <mergeCell ref="H36:H37"/>
    <mergeCell ref="I36:I37"/>
    <mergeCell ref="J36:J37"/>
    <mergeCell ref="K36:K37"/>
    <mergeCell ref="J25:J26"/>
    <mergeCell ref="K25:K26"/>
    <mergeCell ref="B30:K30"/>
    <mergeCell ref="B31:B32"/>
    <mergeCell ref="C31:C32"/>
    <mergeCell ref="D31:D32"/>
    <mergeCell ref="E31:E32"/>
    <mergeCell ref="F31:F32"/>
    <mergeCell ref="G31:G32"/>
    <mergeCell ref="H31:H32"/>
    <mergeCell ref="I31:I32"/>
    <mergeCell ref="J31:J32"/>
    <mergeCell ref="K31:K32"/>
    <mergeCell ref="G25:G26"/>
    <mergeCell ref="B24:K24"/>
    <mergeCell ref="B25:B26"/>
    <mergeCell ref="H25:H26"/>
    <mergeCell ref="I25:I26"/>
    <mergeCell ref="B17:B18"/>
    <mergeCell ref="C17:C18"/>
    <mergeCell ref="D17:D18"/>
    <mergeCell ref="E17:E18"/>
    <mergeCell ref="F17:F18"/>
    <mergeCell ref="G17:G18"/>
    <mergeCell ref="H17:H18"/>
    <mergeCell ref="I17:I18"/>
    <mergeCell ref="C25:C26"/>
    <mergeCell ref="D25:D26"/>
    <mergeCell ref="E25:E26"/>
    <mergeCell ref="F25:F26"/>
    <mergeCell ref="J17:J18"/>
    <mergeCell ref="K17:K18"/>
    <mergeCell ref="B2:K2"/>
    <mergeCell ref="K3:K4"/>
    <mergeCell ref="B10:K10"/>
    <mergeCell ref="B11:B12"/>
    <mergeCell ref="C11:C12"/>
    <mergeCell ref="D11:D12"/>
    <mergeCell ref="E11:E12"/>
    <mergeCell ref="F11:F12"/>
    <mergeCell ref="G11:G12"/>
    <mergeCell ref="H11:H12"/>
    <mergeCell ref="I11:I12"/>
    <mergeCell ref="J11:J12"/>
    <mergeCell ref="K11:K12"/>
    <mergeCell ref="J3:J4"/>
    <mergeCell ref="G3:G4"/>
    <mergeCell ref="I3:I4"/>
    <mergeCell ref="H3:H4"/>
    <mergeCell ref="B3:B4"/>
    <mergeCell ref="C3:C4"/>
    <mergeCell ref="D3:D4"/>
    <mergeCell ref="E3:E4"/>
    <mergeCell ref="F3: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G42"/>
  <sheetViews>
    <sheetView workbookViewId="0">
      <selection activeCell="P19" sqref="P19"/>
    </sheetView>
  </sheetViews>
  <sheetFormatPr baseColWidth="10" defaultColWidth="11.42578125" defaultRowHeight="15" x14ac:dyDescent="0.25"/>
  <cols>
    <col min="1" max="1" width="2.42578125" customWidth="1"/>
    <col min="2" max="2" width="3.85546875" customWidth="1"/>
    <col min="3" max="3" width="15.140625" customWidth="1"/>
    <col min="4" max="4" width="17.140625" customWidth="1"/>
    <col min="5" max="5" width="16.5703125" customWidth="1"/>
    <col min="6" max="6" width="11.5703125" customWidth="1"/>
    <col min="7" max="7" width="20" customWidth="1"/>
  </cols>
  <sheetData>
    <row r="2" spans="2:7" ht="15.75" customHeight="1" x14ac:dyDescent="0.25">
      <c r="B2" s="220" t="str">
        <f>+'OFERTA ECONOMICA'!E3</f>
        <v>UNION TEMPORAL ARCADIA</v>
      </c>
      <c r="C2" s="221"/>
      <c r="D2" s="221"/>
      <c r="E2" s="221"/>
      <c r="F2" s="221"/>
      <c r="G2" s="221"/>
    </row>
    <row r="3" spans="2:7" ht="30.75" customHeight="1" x14ac:dyDescent="0.25">
      <c r="B3" s="195" t="s">
        <v>56</v>
      </c>
      <c r="C3" s="192" t="s">
        <v>65</v>
      </c>
      <c r="D3" s="192" t="s">
        <v>66</v>
      </c>
      <c r="E3" s="192" t="s">
        <v>67</v>
      </c>
      <c r="F3" s="192" t="s">
        <v>68</v>
      </c>
      <c r="G3" s="192" t="s">
        <v>64</v>
      </c>
    </row>
    <row r="4" spans="2:7" ht="30.75" customHeight="1" x14ac:dyDescent="0.25">
      <c r="B4" s="195"/>
      <c r="C4" s="192"/>
      <c r="D4" s="192"/>
      <c r="E4" s="192"/>
      <c r="F4" s="192"/>
      <c r="G4" s="192"/>
    </row>
    <row r="5" spans="2:7" ht="17.25" customHeight="1" x14ac:dyDescent="0.25">
      <c r="B5" s="21">
        <v>1</v>
      </c>
      <c r="C5" s="29" t="s">
        <v>69</v>
      </c>
      <c r="D5" s="100" t="s">
        <v>170</v>
      </c>
      <c r="E5" s="103" t="s">
        <v>170</v>
      </c>
      <c r="F5" s="205" t="s">
        <v>170</v>
      </c>
      <c r="G5" s="208"/>
    </row>
    <row r="6" spans="2:7" ht="17.25" customHeight="1" x14ac:dyDescent="0.25">
      <c r="B6" s="21">
        <v>2</v>
      </c>
      <c r="C6" s="29" t="s">
        <v>71</v>
      </c>
      <c r="D6" s="100" t="s">
        <v>170</v>
      </c>
      <c r="E6" s="103" t="s">
        <v>170</v>
      </c>
      <c r="F6" s="206"/>
      <c r="G6" s="209"/>
    </row>
    <row r="7" spans="2:7" ht="17.25" customHeight="1" x14ac:dyDescent="0.25">
      <c r="B7" s="21">
        <v>3</v>
      </c>
      <c r="C7" s="29" t="s">
        <v>72</v>
      </c>
      <c r="D7" s="100" t="s">
        <v>170</v>
      </c>
      <c r="E7" s="103" t="s">
        <v>170</v>
      </c>
      <c r="F7" s="207"/>
      <c r="G7" s="210"/>
    </row>
    <row r="8" spans="2:7" x14ac:dyDescent="0.25">
      <c r="B8" s="17"/>
    </row>
    <row r="9" spans="2:7" ht="15.75" customHeight="1" x14ac:dyDescent="0.25">
      <c r="B9" s="193" t="str">
        <f>+'OFERTA ECONOMICA'!F3</f>
        <v>INSTRUMENTACION Y METROLOGIA S,A,S</v>
      </c>
      <c r="C9" s="194"/>
      <c r="D9" s="194"/>
      <c r="E9" s="194"/>
      <c r="F9" s="194"/>
      <c r="G9" s="194"/>
    </row>
    <row r="10" spans="2:7" ht="30.75" customHeight="1" x14ac:dyDescent="0.25">
      <c r="B10" s="211" t="s">
        <v>56</v>
      </c>
      <c r="C10" s="192" t="s">
        <v>65</v>
      </c>
      <c r="D10" s="213" t="s">
        <v>66</v>
      </c>
      <c r="E10" s="213" t="s">
        <v>67</v>
      </c>
      <c r="F10" s="192" t="s">
        <v>68</v>
      </c>
      <c r="G10" s="192" t="s">
        <v>64</v>
      </c>
    </row>
    <row r="11" spans="2:7" ht="30.75" customHeight="1" x14ac:dyDescent="0.25">
      <c r="B11" s="212"/>
      <c r="C11" s="192"/>
      <c r="D11" s="214"/>
      <c r="E11" s="214"/>
      <c r="F11" s="192"/>
      <c r="G11" s="192"/>
    </row>
    <row r="12" spans="2:7" ht="18" customHeight="1" x14ac:dyDescent="0.25">
      <c r="B12" s="21">
        <v>1</v>
      </c>
      <c r="C12" s="29" t="s">
        <v>69</v>
      </c>
      <c r="D12" s="103" t="s">
        <v>170</v>
      </c>
      <c r="E12" s="103" t="s">
        <v>70</v>
      </c>
      <c r="F12" s="205" t="s">
        <v>70</v>
      </c>
      <c r="G12" s="215"/>
    </row>
    <row r="13" spans="2:7" ht="18" customHeight="1" x14ac:dyDescent="0.25">
      <c r="B13" s="21">
        <v>2</v>
      </c>
      <c r="C13" s="29" t="s">
        <v>71</v>
      </c>
      <c r="D13" s="103" t="s">
        <v>170</v>
      </c>
      <c r="E13" s="103" t="s">
        <v>70</v>
      </c>
      <c r="F13" s="206"/>
      <c r="G13" s="216"/>
    </row>
    <row r="14" spans="2:7" ht="18" customHeight="1" x14ac:dyDescent="0.25">
      <c r="B14" s="21">
        <v>3</v>
      </c>
      <c r="C14" s="29" t="s">
        <v>72</v>
      </c>
      <c r="D14" s="103" t="s">
        <v>70</v>
      </c>
      <c r="E14" s="103" t="s">
        <v>70</v>
      </c>
      <c r="F14" s="207"/>
      <c r="G14" s="217"/>
    </row>
    <row r="16" spans="2:7" ht="15.75" customHeight="1" x14ac:dyDescent="0.25">
      <c r="B16" s="193" t="str">
        <f>+'OFERTA ECONOMICA'!G3</f>
        <v>CREACIONES Y SUMINISTROS SAS</v>
      </c>
      <c r="C16" s="194"/>
      <c r="D16" s="194"/>
      <c r="E16" s="194"/>
      <c r="F16" s="194"/>
      <c r="G16" s="194"/>
    </row>
    <row r="17" spans="2:7" ht="30.75" customHeight="1" x14ac:dyDescent="0.25">
      <c r="B17" s="211" t="s">
        <v>56</v>
      </c>
      <c r="C17" s="192" t="s">
        <v>65</v>
      </c>
      <c r="D17" s="213" t="s">
        <v>66</v>
      </c>
      <c r="E17" s="213" t="s">
        <v>67</v>
      </c>
      <c r="F17" s="192" t="s">
        <v>68</v>
      </c>
      <c r="G17" s="192" t="s">
        <v>64</v>
      </c>
    </row>
    <row r="18" spans="2:7" ht="30.75" customHeight="1" x14ac:dyDescent="0.25">
      <c r="B18" s="212"/>
      <c r="C18" s="192"/>
      <c r="D18" s="214"/>
      <c r="E18" s="214"/>
      <c r="F18" s="192"/>
      <c r="G18" s="192"/>
    </row>
    <row r="19" spans="2:7" ht="24" customHeight="1" x14ac:dyDescent="0.25">
      <c r="B19" s="21">
        <v>1</v>
      </c>
      <c r="C19" s="29" t="s">
        <v>69</v>
      </c>
      <c r="D19" s="103" t="s">
        <v>170</v>
      </c>
      <c r="E19" s="103" t="s">
        <v>170</v>
      </c>
      <c r="F19" s="205" t="s">
        <v>170</v>
      </c>
      <c r="G19" s="218"/>
    </row>
    <row r="20" spans="2:7" ht="24" customHeight="1" x14ac:dyDescent="0.25">
      <c r="B20" s="21">
        <v>2</v>
      </c>
      <c r="C20" s="29" t="s">
        <v>71</v>
      </c>
      <c r="D20" s="103" t="s">
        <v>170</v>
      </c>
      <c r="E20" s="103" t="s">
        <v>170</v>
      </c>
      <c r="F20" s="206"/>
      <c r="G20" s="219"/>
    </row>
    <row r="21" spans="2:7" ht="24" customHeight="1" x14ac:dyDescent="0.25">
      <c r="B21" s="21">
        <v>3</v>
      </c>
      <c r="C21" s="29" t="s">
        <v>72</v>
      </c>
      <c r="D21" s="103" t="s">
        <v>170</v>
      </c>
      <c r="E21" s="103" t="s">
        <v>170</v>
      </c>
      <c r="F21" s="207"/>
      <c r="G21" s="104"/>
    </row>
    <row r="23" spans="2:7" ht="15.75" customHeight="1" x14ac:dyDescent="0.25">
      <c r="B23" s="193" t="str">
        <f>+'OFERTA ECONOMICA'!H3</f>
        <v>LABORATORIOS DE METROLOGIA SIGMA SAS</v>
      </c>
      <c r="C23" s="194"/>
      <c r="D23" s="194"/>
      <c r="E23" s="194"/>
      <c r="F23" s="194"/>
      <c r="G23" s="194"/>
    </row>
    <row r="24" spans="2:7" ht="30.75" customHeight="1" x14ac:dyDescent="0.25">
      <c r="B24" s="211" t="s">
        <v>56</v>
      </c>
      <c r="C24" s="192" t="s">
        <v>65</v>
      </c>
      <c r="D24" s="213" t="s">
        <v>66</v>
      </c>
      <c r="E24" s="213" t="s">
        <v>67</v>
      </c>
      <c r="F24" s="192" t="s">
        <v>68</v>
      </c>
      <c r="G24" s="192" t="s">
        <v>64</v>
      </c>
    </row>
    <row r="25" spans="2:7" ht="30.75" customHeight="1" x14ac:dyDescent="0.25">
      <c r="B25" s="212"/>
      <c r="C25" s="192"/>
      <c r="D25" s="214"/>
      <c r="E25" s="214"/>
      <c r="F25" s="192"/>
      <c r="G25" s="213"/>
    </row>
    <row r="26" spans="2:7" ht="23.25" customHeight="1" x14ac:dyDescent="0.25">
      <c r="B26" s="21">
        <v>1</v>
      </c>
      <c r="C26" s="29" t="s">
        <v>69</v>
      </c>
      <c r="D26" s="100" t="s">
        <v>170</v>
      </c>
      <c r="E26" s="103" t="s">
        <v>170</v>
      </c>
      <c r="F26" s="205" t="s">
        <v>170</v>
      </c>
      <c r="G26" s="222"/>
    </row>
    <row r="27" spans="2:7" ht="23.25" customHeight="1" x14ac:dyDescent="0.25">
      <c r="B27" s="21">
        <v>2</v>
      </c>
      <c r="C27" s="29" t="s">
        <v>71</v>
      </c>
      <c r="D27" s="100" t="s">
        <v>170</v>
      </c>
      <c r="E27" s="103" t="s">
        <v>170</v>
      </c>
      <c r="F27" s="206"/>
      <c r="G27" s="223"/>
    </row>
    <row r="28" spans="2:7" ht="17.25" customHeight="1" x14ac:dyDescent="0.25">
      <c r="B28" s="21">
        <v>3</v>
      </c>
      <c r="C28" s="29" t="s">
        <v>72</v>
      </c>
      <c r="D28" s="100" t="s">
        <v>170</v>
      </c>
      <c r="E28" s="103" t="s">
        <v>170</v>
      </c>
      <c r="F28" s="207"/>
      <c r="G28" s="102"/>
    </row>
    <row r="30" spans="2:7" ht="15.75" customHeight="1" x14ac:dyDescent="0.25">
      <c r="B30" s="193" t="str">
        <f>+'OFERTA ECONOMICA'!I3</f>
        <v>CONAMET S.A.S</v>
      </c>
      <c r="C30" s="194"/>
      <c r="D30" s="194"/>
      <c r="E30" s="194"/>
      <c r="F30" s="194"/>
      <c r="G30" s="194"/>
    </row>
    <row r="31" spans="2:7" ht="30.75" customHeight="1" x14ac:dyDescent="0.25">
      <c r="B31" s="211" t="s">
        <v>56</v>
      </c>
      <c r="C31" s="192" t="s">
        <v>65</v>
      </c>
      <c r="D31" s="213" t="s">
        <v>66</v>
      </c>
      <c r="E31" s="213" t="s">
        <v>67</v>
      </c>
      <c r="F31" s="192" t="s">
        <v>68</v>
      </c>
      <c r="G31" s="192" t="s">
        <v>64</v>
      </c>
    </row>
    <row r="32" spans="2:7" ht="30.75" customHeight="1" x14ac:dyDescent="0.25">
      <c r="B32" s="212"/>
      <c r="C32" s="192"/>
      <c r="D32" s="214"/>
      <c r="E32" s="214"/>
      <c r="F32" s="192"/>
      <c r="G32" s="192"/>
    </row>
    <row r="33" spans="2:7" ht="21.75" customHeight="1" x14ac:dyDescent="0.25">
      <c r="B33" s="21">
        <v>1</v>
      </c>
      <c r="C33" s="29" t="s">
        <v>69</v>
      </c>
      <c r="D33" s="103" t="s">
        <v>170</v>
      </c>
      <c r="E33" s="103" t="s">
        <v>170</v>
      </c>
      <c r="F33" s="205" t="s">
        <v>170</v>
      </c>
      <c r="G33" s="104"/>
    </row>
    <row r="34" spans="2:7" ht="21.75" customHeight="1" x14ac:dyDescent="0.25">
      <c r="B34" s="21">
        <v>2</v>
      </c>
      <c r="C34" s="29" t="s">
        <v>71</v>
      </c>
      <c r="D34" s="103" t="s">
        <v>170</v>
      </c>
      <c r="E34" s="103" t="s">
        <v>170</v>
      </c>
      <c r="F34" s="206"/>
      <c r="G34" s="104"/>
    </row>
    <row r="35" spans="2:7" ht="21.75" customHeight="1" x14ac:dyDescent="0.25">
      <c r="B35" s="21">
        <v>3</v>
      </c>
      <c r="C35" s="29" t="s">
        <v>72</v>
      </c>
      <c r="D35" s="103" t="s">
        <v>170</v>
      </c>
      <c r="E35" s="103" t="s">
        <v>170</v>
      </c>
      <c r="F35" s="207"/>
      <c r="G35" s="104"/>
    </row>
    <row r="37" spans="2:7" ht="15.75" customHeight="1" x14ac:dyDescent="0.25">
      <c r="B37" s="193" t="str">
        <f>+'OFERTA ECONOMICA'!J3</f>
        <v>SET Y GAD SAS.</v>
      </c>
      <c r="C37" s="194"/>
      <c r="D37" s="194"/>
      <c r="E37" s="194"/>
      <c r="F37" s="194"/>
      <c r="G37" s="194"/>
    </row>
    <row r="38" spans="2:7" ht="30.75" customHeight="1" x14ac:dyDescent="0.25">
      <c r="B38" s="211" t="s">
        <v>56</v>
      </c>
      <c r="C38" s="192" t="s">
        <v>65</v>
      </c>
      <c r="D38" s="213" t="s">
        <v>66</v>
      </c>
      <c r="E38" s="213" t="s">
        <v>67</v>
      </c>
      <c r="F38" s="192" t="s">
        <v>68</v>
      </c>
      <c r="G38" s="192" t="s">
        <v>64</v>
      </c>
    </row>
    <row r="39" spans="2:7" ht="30.75" customHeight="1" x14ac:dyDescent="0.25">
      <c r="B39" s="212"/>
      <c r="C39" s="192"/>
      <c r="D39" s="214"/>
      <c r="E39" s="214"/>
      <c r="F39" s="192"/>
      <c r="G39" s="192"/>
    </row>
    <row r="40" spans="2:7" ht="18.75" customHeight="1" x14ac:dyDescent="0.25">
      <c r="B40" s="21">
        <v>1</v>
      </c>
      <c r="C40" s="29" t="s">
        <v>69</v>
      </c>
      <c r="D40" s="100" t="s">
        <v>170</v>
      </c>
      <c r="E40" s="100" t="s">
        <v>170</v>
      </c>
      <c r="F40" s="224" t="s">
        <v>170</v>
      </c>
      <c r="G40" s="225"/>
    </row>
    <row r="41" spans="2:7" ht="18.75" customHeight="1" x14ac:dyDescent="0.25">
      <c r="B41" s="21">
        <v>2</v>
      </c>
      <c r="C41" s="29" t="s">
        <v>71</v>
      </c>
      <c r="D41" s="100" t="s">
        <v>170</v>
      </c>
      <c r="E41" s="100" t="s">
        <v>170</v>
      </c>
      <c r="F41" s="224"/>
      <c r="G41" s="226"/>
    </row>
    <row r="42" spans="2:7" ht="18.75" customHeight="1" x14ac:dyDescent="0.25">
      <c r="B42" s="21">
        <v>3</v>
      </c>
      <c r="C42" s="29" t="s">
        <v>72</v>
      </c>
      <c r="D42" s="100" t="s">
        <v>170</v>
      </c>
      <c r="E42" s="100" t="s">
        <v>170</v>
      </c>
      <c r="F42" s="224"/>
      <c r="G42" s="227"/>
    </row>
  </sheetData>
  <mergeCells count="53">
    <mergeCell ref="F40:F42"/>
    <mergeCell ref="F33:F35"/>
    <mergeCell ref="B37:G37"/>
    <mergeCell ref="B38:B39"/>
    <mergeCell ref="C38:C39"/>
    <mergeCell ref="D38:D39"/>
    <mergeCell ref="E38:E39"/>
    <mergeCell ref="F38:F39"/>
    <mergeCell ref="G38:G39"/>
    <mergeCell ref="G40:G42"/>
    <mergeCell ref="F26:F28"/>
    <mergeCell ref="D24:D25"/>
    <mergeCell ref="B30:G30"/>
    <mergeCell ref="B31:B32"/>
    <mergeCell ref="C31:C32"/>
    <mergeCell ref="D31:D32"/>
    <mergeCell ref="E31:E32"/>
    <mergeCell ref="F31:F32"/>
    <mergeCell ref="G31:G32"/>
    <mergeCell ref="G26:G27"/>
    <mergeCell ref="B2:G2"/>
    <mergeCell ref="B3:B4"/>
    <mergeCell ref="C3:C4"/>
    <mergeCell ref="E3:E4"/>
    <mergeCell ref="F3:F4"/>
    <mergeCell ref="G3:G4"/>
    <mergeCell ref="D3:D4"/>
    <mergeCell ref="B17:B18"/>
    <mergeCell ref="C17:C18"/>
    <mergeCell ref="E17:E18"/>
    <mergeCell ref="F24:F25"/>
    <mergeCell ref="G24:G25"/>
    <mergeCell ref="D17:D18"/>
    <mergeCell ref="F17:F18"/>
    <mergeCell ref="G17:G18"/>
    <mergeCell ref="F19:F21"/>
    <mergeCell ref="B23:G23"/>
    <mergeCell ref="B24:B25"/>
    <mergeCell ref="C24:C25"/>
    <mergeCell ref="E24:E25"/>
    <mergeCell ref="G19:G20"/>
    <mergeCell ref="F12:F14"/>
    <mergeCell ref="F5:F7"/>
    <mergeCell ref="G5:G7"/>
    <mergeCell ref="B16:G16"/>
    <mergeCell ref="B9:G9"/>
    <mergeCell ref="B10:B11"/>
    <mergeCell ref="C10:C11"/>
    <mergeCell ref="E10:E11"/>
    <mergeCell ref="F10:F11"/>
    <mergeCell ref="G10:G11"/>
    <mergeCell ref="D10:D11"/>
    <mergeCell ref="G12:G1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H35"/>
  <sheetViews>
    <sheetView topLeftCell="A19" workbookViewId="0">
      <selection activeCell="D48" sqref="D48"/>
    </sheetView>
  </sheetViews>
  <sheetFormatPr baseColWidth="10" defaultColWidth="11.42578125" defaultRowHeight="15" x14ac:dyDescent="0.25"/>
  <cols>
    <col min="1" max="1" width="2.42578125" customWidth="1"/>
    <col min="2" max="2" width="3.85546875" customWidth="1"/>
    <col min="3" max="3" width="11.85546875" customWidth="1"/>
    <col min="4" max="4" width="20.85546875" customWidth="1"/>
    <col min="5" max="5" width="14.7109375" customWidth="1"/>
    <col min="6" max="6" width="17.85546875" customWidth="1"/>
    <col min="7" max="7" width="8.85546875" customWidth="1"/>
    <col min="8" max="8" width="43" customWidth="1"/>
  </cols>
  <sheetData>
    <row r="2" spans="2:8" ht="15.75" customHeight="1" x14ac:dyDescent="0.25">
      <c r="B2" s="193" t="str">
        <f>+'OFERTA ECONOMICA'!E3</f>
        <v>UNION TEMPORAL ARCADIA</v>
      </c>
      <c r="C2" s="228"/>
      <c r="D2" s="228"/>
      <c r="E2" s="194"/>
      <c r="F2" s="194"/>
      <c r="G2" s="194"/>
      <c r="H2" s="194"/>
    </row>
    <row r="3" spans="2:8" ht="31.5" customHeight="1" x14ac:dyDescent="0.25">
      <c r="B3" s="229" t="s">
        <v>56</v>
      </c>
      <c r="C3" s="233" t="s">
        <v>89</v>
      </c>
      <c r="D3" s="231" t="s">
        <v>90</v>
      </c>
      <c r="E3" s="231" t="s">
        <v>73</v>
      </c>
      <c r="F3" s="231" t="s">
        <v>74</v>
      </c>
      <c r="G3" s="233" t="s">
        <v>68</v>
      </c>
      <c r="H3" s="233" t="s">
        <v>64</v>
      </c>
    </row>
    <row r="4" spans="2:8" x14ac:dyDescent="0.25">
      <c r="B4" s="230"/>
      <c r="C4" s="233"/>
      <c r="D4" s="232"/>
      <c r="E4" s="232"/>
      <c r="F4" s="232"/>
      <c r="G4" s="233"/>
      <c r="H4" s="233"/>
    </row>
    <row r="5" spans="2:8" ht="60.75" customHeight="1" x14ac:dyDescent="0.25">
      <c r="B5" s="21">
        <v>1</v>
      </c>
      <c r="C5" s="20" t="s">
        <v>221</v>
      </c>
      <c r="D5" s="105" t="s">
        <v>219</v>
      </c>
      <c r="E5" s="115" t="s">
        <v>218</v>
      </c>
      <c r="F5" s="115" t="s">
        <v>190</v>
      </c>
      <c r="G5" s="151" t="s">
        <v>190</v>
      </c>
      <c r="H5" s="162" t="s">
        <v>284</v>
      </c>
    </row>
    <row r="6" spans="2:8" ht="26.25" customHeight="1" x14ac:dyDescent="0.25">
      <c r="B6" s="21">
        <v>2</v>
      </c>
      <c r="C6" s="20" t="s">
        <v>72</v>
      </c>
      <c r="D6" s="109" t="s">
        <v>220</v>
      </c>
      <c r="E6" s="106" t="s">
        <v>170</v>
      </c>
      <c r="F6" s="106" t="s">
        <v>170</v>
      </c>
      <c r="G6" s="153" t="s">
        <v>170</v>
      </c>
      <c r="H6" s="161"/>
    </row>
    <row r="8" spans="2:8" ht="15.75" customHeight="1" x14ac:dyDescent="0.25">
      <c r="B8" s="193" t="str">
        <f>+'OFERTA ECONOMICA'!F3</f>
        <v>INSTRUMENTACION Y METROLOGIA S,A,S</v>
      </c>
      <c r="C8" s="228"/>
      <c r="D8" s="228"/>
      <c r="E8" s="194"/>
      <c r="F8" s="194"/>
      <c r="G8" s="194"/>
      <c r="H8" s="194"/>
    </row>
    <row r="9" spans="2:8" ht="31.5" customHeight="1" x14ac:dyDescent="0.25">
      <c r="B9" s="229" t="s">
        <v>56</v>
      </c>
      <c r="C9" s="233" t="s">
        <v>89</v>
      </c>
      <c r="D9" s="231" t="s">
        <v>90</v>
      </c>
      <c r="E9" s="231" t="s">
        <v>73</v>
      </c>
      <c r="F9" s="231" t="s">
        <v>74</v>
      </c>
      <c r="G9" s="233" t="s">
        <v>68</v>
      </c>
      <c r="H9" s="233" t="s">
        <v>64</v>
      </c>
    </row>
    <row r="10" spans="2:8" x14ac:dyDescent="0.25">
      <c r="B10" s="230"/>
      <c r="C10" s="233"/>
      <c r="D10" s="232"/>
      <c r="E10" s="232"/>
      <c r="F10" s="232"/>
      <c r="G10" s="233"/>
      <c r="H10" s="233"/>
    </row>
    <row r="11" spans="2:8" ht="29.25" customHeight="1" x14ac:dyDescent="0.25">
      <c r="B11" s="21"/>
      <c r="C11" s="20" t="s">
        <v>221</v>
      </c>
      <c r="D11" s="106" t="s">
        <v>211</v>
      </c>
      <c r="E11" s="160" t="s">
        <v>170</v>
      </c>
      <c r="F11" s="103" t="s">
        <v>170</v>
      </c>
      <c r="G11" s="114" t="s">
        <v>190</v>
      </c>
      <c r="H11" s="127"/>
    </row>
    <row r="12" spans="2:8" ht="29.25" customHeight="1" x14ac:dyDescent="0.25">
      <c r="B12" s="21"/>
      <c r="C12" s="20" t="s">
        <v>72</v>
      </c>
      <c r="D12" s="106" t="s">
        <v>192</v>
      </c>
      <c r="E12" s="115" t="s">
        <v>190</v>
      </c>
      <c r="F12" s="115" t="s">
        <v>190</v>
      </c>
      <c r="G12" s="151" t="s">
        <v>190</v>
      </c>
      <c r="H12" s="127"/>
    </row>
    <row r="13" spans="2:8" ht="12" customHeight="1" x14ac:dyDescent="0.25">
      <c r="B13" s="98"/>
      <c r="C13" s="98"/>
      <c r="D13" s="98"/>
      <c r="E13" s="128"/>
      <c r="F13" s="129"/>
      <c r="G13" s="130"/>
      <c r="H13" s="131"/>
    </row>
    <row r="14" spans="2:8" ht="15.75" customHeight="1" x14ac:dyDescent="0.25">
      <c r="B14" s="193" t="str">
        <f>+'OFERTA ECONOMICA'!G3</f>
        <v>CREACIONES Y SUMINISTROS SAS</v>
      </c>
      <c r="C14" s="228"/>
      <c r="D14" s="228"/>
      <c r="E14" s="194"/>
      <c r="F14" s="194"/>
      <c r="G14" s="194"/>
      <c r="H14" s="194"/>
    </row>
    <row r="15" spans="2:8" ht="31.5" customHeight="1" x14ac:dyDescent="0.25">
      <c r="B15" s="229" t="s">
        <v>56</v>
      </c>
      <c r="C15" s="233" t="s">
        <v>89</v>
      </c>
      <c r="D15" s="231" t="s">
        <v>90</v>
      </c>
      <c r="E15" s="231" t="s">
        <v>73</v>
      </c>
      <c r="F15" s="231" t="s">
        <v>74</v>
      </c>
      <c r="G15" s="233" t="s">
        <v>68</v>
      </c>
      <c r="H15" s="233" t="s">
        <v>64</v>
      </c>
    </row>
    <row r="16" spans="2:8" x14ac:dyDescent="0.25">
      <c r="B16" s="230"/>
      <c r="C16" s="233"/>
      <c r="D16" s="232"/>
      <c r="E16" s="232"/>
      <c r="F16" s="232"/>
      <c r="G16" s="233"/>
      <c r="H16" s="233"/>
    </row>
    <row r="17" spans="1:8" ht="33" customHeight="1" x14ac:dyDescent="0.25">
      <c r="A17" s="111"/>
      <c r="B17" s="112">
        <v>1</v>
      </c>
      <c r="C17" s="20" t="s">
        <v>221</v>
      </c>
      <c r="D17" s="106" t="s">
        <v>214</v>
      </c>
      <c r="E17" s="160" t="s">
        <v>170</v>
      </c>
      <c r="F17" s="103" t="s">
        <v>170</v>
      </c>
      <c r="G17" s="152" t="s">
        <v>170</v>
      </c>
      <c r="H17" s="127"/>
    </row>
    <row r="18" spans="1:8" ht="33" customHeight="1" x14ac:dyDescent="0.25">
      <c r="A18" s="111"/>
      <c r="B18" s="112">
        <v>1</v>
      </c>
      <c r="C18" s="20" t="s">
        <v>72</v>
      </c>
      <c r="D18" s="106" t="s">
        <v>198</v>
      </c>
      <c r="E18" s="160" t="s">
        <v>170</v>
      </c>
      <c r="F18" s="103" t="s">
        <v>170</v>
      </c>
      <c r="G18" s="152" t="s">
        <v>170</v>
      </c>
      <c r="H18" s="127"/>
    </row>
    <row r="19" spans="1:8" ht="15.75" customHeight="1" x14ac:dyDescent="0.25"/>
    <row r="20" spans="1:8" ht="15.75" customHeight="1" x14ac:dyDescent="0.25">
      <c r="B20" s="193" t="str">
        <f>+'OFERTA ECONOMICA'!H3</f>
        <v>LABORATORIOS DE METROLOGIA SIGMA SAS</v>
      </c>
      <c r="C20" s="228"/>
      <c r="D20" s="228"/>
      <c r="E20" s="194"/>
      <c r="F20" s="194"/>
      <c r="G20" s="194"/>
      <c r="H20" s="194"/>
    </row>
    <row r="21" spans="1:8" ht="36.75" customHeight="1" x14ac:dyDescent="0.25">
      <c r="B21" s="134" t="s">
        <v>56</v>
      </c>
      <c r="C21" s="133" t="s">
        <v>89</v>
      </c>
      <c r="D21" s="133" t="s">
        <v>90</v>
      </c>
      <c r="E21" s="87" t="s">
        <v>73</v>
      </c>
      <c r="F21" s="87" t="s">
        <v>74</v>
      </c>
      <c r="G21" s="87" t="s">
        <v>68</v>
      </c>
      <c r="H21" s="87" t="s">
        <v>64</v>
      </c>
    </row>
    <row r="22" spans="1:8" ht="38.25" customHeight="1" x14ac:dyDescent="0.25">
      <c r="B22" s="45"/>
      <c r="C22" s="20" t="s">
        <v>221</v>
      </c>
      <c r="D22" s="108" t="s">
        <v>215</v>
      </c>
      <c r="E22" s="119" t="s">
        <v>170</v>
      </c>
      <c r="F22" s="119" t="s">
        <v>170</v>
      </c>
      <c r="G22" s="152" t="s">
        <v>170</v>
      </c>
      <c r="H22" s="127"/>
    </row>
    <row r="23" spans="1:8" ht="19.5" customHeight="1" x14ac:dyDescent="0.25">
      <c r="B23" s="21"/>
      <c r="C23" s="20" t="s">
        <v>72</v>
      </c>
      <c r="D23" s="106" t="s">
        <v>216</v>
      </c>
      <c r="E23" s="119" t="s">
        <v>170</v>
      </c>
      <c r="F23" s="119" t="s">
        <v>170</v>
      </c>
      <c r="G23" s="152" t="s">
        <v>170</v>
      </c>
      <c r="H23" s="127"/>
    </row>
    <row r="25" spans="1:8" x14ac:dyDescent="0.25">
      <c r="B25" s="193" t="str">
        <f>+'OFERTA ECONOMICA'!I3</f>
        <v>CONAMET S.A.S</v>
      </c>
      <c r="C25" s="228"/>
      <c r="D25" s="228"/>
      <c r="E25" s="194"/>
      <c r="F25" s="194"/>
      <c r="G25" s="194"/>
      <c r="H25" s="194"/>
    </row>
    <row r="26" spans="1:8" ht="23.25" customHeight="1" x14ac:dyDescent="0.25">
      <c r="B26" s="229" t="s">
        <v>56</v>
      </c>
      <c r="C26" s="233" t="s">
        <v>89</v>
      </c>
      <c r="D26" s="231" t="s">
        <v>90</v>
      </c>
      <c r="E26" s="231" t="s">
        <v>73</v>
      </c>
      <c r="F26" s="231" t="s">
        <v>74</v>
      </c>
      <c r="G26" s="233" t="s">
        <v>68</v>
      </c>
      <c r="H26" s="233" t="s">
        <v>64</v>
      </c>
    </row>
    <row r="27" spans="1:8" ht="15" customHeight="1" x14ac:dyDescent="0.25">
      <c r="B27" s="230"/>
      <c r="C27" s="233"/>
      <c r="D27" s="232"/>
      <c r="E27" s="232"/>
      <c r="F27" s="232"/>
      <c r="G27" s="233"/>
      <c r="H27" s="233"/>
    </row>
    <row r="28" spans="1:8" ht="30" customHeight="1" x14ac:dyDescent="0.25">
      <c r="B28" s="21"/>
      <c r="C28" s="20" t="s">
        <v>221</v>
      </c>
      <c r="D28" s="106" t="s">
        <v>217</v>
      </c>
      <c r="E28" s="154" t="s">
        <v>170</v>
      </c>
      <c r="F28" s="154" t="s">
        <v>170</v>
      </c>
      <c r="G28" s="155" t="s">
        <v>170</v>
      </c>
      <c r="H28" s="127"/>
    </row>
    <row r="29" spans="1:8" ht="22.5" customHeight="1" x14ac:dyDescent="0.25">
      <c r="B29" s="21"/>
      <c r="C29" s="20" t="s">
        <v>72</v>
      </c>
      <c r="D29" s="106" t="s">
        <v>55</v>
      </c>
      <c r="E29" s="154" t="s">
        <v>170</v>
      </c>
      <c r="F29" s="154" t="s">
        <v>170</v>
      </c>
      <c r="G29" s="155" t="s">
        <v>170</v>
      </c>
      <c r="H29" s="127"/>
    </row>
    <row r="31" spans="1:8" ht="15.75" customHeight="1" x14ac:dyDescent="0.25">
      <c r="B31" s="193" t="str">
        <f>+'OFERTA ECONOMICA'!J3</f>
        <v>SET Y GAD SAS.</v>
      </c>
      <c r="C31" s="228"/>
      <c r="D31" s="228"/>
      <c r="E31" s="194"/>
      <c r="F31" s="194"/>
      <c r="G31" s="194"/>
      <c r="H31" s="194"/>
    </row>
    <row r="32" spans="1:8" ht="31.5" customHeight="1" x14ac:dyDescent="0.25">
      <c r="B32" s="229" t="s">
        <v>56</v>
      </c>
      <c r="C32" s="233" t="s">
        <v>89</v>
      </c>
      <c r="D32" s="231" t="s">
        <v>90</v>
      </c>
      <c r="E32" s="231" t="s">
        <v>73</v>
      </c>
      <c r="F32" s="231" t="s">
        <v>74</v>
      </c>
      <c r="G32" s="233" t="s">
        <v>68</v>
      </c>
      <c r="H32" s="233" t="s">
        <v>64</v>
      </c>
    </row>
    <row r="33" spans="2:8" x14ac:dyDescent="0.25">
      <c r="B33" s="230"/>
      <c r="C33" s="233"/>
      <c r="D33" s="232"/>
      <c r="E33" s="232"/>
      <c r="F33" s="232"/>
      <c r="G33" s="233"/>
      <c r="H33" s="233"/>
    </row>
    <row r="34" spans="2:8" ht="29.25" customHeight="1" x14ac:dyDescent="0.25">
      <c r="B34" s="21"/>
      <c r="C34" s="20" t="s">
        <v>221</v>
      </c>
      <c r="D34" s="115" t="s">
        <v>222</v>
      </c>
      <c r="E34" s="154" t="s">
        <v>170</v>
      </c>
      <c r="F34" s="154" t="s">
        <v>170</v>
      </c>
      <c r="G34" s="155" t="s">
        <v>170</v>
      </c>
      <c r="H34" s="127"/>
    </row>
    <row r="35" spans="2:8" ht="24.75" customHeight="1" x14ac:dyDescent="0.25">
      <c r="B35" s="21"/>
      <c r="C35" s="20" t="s">
        <v>72</v>
      </c>
      <c r="D35" s="115" t="s">
        <v>222</v>
      </c>
      <c r="E35" s="154" t="s">
        <v>170</v>
      </c>
      <c r="F35" s="154" t="s">
        <v>170</v>
      </c>
      <c r="G35" s="155" t="s">
        <v>170</v>
      </c>
      <c r="H35" s="127"/>
    </row>
  </sheetData>
  <mergeCells count="41">
    <mergeCell ref="D15:D16"/>
    <mergeCell ref="D26:D27"/>
    <mergeCell ref="C3:C4"/>
    <mergeCell ref="D3:D4"/>
    <mergeCell ref="C9:C10"/>
    <mergeCell ref="C15:C16"/>
    <mergeCell ref="C26:C27"/>
    <mergeCell ref="B14:H14"/>
    <mergeCell ref="B15:B16"/>
    <mergeCell ref="E15:E16"/>
    <mergeCell ref="F15:F16"/>
    <mergeCell ref="G15:G16"/>
    <mergeCell ref="H15:H16"/>
    <mergeCell ref="B20:H20"/>
    <mergeCell ref="B8:H8"/>
    <mergeCell ref="B9:B10"/>
    <mergeCell ref="C32:C33"/>
    <mergeCell ref="D32:D33"/>
    <mergeCell ref="B25:H25"/>
    <mergeCell ref="B26:B27"/>
    <mergeCell ref="E26:E27"/>
    <mergeCell ref="F26:F27"/>
    <mergeCell ref="G26:G27"/>
    <mergeCell ref="H26:H27"/>
    <mergeCell ref="B31:H31"/>
    <mergeCell ref="B32:B33"/>
    <mergeCell ref="E32:E33"/>
    <mergeCell ref="F32:F33"/>
    <mergeCell ref="G32:G33"/>
    <mergeCell ref="H32:H33"/>
    <mergeCell ref="E9:E10"/>
    <mergeCell ref="F9:F10"/>
    <mergeCell ref="G9:G10"/>
    <mergeCell ref="H9:H10"/>
    <mergeCell ref="D9:D10"/>
    <mergeCell ref="B2:H2"/>
    <mergeCell ref="B3:B4"/>
    <mergeCell ref="E3:E4"/>
    <mergeCell ref="F3:F4"/>
    <mergeCell ref="G3:G4"/>
    <mergeCell ref="H3:H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AP38"/>
  <sheetViews>
    <sheetView topLeftCell="R22" workbookViewId="0">
      <selection activeCell="AP36" sqref="AP36"/>
    </sheetView>
  </sheetViews>
  <sheetFormatPr baseColWidth="10" defaultColWidth="11.42578125" defaultRowHeight="15" x14ac:dyDescent="0.25"/>
  <cols>
    <col min="1" max="1" width="2.42578125" customWidth="1"/>
    <col min="2" max="2" width="3.85546875" customWidth="1"/>
    <col min="3" max="3" width="5.28515625" customWidth="1"/>
    <col min="4" max="4" width="8.5703125" customWidth="1"/>
    <col min="5" max="5" width="7.140625" customWidth="1"/>
    <col min="6" max="6" width="8.42578125" customWidth="1"/>
    <col min="7" max="7" width="10.28515625" customWidth="1"/>
    <col min="8" max="8" width="9.42578125" customWidth="1"/>
    <col min="9" max="9" width="4.28515625" style="19" customWidth="1"/>
    <col min="10" max="10" width="7.140625" customWidth="1"/>
    <col min="11" max="11" width="8.85546875" customWidth="1"/>
    <col min="12" max="12" width="7.140625" customWidth="1"/>
    <col min="13" max="13" width="10.7109375" customWidth="1"/>
    <col min="14" max="14" width="8.5703125" customWidth="1"/>
    <col min="15" max="15" width="10.28515625" customWidth="1"/>
    <col min="16" max="16" width="5.28515625" customWidth="1"/>
    <col min="17" max="17" width="7.140625" customWidth="1"/>
    <col min="18" max="18" width="8.28515625" customWidth="1"/>
    <col min="19" max="19" width="7.140625" customWidth="1"/>
    <col min="20" max="20" width="10.28515625" customWidth="1"/>
    <col min="21" max="21" width="8.28515625" customWidth="1"/>
    <col min="22" max="22" width="10.140625" customWidth="1"/>
    <col min="23" max="23" width="5.42578125" customWidth="1"/>
    <col min="24" max="24" width="7" customWidth="1"/>
    <col min="25" max="25" width="8.5703125" customWidth="1"/>
    <col min="26" max="26" width="7" customWidth="1"/>
    <col min="27" max="27" width="9" customWidth="1"/>
    <col min="28" max="28" width="6.140625" customWidth="1"/>
    <col min="29" max="29" width="5.7109375" customWidth="1"/>
    <col min="30" max="30" width="7.7109375" customWidth="1"/>
    <col min="31" max="31" width="8.5703125" customWidth="1"/>
    <col min="32" max="32" width="7.28515625" customWidth="1"/>
    <col min="33" max="33" width="9" customWidth="1"/>
    <col min="34" max="34" width="6.140625" customWidth="1"/>
    <col min="35" max="35" width="6.28515625" customWidth="1"/>
    <col min="36" max="36" width="7.7109375" customWidth="1"/>
    <col min="37" max="37" width="9" customWidth="1"/>
    <col min="38" max="38" width="7.7109375" customWidth="1"/>
    <col min="39" max="39" width="9.140625" customWidth="1"/>
    <col min="40" max="40" width="5.85546875" customWidth="1"/>
    <col min="41" max="41" width="7" customWidth="1"/>
    <col min="42" max="42" width="46.5703125" customWidth="1"/>
  </cols>
  <sheetData>
    <row r="1" spans="2:42" ht="15.75" thickBot="1" x14ac:dyDescent="0.3"/>
    <row r="2" spans="2:42" ht="15.75" customHeight="1" thickBot="1" x14ac:dyDescent="0.3">
      <c r="B2" s="234" t="str">
        <f>+'OFERTA ECONOMICA'!E3</f>
        <v>UNION TEMPORAL ARCADIA</v>
      </c>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c r="AG2" s="235"/>
      <c r="AH2" s="235"/>
      <c r="AI2" s="235"/>
      <c r="AJ2" s="235"/>
      <c r="AK2" s="235"/>
      <c r="AL2" s="235"/>
      <c r="AM2" s="235"/>
      <c r="AN2" s="235"/>
      <c r="AO2" s="235"/>
      <c r="AP2" s="236"/>
    </row>
    <row r="3" spans="2:42" ht="15.75" customHeight="1" thickBot="1" x14ac:dyDescent="0.3">
      <c r="B3" s="242" t="s">
        <v>56</v>
      </c>
      <c r="C3" s="239" t="s">
        <v>75</v>
      </c>
      <c r="D3" s="240"/>
      <c r="E3" s="240"/>
      <c r="F3" s="240"/>
      <c r="G3" s="240"/>
      <c r="H3" s="240"/>
      <c r="I3" s="240"/>
      <c r="J3" s="240"/>
      <c r="K3" s="240"/>
      <c r="L3" s="240"/>
      <c r="M3" s="240"/>
      <c r="N3" s="240"/>
      <c r="O3" s="240"/>
      <c r="P3" s="240"/>
      <c r="Q3" s="240"/>
      <c r="R3" s="240"/>
      <c r="S3" s="240"/>
      <c r="T3" s="240"/>
      <c r="U3" s="240"/>
      <c r="V3" s="241"/>
      <c r="W3" s="248" t="s">
        <v>76</v>
      </c>
      <c r="X3" s="249"/>
      <c r="Y3" s="249"/>
      <c r="Z3" s="249"/>
      <c r="AA3" s="249"/>
      <c r="AB3" s="249"/>
      <c r="AC3" s="249"/>
      <c r="AD3" s="249"/>
      <c r="AE3" s="249"/>
      <c r="AF3" s="249"/>
      <c r="AG3" s="249"/>
      <c r="AH3" s="249"/>
      <c r="AI3" s="249"/>
      <c r="AJ3" s="249"/>
      <c r="AK3" s="249"/>
      <c r="AL3" s="249"/>
      <c r="AM3" s="249"/>
      <c r="AN3" s="250"/>
      <c r="AO3" s="244" t="s">
        <v>77</v>
      </c>
      <c r="AP3" s="245" t="s">
        <v>64</v>
      </c>
    </row>
    <row r="4" spans="2:42" ht="15.75" customHeight="1" thickBot="1" x14ac:dyDescent="0.3">
      <c r="B4" s="242"/>
      <c r="C4" s="237" t="s">
        <v>230</v>
      </c>
      <c r="D4" s="238"/>
      <c r="E4" s="238"/>
      <c r="F4" s="238"/>
      <c r="G4" s="238"/>
      <c r="H4" s="247"/>
      <c r="I4" s="237" t="s">
        <v>231</v>
      </c>
      <c r="J4" s="238"/>
      <c r="K4" s="238"/>
      <c r="L4" s="238"/>
      <c r="M4" s="238"/>
      <c r="N4" s="238"/>
      <c r="O4" s="247"/>
      <c r="P4" s="237" t="s">
        <v>232</v>
      </c>
      <c r="Q4" s="238"/>
      <c r="R4" s="238"/>
      <c r="S4" s="238"/>
      <c r="T4" s="238"/>
      <c r="U4" s="238"/>
      <c r="V4" s="238"/>
      <c r="W4" s="237" t="s">
        <v>233</v>
      </c>
      <c r="X4" s="238"/>
      <c r="Y4" s="238"/>
      <c r="Z4" s="238"/>
      <c r="AA4" s="238"/>
      <c r="AB4" s="247"/>
      <c r="AC4" s="237" t="s">
        <v>234</v>
      </c>
      <c r="AD4" s="238"/>
      <c r="AE4" s="238"/>
      <c r="AF4" s="238"/>
      <c r="AG4" s="238"/>
      <c r="AH4" s="247"/>
      <c r="AI4" s="237" t="s">
        <v>235</v>
      </c>
      <c r="AJ4" s="238"/>
      <c r="AK4" s="238"/>
      <c r="AL4" s="238"/>
      <c r="AM4" s="238"/>
      <c r="AN4" s="247"/>
      <c r="AO4" s="245"/>
      <c r="AP4" s="245"/>
    </row>
    <row r="5" spans="2:42" ht="27" customHeight="1" thickBot="1" x14ac:dyDescent="0.3">
      <c r="B5" s="243"/>
      <c r="C5" s="51" t="s">
        <v>78</v>
      </c>
      <c r="D5" s="52" t="s">
        <v>79</v>
      </c>
      <c r="E5" s="52" t="s">
        <v>147</v>
      </c>
      <c r="F5" s="52" t="s">
        <v>148</v>
      </c>
      <c r="G5" s="52" t="s">
        <v>118</v>
      </c>
      <c r="H5" s="52" t="s">
        <v>149</v>
      </c>
      <c r="I5" s="51" t="s">
        <v>78</v>
      </c>
      <c r="J5" s="53" t="s">
        <v>81</v>
      </c>
      <c r="K5" s="52" t="s">
        <v>79</v>
      </c>
      <c r="L5" s="52" t="s">
        <v>147</v>
      </c>
      <c r="M5" s="52" t="s">
        <v>150</v>
      </c>
      <c r="N5" s="52" t="s">
        <v>118</v>
      </c>
      <c r="O5" s="52" t="s">
        <v>149</v>
      </c>
      <c r="P5" s="51" t="s">
        <v>78</v>
      </c>
      <c r="Q5" s="53" t="s">
        <v>81</v>
      </c>
      <c r="R5" s="52" t="s">
        <v>79</v>
      </c>
      <c r="S5" s="52" t="s">
        <v>147</v>
      </c>
      <c r="T5" s="52" t="s">
        <v>150</v>
      </c>
      <c r="U5" s="52" t="s">
        <v>118</v>
      </c>
      <c r="V5" s="52" t="s">
        <v>149</v>
      </c>
      <c r="W5" s="51" t="s">
        <v>78</v>
      </c>
      <c r="X5" s="53" t="s">
        <v>81</v>
      </c>
      <c r="Y5" s="52" t="s">
        <v>79</v>
      </c>
      <c r="Z5" s="52" t="s">
        <v>73</v>
      </c>
      <c r="AA5" s="52" t="s">
        <v>151</v>
      </c>
      <c r="AB5" s="54" t="s">
        <v>80</v>
      </c>
      <c r="AC5" s="51" t="s">
        <v>78</v>
      </c>
      <c r="AD5" s="53" t="s">
        <v>81</v>
      </c>
      <c r="AE5" s="52" t="s">
        <v>79</v>
      </c>
      <c r="AF5" s="52" t="s">
        <v>73</v>
      </c>
      <c r="AG5" s="52" t="s">
        <v>151</v>
      </c>
      <c r="AH5" s="54" t="s">
        <v>80</v>
      </c>
      <c r="AI5" s="51" t="s">
        <v>78</v>
      </c>
      <c r="AJ5" s="53" t="s">
        <v>81</v>
      </c>
      <c r="AK5" s="52" t="s">
        <v>79</v>
      </c>
      <c r="AL5" s="52" t="s">
        <v>73</v>
      </c>
      <c r="AM5" s="52" t="s">
        <v>151</v>
      </c>
      <c r="AN5" s="54" t="s">
        <v>80</v>
      </c>
      <c r="AO5" s="246"/>
      <c r="AP5" s="246"/>
    </row>
    <row r="6" spans="2:42" ht="26.25" customHeight="1" thickBot="1" x14ac:dyDescent="0.3">
      <c r="B6" s="50">
        <v>1</v>
      </c>
      <c r="C6" s="55" t="s">
        <v>236</v>
      </c>
      <c r="D6" s="56" t="s">
        <v>236</v>
      </c>
      <c r="E6" s="139" t="s">
        <v>236</v>
      </c>
      <c r="F6" s="56" t="s">
        <v>236</v>
      </c>
      <c r="G6" s="56" t="s">
        <v>236</v>
      </c>
      <c r="H6" s="59" t="s">
        <v>236</v>
      </c>
      <c r="I6" s="55" t="s">
        <v>236</v>
      </c>
      <c r="J6" s="56" t="s">
        <v>236</v>
      </c>
      <c r="K6" s="56" t="s">
        <v>236</v>
      </c>
      <c r="L6" s="139" t="s">
        <v>236</v>
      </c>
      <c r="M6" s="56" t="s">
        <v>236</v>
      </c>
      <c r="N6" s="139" t="s">
        <v>236</v>
      </c>
      <c r="O6" s="61" t="s">
        <v>236</v>
      </c>
      <c r="P6" s="60" t="s">
        <v>236</v>
      </c>
      <c r="Q6" s="56" t="s">
        <v>236</v>
      </c>
      <c r="R6" s="58" t="s">
        <v>236</v>
      </c>
      <c r="S6" s="58" t="s">
        <v>236</v>
      </c>
      <c r="T6" s="56" t="s">
        <v>236</v>
      </c>
      <c r="U6" s="56" t="s">
        <v>236</v>
      </c>
      <c r="V6" s="59" t="s">
        <v>236</v>
      </c>
      <c r="W6" s="55" t="s">
        <v>236</v>
      </c>
      <c r="X6" s="56" t="s">
        <v>236</v>
      </c>
      <c r="Y6" s="139" t="s">
        <v>236</v>
      </c>
      <c r="Z6" s="139" t="s">
        <v>236</v>
      </c>
      <c r="AA6" s="139" t="s">
        <v>236</v>
      </c>
      <c r="AB6" s="139" t="s">
        <v>236</v>
      </c>
      <c r="AC6" s="55" t="s">
        <v>236</v>
      </c>
      <c r="AD6" s="56" t="s">
        <v>236</v>
      </c>
      <c r="AE6" s="139" t="s">
        <v>236</v>
      </c>
      <c r="AF6" s="139" t="s">
        <v>236</v>
      </c>
      <c r="AG6" s="139" t="s">
        <v>236</v>
      </c>
      <c r="AH6" s="139" t="s">
        <v>236</v>
      </c>
      <c r="AI6" s="139" t="s">
        <v>236</v>
      </c>
      <c r="AJ6" s="58" t="s">
        <v>236</v>
      </c>
      <c r="AK6" s="139" t="s">
        <v>236</v>
      </c>
      <c r="AL6" s="139" t="s">
        <v>236</v>
      </c>
      <c r="AM6" s="139" t="s">
        <v>236</v>
      </c>
      <c r="AN6" s="139" t="s">
        <v>236</v>
      </c>
      <c r="AO6" s="140" t="s">
        <v>170</v>
      </c>
      <c r="AP6" s="57"/>
    </row>
    <row r="7" spans="2:42" ht="15.75" thickBot="1" x14ac:dyDescent="0.3">
      <c r="B7" s="17"/>
    </row>
    <row r="8" spans="2:42" ht="15.75" customHeight="1" thickBot="1" x14ac:dyDescent="0.3">
      <c r="B8" s="234" t="str">
        <f>+'OFERTA ECONOMICA'!F3</f>
        <v>INSTRUMENTACION Y METROLOGIA S,A,S</v>
      </c>
      <c r="C8" s="235"/>
      <c r="D8" s="235"/>
      <c r="E8" s="235"/>
      <c r="F8" s="235"/>
      <c r="G8" s="235"/>
      <c r="H8" s="235"/>
      <c r="I8" s="235"/>
      <c r="J8" s="235"/>
      <c r="K8" s="235"/>
      <c r="L8" s="235"/>
      <c r="M8" s="235"/>
      <c r="N8" s="235"/>
      <c r="O8" s="235"/>
      <c r="P8" s="235"/>
      <c r="Q8" s="235"/>
      <c r="R8" s="235"/>
      <c r="S8" s="235"/>
      <c r="T8" s="235"/>
      <c r="U8" s="235"/>
      <c r="V8" s="235"/>
      <c r="W8" s="235"/>
      <c r="X8" s="235"/>
      <c r="Y8" s="235"/>
      <c r="Z8" s="235"/>
      <c r="AA8" s="235"/>
      <c r="AB8" s="235"/>
      <c r="AC8" s="235"/>
      <c r="AD8" s="235"/>
      <c r="AE8" s="235"/>
      <c r="AF8" s="235"/>
      <c r="AG8" s="235"/>
      <c r="AH8" s="235"/>
      <c r="AI8" s="235"/>
      <c r="AJ8" s="235"/>
      <c r="AK8" s="235"/>
      <c r="AL8" s="235"/>
      <c r="AM8" s="235"/>
      <c r="AN8" s="235"/>
      <c r="AO8" s="235"/>
      <c r="AP8" s="236"/>
    </row>
    <row r="9" spans="2:42" ht="15.75" customHeight="1" thickBot="1" x14ac:dyDescent="0.3">
      <c r="B9" s="242" t="s">
        <v>56</v>
      </c>
      <c r="C9" s="239" t="s">
        <v>75</v>
      </c>
      <c r="D9" s="240"/>
      <c r="E9" s="240"/>
      <c r="F9" s="240"/>
      <c r="G9" s="240"/>
      <c r="H9" s="240"/>
      <c r="I9" s="240"/>
      <c r="J9" s="240"/>
      <c r="K9" s="240"/>
      <c r="L9" s="240"/>
      <c r="M9" s="240"/>
      <c r="N9" s="240"/>
      <c r="O9" s="240"/>
      <c r="P9" s="240"/>
      <c r="Q9" s="240"/>
      <c r="R9" s="240"/>
      <c r="S9" s="240"/>
      <c r="T9" s="240"/>
      <c r="U9" s="240"/>
      <c r="V9" s="241"/>
      <c r="W9" s="248" t="s">
        <v>76</v>
      </c>
      <c r="X9" s="249"/>
      <c r="Y9" s="249"/>
      <c r="Z9" s="249"/>
      <c r="AA9" s="249"/>
      <c r="AB9" s="249"/>
      <c r="AC9" s="249"/>
      <c r="AD9" s="249"/>
      <c r="AE9" s="249"/>
      <c r="AF9" s="249"/>
      <c r="AG9" s="249"/>
      <c r="AH9" s="249"/>
      <c r="AI9" s="249"/>
      <c r="AJ9" s="249"/>
      <c r="AK9" s="249"/>
      <c r="AL9" s="249"/>
      <c r="AM9" s="249"/>
      <c r="AN9" s="250"/>
      <c r="AO9" s="244" t="s">
        <v>77</v>
      </c>
      <c r="AP9" s="245" t="s">
        <v>64</v>
      </c>
    </row>
    <row r="10" spans="2:42" ht="15.75" customHeight="1" thickBot="1" x14ac:dyDescent="0.3">
      <c r="B10" s="242"/>
      <c r="C10" s="237" t="s">
        <v>240</v>
      </c>
      <c r="D10" s="238"/>
      <c r="E10" s="238"/>
      <c r="F10" s="238"/>
      <c r="G10" s="238"/>
      <c r="H10" s="247"/>
      <c r="I10" s="237" t="s">
        <v>241</v>
      </c>
      <c r="J10" s="238"/>
      <c r="K10" s="238"/>
      <c r="L10" s="238"/>
      <c r="M10" s="238"/>
      <c r="N10" s="238"/>
      <c r="O10" s="247"/>
      <c r="P10" s="237" t="s">
        <v>242</v>
      </c>
      <c r="Q10" s="238"/>
      <c r="R10" s="238"/>
      <c r="S10" s="238"/>
      <c r="T10" s="238"/>
      <c r="U10" s="238"/>
      <c r="V10" s="238"/>
      <c r="W10" s="237" t="s">
        <v>237</v>
      </c>
      <c r="X10" s="238"/>
      <c r="Y10" s="238"/>
      <c r="Z10" s="238"/>
      <c r="AA10" s="238"/>
      <c r="AB10" s="247"/>
      <c r="AC10" s="237" t="s">
        <v>238</v>
      </c>
      <c r="AD10" s="238"/>
      <c r="AE10" s="238"/>
      <c r="AF10" s="238"/>
      <c r="AG10" s="238"/>
      <c r="AH10" s="247"/>
      <c r="AI10" s="237" t="s">
        <v>239</v>
      </c>
      <c r="AJ10" s="238"/>
      <c r="AK10" s="238"/>
      <c r="AL10" s="238"/>
      <c r="AM10" s="238"/>
      <c r="AN10" s="247"/>
      <c r="AO10" s="245"/>
      <c r="AP10" s="245"/>
    </row>
    <row r="11" spans="2:42" ht="27" customHeight="1" thickBot="1" x14ac:dyDescent="0.3">
      <c r="B11" s="243"/>
      <c r="C11" s="51" t="s">
        <v>78</v>
      </c>
      <c r="D11" s="52" t="s">
        <v>79</v>
      </c>
      <c r="E11" s="52" t="s">
        <v>147</v>
      </c>
      <c r="F11" s="52" t="s">
        <v>148</v>
      </c>
      <c r="G11" s="52" t="s">
        <v>118</v>
      </c>
      <c r="H11" s="52" t="s">
        <v>149</v>
      </c>
      <c r="I11" s="51" t="s">
        <v>78</v>
      </c>
      <c r="J11" s="53" t="s">
        <v>81</v>
      </c>
      <c r="K11" s="52" t="s">
        <v>79</v>
      </c>
      <c r="L11" s="52" t="s">
        <v>147</v>
      </c>
      <c r="M11" s="52" t="s">
        <v>150</v>
      </c>
      <c r="N11" s="52" t="s">
        <v>118</v>
      </c>
      <c r="O11" s="52" t="s">
        <v>149</v>
      </c>
      <c r="P11" s="51" t="s">
        <v>78</v>
      </c>
      <c r="Q11" s="53" t="s">
        <v>81</v>
      </c>
      <c r="R11" s="52" t="s">
        <v>79</v>
      </c>
      <c r="S11" s="52" t="s">
        <v>147</v>
      </c>
      <c r="T11" s="52" t="s">
        <v>150</v>
      </c>
      <c r="U11" s="52" t="s">
        <v>118</v>
      </c>
      <c r="V11" s="52" t="s">
        <v>149</v>
      </c>
      <c r="W11" s="51" t="s">
        <v>78</v>
      </c>
      <c r="X11" s="53" t="s">
        <v>81</v>
      </c>
      <c r="Y11" s="52" t="s">
        <v>79</v>
      </c>
      <c r="Z11" s="52" t="s">
        <v>73</v>
      </c>
      <c r="AA11" s="52" t="s">
        <v>151</v>
      </c>
      <c r="AB11" s="54" t="s">
        <v>80</v>
      </c>
      <c r="AC11" s="51" t="s">
        <v>78</v>
      </c>
      <c r="AD11" s="53" t="s">
        <v>81</v>
      </c>
      <c r="AE11" s="52" t="s">
        <v>79</v>
      </c>
      <c r="AF11" s="52" t="s">
        <v>73</v>
      </c>
      <c r="AG11" s="52" t="s">
        <v>151</v>
      </c>
      <c r="AH11" s="54" t="s">
        <v>80</v>
      </c>
      <c r="AI11" s="51" t="s">
        <v>78</v>
      </c>
      <c r="AJ11" s="53" t="s">
        <v>81</v>
      </c>
      <c r="AK11" s="52" t="s">
        <v>79</v>
      </c>
      <c r="AL11" s="52" t="s">
        <v>73</v>
      </c>
      <c r="AM11" s="52" t="s">
        <v>151</v>
      </c>
      <c r="AN11" s="54" t="s">
        <v>80</v>
      </c>
      <c r="AO11" s="246"/>
      <c r="AP11" s="246"/>
    </row>
    <row r="12" spans="2:42" s="142" customFormat="1" ht="33.75" customHeight="1" thickBot="1" x14ac:dyDescent="0.3">
      <c r="B12" s="141">
        <v>1</v>
      </c>
      <c r="C12" s="55" t="s">
        <v>236</v>
      </c>
      <c r="D12" s="56" t="s">
        <v>236</v>
      </c>
      <c r="E12" s="139" t="s">
        <v>236</v>
      </c>
      <c r="F12" s="56" t="s">
        <v>236</v>
      </c>
      <c r="G12" s="56" t="s">
        <v>236</v>
      </c>
      <c r="H12" s="59" t="s">
        <v>236</v>
      </c>
      <c r="I12" s="55" t="s">
        <v>236</v>
      </c>
      <c r="J12" s="56" t="s">
        <v>236</v>
      </c>
      <c r="K12" s="56" t="s">
        <v>236</v>
      </c>
      <c r="L12" s="139" t="s">
        <v>236</v>
      </c>
      <c r="M12" s="56" t="s">
        <v>236</v>
      </c>
      <c r="N12" s="139" t="s">
        <v>236</v>
      </c>
      <c r="O12" s="61" t="s">
        <v>236</v>
      </c>
      <c r="P12" s="60" t="s">
        <v>236</v>
      </c>
      <c r="Q12" s="56" t="s">
        <v>236</v>
      </c>
      <c r="R12" s="58" t="s">
        <v>236</v>
      </c>
      <c r="S12" s="58" t="s">
        <v>236</v>
      </c>
      <c r="T12" s="56" t="s">
        <v>236</v>
      </c>
      <c r="U12" s="56" t="s">
        <v>236</v>
      </c>
      <c r="V12" s="59" t="s">
        <v>236</v>
      </c>
      <c r="W12" s="55" t="s">
        <v>236</v>
      </c>
      <c r="X12" s="56" t="s">
        <v>236</v>
      </c>
      <c r="Y12" s="139" t="s">
        <v>243</v>
      </c>
      <c r="Z12" s="139" t="s">
        <v>243</v>
      </c>
      <c r="AA12" s="139" t="s">
        <v>243</v>
      </c>
      <c r="AB12" s="139" t="s">
        <v>243</v>
      </c>
      <c r="AC12" s="55" t="s">
        <v>236</v>
      </c>
      <c r="AD12" s="139" t="s">
        <v>243</v>
      </c>
      <c r="AE12" s="139" t="s">
        <v>243</v>
      </c>
      <c r="AF12" s="139" t="s">
        <v>243</v>
      </c>
      <c r="AG12" s="139" t="s">
        <v>243</v>
      </c>
      <c r="AH12" s="139" t="s">
        <v>243</v>
      </c>
      <c r="AI12" s="139" t="s">
        <v>236</v>
      </c>
      <c r="AJ12" s="139" t="s">
        <v>243</v>
      </c>
      <c r="AK12" s="139" t="s">
        <v>243</v>
      </c>
      <c r="AL12" s="139" t="s">
        <v>243</v>
      </c>
      <c r="AM12" s="139" t="s">
        <v>243</v>
      </c>
      <c r="AN12" s="139" t="s">
        <v>243</v>
      </c>
      <c r="AO12" s="140" t="s">
        <v>70</v>
      </c>
      <c r="AP12" s="57"/>
    </row>
    <row r="13" spans="2:42" ht="21" customHeight="1" thickBot="1" x14ac:dyDescent="0.3">
      <c r="I13"/>
    </row>
    <row r="14" spans="2:42" ht="15.75" customHeight="1" thickBot="1" x14ac:dyDescent="0.3">
      <c r="B14" s="234" t="str">
        <f>+'OFERTA ECONOMICA'!G3</f>
        <v>CREACIONES Y SUMINISTROS SAS</v>
      </c>
      <c r="C14" s="235"/>
      <c r="D14" s="235"/>
      <c r="E14" s="235"/>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235"/>
      <c r="AI14" s="235"/>
      <c r="AJ14" s="235"/>
      <c r="AK14" s="235"/>
      <c r="AL14" s="235"/>
      <c r="AM14" s="235"/>
      <c r="AN14" s="235"/>
      <c r="AO14" s="235"/>
      <c r="AP14" s="236"/>
    </row>
    <row r="15" spans="2:42" ht="15.75" customHeight="1" thickBot="1" x14ac:dyDescent="0.3">
      <c r="B15" s="242" t="s">
        <v>56</v>
      </c>
      <c r="C15" s="239" t="s">
        <v>75</v>
      </c>
      <c r="D15" s="240"/>
      <c r="E15" s="240"/>
      <c r="F15" s="240"/>
      <c r="G15" s="240"/>
      <c r="H15" s="240"/>
      <c r="I15" s="240"/>
      <c r="J15" s="240"/>
      <c r="K15" s="240"/>
      <c r="L15" s="240"/>
      <c r="M15" s="240"/>
      <c r="N15" s="240"/>
      <c r="O15" s="240"/>
      <c r="P15" s="240"/>
      <c r="Q15" s="240"/>
      <c r="R15" s="240"/>
      <c r="S15" s="240"/>
      <c r="T15" s="240"/>
      <c r="U15" s="240"/>
      <c r="V15" s="241"/>
      <c r="W15" s="248" t="s">
        <v>76</v>
      </c>
      <c r="X15" s="249"/>
      <c r="Y15" s="249"/>
      <c r="Z15" s="249"/>
      <c r="AA15" s="249"/>
      <c r="AB15" s="249"/>
      <c r="AC15" s="249"/>
      <c r="AD15" s="249"/>
      <c r="AE15" s="249"/>
      <c r="AF15" s="249"/>
      <c r="AG15" s="249"/>
      <c r="AH15" s="249"/>
      <c r="AI15" s="249"/>
      <c r="AJ15" s="249"/>
      <c r="AK15" s="249"/>
      <c r="AL15" s="249"/>
      <c r="AM15" s="249"/>
      <c r="AN15" s="250"/>
      <c r="AO15" s="244" t="s">
        <v>77</v>
      </c>
      <c r="AP15" s="245" t="s">
        <v>64</v>
      </c>
    </row>
    <row r="16" spans="2:42" ht="15.75" customHeight="1" thickBot="1" x14ac:dyDescent="0.3">
      <c r="B16" s="242"/>
      <c r="C16" s="237" t="s">
        <v>244</v>
      </c>
      <c r="D16" s="238"/>
      <c r="E16" s="238"/>
      <c r="F16" s="238"/>
      <c r="G16" s="238"/>
      <c r="H16" s="247"/>
      <c r="I16" s="237" t="s">
        <v>260</v>
      </c>
      <c r="J16" s="238"/>
      <c r="K16" s="238"/>
      <c r="L16" s="238"/>
      <c r="M16" s="238"/>
      <c r="N16" s="238"/>
      <c r="O16" s="247"/>
      <c r="P16" s="237" t="s">
        <v>261</v>
      </c>
      <c r="Q16" s="238"/>
      <c r="R16" s="238"/>
      <c r="S16" s="238"/>
      <c r="T16" s="238"/>
      <c r="U16" s="238"/>
      <c r="V16" s="238"/>
      <c r="W16" s="237" t="s">
        <v>262</v>
      </c>
      <c r="X16" s="238"/>
      <c r="Y16" s="238"/>
      <c r="Z16" s="238"/>
      <c r="AA16" s="238"/>
      <c r="AB16" s="247"/>
      <c r="AC16" s="237" t="s">
        <v>263</v>
      </c>
      <c r="AD16" s="238"/>
      <c r="AE16" s="238"/>
      <c r="AF16" s="238"/>
      <c r="AG16" s="238"/>
      <c r="AH16" s="247"/>
      <c r="AI16" s="237" t="s">
        <v>264</v>
      </c>
      <c r="AJ16" s="238"/>
      <c r="AK16" s="238"/>
      <c r="AL16" s="238"/>
      <c r="AM16" s="238"/>
      <c r="AN16" s="247"/>
      <c r="AO16" s="245"/>
      <c r="AP16" s="245"/>
    </row>
    <row r="17" spans="2:42" ht="27" customHeight="1" thickBot="1" x14ac:dyDescent="0.3">
      <c r="B17" s="243"/>
      <c r="C17" s="51" t="s">
        <v>78</v>
      </c>
      <c r="D17" s="52" t="s">
        <v>79</v>
      </c>
      <c r="E17" s="52" t="s">
        <v>147</v>
      </c>
      <c r="F17" s="52" t="s">
        <v>148</v>
      </c>
      <c r="G17" s="52" t="s">
        <v>118</v>
      </c>
      <c r="H17" s="52" t="s">
        <v>149</v>
      </c>
      <c r="I17" s="51" t="s">
        <v>78</v>
      </c>
      <c r="J17" s="53" t="s">
        <v>81</v>
      </c>
      <c r="K17" s="52" t="s">
        <v>79</v>
      </c>
      <c r="L17" s="52" t="s">
        <v>147</v>
      </c>
      <c r="M17" s="52" t="s">
        <v>150</v>
      </c>
      <c r="N17" s="52" t="s">
        <v>118</v>
      </c>
      <c r="O17" s="52" t="s">
        <v>149</v>
      </c>
      <c r="P17" s="51" t="s">
        <v>78</v>
      </c>
      <c r="Q17" s="53" t="s">
        <v>81</v>
      </c>
      <c r="R17" s="52" t="s">
        <v>79</v>
      </c>
      <c r="S17" s="52" t="s">
        <v>147</v>
      </c>
      <c r="T17" s="52" t="s">
        <v>150</v>
      </c>
      <c r="U17" s="52" t="s">
        <v>118</v>
      </c>
      <c r="V17" s="52" t="s">
        <v>149</v>
      </c>
      <c r="W17" s="51" t="s">
        <v>78</v>
      </c>
      <c r="X17" s="53" t="s">
        <v>81</v>
      </c>
      <c r="Y17" s="52" t="s">
        <v>79</v>
      </c>
      <c r="Z17" s="52" t="s">
        <v>73</v>
      </c>
      <c r="AA17" s="52" t="s">
        <v>151</v>
      </c>
      <c r="AB17" s="54" t="s">
        <v>80</v>
      </c>
      <c r="AC17" s="51" t="s">
        <v>78</v>
      </c>
      <c r="AD17" s="53" t="s">
        <v>81</v>
      </c>
      <c r="AE17" s="52" t="s">
        <v>79</v>
      </c>
      <c r="AF17" s="52" t="s">
        <v>73</v>
      </c>
      <c r="AG17" s="52" t="s">
        <v>151</v>
      </c>
      <c r="AH17" s="54" t="s">
        <v>80</v>
      </c>
      <c r="AI17" s="51" t="s">
        <v>78</v>
      </c>
      <c r="AJ17" s="53" t="s">
        <v>81</v>
      </c>
      <c r="AK17" s="52" t="s">
        <v>79</v>
      </c>
      <c r="AL17" s="52" t="s">
        <v>73</v>
      </c>
      <c r="AM17" s="52" t="s">
        <v>151</v>
      </c>
      <c r="AN17" s="54" t="s">
        <v>80</v>
      </c>
      <c r="AO17" s="246"/>
      <c r="AP17" s="246"/>
    </row>
    <row r="18" spans="2:42" s="148" customFormat="1" ht="17.25" customHeight="1" thickBot="1" x14ac:dyDescent="0.3">
      <c r="B18" s="141"/>
      <c r="C18" s="55" t="s">
        <v>236</v>
      </c>
      <c r="D18" s="56" t="s">
        <v>236</v>
      </c>
      <c r="E18" s="139" t="s">
        <v>236</v>
      </c>
      <c r="F18" s="56" t="s">
        <v>236</v>
      </c>
      <c r="G18" s="56" t="s">
        <v>236</v>
      </c>
      <c r="H18" s="59" t="s">
        <v>236</v>
      </c>
      <c r="I18" s="56" t="s">
        <v>236</v>
      </c>
      <c r="J18" s="56" t="s">
        <v>236</v>
      </c>
      <c r="K18" s="56" t="s">
        <v>236</v>
      </c>
      <c r="L18" s="56" t="s">
        <v>236</v>
      </c>
      <c r="M18" s="56" t="s">
        <v>236</v>
      </c>
      <c r="N18" s="56" t="s">
        <v>236</v>
      </c>
      <c r="O18" s="56" t="s">
        <v>236</v>
      </c>
      <c r="P18" s="56" t="s">
        <v>236</v>
      </c>
      <c r="Q18" s="56" t="s">
        <v>236</v>
      </c>
      <c r="R18" s="56" t="s">
        <v>236</v>
      </c>
      <c r="S18" s="56" t="s">
        <v>236</v>
      </c>
      <c r="T18" s="56" t="s">
        <v>236</v>
      </c>
      <c r="U18" s="56" t="s">
        <v>236</v>
      </c>
      <c r="V18" s="56" t="s">
        <v>236</v>
      </c>
      <c r="W18" s="56" t="s">
        <v>236</v>
      </c>
      <c r="X18" s="56" t="s">
        <v>236</v>
      </c>
      <c r="Y18" s="56" t="s">
        <v>236</v>
      </c>
      <c r="Z18" s="56" t="s">
        <v>236</v>
      </c>
      <c r="AA18" s="56" t="s">
        <v>236</v>
      </c>
      <c r="AB18" s="56" t="s">
        <v>236</v>
      </c>
      <c r="AC18" s="56" t="s">
        <v>236</v>
      </c>
      <c r="AD18" s="56" t="s">
        <v>236</v>
      </c>
      <c r="AE18" s="56" t="s">
        <v>236</v>
      </c>
      <c r="AF18" s="56" t="s">
        <v>236</v>
      </c>
      <c r="AG18" s="56" t="s">
        <v>236</v>
      </c>
      <c r="AH18" s="56" t="s">
        <v>236</v>
      </c>
      <c r="AI18" s="56" t="s">
        <v>236</v>
      </c>
      <c r="AJ18" s="56" t="s">
        <v>236</v>
      </c>
      <c r="AK18" s="56" t="s">
        <v>236</v>
      </c>
      <c r="AL18" s="56" t="s">
        <v>236</v>
      </c>
      <c r="AM18" s="56" t="s">
        <v>236</v>
      </c>
      <c r="AN18" s="61" t="s">
        <v>236</v>
      </c>
      <c r="AO18" s="146" t="s">
        <v>170</v>
      </c>
      <c r="AP18" s="147"/>
    </row>
    <row r="19" spans="2:42" ht="15.75" thickBot="1" x14ac:dyDescent="0.3"/>
    <row r="20" spans="2:42" ht="15.75" customHeight="1" thickBot="1" x14ac:dyDescent="0.3">
      <c r="B20" s="234" t="str">
        <f>+'OFERTA ECONOMICA'!H3</f>
        <v>LABORATORIOS DE METROLOGIA SIGMA SAS</v>
      </c>
      <c r="C20" s="235"/>
      <c r="D20" s="235"/>
      <c r="E20" s="235"/>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235"/>
      <c r="AI20" s="235"/>
      <c r="AJ20" s="235"/>
      <c r="AK20" s="235"/>
      <c r="AL20" s="235"/>
      <c r="AM20" s="235"/>
      <c r="AN20" s="235"/>
      <c r="AO20" s="235"/>
      <c r="AP20" s="236"/>
    </row>
    <row r="21" spans="2:42" ht="15.75" customHeight="1" thickBot="1" x14ac:dyDescent="0.3">
      <c r="B21" s="242" t="s">
        <v>56</v>
      </c>
      <c r="C21" s="239" t="s">
        <v>75</v>
      </c>
      <c r="D21" s="240"/>
      <c r="E21" s="240"/>
      <c r="F21" s="240"/>
      <c r="G21" s="240"/>
      <c r="H21" s="240"/>
      <c r="I21" s="240"/>
      <c r="J21" s="240"/>
      <c r="K21" s="240"/>
      <c r="L21" s="240"/>
      <c r="M21" s="240"/>
      <c r="N21" s="240"/>
      <c r="O21" s="240"/>
      <c r="P21" s="240"/>
      <c r="Q21" s="240"/>
      <c r="R21" s="240"/>
      <c r="S21" s="240"/>
      <c r="T21" s="240"/>
      <c r="U21" s="240"/>
      <c r="V21" s="241"/>
      <c r="W21" s="248" t="s">
        <v>76</v>
      </c>
      <c r="X21" s="249"/>
      <c r="Y21" s="249"/>
      <c r="Z21" s="249"/>
      <c r="AA21" s="249"/>
      <c r="AB21" s="249"/>
      <c r="AC21" s="249"/>
      <c r="AD21" s="249"/>
      <c r="AE21" s="249"/>
      <c r="AF21" s="249"/>
      <c r="AG21" s="249"/>
      <c r="AH21" s="249"/>
      <c r="AI21" s="249"/>
      <c r="AJ21" s="249"/>
      <c r="AK21" s="249"/>
      <c r="AL21" s="249"/>
      <c r="AM21" s="249"/>
      <c r="AN21" s="250"/>
      <c r="AO21" s="244" t="s">
        <v>77</v>
      </c>
      <c r="AP21" s="245" t="s">
        <v>64</v>
      </c>
    </row>
    <row r="22" spans="2:42" ht="15.75" customHeight="1" thickBot="1" x14ac:dyDescent="0.3">
      <c r="B22" s="242"/>
      <c r="C22" s="237" t="s">
        <v>245</v>
      </c>
      <c r="D22" s="238"/>
      <c r="E22" s="238"/>
      <c r="F22" s="238"/>
      <c r="G22" s="238"/>
      <c r="H22" s="247"/>
      <c r="I22" s="237" t="s">
        <v>246</v>
      </c>
      <c r="J22" s="238"/>
      <c r="K22" s="238"/>
      <c r="L22" s="238"/>
      <c r="M22" s="238"/>
      <c r="N22" s="238"/>
      <c r="O22" s="247"/>
      <c r="P22" s="237" t="s">
        <v>247</v>
      </c>
      <c r="Q22" s="238"/>
      <c r="R22" s="238"/>
      <c r="S22" s="238"/>
      <c r="T22" s="238"/>
      <c r="U22" s="238"/>
      <c r="V22" s="238"/>
      <c r="W22" s="237" t="s">
        <v>248</v>
      </c>
      <c r="X22" s="238"/>
      <c r="Y22" s="238"/>
      <c r="Z22" s="238"/>
      <c r="AA22" s="238"/>
      <c r="AB22" s="247"/>
      <c r="AC22" s="237" t="s">
        <v>249</v>
      </c>
      <c r="AD22" s="238"/>
      <c r="AE22" s="238"/>
      <c r="AF22" s="238"/>
      <c r="AG22" s="238"/>
      <c r="AH22" s="247"/>
      <c r="AI22" s="237" t="s">
        <v>250</v>
      </c>
      <c r="AJ22" s="238"/>
      <c r="AK22" s="238"/>
      <c r="AL22" s="238"/>
      <c r="AM22" s="238"/>
      <c r="AN22" s="247"/>
      <c r="AO22" s="245"/>
      <c r="AP22" s="245"/>
    </row>
    <row r="23" spans="2:42" ht="27" customHeight="1" thickBot="1" x14ac:dyDescent="0.3">
      <c r="B23" s="243"/>
      <c r="C23" s="51" t="s">
        <v>78</v>
      </c>
      <c r="D23" s="52" t="s">
        <v>79</v>
      </c>
      <c r="E23" s="52" t="s">
        <v>147</v>
      </c>
      <c r="F23" s="52" t="s">
        <v>148</v>
      </c>
      <c r="G23" s="52" t="s">
        <v>118</v>
      </c>
      <c r="H23" s="52" t="s">
        <v>149</v>
      </c>
      <c r="I23" s="51" t="s">
        <v>78</v>
      </c>
      <c r="J23" s="53" t="s">
        <v>81</v>
      </c>
      <c r="K23" s="52" t="s">
        <v>79</v>
      </c>
      <c r="L23" s="52" t="s">
        <v>147</v>
      </c>
      <c r="M23" s="52" t="s">
        <v>150</v>
      </c>
      <c r="N23" s="52" t="s">
        <v>118</v>
      </c>
      <c r="O23" s="52" t="s">
        <v>149</v>
      </c>
      <c r="P23" s="51" t="s">
        <v>78</v>
      </c>
      <c r="Q23" s="53" t="s">
        <v>81</v>
      </c>
      <c r="R23" s="52" t="s">
        <v>79</v>
      </c>
      <c r="S23" s="52" t="s">
        <v>147</v>
      </c>
      <c r="T23" s="52" t="s">
        <v>150</v>
      </c>
      <c r="U23" s="52" t="s">
        <v>118</v>
      </c>
      <c r="V23" s="52" t="s">
        <v>149</v>
      </c>
      <c r="W23" s="51" t="s">
        <v>78</v>
      </c>
      <c r="X23" s="53" t="s">
        <v>81</v>
      </c>
      <c r="Y23" s="52" t="s">
        <v>79</v>
      </c>
      <c r="Z23" s="52" t="s">
        <v>73</v>
      </c>
      <c r="AA23" s="52" t="s">
        <v>151</v>
      </c>
      <c r="AB23" s="54" t="s">
        <v>80</v>
      </c>
      <c r="AC23" s="51" t="s">
        <v>78</v>
      </c>
      <c r="AD23" s="53" t="s">
        <v>81</v>
      </c>
      <c r="AE23" s="52" t="s">
        <v>79</v>
      </c>
      <c r="AF23" s="52" t="s">
        <v>73</v>
      </c>
      <c r="AG23" s="52" t="s">
        <v>151</v>
      </c>
      <c r="AH23" s="54" t="s">
        <v>80</v>
      </c>
      <c r="AI23" s="51" t="s">
        <v>78</v>
      </c>
      <c r="AJ23" s="53" t="s">
        <v>81</v>
      </c>
      <c r="AK23" s="52" t="s">
        <v>79</v>
      </c>
      <c r="AL23" s="52" t="s">
        <v>73</v>
      </c>
      <c r="AM23" s="52" t="s">
        <v>151</v>
      </c>
      <c r="AN23" s="54" t="s">
        <v>80</v>
      </c>
      <c r="AO23" s="246"/>
      <c r="AP23" s="246"/>
    </row>
    <row r="24" spans="2:42" s="142" customFormat="1" ht="23.25" customHeight="1" thickBot="1" x14ac:dyDescent="0.3">
      <c r="B24" s="141"/>
      <c r="C24" s="55" t="s">
        <v>236</v>
      </c>
      <c r="D24" s="56" t="s">
        <v>236</v>
      </c>
      <c r="E24" s="139" t="s">
        <v>236</v>
      </c>
      <c r="F24" s="56" t="s">
        <v>236</v>
      </c>
      <c r="G24" s="56" t="s">
        <v>236</v>
      </c>
      <c r="H24" s="59" t="s">
        <v>236</v>
      </c>
      <c r="I24" s="55" t="s">
        <v>236</v>
      </c>
      <c r="J24" s="56" t="s">
        <v>236</v>
      </c>
      <c r="K24" s="56" t="s">
        <v>236</v>
      </c>
      <c r="L24" s="139" t="s">
        <v>236</v>
      </c>
      <c r="M24" s="56" t="s">
        <v>236</v>
      </c>
      <c r="N24" s="139" t="s">
        <v>236</v>
      </c>
      <c r="O24" s="61" t="s">
        <v>236</v>
      </c>
      <c r="P24" s="60" t="s">
        <v>236</v>
      </c>
      <c r="Q24" s="56" t="s">
        <v>236</v>
      </c>
      <c r="R24" s="58" t="s">
        <v>236</v>
      </c>
      <c r="S24" s="58" t="s">
        <v>236</v>
      </c>
      <c r="T24" s="56" t="s">
        <v>236</v>
      </c>
      <c r="U24" s="56" t="s">
        <v>236</v>
      </c>
      <c r="V24" s="59" t="s">
        <v>236</v>
      </c>
      <c r="W24" s="55" t="s">
        <v>236</v>
      </c>
      <c r="X24" s="56" t="s">
        <v>236</v>
      </c>
      <c r="Y24" s="139" t="s">
        <v>236</v>
      </c>
      <c r="Z24" s="139" t="s">
        <v>236</v>
      </c>
      <c r="AA24" s="139" t="s">
        <v>236</v>
      </c>
      <c r="AB24" s="139" t="s">
        <v>236</v>
      </c>
      <c r="AC24" s="55" t="s">
        <v>236</v>
      </c>
      <c r="AD24" s="139" t="s">
        <v>236</v>
      </c>
      <c r="AE24" s="139" t="s">
        <v>236</v>
      </c>
      <c r="AF24" s="139" t="s">
        <v>236</v>
      </c>
      <c r="AG24" s="139" t="s">
        <v>236</v>
      </c>
      <c r="AH24" s="139" t="s">
        <v>236</v>
      </c>
      <c r="AI24" s="55" t="s">
        <v>236</v>
      </c>
      <c r="AJ24" s="58" t="s">
        <v>236</v>
      </c>
      <c r="AK24" s="139" t="s">
        <v>82</v>
      </c>
      <c r="AL24" s="139" t="s">
        <v>82</v>
      </c>
      <c r="AM24" s="139" t="s">
        <v>236</v>
      </c>
      <c r="AN24" s="139" t="s">
        <v>236</v>
      </c>
      <c r="AO24" s="140" t="s">
        <v>170</v>
      </c>
      <c r="AP24" s="149"/>
    </row>
    <row r="25" spans="2:42" ht="15.75" thickBot="1" x14ac:dyDescent="0.3"/>
    <row r="26" spans="2:42" ht="15.75" customHeight="1" thickBot="1" x14ac:dyDescent="0.3">
      <c r="B26" s="234" t="str">
        <f>+'OFERTA ECONOMICA'!I3</f>
        <v>CONAMET S.A.S</v>
      </c>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235"/>
      <c r="AI26" s="235"/>
      <c r="AJ26" s="235"/>
      <c r="AK26" s="235"/>
      <c r="AL26" s="235"/>
      <c r="AM26" s="235"/>
      <c r="AN26" s="235"/>
      <c r="AO26" s="235"/>
      <c r="AP26" s="236"/>
    </row>
    <row r="27" spans="2:42" ht="15.75" customHeight="1" thickBot="1" x14ac:dyDescent="0.3">
      <c r="B27" s="242" t="s">
        <v>56</v>
      </c>
      <c r="C27" s="239" t="s">
        <v>75</v>
      </c>
      <c r="D27" s="240"/>
      <c r="E27" s="240"/>
      <c r="F27" s="240"/>
      <c r="G27" s="240"/>
      <c r="H27" s="240"/>
      <c r="I27" s="240"/>
      <c r="J27" s="240"/>
      <c r="K27" s="240"/>
      <c r="L27" s="240"/>
      <c r="M27" s="240"/>
      <c r="N27" s="240"/>
      <c r="O27" s="240"/>
      <c r="P27" s="240"/>
      <c r="Q27" s="240"/>
      <c r="R27" s="240"/>
      <c r="S27" s="240"/>
      <c r="T27" s="240"/>
      <c r="U27" s="240"/>
      <c r="V27" s="241"/>
      <c r="W27" s="248" t="s">
        <v>76</v>
      </c>
      <c r="X27" s="249"/>
      <c r="Y27" s="249"/>
      <c r="Z27" s="249"/>
      <c r="AA27" s="249"/>
      <c r="AB27" s="249"/>
      <c r="AC27" s="249"/>
      <c r="AD27" s="249"/>
      <c r="AE27" s="249"/>
      <c r="AF27" s="249"/>
      <c r="AG27" s="249"/>
      <c r="AH27" s="249"/>
      <c r="AI27" s="249"/>
      <c r="AJ27" s="249"/>
      <c r="AK27" s="249"/>
      <c r="AL27" s="249"/>
      <c r="AM27" s="249"/>
      <c r="AN27" s="250"/>
      <c r="AO27" s="244" t="s">
        <v>77</v>
      </c>
      <c r="AP27" s="245" t="s">
        <v>64</v>
      </c>
    </row>
    <row r="28" spans="2:42" ht="15.75" customHeight="1" thickBot="1" x14ac:dyDescent="0.3">
      <c r="B28" s="242"/>
      <c r="C28" s="237" t="s">
        <v>265</v>
      </c>
      <c r="D28" s="238"/>
      <c r="E28" s="238"/>
      <c r="F28" s="238"/>
      <c r="G28" s="238"/>
      <c r="H28" s="247"/>
      <c r="I28" s="237" t="s">
        <v>266</v>
      </c>
      <c r="J28" s="238"/>
      <c r="K28" s="238"/>
      <c r="L28" s="238"/>
      <c r="M28" s="238"/>
      <c r="N28" s="238"/>
      <c r="O28" s="247"/>
      <c r="P28" s="237" t="s">
        <v>267</v>
      </c>
      <c r="Q28" s="238"/>
      <c r="R28" s="238"/>
      <c r="S28" s="238"/>
      <c r="T28" s="238"/>
      <c r="U28" s="238"/>
      <c r="V28" s="238"/>
      <c r="W28" s="237" t="s">
        <v>268</v>
      </c>
      <c r="X28" s="238"/>
      <c r="Y28" s="238"/>
      <c r="Z28" s="238"/>
      <c r="AA28" s="238"/>
      <c r="AB28" s="247"/>
      <c r="AC28" s="237" t="s">
        <v>269</v>
      </c>
      <c r="AD28" s="238"/>
      <c r="AE28" s="238"/>
      <c r="AF28" s="238"/>
      <c r="AG28" s="238"/>
      <c r="AH28" s="247"/>
      <c r="AI28" s="237" t="s">
        <v>270</v>
      </c>
      <c r="AJ28" s="238"/>
      <c r="AK28" s="238"/>
      <c r="AL28" s="238"/>
      <c r="AM28" s="238"/>
      <c r="AN28" s="247"/>
      <c r="AO28" s="245"/>
      <c r="AP28" s="245"/>
    </row>
    <row r="29" spans="2:42" ht="27" customHeight="1" thickBot="1" x14ac:dyDescent="0.3">
      <c r="B29" s="243"/>
      <c r="C29" s="51" t="s">
        <v>78</v>
      </c>
      <c r="D29" s="52" t="s">
        <v>79</v>
      </c>
      <c r="E29" s="52" t="s">
        <v>147</v>
      </c>
      <c r="F29" s="52" t="s">
        <v>148</v>
      </c>
      <c r="G29" s="52" t="s">
        <v>118</v>
      </c>
      <c r="H29" s="52" t="s">
        <v>149</v>
      </c>
      <c r="I29" s="51" t="s">
        <v>78</v>
      </c>
      <c r="J29" s="53" t="s">
        <v>81</v>
      </c>
      <c r="K29" s="52" t="s">
        <v>79</v>
      </c>
      <c r="L29" s="52" t="s">
        <v>147</v>
      </c>
      <c r="M29" s="52" t="s">
        <v>150</v>
      </c>
      <c r="N29" s="52" t="s">
        <v>118</v>
      </c>
      <c r="O29" s="52" t="s">
        <v>149</v>
      </c>
      <c r="P29" s="51" t="s">
        <v>78</v>
      </c>
      <c r="Q29" s="53" t="s">
        <v>81</v>
      </c>
      <c r="R29" s="52" t="s">
        <v>79</v>
      </c>
      <c r="S29" s="52" t="s">
        <v>147</v>
      </c>
      <c r="T29" s="52" t="s">
        <v>150</v>
      </c>
      <c r="U29" s="52" t="s">
        <v>118</v>
      </c>
      <c r="V29" s="52" t="s">
        <v>149</v>
      </c>
      <c r="W29" s="51" t="s">
        <v>78</v>
      </c>
      <c r="X29" s="53" t="s">
        <v>81</v>
      </c>
      <c r="Y29" s="52" t="s">
        <v>79</v>
      </c>
      <c r="Z29" s="52" t="s">
        <v>73</v>
      </c>
      <c r="AA29" s="52" t="s">
        <v>151</v>
      </c>
      <c r="AB29" s="54" t="s">
        <v>80</v>
      </c>
      <c r="AC29" s="51" t="s">
        <v>78</v>
      </c>
      <c r="AD29" s="53" t="s">
        <v>81</v>
      </c>
      <c r="AE29" s="52" t="s">
        <v>79</v>
      </c>
      <c r="AF29" s="52" t="s">
        <v>73</v>
      </c>
      <c r="AG29" s="52" t="s">
        <v>151</v>
      </c>
      <c r="AH29" s="54" t="s">
        <v>80</v>
      </c>
      <c r="AI29" s="51" t="s">
        <v>78</v>
      </c>
      <c r="AJ29" s="53" t="s">
        <v>81</v>
      </c>
      <c r="AK29" s="52" t="s">
        <v>79</v>
      </c>
      <c r="AL29" s="52" t="s">
        <v>73</v>
      </c>
      <c r="AM29" s="52" t="s">
        <v>151</v>
      </c>
      <c r="AN29" s="54" t="s">
        <v>80</v>
      </c>
      <c r="AO29" s="246"/>
      <c r="AP29" s="246"/>
    </row>
    <row r="30" spans="2:42" s="148" customFormat="1" ht="95.25" customHeight="1" thickBot="1" x14ac:dyDescent="0.3">
      <c r="B30" s="141"/>
      <c r="C30" s="55" t="s">
        <v>236</v>
      </c>
      <c r="D30" s="56" t="s">
        <v>236</v>
      </c>
      <c r="E30" s="56" t="s">
        <v>236</v>
      </c>
      <c r="F30" s="56" t="s">
        <v>236</v>
      </c>
      <c r="G30" s="56" t="s">
        <v>236</v>
      </c>
      <c r="H30" s="56" t="s">
        <v>236</v>
      </c>
      <c r="I30" s="56" t="s">
        <v>236</v>
      </c>
      <c r="J30" s="56" t="s">
        <v>236</v>
      </c>
      <c r="K30" s="56" t="s">
        <v>236</v>
      </c>
      <c r="L30" s="56" t="s">
        <v>236</v>
      </c>
      <c r="M30" s="56" t="s">
        <v>236</v>
      </c>
      <c r="N30" s="56" t="s">
        <v>236</v>
      </c>
      <c r="O30" s="56" t="s">
        <v>236</v>
      </c>
      <c r="P30" s="56" t="s">
        <v>236</v>
      </c>
      <c r="Q30" s="56" t="s">
        <v>236</v>
      </c>
      <c r="R30" s="56" t="s">
        <v>251</v>
      </c>
      <c r="S30" s="56" t="s">
        <v>251</v>
      </c>
      <c r="T30" s="56" t="s">
        <v>236</v>
      </c>
      <c r="U30" s="56" t="s">
        <v>236</v>
      </c>
      <c r="V30" s="56" t="s">
        <v>236</v>
      </c>
      <c r="W30" s="56" t="s">
        <v>236</v>
      </c>
      <c r="X30" s="56" t="s">
        <v>236</v>
      </c>
      <c r="Y30" s="56" t="s">
        <v>236</v>
      </c>
      <c r="Z30" s="56" t="s">
        <v>236</v>
      </c>
      <c r="AA30" s="56" t="s">
        <v>236</v>
      </c>
      <c r="AB30" s="56" t="s">
        <v>236</v>
      </c>
      <c r="AC30" s="56" t="s">
        <v>236</v>
      </c>
      <c r="AD30" s="56" t="s">
        <v>236</v>
      </c>
      <c r="AE30" s="56" t="s">
        <v>236</v>
      </c>
      <c r="AF30" s="56" t="s">
        <v>236</v>
      </c>
      <c r="AG30" s="56" t="s">
        <v>236</v>
      </c>
      <c r="AH30" s="56" t="s">
        <v>236</v>
      </c>
      <c r="AI30" s="56" t="s">
        <v>236</v>
      </c>
      <c r="AJ30" s="56" t="s">
        <v>83</v>
      </c>
      <c r="AK30" s="56" t="s">
        <v>83</v>
      </c>
      <c r="AL30" s="56" t="s">
        <v>83</v>
      </c>
      <c r="AM30" s="56" t="s">
        <v>236</v>
      </c>
      <c r="AN30" s="61" t="s">
        <v>236</v>
      </c>
      <c r="AO30" s="146" t="s">
        <v>70</v>
      </c>
      <c r="AP30" s="174" t="s">
        <v>285</v>
      </c>
    </row>
    <row r="31" spans="2:42" ht="15.75" thickBot="1" x14ac:dyDescent="0.3"/>
    <row r="32" spans="2:42" ht="15.75" customHeight="1" thickBot="1" x14ac:dyDescent="0.3">
      <c r="B32" s="234" t="str">
        <f>+'OFERTA ECONOMICA'!J3</f>
        <v>SET Y GAD SAS.</v>
      </c>
      <c r="C32" s="235"/>
      <c r="D32" s="235"/>
      <c r="E32" s="235"/>
      <c r="F32" s="235"/>
      <c r="G32" s="235"/>
      <c r="H32" s="235"/>
      <c r="I32" s="235"/>
      <c r="J32" s="235"/>
      <c r="K32" s="235"/>
      <c r="L32" s="235"/>
      <c r="M32" s="235"/>
      <c r="N32" s="235"/>
      <c r="O32" s="235"/>
      <c r="P32" s="235"/>
      <c r="Q32" s="235"/>
      <c r="R32" s="235"/>
      <c r="S32" s="235"/>
      <c r="T32" s="235"/>
      <c r="U32" s="235"/>
      <c r="V32" s="235"/>
      <c r="W32" s="235"/>
      <c r="X32" s="235"/>
      <c r="Y32" s="235"/>
      <c r="Z32" s="235"/>
      <c r="AA32" s="235"/>
      <c r="AB32" s="235"/>
      <c r="AC32" s="235"/>
      <c r="AD32" s="235"/>
      <c r="AE32" s="235"/>
      <c r="AF32" s="235"/>
      <c r="AG32" s="235"/>
      <c r="AH32" s="235"/>
      <c r="AI32" s="235"/>
      <c r="AJ32" s="235"/>
      <c r="AK32" s="235"/>
      <c r="AL32" s="235"/>
      <c r="AM32" s="235"/>
      <c r="AN32" s="235"/>
      <c r="AO32" s="235"/>
      <c r="AP32" s="236"/>
    </row>
    <row r="33" spans="2:42" ht="15.75" customHeight="1" thickBot="1" x14ac:dyDescent="0.3">
      <c r="B33" s="242" t="s">
        <v>56</v>
      </c>
      <c r="C33" s="239" t="s">
        <v>75</v>
      </c>
      <c r="D33" s="240"/>
      <c r="E33" s="240"/>
      <c r="F33" s="240"/>
      <c r="G33" s="240"/>
      <c r="H33" s="240"/>
      <c r="I33" s="240"/>
      <c r="J33" s="240"/>
      <c r="K33" s="240"/>
      <c r="L33" s="240"/>
      <c r="M33" s="240"/>
      <c r="N33" s="240"/>
      <c r="O33" s="240"/>
      <c r="P33" s="240"/>
      <c r="Q33" s="240"/>
      <c r="R33" s="240"/>
      <c r="S33" s="240"/>
      <c r="T33" s="240"/>
      <c r="U33" s="240"/>
      <c r="V33" s="241"/>
      <c r="W33" s="248" t="s">
        <v>76</v>
      </c>
      <c r="X33" s="249"/>
      <c r="Y33" s="249"/>
      <c r="Z33" s="249"/>
      <c r="AA33" s="249"/>
      <c r="AB33" s="249"/>
      <c r="AC33" s="249"/>
      <c r="AD33" s="249"/>
      <c r="AE33" s="249"/>
      <c r="AF33" s="249"/>
      <c r="AG33" s="249"/>
      <c r="AH33" s="249"/>
      <c r="AI33" s="249"/>
      <c r="AJ33" s="249"/>
      <c r="AK33" s="249"/>
      <c r="AL33" s="249"/>
      <c r="AM33" s="249"/>
      <c r="AN33" s="250"/>
      <c r="AO33" s="244" t="s">
        <v>77</v>
      </c>
      <c r="AP33" s="245" t="s">
        <v>64</v>
      </c>
    </row>
    <row r="34" spans="2:42" ht="15.75" customHeight="1" thickBot="1" x14ac:dyDescent="0.3">
      <c r="B34" s="242"/>
      <c r="C34" s="237" t="s">
        <v>252</v>
      </c>
      <c r="D34" s="238"/>
      <c r="E34" s="238"/>
      <c r="F34" s="238"/>
      <c r="G34" s="238"/>
      <c r="H34" s="247"/>
      <c r="I34" s="237" t="s">
        <v>253</v>
      </c>
      <c r="J34" s="238"/>
      <c r="K34" s="238"/>
      <c r="L34" s="238"/>
      <c r="M34" s="238"/>
      <c r="N34" s="238"/>
      <c r="O34" s="247"/>
      <c r="P34" s="237" t="s">
        <v>254</v>
      </c>
      <c r="Q34" s="238"/>
      <c r="R34" s="238"/>
      <c r="S34" s="238"/>
      <c r="T34" s="238"/>
      <c r="U34" s="238"/>
      <c r="V34" s="238"/>
      <c r="W34" s="237" t="s">
        <v>255</v>
      </c>
      <c r="X34" s="238"/>
      <c r="Y34" s="238"/>
      <c r="Z34" s="238"/>
      <c r="AA34" s="238"/>
      <c r="AB34" s="247"/>
      <c r="AC34" s="237" t="s">
        <v>256</v>
      </c>
      <c r="AD34" s="238"/>
      <c r="AE34" s="238"/>
      <c r="AF34" s="238"/>
      <c r="AG34" s="238"/>
      <c r="AH34" s="247"/>
      <c r="AI34" s="237" t="s">
        <v>271</v>
      </c>
      <c r="AJ34" s="238"/>
      <c r="AK34" s="238"/>
      <c r="AL34" s="238"/>
      <c r="AM34" s="238"/>
      <c r="AN34" s="247"/>
      <c r="AO34" s="245"/>
      <c r="AP34" s="245"/>
    </row>
    <row r="35" spans="2:42" ht="27" customHeight="1" thickBot="1" x14ac:dyDescent="0.3">
      <c r="B35" s="243"/>
      <c r="C35" s="51" t="s">
        <v>78</v>
      </c>
      <c r="D35" s="52" t="s">
        <v>79</v>
      </c>
      <c r="E35" s="52" t="s">
        <v>147</v>
      </c>
      <c r="F35" s="52" t="s">
        <v>148</v>
      </c>
      <c r="G35" s="52" t="s">
        <v>118</v>
      </c>
      <c r="H35" s="52" t="s">
        <v>149</v>
      </c>
      <c r="I35" s="51" t="s">
        <v>78</v>
      </c>
      <c r="J35" s="53" t="s">
        <v>81</v>
      </c>
      <c r="K35" s="52" t="s">
        <v>79</v>
      </c>
      <c r="L35" s="52" t="s">
        <v>147</v>
      </c>
      <c r="M35" s="52" t="s">
        <v>150</v>
      </c>
      <c r="N35" s="52" t="s">
        <v>118</v>
      </c>
      <c r="O35" s="52" t="s">
        <v>149</v>
      </c>
      <c r="P35" s="51" t="s">
        <v>78</v>
      </c>
      <c r="Q35" s="53" t="s">
        <v>81</v>
      </c>
      <c r="R35" s="52" t="s">
        <v>79</v>
      </c>
      <c r="S35" s="52" t="s">
        <v>147</v>
      </c>
      <c r="T35" s="52" t="s">
        <v>150</v>
      </c>
      <c r="U35" s="52" t="s">
        <v>118</v>
      </c>
      <c r="V35" s="52" t="s">
        <v>149</v>
      </c>
      <c r="W35" s="51" t="s">
        <v>78</v>
      </c>
      <c r="X35" s="53" t="s">
        <v>81</v>
      </c>
      <c r="Y35" s="52" t="s">
        <v>79</v>
      </c>
      <c r="Z35" s="52" t="s">
        <v>73</v>
      </c>
      <c r="AA35" s="52" t="s">
        <v>151</v>
      </c>
      <c r="AB35" s="54" t="s">
        <v>80</v>
      </c>
      <c r="AC35" s="51" t="s">
        <v>78</v>
      </c>
      <c r="AD35" s="53" t="s">
        <v>81</v>
      </c>
      <c r="AE35" s="52" t="s">
        <v>79</v>
      </c>
      <c r="AF35" s="52" t="s">
        <v>73</v>
      </c>
      <c r="AG35" s="52" t="s">
        <v>151</v>
      </c>
      <c r="AH35" s="54" t="s">
        <v>80</v>
      </c>
      <c r="AI35" s="51" t="s">
        <v>78</v>
      </c>
      <c r="AJ35" s="53" t="s">
        <v>81</v>
      </c>
      <c r="AK35" s="52" t="s">
        <v>79</v>
      </c>
      <c r="AL35" s="52" t="s">
        <v>73</v>
      </c>
      <c r="AM35" s="52" t="s">
        <v>151</v>
      </c>
      <c r="AN35" s="54" t="s">
        <v>80</v>
      </c>
      <c r="AO35" s="246"/>
      <c r="AP35" s="246"/>
    </row>
    <row r="36" spans="2:42" s="148" customFormat="1" ht="30" customHeight="1" thickBot="1" x14ac:dyDescent="0.3">
      <c r="B36" s="141"/>
      <c r="C36" s="55" t="s">
        <v>236</v>
      </c>
      <c r="D36" s="56" t="s">
        <v>236</v>
      </c>
      <c r="E36" s="56" t="s">
        <v>236</v>
      </c>
      <c r="F36" s="56" t="s">
        <v>83</v>
      </c>
      <c r="G36" s="56" t="s">
        <v>236</v>
      </c>
      <c r="H36" s="56" t="s">
        <v>236</v>
      </c>
      <c r="I36" s="60" t="s">
        <v>236</v>
      </c>
      <c r="J36" s="56" t="s">
        <v>236</v>
      </c>
      <c r="K36" s="56" t="s">
        <v>236</v>
      </c>
      <c r="L36" s="139" t="s">
        <v>243</v>
      </c>
      <c r="M36" s="56" t="s">
        <v>236</v>
      </c>
      <c r="N36" s="139" t="s">
        <v>236</v>
      </c>
      <c r="O36" s="139" t="s">
        <v>236</v>
      </c>
      <c r="P36" s="60" t="s">
        <v>236</v>
      </c>
      <c r="Q36" s="56" t="s">
        <v>236</v>
      </c>
      <c r="R36" s="139" t="s">
        <v>236</v>
      </c>
      <c r="S36" s="139" t="s">
        <v>236</v>
      </c>
      <c r="T36" s="56" t="s">
        <v>236</v>
      </c>
      <c r="U36" s="56" t="s">
        <v>236</v>
      </c>
      <c r="V36" s="139" t="s">
        <v>236</v>
      </c>
      <c r="W36" s="55" t="s">
        <v>236</v>
      </c>
      <c r="X36" s="56" t="s">
        <v>236</v>
      </c>
      <c r="Y36" s="139" t="s">
        <v>236</v>
      </c>
      <c r="Z36" s="139" t="s">
        <v>236</v>
      </c>
      <c r="AA36" s="56" t="s">
        <v>243</v>
      </c>
      <c r="AB36" s="139" t="s">
        <v>236</v>
      </c>
      <c r="AC36" s="55" t="s">
        <v>236</v>
      </c>
      <c r="AD36" s="56" t="s">
        <v>236</v>
      </c>
      <c r="AE36" s="139" t="s">
        <v>236</v>
      </c>
      <c r="AF36" s="139" t="s">
        <v>236</v>
      </c>
      <c r="AG36" s="56" t="s">
        <v>243</v>
      </c>
      <c r="AH36" s="139" t="s">
        <v>236</v>
      </c>
      <c r="AI36" s="139" t="s">
        <v>236</v>
      </c>
      <c r="AJ36" s="58" t="s">
        <v>236</v>
      </c>
      <c r="AK36" s="139" t="s">
        <v>236</v>
      </c>
      <c r="AL36" s="56" t="s">
        <v>243</v>
      </c>
      <c r="AM36" s="56" t="s">
        <v>243</v>
      </c>
      <c r="AN36" s="150" t="s">
        <v>236</v>
      </c>
      <c r="AO36" s="140" t="s">
        <v>70</v>
      </c>
      <c r="AP36" s="147"/>
    </row>
    <row r="38" spans="2:42" ht="15" customHeight="1" x14ac:dyDescent="0.25"/>
  </sheetData>
  <mergeCells count="72">
    <mergeCell ref="W33:AN33"/>
    <mergeCell ref="B32:AP32"/>
    <mergeCell ref="B33:B35"/>
    <mergeCell ref="C33:V33"/>
    <mergeCell ref="AO33:AO35"/>
    <mergeCell ref="AP33:AP35"/>
    <mergeCell ref="C34:H34"/>
    <mergeCell ref="I34:O34"/>
    <mergeCell ref="P34:V34"/>
    <mergeCell ref="AC34:AH34"/>
    <mergeCell ref="AI34:AN34"/>
    <mergeCell ref="W34:AB34"/>
    <mergeCell ref="AO21:AO23"/>
    <mergeCell ref="AP21:AP23"/>
    <mergeCell ref="B21:B23"/>
    <mergeCell ref="W9:AN9"/>
    <mergeCell ref="W21:AN21"/>
    <mergeCell ref="AI10:AN10"/>
    <mergeCell ref="B14:AP14"/>
    <mergeCell ref="B15:B17"/>
    <mergeCell ref="C15:V15"/>
    <mergeCell ref="AO15:AO17"/>
    <mergeCell ref="AP15:AP17"/>
    <mergeCell ref="C16:H16"/>
    <mergeCell ref="I16:O16"/>
    <mergeCell ref="W15:AN15"/>
    <mergeCell ref="AC16:AH16"/>
    <mergeCell ref="AI16:AN16"/>
    <mergeCell ref="B26:AP26"/>
    <mergeCell ref="B27:B29"/>
    <mergeCell ref="C27:V27"/>
    <mergeCell ref="AO27:AO29"/>
    <mergeCell ref="AP27:AP29"/>
    <mergeCell ref="C28:H28"/>
    <mergeCell ref="I28:O28"/>
    <mergeCell ref="P28:V28"/>
    <mergeCell ref="AC28:AH28"/>
    <mergeCell ref="AI28:AN28"/>
    <mergeCell ref="W27:AN27"/>
    <mergeCell ref="W28:AB28"/>
    <mergeCell ref="W3:AN3"/>
    <mergeCell ref="C22:H22"/>
    <mergeCell ref="I22:O22"/>
    <mergeCell ref="P22:V22"/>
    <mergeCell ref="AC22:AH22"/>
    <mergeCell ref="AI22:AN22"/>
    <mergeCell ref="W4:AB4"/>
    <mergeCell ref="W10:AB10"/>
    <mergeCell ref="W16:AB16"/>
    <mergeCell ref="W22:AB22"/>
    <mergeCell ref="P16:V16"/>
    <mergeCell ref="B20:AP20"/>
    <mergeCell ref="C21:V21"/>
    <mergeCell ref="I10:O10"/>
    <mergeCell ref="P10:V10"/>
    <mergeCell ref="AC10:AH10"/>
    <mergeCell ref="B2:AP2"/>
    <mergeCell ref="P4:V4"/>
    <mergeCell ref="C3:V3"/>
    <mergeCell ref="B9:B11"/>
    <mergeCell ref="AO3:AO5"/>
    <mergeCell ref="AP3:AP5"/>
    <mergeCell ref="B3:B5"/>
    <mergeCell ref="AC4:AH4"/>
    <mergeCell ref="C4:H4"/>
    <mergeCell ref="I4:O4"/>
    <mergeCell ref="AI4:AN4"/>
    <mergeCell ref="B8:AP8"/>
    <mergeCell ref="AO9:AO11"/>
    <mergeCell ref="AP9:AP11"/>
    <mergeCell ref="C9:V9"/>
    <mergeCell ref="C10:H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L24"/>
  <sheetViews>
    <sheetView topLeftCell="B1" workbookViewId="0">
      <selection activeCell="N15" sqref="N15"/>
    </sheetView>
  </sheetViews>
  <sheetFormatPr baseColWidth="10" defaultColWidth="11.42578125" defaultRowHeight="15" x14ac:dyDescent="0.25"/>
  <cols>
    <col min="1" max="1" width="2.42578125" customWidth="1"/>
    <col min="2" max="2" width="3.85546875" customWidth="1"/>
    <col min="3" max="3" width="13.85546875" customWidth="1"/>
    <col min="4" max="4" width="13.7109375" customWidth="1"/>
    <col min="5" max="5" width="12" customWidth="1"/>
    <col min="6" max="6" width="13.85546875" customWidth="1"/>
    <col min="7" max="7" width="16.140625" customWidth="1"/>
    <col min="8" max="8" width="12" customWidth="1"/>
    <col min="9" max="9" width="13.42578125" customWidth="1"/>
    <col min="10" max="10" width="11.28515625" customWidth="1"/>
    <col min="11" max="11" width="11.5703125" customWidth="1"/>
    <col min="12" max="12" width="14.28515625" customWidth="1"/>
  </cols>
  <sheetData>
    <row r="2" spans="2:12" ht="15.75" customHeight="1" x14ac:dyDescent="0.25">
      <c r="B2" s="193" t="str">
        <f>+'OFERTA ECONOMICA'!E3</f>
        <v>UNION TEMPORAL ARCADIA</v>
      </c>
      <c r="C2" s="194"/>
      <c r="D2" s="194"/>
      <c r="E2" s="194"/>
      <c r="F2" s="194"/>
      <c r="G2" s="194"/>
      <c r="H2" s="194"/>
      <c r="I2" s="194"/>
      <c r="J2" s="194"/>
      <c r="K2" s="194"/>
      <c r="L2" s="194"/>
    </row>
    <row r="3" spans="2:12" ht="54.75" customHeight="1" x14ac:dyDescent="0.25">
      <c r="B3" s="80" t="s">
        <v>56</v>
      </c>
      <c r="C3" s="81" t="s">
        <v>152</v>
      </c>
      <c r="D3" s="81" t="s">
        <v>153</v>
      </c>
      <c r="E3" s="81" t="s">
        <v>154</v>
      </c>
      <c r="F3" s="81" t="s">
        <v>155</v>
      </c>
      <c r="G3" s="81" t="s">
        <v>156</v>
      </c>
      <c r="H3" s="81" t="s">
        <v>157</v>
      </c>
      <c r="I3" s="81" t="s">
        <v>158</v>
      </c>
      <c r="J3" s="81" t="s">
        <v>159</v>
      </c>
      <c r="K3" s="82" t="s">
        <v>68</v>
      </c>
      <c r="L3" s="82" t="s">
        <v>64</v>
      </c>
    </row>
    <row r="4" spans="2:12" ht="21.75" customHeight="1" x14ac:dyDescent="0.25">
      <c r="B4" s="21">
        <v>1</v>
      </c>
      <c r="C4" s="27" t="s">
        <v>170</v>
      </c>
      <c r="D4" s="27" t="s">
        <v>170</v>
      </c>
      <c r="E4" s="27" t="s">
        <v>170</v>
      </c>
      <c r="F4" s="27" t="s">
        <v>170</v>
      </c>
      <c r="G4" s="27" t="s">
        <v>170</v>
      </c>
      <c r="H4" s="27" t="s">
        <v>170</v>
      </c>
      <c r="I4" s="100" t="s">
        <v>170</v>
      </c>
      <c r="J4" s="100" t="s">
        <v>170</v>
      </c>
      <c r="K4" s="157" t="s">
        <v>170</v>
      </c>
      <c r="L4" s="116"/>
    </row>
    <row r="6" spans="2:12" ht="15.75" customHeight="1" x14ac:dyDescent="0.25">
      <c r="B6" s="251" t="str">
        <f>+'OFERTA ECONOMICA'!F3</f>
        <v>INSTRUMENTACION Y METROLOGIA S,A,S</v>
      </c>
      <c r="C6" s="252"/>
      <c r="D6" s="252"/>
      <c r="E6" s="252"/>
      <c r="F6" s="252"/>
      <c r="G6" s="252"/>
      <c r="H6" s="252"/>
      <c r="I6" s="252"/>
      <c r="J6" s="252"/>
      <c r="K6" s="252"/>
      <c r="L6" s="252"/>
    </row>
    <row r="7" spans="2:12" ht="54.75" customHeight="1" x14ac:dyDescent="0.25">
      <c r="B7" s="85" t="s">
        <v>56</v>
      </c>
      <c r="C7" s="86" t="s">
        <v>152</v>
      </c>
      <c r="D7" s="86" t="s">
        <v>153</v>
      </c>
      <c r="E7" s="86" t="s">
        <v>154</v>
      </c>
      <c r="F7" s="86" t="s">
        <v>155</v>
      </c>
      <c r="G7" s="86" t="s">
        <v>156</v>
      </c>
      <c r="H7" s="86" t="s">
        <v>157</v>
      </c>
      <c r="I7" s="86" t="s">
        <v>158</v>
      </c>
      <c r="J7" s="86" t="s">
        <v>159</v>
      </c>
      <c r="K7" s="87" t="s">
        <v>68</v>
      </c>
      <c r="L7" s="87" t="s">
        <v>64</v>
      </c>
    </row>
    <row r="8" spans="2:12" ht="24" customHeight="1" x14ac:dyDescent="0.25">
      <c r="B8" s="21">
        <v>1</v>
      </c>
      <c r="C8" s="158" t="s">
        <v>190</v>
      </c>
      <c r="D8" s="158" t="s">
        <v>190</v>
      </c>
      <c r="E8" s="158" t="s">
        <v>190</v>
      </c>
      <c r="F8" s="158" t="s">
        <v>190</v>
      </c>
      <c r="G8" s="158" t="s">
        <v>190</v>
      </c>
      <c r="H8" s="158" t="s">
        <v>190</v>
      </c>
      <c r="I8" s="158" t="s">
        <v>190</v>
      </c>
      <c r="J8" s="158" t="s">
        <v>190</v>
      </c>
      <c r="K8" s="159" t="s">
        <v>190</v>
      </c>
      <c r="L8" s="107"/>
    </row>
    <row r="10" spans="2:12" ht="15.75" customHeight="1" x14ac:dyDescent="0.25">
      <c r="B10" s="251" t="str">
        <f>+'OFERTA ECONOMICA'!G3</f>
        <v>CREACIONES Y SUMINISTROS SAS</v>
      </c>
      <c r="C10" s="252"/>
      <c r="D10" s="252"/>
      <c r="E10" s="252"/>
      <c r="F10" s="252"/>
      <c r="G10" s="252"/>
      <c r="H10" s="252"/>
      <c r="I10" s="252"/>
      <c r="J10" s="252"/>
      <c r="K10" s="252"/>
      <c r="L10" s="252"/>
    </row>
    <row r="11" spans="2:12" ht="54.75" customHeight="1" x14ac:dyDescent="0.25">
      <c r="B11" s="85" t="s">
        <v>56</v>
      </c>
      <c r="C11" s="86" t="s">
        <v>152</v>
      </c>
      <c r="D11" s="86" t="s">
        <v>153</v>
      </c>
      <c r="E11" s="86" t="s">
        <v>154</v>
      </c>
      <c r="F11" s="86" t="s">
        <v>155</v>
      </c>
      <c r="G11" s="86" t="s">
        <v>156</v>
      </c>
      <c r="H11" s="86" t="s">
        <v>157</v>
      </c>
      <c r="I11" s="86" t="s">
        <v>158</v>
      </c>
      <c r="J11" s="86" t="s">
        <v>159</v>
      </c>
      <c r="K11" s="87" t="s">
        <v>68</v>
      </c>
      <c r="L11" s="87" t="s">
        <v>64</v>
      </c>
    </row>
    <row r="12" spans="2:12" ht="24.75" customHeight="1" x14ac:dyDescent="0.25">
      <c r="B12" s="21">
        <v>1</v>
      </c>
      <c r="C12" s="27" t="s">
        <v>170</v>
      </c>
      <c r="D12" s="27" t="s">
        <v>170</v>
      </c>
      <c r="E12" s="27" t="s">
        <v>170</v>
      </c>
      <c r="F12" s="27" t="s">
        <v>170</v>
      </c>
      <c r="G12" s="27" t="s">
        <v>170</v>
      </c>
      <c r="H12" s="27" t="s">
        <v>170</v>
      </c>
      <c r="I12" s="100" t="s">
        <v>170</v>
      </c>
      <c r="J12" s="100" t="s">
        <v>170</v>
      </c>
      <c r="K12" s="157" t="s">
        <v>170</v>
      </c>
      <c r="L12" s="116"/>
    </row>
    <row r="14" spans="2:12" ht="15.75" customHeight="1" x14ac:dyDescent="0.25">
      <c r="B14" s="251" t="str">
        <f>+'OFERTA ECONOMICA'!H3</f>
        <v>LABORATORIOS DE METROLOGIA SIGMA SAS</v>
      </c>
      <c r="C14" s="252"/>
      <c r="D14" s="252"/>
      <c r="E14" s="252"/>
      <c r="F14" s="252"/>
      <c r="G14" s="252"/>
      <c r="H14" s="252"/>
      <c r="I14" s="252"/>
      <c r="J14" s="252"/>
      <c r="K14" s="252"/>
      <c r="L14" s="252"/>
    </row>
    <row r="15" spans="2:12" ht="54.75" customHeight="1" x14ac:dyDescent="0.25">
      <c r="B15" s="85" t="s">
        <v>56</v>
      </c>
      <c r="C15" s="86" t="s">
        <v>152</v>
      </c>
      <c r="D15" s="86" t="s">
        <v>153</v>
      </c>
      <c r="E15" s="86" t="s">
        <v>154</v>
      </c>
      <c r="F15" s="86" t="s">
        <v>155</v>
      </c>
      <c r="G15" s="86" t="s">
        <v>156</v>
      </c>
      <c r="H15" s="86" t="s">
        <v>157</v>
      </c>
      <c r="I15" s="86" t="s">
        <v>158</v>
      </c>
      <c r="J15" s="86" t="s">
        <v>159</v>
      </c>
      <c r="K15" s="87" t="s">
        <v>68</v>
      </c>
      <c r="L15" s="87" t="s">
        <v>64</v>
      </c>
    </row>
    <row r="16" spans="2:12" ht="25.5" customHeight="1" x14ac:dyDescent="0.25">
      <c r="B16" s="21">
        <v>1</v>
      </c>
      <c r="C16" s="117" t="s">
        <v>170</v>
      </c>
      <c r="D16" s="117" t="s">
        <v>170</v>
      </c>
      <c r="E16" s="117" t="s">
        <v>170</v>
      </c>
      <c r="F16" s="117" t="s">
        <v>170</v>
      </c>
      <c r="G16" s="117" t="s">
        <v>170</v>
      </c>
      <c r="H16" s="117" t="s">
        <v>170</v>
      </c>
      <c r="I16" s="103" t="s">
        <v>170</v>
      </c>
      <c r="J16" s="103" t="s">
        <v>170</v>
      </c>
      <c r="K16" s="114" t="s">
        <v>170</v>
      </c>
      <c r="L16" s="107"/>
    </row>
    <row r="18" spans="2:12" ht="15.75" customHeight="1" x14ac:dyDescent="0.25">
      <c r="B18" s="251" t="str">
        <f>+'OFERTA ECONOMICA'!I3</f>
        <v>CONAMET S.A.S</v>
      </c>
      <c r="C18" s="252"/>
      <c r="D18" s="252"/>
      <c r="E18" s="252"/>
      <c r="F18" s="252"/>
      <c r="G18" s="252"/>
      <c r="H18" s="252"/>
      <c r="I18" s="252"/>
      <c r="J18" s="252"/>
      <c r="K18" s="252"/>
      <c r="L18" s="252"/>
    </row>
    <row r="19" spans="2:12" ht="54.75" customHeight="1" x14ac:dyDescent="0.25">
      <c r="B19" s="85" t="s">
        <v>56</v>
      </c>
      <c r="C19" s="86" t="s">
        <v>152</v>
      </c>
      <c r="D19" s="86" t="s">
        <v>153</v>
      </c>
      <c r="E19" s="86" t="s">
        <v>154</v>
      </c>
      <c r="F19" s="86" t="s">
        <v>155</v>
      </c>
      <c r="G19" s="86" t="s">
        <v>156</v>
      </c>
      <c r="H19" s="86" t="s">
        <v>157</v>
      </c>
      <c r="I19" s="86" t="s">
        <v>158</v>
      </c>
      <c r="J19" s="86" t="s">
        <v>159</v>
      </c>
      <c r="K19" s="87" t="s">
        <v>68</v>
      </c>
      <c r="L19" s="87" t="s">
        <v>64</v>
      </c>
    </row>
    <row r="20" spans="2:12" ht="24" customHeight="1" x14ac:dyDescent="0.25">
      <c r="B20" s="21">
        <v>1</v>
      </c>
      <c r="C20" s="27" t="s">
        <v>170</v>
      </c>
      <c r="D20" s="27" t="s">
        <v>170</v>
      </c>
      <c r="E20" s="27" t="s">
        <v>170</v>
      </c>
      <c r="F20" s="27" t="s">
        <v>170</v>
      </c>
      <c r="G20" s="27" t="s">
        <v>170</v>
      </c>
      <c r="H20" s="27" t="s">
        <v>170</v>
      </c>
      <c r="I20" s="27" t="s">
        <v>170</v>
      </c>
      <c r="J20" s="27" t="s">
        <v>170</v>
      </c>
      <c r="K20" s="156" t="s">
        <v>170</v>
      </c>
      <c r="L20" s="116"/>
    </row>
    <row r="22" spans="2:12" ht="15.75" customHeight="1" x14ac:dyDescent="0.25">
      <c r="B22" s="193" t="str">
        <f>+'OFERTA ECONOMICA'!J3</f>
        <v>SET Y GAD SAS.</v>
      </c>
      <c r="C22" s="194"/>
      <c r="D22" s="194"/>
      <c r="E22" s="194"/>
      <c r="F22" s="194"/>
      <c r="G22" s="194"/>
      <c r="H22" s="194"/>
      <c r="I22" s="194"/>
      <c r="J22" s="194"/>
      <c r="K22" s="194"/>
      <c r="L22" s="194"/>
    </row>
    <row r="23" spans="2:12" ht="54.75" customHeight="1" x14ac:dyDescent="0.25">
      <c r="B23" s="80" t="s">
        <v>56</v>
      </c>
      <c r="C23" s="81" t="s">
        <v>152</v>
      </c>
      <c r="D23" s="81" t="s">
        <v>153</v>
      </c>
      <c r="E23" s="81" t="s">
        <v>154</v>
      </c>
      <c r="F23" s="81" t="s">
        <v>155</v>
      </c>
      <c r="G23" s="81" t="s">
        <v>156</v>
      </c>
      <c r="H23" s="81" t="s">
        <v>157</v>
      </c>
      <c r="I23" s="81" t="s">
        <v>158</v>
      </c>
      <c r="J23" s="81" t="s">
        <v>159</v>
      </c>
      <c r="K23" s="82" t="s">
        <v>68</v>
      </c>
      <c r="L23" s="82" t="s">
        <v>64</v>
      </c>
    </row>
    <row r="24" spans="2:12" ht="24.75" customHeight="1" x14ac:dyDescent="0.25">
      <c r="B24" s="21">
        <v>1</v>
      </c>
      <c r="C24" s="27" t="s">
        <v>170</v>
      </c>
      <c r="D24" s="27" t="s">
        <v>170</v>
      </c>
      <c r="E24" s="27" t="s">
        <v>170</v>
      </c>
      <c r="F24" s="27" t="s">
        <v>170</v>
      </c>
      <c r="G24" s="27" t="s">
        <v>170</v>
      </c>
      <c r="H24" s="27" t="s">
        <v>170</v>
      </c>
      <c r="I24" s="27" t="s">
        <v>170</v>
      </c>
      <c r="J24" s="27" t="s">
        <v>170</v>
      </c>
      <c r="K24" s="156" t="s">
        <v>170</v>
      </c>
      <c r="L24" s="116"/>
    </row>
  </sheetData>
  <mergeCells count="6">
    <mergeCell ref="B2:L2"/>
    <mergeCell ref="B22:L22"/>
    <mergeCell ref="B18:L18"/>
    <mergeCell ref="B14:L14"/>
    <mergeCell ref="B10:L10"/>
    <mergeCell ref="B6:L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H30"/>
  <sheetViews>
    <sheetView topLeftCell="A19" workbookViewId="0">
      <selection activeCell="A32" sqref="A32"/>
    </sheetView>
  </sheetViews>
  <sheetFormatPr baseColWidth="10" defaultColWidth="11.42578125" defaultRowHeight="15" x14ac:dyDescent="0.25"/>
  <cols>
    <col min="1" max="1" width="2.42578125" customWidth="1"/>
    <col min="2" max="2" width="3.85546875" customWidth="1"/>
    <col min="3" max="3" width="14.85546875" customWidth="1"/>
    <col min="4" max="4" width="13.7109375" customWidth="1"/>
    <col min="5" max="5" width="15.5703125" customWidth="1"/>
    <col min="6" max="6" width="25.5703125" customWidth="1"/>
    <col min="7" max="7" width="11.5703125" customWidth="1"/>
    <col min="8" max="8" width="15.42578125" customWidth="1"/>
    <col min="9" max="9" width="3.7109375" customWidth="1"/>
  </cols>
  <sheetData>
    <row r="2" spans="1:8" ht="15.75" customHeight="1" x14ac:dyDescent="0.25">
      <c r="B2" s="193" t="str">
        <f>+'OFERTA ECONOMICA'!E3</f>
        <v>UNION TEMPORAL ARCADIA</v>
      </c>
      <c r="C2" s="194"/>
      <c r="D2" s="194"/>
      <c r="E2" s="194"/>
      <c r="F2" s="194"/>
      <c r="G2" s="194"/>
      <c r="H2" s="194"/>
    </row>
    <row r="3" spans="1:8" ht="23.25" customHeight="1" x14ac:dyDescent="0.25">
      <c r="B3" s="211" t="s">
        <v>56</v>
      </c>
      <c r="C3" s="192" t="s">
        <v>85</v>
      </c>
      <c r="D3" s="213" t="s">
        <v>86</v>
      </c>
      <c r="E3" s="213" t="s">
        <v>87</v>
      </c>
      <c r="F3" s="213" t="s">
        <v>88</v>
      </c>
      <c r="G3" s="192" t="s">
        <v>68</v>
      </c>
      <c r="H3" s="192" t="s">
        <v>64</v>
      </c>
    </row>
    <row r="4" spans="1:8" ht="27" customHeight="1" x14ac:dyDescent="0.25">
      <c r="B4" s="212"/>
      <c r="C4" s="213"/>
      <c r="D4" s="253"/>
      <c r="E4" s="253"/>
      <c r="F4" s="253"/>
      <c r="G4" s="213"/>
      <c r="H4" s="213"/>
    </row>
    <row r="5" spans="1:8" ht="39.75" customHeight="1" x14ac:dyDescent="0.25">
      <c r="A5" s="113"/>
      <c r="B5" s="27">
        <v>1</v>
      </c>
      <c r="C5" s="118" t="s">
        <v>193</v>
      </c>
      <c r="D5" s="106" t="s">
        <v>197</v>
      </c>
      <c r="E5" s="119">
        <v>47442</v>
      </c>
      <c r="F5" s="100" t="s">
        <v>194</v>
      </c>
      <c r="G5" s="120" t="s">
        <v>170</v>
      </c>
      <c r="H5" s="101"/>
    </row>
    <row r="6" spans="1:8" x14ac:dyDescent="0.25">
      <c r="B6" s="17"/>
    </row>
    <row r="7" spans="1:8" ht="15.75" customHeight="1" x14ac:dyDescent="0.25">
      <c r="B7" s="193" t="str">
        <f>+'OFERTA ECONOMICA'!F3</f>
        <v>INSTRUMENTACION Y METROLOGIA S,A,S</v>
      </c>
      <c r="C7" s="194"/>
      <c r="D7" s="194"/>
      <c r="E7" s="194"/>
      <c r="F7" s="194"/>
      <c r="G7" s="194"/>
      <c r="H7" s="194"/>
    </row>
    <row r="8" spans="1:8" ht="40.5" customHeight="1" x14ac:dyDescent="0.25">
      <c r="B8" s="211" t="s">
        <v>56</v>
      </c>
      <c r="C8" s="192" t="s">
        <v>85</v>
      </c>
      <c r="D8" s="213" t="s">
        <v>86</v>
      </c>
      <c r="E8" s="213" t="s">
        <v>87</v>
      </c>
      <c r="F8" s="213" t="s">
        <v>88</v>
      </c>
      <c r="G8" s="192" t="s">
        <v>68</v>
      </c>
      <c r="H8" s="192" t="s">
        <v>64</v>
      </c>
    </row>
    <row r="9" spans="1:8" ht="27" customHeight="1" x14ac:dyDescent="0.25">
      <c r="B9" s="212"/>
      <c r="C9" s="192"/>
      <c r="D9" s="214"/>
      <c r="E9" s="214"/>
      <c r="F9" s="214"/>
      <c r="G9" s="192"/>
      <c r="H9" s="192"/>
    </row>
    <row r="10" spans="1:8" ht="27" customHeight="1" x14ac:dyDescent="0.25">
      <c r="B10" s="21"/>
      <c r="C10" s="121" t="s">
        <v>195</v>
      </c>
      <c r="D10" s="106" t="s">
        <v>197</v>
      </c>
      <c r="E10" s="122">
        <v>47954</v>
      </c>
      <c r="F10" s="100" t="s">
        <v>192</v>
      </c>
      <c r="G10" s="120" t="s">
        <v>170</v>
      </c>
      <c r="H10" s="107"/>
    </row>
    <row r="12" spans="1:8" ht="15.75" customHeight="1" x14ac:dyDescent="0.25">
      <c r="B12" s="193" t="str">
        <f>+'OFERTA ECONOMICA'!G3</f>
        <v>CREACIONES Y SUMINISTROS SAS</v>
      </c>
      <c r="C12" s="194"/>
      <c r="D12" s="194"/>
      <c r="E12" s="194"/>
      <c r="F12" s="194"/>
      <c r="G12" s="194"/>
      <c r="H12" s="194"/>
    </row>
    <row r="13" spans="1:8" ht="40.5" customHeight="1" x14ac:dyDescent="0.25">
      <c r="B13" s="211" t="s">
        <v>56</v>
      </c>
      <c r="C13" s="192" t="s">
        <v>85</v>
      </c>
      <c r="D13" s="213" t="s">
        <v>86</v>
      </c>
      <c r="E13" s="213" t="s">
        <v>87</v>
      </c>
      <c r="F13" s="213" t="s">
        <v>88</v>
      </c>
      <c r="G13" s="192" t="s">
        <v>68</v>
      </c>
      <c r="H13" s="192" t="s">
        <v>64</v>
      </c>
    </row>
    <row r="14" spans="1:8" ht="29.25" customHeight="1" x14ac:dyDescent="0.25">
      <c r="B14" s="212"/>
      <c r="C14" s="192"/>
      <c r="D14" s="214"/>
      <c r="E14" s="214"/>
      <c r="F14" s="214"/>
      <c r="G14" s="192"/>
      <c r="H14" s="192"/>
    </row>
    <row r="15" spans="1:8" ht="39" customHeight="1" x14ac:dyDescent="0.25">
      <c r="A15" s="111"/>
      <c r="B15" s="124">
        <v>1</v>
      </c>
      <c r="C15" s="112" t="s">
        <v>196</v>
      </c>
      <c r="D15" s="106" t="s">
        <v>197</v>
      </c>
      <c r="E15" s="119">
        <v>47101</v>
      </c>
      <c r="F15" s="100" t="s">
        <v>198</v>
      </c>
      <c r="G15" s="120" t="s">
        <v>170</v>
      </c>
      <c r="H15" s="100"/>
    </row>
    <row r="17" spans="2:8" ht="15.75" customHeight="1" x14ac:dyDescent="0.25">
      <c r="B17" s="193" t="str">
        <f>+'OFERTA ECONOMICA'!H3</f>
        <v>LABORATORIOS DE METROLOGIA SIGMA SAS</v>
      </c>
      <c r="C17" s="194"/>
      <c r="D17" s="194"/>
      <c r="E17" s="194"/>
      <c r="F17" s="194"/>
      <c r="G17" s="194"/>
      <c r="H17" s="194"/>
    </row>
    <row r="18" spans="2:8" ht="40.5" customHeight="1" x14ac:dyDescent="0.25">
      <c r="B18" s="211" t="s">
        <v>56</v>
      </c>
      <c r="C18" s="192" t="s">
        <v>85</v>
      </c>
      <c r="D18" s="213" t="s">
        <v>86</v>
      </c>
      <c r="E18" s="213" t="s">
        <v>87</v>
      </c>
      <c r="F18" s="213" t="s">
        <v>88</v>
      </c>
      <c r="G18" s="192" t="s">
        <v>68</v>
      </c>
      <c r="H18" s="192" t="s">
        <v>64</v>
      </c>
    </row>
    <row r="19" spans="2:8" ht="29.25" customHeight="1" x14ac:dyDescent="0.25">
      <c r="B19" s="212"/>
      <c r="C19" s="192"/>
      <c r="D19" s="214"/>
      <c r="E19" s="214"/>
      <c r="F19" s="214"/>
      <c r="G19" s="192"/>
      <c r="H19" s="192"/>
    </row>
    <row r="20" spans="2:8" ht="27.75" customHeight="1" x14ac:dyDescent="0.25">
      <c r="B20" s="30">
        <v>1</v>
      </c>
      <c r="C20" s="125" t="s">
        <v>199</v>
      </c>
      <c r="D20" s="100" t="s">
        <v>197</v>
      </c>
      <c r="E20" s="119">
        <v>47327</v>
      </c>
      <c r="F20" s="100" t="s">
        <v>200</v>
      </c>
      <c r="G20" s="120" t="s">
        <v>170</v>
      </c>
      <c r="H20" s="29"/>
    </row>
    <row r="22" spans="2:8" ht="15.75" customHeight="1" x14ac:dyDescent="0.25">
      <c r="B22" s="193" t="str">
        <f>+'OFERTA ECONOMICA'!I3</f>
        <v>CONAMET S.A.S</v>
      </c>
      <c r="C22" s="194"/>
      <c r="D22" s="194"/>
      <c r="E22" s="194"/>
      <c r="F22" s="194"/>
      <c r="G22" s="194"/>
      <c r="H22" s="194"/>
    </row>
    <row r="23" spans="2:8" ht="40.5" customHeight="1" x14ac:dyDescent="0.25">
      <c r="B23" s="211" t="s">
        <v>56</v>
      </c>
      <c r="C23" s="192" t="s">
        <v>85</v>
      </c>
      <c r="D23" s="213" t="s">
        <v>86</v>
      </c>
      <c r="E23" s="213" t="s">
        <v>87</v>
      </c>
      <c r="F23" s="213" t="s">
        <v>88</v>
      </c>
      <c r="G23" s="192" t="s">
        <v>68</v>
      </c>
      <c r="H23" s="192" t="s">
        <v>64</v>
      </c>
    </row>
    <row r="24" spans="2:8" ht="29.25" customHeight="1" x14ac:dyDescent="0.25">
      <c r="B24" s="212"/>
      <c r="C24" s="192"/>
      <c r="D24" s="214"/>
      <c r="E24" s="214"/>
      <c r="F24" s="214"/>
      <c r="G24" s="192"/>
      <c r="H24" s="192"/>
    </row>
    <row r="25" spans="2:8" ht="32.25" customHeight="1" x14ac:dyDescent="0.25">
      <c r="B25" s="30"/>
      <c r="C25" s="123" t="s">
        <v>201</v>
      </c>
      <c r="D25" s="126" t="s">
        <v>197</v>
      </c>
      <c r="E25" s="119">
        <v>46674</v>
      </c>
      <c r="F25" s="100" t="s">
        <v>202</v>
      </c>
      <c r="G25" s="120" t="s">
        <v>170</v>
      </c>
      <c r="H25" s="127"/>
    </row>
    <row r="26" spans="2:8" x14ac:dyDescent="0.25">
      <c r="H26" s="102"/>
    </row>
    <row r="27" spans="2:8" ht="15.75" customHeight="1" x14ac:dyDescent="0.25">
      <c r="B27" s="193" t="str">
        <f>+'OFERTA ECONOMICA'!J3</f>
        <v>SET Y GAD SAS.</v>
      </c>
      <c r="C27" s="194"/>
      <c r="D27" s="194"/>
      <c r="E27" s="194"/>
      <c r="F27" s="194"/>
      <c r="G27" s="194"/>
      <c r="H27" s="194"/>
    </row>
    <row r="28" spans="2:8" ht="40.5" customHeight="1" x14ac:dyDescent="0.25">
      <c r="B28" s="211" t="s">
        <v>56</v>
      </c>
      <c r="C28" s="192" t="s">
        <v>85</v>
      </c>
      <c r="D28" s="213" t="s">
        <v>86</v>
      </c>
      <c r="E28" s="213" t="s">
        <v>87</v>
      </c>
      <c r="F28" s="213" t="s">
        <v>88</v>
      </c>
      <c r="G28" s="192" t="s">
        <v>68</v>
      </c>
      <c r="H28" s="192" t="s">
        <v>64</v>
      </c>
    </row>
    <row r="29" spans="2:8" ht="30.75" customHeight="1" x14ac:dyDescent="0.25">
      <c r="B29" s="212"/>
      <c r="C29" s="192"/>
      <c r="D29" s="214"/>
      <c r="E29" s="214"/>
      <c r="F29" s="214"/>
      <c r="G29" s="192"/>
      <c r="H29" s="192"/>
    </row>
    <row r="30" spans="2:8" ht="29.25" customHeight="1" x14ac:dyDescent="0.25">
      <c r="B30" s="30"/>
      <c r="C30" s="123" t="s">
        <v>203</v>
      </c>
      <c r="D30" s="126" t="s">
        <v>197</v>
      </c>
      <c r="E30" s="119">
        <v>46358</v>
      </c>
      <c r="F30" s="100" t="s">
        <v>204</v>
      </c>
      <c r="G30" s="120" t="s">
        <v>170</v>
      </c>
      <c r="H30" s="29"/>
    </row>
  </sheetData>
  <mergeCells count="48">
    <mergeCell ref="B27:H27"/>
    <mergeCell ref="B28:B29"/>
    <mergeCell ref="C28:C29"/>
    <mergeCell ref="D28:D29"/>
    <mergeCell ref="E28:E29"/>
    <mergeCell ref="F28:F29"/>
    <mergeCell ref="G28:G29"/>
    <mergeCell ref="H28:H29"/>
    <mergeCell ref="B22:H22"/>
    <mergeCell ref="B23:B24"/>
    <mergeCell ref="C23:C24"/>
    <mergeCell ref="D23:D24"/>
    <mergeCell ref="E23:E24"/>
    <mergeCell ref="F23:F24"/>
    <mergeCell ref="G23:G24"/>
    <mergeCell ref="H23:H24"/>
    <mergeCell ref="H13:H14"/>
    <mergeCell ref="B17:H17"/>
    <mergeCell ref="H18:H19"/>
    <mergeCell ref="D8:D9"/>
    <mergeCell ref="E8:E9"/>
    <mergeCell ref="D13:D14"/>
    <mergeCell ref="E13:E14"/>
    <mergeCell ref="D18:D19"/>
    <mergeCell ref="E18:E19"/>
    <mergeCell ref="B18:B19"/>
    <mergeCell ref="C18:C19"/>
    <mergeCell ref="B2:H2"/>
    <mergeCell ref="B3:B4"/>
    <mergeCell ref="C3:C4"/>
    <mergeCell ref="G3:G4"/>
    <mergeCell ref="H3:H4"/>
    <mergeCell ref="B7:H7"/>
    <mergeCell ref="E3:E4"/>
    <mergeCell ref="D3:D4"/>
    <mergeCell ref="F3:F4"/>
    <mergeCell ref="F18:F19"/>
    <mergeCell ref="G18:G19"/>
    <mergeCell ref="B8:B9"/>
    <mergeCell ref="C8:C9"/>
    <mergeCell ref="F8:F9"/>
    <mergeCell ref="G8:G9"/>
    <mergeCell ref="B13:B14"/>
    <mergeCell ref="C13:C14"/>
    <mergeCell ref="F13:F14"/>
    <mergeCell ref="G13:G14"/>
    <mergeCell ref="H8:H9"/>
    <mergeCell ref="B12:H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J36"/>
  <sheetViews>
    <sheetView topLeftCell="A22" workbookViewId="0">
      <selection activeCell="C6" sqref="C6"/>
    </sheetView>
  </sheetViews>
  <sheetFormatPr baseColWidth="10" defaultColWidth="11.42578125" defaultRowHeight="15" x14ac:dyDescent="0.25"/>
  <cols>
    <col min="1" max="1" width="2.42578125" customWidth="1"/>
    <col min="2" max="2" width="3.85546875" customWidth="1"/>
    <col min="3" max="3" width="13.42578125" customWidth="1"/>
    <col min="4" max="4" width="17.85546875" customWidth="1"/>
    <col min="5" max="5" width="21.28515625" customWidth="1"/>
    <col min="6" max="6" width="21.7109375" customWidth="1"/>
    <col min="7" max="7" width="16" customWidth="1"/>
    <col min="8" max="8" width="25" customWidth="1"/>
    <col min="9" max="9" width="8.28515625" customWidth="1"/>
    <col min="10" max="10" width="13.7109375" customWidth="1"/>
  </cols>
  <sheetData>
    <row r="2" spans="2:10" ht="15.75" customHeight="1" x14ac:dyDescent="0.25">
      <c r="B2" s="193" t="str">
        <f>+'OFERTA ECONOMICA'!E3</f>
        <v>UNION TEMPORAL ARCADIA</v>
      </c>
      <c r="C2" s="194"/>
      <c r="D2" s="194"/>
      <c r="E2" s="194"/>
      <c r="F2" s="194"/>
      <c r="G2" s="194"/>
      <c r="H2" s="194"/>
      <c r="I2" s="194"/>
      <c r="J2" s="194"/>
    </row>
    <row r="3" spans="2:10" ht="26.25" customHeight="1" x14ac:dyDescent="0.25">
      <c r="B3" s="229" t="s">
        <v>56</v>
      </c>
      <c r="C3" s="233" t="s">
        <v>89</v>
      </c>
      <c r="D3" s="231" t="s">
        <v>90</v>
      </c>
      <c r="E3" s="231" t="s">
        <v>91</v>
      </c>
      <c r="F3" s="231" t="s">
        <v>92</v>
      </c>
      <c r="G3" s="231" t="s">
        <v>93</v>
      </c>
      <c r="H3" s="231" t="s">
        <v>94</v>
      </c>
      <c r="I3" s="233" t="s">
        <v>68</v>
      </c>
      <c r="J3" s="233" t="s">
        <v>64</v>
      </c>
    </row>
    <row r="4" spans="2:10" ht="18" customHeight="1" x14ac:dyDescent="0.25">
      <c r="B4" s="230"/>
      <c r="C4" s="233"/>
      <c r="D4" s="232"/>
      <c r="E4" s="232"/>
      <c r="F4" s="232"/>
      <c r="G4" s="232"/>
      <c r="H4" s="232"/>
      <c r="I4" s="233"/>
      <c r="J4" s="233"/>
    </row>
    <row r="5" spans="2:10" ht="45" customHeight="1" x14ac:dyDescent="0.25">
      <c r="B5" s="21">
        <v>1</v>
      </c>
      <c r="C5" s="20" t="s">
        <v>95</v>
      </c>
      <c r="D5" s="105" t="s">
        <v>189</v>
      </c>
      <c r="E5" s="106" t="s">
        <v>207</v>
      </c>
      <c r="F5" s="100" t="s">
        <v>208</v>
      </c>
      <c r="G5" s="106" t="s">
        <v>212</v>
      </c>
      <c r="H5" s="31" t="s">
        <v>205</v>
      </c>
      <c r="I5" s="199" t="s">
        <v>170</v>
      </c>
      <c r="J5" s="254"/>
    </row>
    <row r="6" spans="2:10" ht="43.5" customHeight="1" x14ac:dyDescent="0.25">
      <c r="B6" s="21">
        <v>2</v>
      </c>
      <c r="C6" s="20" t="s">
        <v>72</v>
      </c>
      <c r="D6" s="109" t="s">
        <v>191</v>
      </c>
      <c r="E6" s="106" t="s">
        <v>207</v>
      </c>
      <c r="F6" s="100" t="s">
        <v>208</v>
      </c>
      <c r="G6" s="106" t="s">
        <v>193</v>
      </c>
      <c r="H6" s="31" t="s">
        <v>206</v>
      </c>
      <c r="I6" s="201"/>
      <c r="J6" s="255"/>
    </row>
    <row r="8" spans="2:10" ht="15.75" customHeight="1" x14ac:dyDescent="0.25">
      <c r="B8" s="193" t="str">
        <f>+'OFERTA ECONOMICA'!F3</f>
        <v>INSTRUMENTACION Y METROLOGIA S,A,S</v>
      </c>
      <c r="C8" s="194"/>
      <c r="D8" s="194"/>
      <c r="E8" s="194"/>
      <c r="F8" s="194"/>
      <c r="G8" s="194"/>
      <c r="H8" s="194"/>
      <c r="I8" s="194"/>
      <c r="J8" s="194"/>
    </row>
    <row r="9" spans="2:10" ht="26.25" customHeight="1" x14ac:dyDescent="0.25">
      <c r="B9" s="229" t="s">
        <v>56</v>
      </c>
      <c r="C9" s="233" t="s">
        <v>89</v>
      </c>
      <c r="D9" s="231" t="s">
        <v>90</v>
      </c>
      <c r="E9" s="231" t="s">
        <v>91</v>
      </c>
      <c r="F9" s="231" t="s">
        <v>92</v>
      </c>
      <c r="G9" s="231" t="s">
        <v>93</v>
      </c>
      <c r="H9" s="231" t="s">
        <v>94</v>
      </c>
      <c r="I9" s="233" t="s">
        <v>68</v>
      </c>
      <c r="J9" s="233" t="s">
        <v>64</v>
      </c>
    </row>
    <row r="10" spans="2:10" ht="18" customHeight="1" x14ac:dyDescent="0.25">
      <c r="B10" s="230"/>
      <c r="C10" s="233"/>
      <c r="D10" s="232"/>
      <c r="E10" s="232"/>
      <c r="F10" s="232"/>
      <c r="G10" s="232"/>
      <c r="H10" s="232"/>
      <c r="I10" s="233"/>
      <c r="J10" s="233"/>
    </row>
    <row r="11" spans="2:10" ht="43.5" customHeight="1" x14ac:dyDescent="0.25">
      <c r="B11" s="21">
        <v>1</v>
      </c>
      <c r="C11" s="20" t="s">
        <v>95</v>
      </c>
      <c r="D11" s="106" t="s">
        <v>211</v>
      </c>
      <c r="E11" s="106" t="s">
        <v>212</v>
      </c>
      <c r="F11" s="106" t="s">
        <v>70</v>
      </c>
      <c r="G11" s="106" t="s">
        <v>212</v>
      </c>
      <c r="H11" s="20" t="s">
        <v>209</v>
      </c>
      <c r="I11" s="256" t="s">
        <v>170</v>
      </c>
      <c r="J11" s="257"/>
    </row>
    <row r="12" spans="2:10" ht="43.5" customHeight="1" x14ac:dyDescent="0.25">
      <c r="B12" s="21">
        <v>2</v>
      </c>
      <c r="C12" s="20" t="s">
        <v>72</v>
      </c>
      <c r="D12" s="106" t="s">
        <v>192</v>
      </c>
      <c r="E12" s="106" t="s">
        <v>213</v>
      </c>
      <c r="F12" s="106" t="s">
        <v>213</v>
      </c>
      <c r="G12" s="106" t="s">
        <v>195</v>
      </c>
      <c r="H12" s="20" t="s">
        <v>210</v>
      </c>
      <c r="I12" s="256"/>
      <c r="J12" s="257"/>
    </row>
    <row r="14" spans="2:10" ht="15.75" customHeight="1" x14ac:dyDescent="0.25">
      <c r="B14" s="193" t="str">
        <f>+'OFERTA ECONOMICA'!G3</f>
        <v>CREACIONES Y SUMINISTROS SAS</v>
      </c>
      <c r="C14" s="194"/>
      <c r="D14" s="194"/>
      <c r="E14" s="194"/>
      <c r="F14" s="194"/>
      <c r="G14" s="194"/>
      <c r="H14" s="194"/>
      <c r="I14" s="194"/>
      <c r="J14" s="194"/>
    </row>
    <row r="15" spans="2:10" ht="26.25" customHeight="1" x14ac:dyDescent="0.25">
      <c r="B15" s="229" t="s">
        <v>56</v>
      </c>
      <c r="C15" s="233" t="s">
        <v>89</v>
      </c>
      <c r="D15" s="231" t="s">
        <v>90</v>
      </c>
      <c r="E15" s="231" t="s">
        <v>91</v>
      </c>
      <c r="F15" s="231" t="s">
        <v>92</v>
      </c>
      <c r="G15" s="231" t="s">
        <v>93</v>
      </c>
      <c r="H15" s="231" t="s">
        <v>94</v>
      </c>
      <c r="I15" s="233" t="s">
        <v>68</v>
      </c>
      <c r="J15" s="233" t="s">
        <v>64</v>
      </c>
    </row>
    <row r="16" spans="2:10" ht="18" customHeight="1" x14ac:dyDescent="0.25">
      <c r="B16" s="230"/>
      <c r="C16" s="233"/>
      <c r="D16" s="232"/>
      <c r="E16" s="232"/>
      <c r="F16" s="232"/>
      <c r="G16" s="232"/>
      <c r="H16" s="232"/>
      <c r="I16" s="233"/>
      <c r="J16" s="233"/>
    </row>
    <row r="17" spans="2:10" ht="41.25" customHeight="1" x14ac:dyDescent="0.25">
      <c r="B17" s="21">
        <v>1</v>
      </c>
      <c r="C17" s="20" t="s">
        <v>95</v>
      </c>
      <c r="D17" s="106" t="s">
        <v>214</v>
      </c>
      <c r="E17" s="106" t="s">
        <v>212</v>
      </c>
      <c r="F17" s="106" t="s">
        <v>170</v>
      </c>
      <c r="G17" s="106" t="s">
        <v>212</v>
      </c>
      <c r="H17" s="115" t="s">
        <v>273</v>
      </c>
      <c r="I17" s="199" t="s">
        <v>170</v>
      </c>
      <c r="J17" s="254"/>
    </row>
    <row r="18" spans="2:10" ht="40.5" customHeight="1" x14ac:dyDescent="0.25">
      <c r="B18" s="21">
        <v>2</v>
      </c>
      <c r="C18" s="20" t="s">
        <v>72</v>
      </c>
      <c r="D18" s="106" t="s">
        <v>198</v>
      </c>
      <c r="E18" s="106" t="s">
        <v>170</v>
      </c>
      <c r="F18" s="106" t="s">
        <v>170</v>
      </c>
      <c r="G18" s="106" t="s">
        <v>196</v>
      </c>
      <c r="H18" s="115" t="s">
        <v>274</v>
      </c>
      <c r="I18" s="201"/>
      <c r="J18" s="255"/>
    </row>
    <row r="20" spans="2:10" ht="15.75" customHeight="1" x14ac:dyDescent="0.25">
      <c r="B20" s="193" t="str">
        <f>+'OFERTA ECONOMICA'!H3</f>
        <v>LABORATORIOS DE METROLOGIA SIGMA SAS</v>
      </c>
      <c r="C20" s="194"/>
      <c r="D20" s="194"/>
      <c r="E20" s="194"/>
      <c r="F20" s="194"/>
      <c r="G20" s="194"/>
      <c r="H20" s="194"/>
      <c r="I20" s="194"/>
      <c r="J20" s="194"/>
    </row>
    <row r="21" spans="2:10" ht="26.25" customHeight="1" x14ac:dyDescent="0.25">
      <c r="B21" s="229" t="s">
        <v>56</v>
      </c>
      <c r="C21" s="233" t="s">
        <v>89</v>
      </c>
      <c r="D21" s="231" t="s">
        <v>90</v>
      </c>
      <c r="E21" s="231" t="s">
        <v>91</v>
      </c>
      <c r="F21" s="231" t="s">
        <v>92</v>
      </c>
      <c r="G21" s="231" t="s">
        <v>93</v>
      </c>
      <c r="H21" s="231" t="s">
        <v>94</v>
      </c>
      <c r="I21" s="233" t="s">
        <v>68</v>
      </c>
      <c r="J21" s="233" t="s">
        <v>64</v>
      </c>
    </row>
    <row r="22" spans="2:10" ht="18" customHeight="1" x14ac:dyDescent="0.25">
      <c r="B22" s="230"/>
      <c r="C22" s="233"/>
      <c r="D22" s="232"/>
      <c r="E22" s="232"/>
      <c r="F22" s="232"/>
      <c r="G22" s="232"/>
      <c r="H22" s="232"/>
      <c r="I22" s="233"/>
      <c r="J22" s="231"/>
    </row>
    <row r="23" spans="2:10" ht="42.75" customHeight="1" x14ac:dyDescent="0.25">
      <c r="B23" s="21">
        <v>1</v>
      </c>
      <c r="C23" s="20" t="s">
        <v>95</v>
      </c>
      <c r="D23" s="106" t="s">
        <v>215</v>
      </c>
      <c r="E23" s="123" t="s">
        <v>170</v>
      </c>
      <c r="F23" s="123" t="s">
        <v>170</v>
      </c>
      <c r="G23" s="106" t="s">
        <v>82</v>
      </c>
      <c r="H23" s="106" t="s">
        <v>229</v>
      </c>
      <c r="I23" s="199" t="s">
        <v>170</v>
      </c>
      <c r="J23" s="202"/>
    </row>
    <row r="24" spans="2:10" ht="44.25" customHeight="1" x14ac:dyDescent="0.25">
      <c r="B24" s="21">
        <v>2</v>
      </c>
      <c r="C24" s="20" t="s">
        <v>72</v>
      </c>
      <c r="D24" s="106" t="s">
        <v>216</v>
      </c>
      <c r="E24" s="106" t="s">
        <v>212</v>
      </c>
      <c r="F24" s="123" t="s">
        <v>170</v>
      </c>
      <c r="G24" s="106" t="s">
        <v>199</v>
      </c>
      <c r="H24" s="106" t="s">
        <v>228</v>
      </c>
      <c r="I24" s="201"/>
      <c r="J24" s="204"/>
    </row>
    <row r="26" spans="2:10" ht="15.75" customHeight="1" x14ac:dyDescent="0.25">
      <c r="B26" s="193" t="str">
        <f>+'OFERTA ECONOMICA'!I3</f>
        <v>CONAMET S.A.S</v>
      </c>
      <c r="C26" s="194"/>
      <c r="D26" s="194"/>
      <c r="E26" s="194"/>
      <c r="F26" s="194"/>
      <c r="G26" s="194"/>
      <c r="H26" s="194"/>
      <c r="I26" s="194"/>
      <c r="J26" s="194"/>
    </row>
    <row r="27" spans="2:10" ht="26.25" customHeight="1" x14ac:dyDescent="0.25">
      <c r="B27" s="229" t="s">
        <v>56</v>
      </c>
      <c r="C27" s="233" t="s">
        <v>89</v>
      </c>
      <c r="D27" s="231" t="s">
        <v>90</v>
      </c>
      <c r="E27" s="231" t="s">
        <v>91</v>
      </c>
      <c r="F27" s="231" t="s">
        <v>92</v>
      </c>
      <c r="G27" s="231" t="s">
        <v>93</v>
      </c>
      <c r="H27" s="231" t="s">
        <v>94</v>
      </c>
      <c r="I27" s="233" t="s">
        <v>68</v>
      </c>
      <c r="J27" s="233" t="s">
        <v>64</v>
      </c>
    </row>
    <row r="28" spans="2:10" ht="18" customHeight="1" x14ac:dyDescent="0.25">
      <c r="B28" s="230"/>
      <c r="C28" s="233"/>
      <c r="D28" s="232"/>
      <c r="E28" s="232"/>
      <c r="F28" s="232"/>
      <c r="G28" s="232"/>
      <c r="H28" s="232"/>
      <c r="I28" s="233"/>
      <c r="J28" s="233"/>
    </row>
    <row r="29" spans="2:10" ht="42.75" customHeight="1" x14ac:dyDescent="0.25">
      <c r="B29" s="21">
        <v>1</v>
      </c>
      <c r="C29" s="20" t="s">
        <v>95</v>
      </c>
      <c r="D29" s="106" t="s">
        <v>217</v>
      </c>
      <c r="E29" s="106" t="s">
        <v>170</v>
      </c>
      <c r="F29" s="106" t="s">
        <v>170</v>
      </c>
      <c r="G29" s="106" t="s">
        <v>82</v>
      </c>
      <c r="H29" s="106" t="s">
        <v>276</v>
      </c>
      <c r="I29" s="260" t="s">
        <v>170</v>
      </c>
      <c r="J29" s="254"/>
    </row>
    <row r="30" spans="2:10" ht="42" customHeight="1" x14ac:dyDescent="0.25">
      <c r="B30" s="21">
        <v>2</v>
      </c>
      <c r="C30" s="20" t="s">
        <v>72</v>
      </c>
      <c r="D30" s="106" t="s">
        <v>55</v>
      </c>
      <c r="E30" s="106" t="s">
        <v>212</v>
      </c>
      <c r="F30" s="106" t="s">
        <v>170</v>
      </c>
      <c r="G30" s="106" t="s">
        <v>201</v>
      </c>
      <c r="H30" s="106" t="s">
        <v>277</v>
      </c>
      <c r="I30" s="261"/>
      <c r="J30" s="255"/>
    </row>
    <row r="32" spans="2:10" ht="15.75" customHeight="1" x14ac:dyDescent="0.25">
      <c r="B32" s="193" t="str">
        <f>+'OFERTA ECONOMICA'!J3</f>
        <v>SET Y GAD SAS.</v>
      </c>
      <c r="C32" s="194"/>
      <c r="D32" s="194"/>
      <c r="E32" s="194"/>
      <c r="F32" s="194"/>
      <c r="G32" s="194"/>
      <c r="H32" s="194"/>
      <c r="I32" s="194"/>
      <c r="J32" s="194"/>
    </row>
    <row r="33" spans="2:10" ht="26.25" customHeight="1" x14ac:dyDescent="0.25">
      <c r="B33" s="229" t="s">
        <v>56</v>
      </c>
      <c r="C33" s="233" t="s">
        <v>89</v>
      </c>
      <c r="D33" s="231" t="s">
        <v>90</v>
      </c>
      <c r="E33" s="231" t="s">
        <v>91</v>
      </c>
      <c r="F33" s="231" t="s">
        <v>92</v>
      </c>
      <c r="G33" s="231" t="s">
        <v>93</v>
      </c>
      <c r="H33" s="231" t="s">
        <v>94</v>
      </c>
      <c r="I33" s="233" t="s">
        <v>68</v>
      </c>
      <c r="J33" s="233" t="s">
        <v>64</v>
      </c>
    </row>
    <row r="34" spans="2:10" ht="18" customHeight="1" x14ac:dyDescent="0.25">
      <c r="B34" s="230"/>
      <c r="C34" s="233"/>
      <c r="D34" s="232"/>
      <c r="E34" s="232"/>
      <c r="F34" s="232"/>
      <c r="G34" s="232"/>
      <c r="H34" s="232"/>
      <c r="I34" s="233"/>
      <c r="J34" s="233"/>
    </row>
    <row r="35" spans="2:10" ht="42.75" customHeight="1" x14ac:dyDescent="0.25">
      <c r="B35" s="21">
        <v>1</v>
      </c>
      <c r="C35" s="20" t="s">
        <v>95</v>
      </c>
      <c r="D35" s="115" t="s">
        <v>222</v>
      </c>
      <c r="E35" s="106" t="s">
        <v>212</v>
      </c>
      <c r="F35" s="106" t="s">
        <v>170</v>
      </c>
      <c r="G35" s="106" t="s">
        <v>212</v>
      </c>
      <c r="H35" s="115" t="s">
        <v>278</v>
      </c>
      <c r="I35" s="199" t="s">
        <v>170</v>
      </c>
      <c r="J35" s="258"/>
    </row>
    <row r="36" spans="2:10" ht="41.25" customHeight="1" x14ac:dyDescent="0.25">
      <c r="B36" s="21">
        <v>2</v>
      </c>
      <c r="C36" s="20" t="s">
        <v>72</v>
      </c>
      <c r="D36" s="115" t="s">
        <v>222</v>
      </c>
      <c r="E36" s="106" t="s">
        <v>212</v>
      </c>
      <c r="F36" s="106" t="s">
        <v>170</v>
      </c>
      <c r="G36" s="123" t="s">
        <v>203</v>
      </c>
      <c r="H36" s="115" t="s">
        <v>279</v>
      </c>
      <c r="I36" s="201"/>
      <c r="J36" s="259"/>
    </row>
  </sheetData>
  <mergeCells count="72">
    <mergeCell ref="I35:I36"/>
    <mergeCell ref="J35:J36"/>
    <mergeCell ref="I29:I30"/>
    <mergeCell ref="J29:J30"/>
    <mergeCell ref="B32:J32"/>
    <mergeCell ref="B33:B34"/>
    <mergeCell ref="C33:C34"/>
    <mergeCell ref="D33:D34"/>
    <mergeCell ref="E33:E34"/>
    <mergeCell ref="F33:F34"/>
    <mergeCell ref="G33:G34"/>
    <mergeCell ref="H33:H34"/>
    <mergeCell ref="I33:I34"/>
    <mergeCell ref="J33:J34"/>
    <mergeCell ref="B26:J26"/>
    <mergeCell ref="B27:B28"/>
    <mergeCell ref="C27:C28"/>
    <mergeCell ref="D27:D28"/>
    <mergeCell ref="E27:E28"/>
    <mergeCell ref="F27:F28"/>
    <mergeCell ref="G27:G28"/>
    <mergeCell ref="H27:H28"/>
    <mergeCell ref="I27:I28"/>
    <mergeCell ref="J27:J28"/>
    <mergeCell ref="I23:I24"/>
    <mergeCell ref="J23:J24"/>
    <mergeCell ref="I17:I18"/>
    <mergeCell ref="J17:J18"/>
    <mergeCell ref="B20:J20"/>
    <mergeCell ref="H21:H22"/>
    <mergeCell ref="I21:I22"/>
    <mergeCell ref="J21:J22"/>
    <mergeCell ref="B21:B22"/>
    <mergeCell ref="C21:C22"/>
    <mergeCell ref="D21:D22"/>
    <mergeCell ref="F21:F22"/>
    <mergeCell ref="G21:G22"/>
    <mergeCell ref="E21:E22"/>
    <mergeCell ref="I11:I12"/>
    <mergeCell ref="J11:J12"/>
    <mergeCell ref="B14:J14"/>
    <mergeCell ref="H15:H16"/>
    <mergeCell ref="I15:I16"/>
    <mergeCell ref="J15:J16"/>
    <mergeCell ref="B15:B16"/>
    <mergeCell ref="C15:C16"/>
    <mergeCell ref="D15:D16"/>
    <mergeCell ref="F15:F16"/>
    <mergeCell ref="G15:G16"/>
    <mergeCell ref="E15:E16"/>
    <mergeCell ref="B8:J8"/>
    <mergeCell ref="B9:B10"/>
    <mergeCell ref="C9:C10"/>
    <mergeCell ref="D9:D10"/>
    <mergeCell ref="E9:E10"/>
    <mergeCell ref="F9:F10"/>
    <mergeCell ref="G9:G10"/>
    <mergeCell ref="H9:H10"/>
    <mergeCell ref="I9:I10"/>
    <mergeCell ref="J9:J10"/>
    <mergeCell ref="I5:I6"/>
    <mergeCell ref="J5:J6"/>
    <mergeCell ref="B2:J2"/>
    <mergeCell ref="B3:B4"/>
    <mergeCell ref="C3:C4"/>
    <mergeCell ref="D3:D4"/>
    <mergeCell ref="I3:I4"/>
    <mergeCell ref="J3:J4"/>
    <mergeCell ref="G3:G4"/>
    <mergeCell ref="H3:H4"/>
    <mergeCell ref="E3:E4"/>
    <mergeCell ref="F3:F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F24"/>
  <sheetViews>
    <sheetView workbookViewId="0">
      <selection activeCell="L20" sqref="L20"/>
    </sheetView>
  </sheetViews>
  <sheetFormatPr baseColWidth="10" defaultColWidth="11.42578125" defaultRowHeight="15" x14ac:dyDescent="0.25"/>
  <cols>
    <col min="1" max="1" width="2.42578125" customWidth="1"/>
    <col min="2" max="2" width="3.85546875" customWidth="1"/>
    <col min="3" max="3" width="16.5703125" customWidth="1"/>
    <col min="4" max="4" width="37.42578125" customWidth="1"/>
    <col min="5" max="5" width="11.5703125" customWidth="1"/>
    <col min="6" max="6" width="13.42578125" customWidth="1"/>
  </cols>
  <sheetData>
    <row r="2" spans="2:6" ht="15.75" customHeight="1" x14ac:dyDescent="0.25">
      <c r="B2" s="193" t="str">
        <f>+'OFERTA ECONOMICA'!E3</f>
        <v>UNION TEMPORAL ARCADIA</v>
      </c>
      <c r="C2" s="194"/>
      <c r="D2" s="194"/>
      <c r="E2" s="194"/>
      <c r="F2" s="194"/>
    </row>
    <row r="3" spans="2:6" ht="31.5" customHeight="1" x14ac:dyDescent="0.25">
      <c r="B3" s="80" t="s">
        <v>56</v>
      </c>
      <c r="C3" s="81" t="s">
        <v>160</v>
      </c>
      <c r="D3" s="81" t="s">
        <v>161</v>
      </c>
      <c r="E3" s="82" t="s">
        <v>68</v>
      </c>
      <c r="F3" s="82" t="s">
        <v>64</v>
      </c>
    </row>
    <row r="4" spans="2:6" ht="33.75" customHeight="1" x14ac:dyDescent="0.25">
      <c r="B4" s="21">
        <v>1</v>
      </c>
      <c r="C4" s="137" t="s">
        <v>170</v>
      </c>
      <c r="D4" s="138" t="s">
        <v>223</v>
      </c>
      <c r="E4" s="110" t="s">
        <v>213</v>
      </c>
      <c r="F4" s="102"/>
    </row>
    <row r="6" spans="2:6" ht="15.75" customHeight="1" x14ac:dyDescent="0.25">
      <c r="B6" s="193" t="str">
        <f>+'OFERTA ECONOMICA'!F3</f>
        <v>INSTRUMENTACION Y METROLOGIA S,A,S</v>
      </c>
      <c r="C6" s="194"/>
      <c r="D6" s="194"/>
      <c r="E6" s="194"/>
      <c r="F6" s="194"/>
    </row>
    <row r="7" spans="2:6" ht="31.5" customHeight="1" x14ac:dyDescent="0.25">
      <c r="B7" s="80" t="s">
        <v>56</v>
      </c>
      <c r="C7" s="81" t="s">
        <v>160</v>
      </c>
      <c r="D7" s="81" t="s">
        <v>161</v>
      </c>
      <c r="E7" s="82" t="s">
        <v>68</v>
      </c>
      <c r="F7" s="82" t="s">
        <v>64</v>
      </c>
    </row>
    <row r="8" spans="2:6" ht="33" customHeight="1" x14ac:dyDescent="0.25">
      <c r="B8" s="21">
        <v>1</v>
      </c>
      <c r="C8" s="137" t="s">
        <v>170</v>
      </c>
      <c r="D8" s="106" t="s">
        <v>224</v>
      </c>
      <c r="E8" s="136" t="s">
        <v>170</v>
      </c>
      <c r="F8" s="79"/>
    </row>
    <row r="9" spans="2:6" x14ac:dyDescent="0.25">
      <c r="D9" s="106"/>
    </row>
    <row r="10" spans="2:6" ht="15.75" customHeight="1" x14ac:dyDescent="0.25">
      <c r="B10" s="193" t="str">
        <f>+'OFERTA ECONOMICA'!G3</f>
        <v>CREACIONES Y SUMINISTROS SAS</v>
      </c>
      <c r="C10" s="194"/>
      <c r="D10" s="194"/>
      <c r="E10" s="194"/>
      <c r="F10" s="194"/>
    </row>
    <row r="11" spans="2:6" ht="31.5" customHeight="1" x14ac:dyDescent="0.25">
      <c r="B11" s="80" t="s">
        <v>56</v>
      </c>
      <c r="C11" s="81" t="s">
        <v>160</v>
      </c>
      <c r="D11" s="81" t="s">
        <v>161</v>
      </c>
      <c r="E11" s="82" t="s">
        <v>68</v>
      </c>
      <c r="F11" s="82" t="s">
        <v>64</v>
      </c>
    </row>
    <row r="12" spans="2:6" ht="33" customHeight="1" x14ac:dyDescent="0.25">
      <c r="B12" s="21">
        <v>1</v>
      </c>
      <c r="C12" s="137" t="s">
        <v>170</v>
      </c>
      <c r="D12" s="115" t="s">
        <v>275</v>
      </c>
      <c r="E12" s="151" t="s">
        <v>170</v>
      </c>
      <c r="F12" s="107"/>
    </row>
    <row r="14" spans="2:6" ht="15.75" customHeight="1" x14ac:dyDescent="0.25">
      <c r="B14" s="193" t="str">
        <f>+'OFERTA ECONOMICA'!H3</f>
        <v>LABORATORIOS DE METROLOGIA SIGMA SAS</v>
      </c>
      <c r="C14" s="194"/>
      <c r="D14" s="194"/>
      <c r="E14" s="194"/>
      <c r="F14" s="194"/>
    </row>
    <row r="15" spans="2:6" ht="31.5" customHeight="1" x14ac:dyDescent="0.25">
      <c r="B15" s="80" t="s">
        <v>56</v>
      </c>
      <c r="C15" s="81" t="s">
        <v>160</v>
      </c>
      <c r="D15" s="81" t="s">
        <v>161</v>
      </c>
      <c r="E15" s="82" t="s">
        <v>68</v>
      </c>
      <c r="F15" s="82" t="s">
        <v>64</v>
      </c>
    </row>
    <row r="16" spans="2:6" ht="30.75" customHeight="1" x14ac:dyDescent="0.25">
      <c r="B16" s="21">
        <v>1</v>
      </c>
      <c r="C16" s="135" t="s">
        <v>170</v>
      </c>
      <c r="D16" s="31" t="s">
        <v>225</v>
      </c>
      <c r="E16" s="132" t="s">
        <v>170</v>
      </c>
      <c r="F16" s="79"/>
    </row>
    <row r="18" spans="2:6" ht="15.75" customHeight="1" x14ac:dyDescent="0.25">
      <c r="B18" s="193" t="str">
        <f>+'OFERTA ECONOMICA'!I3</f>
        <v>CONAMET S.A.S</v>
      </c>
      <c r="C18" s="194"/>
      <c r="D18" s="194"/>
      <c r="E18" s="194"/>
      <c r="F18" s="194"/>
    </row>
    <row r="19" spans="2:6" ht="31.5" customHeight="1" x14ac:dyDescent="0.25">
      <c r="B19" s="80" t="s">
        <v>56</v>
      </c>
      <c r="C19" s="81" t="s">
        <v>160</v>
      </c>
      <c r="D19" s="81" t="s">
        <v>161</v>
      </c>
      <c r="E19" s="82" t="s">
        <v>68</v>
      </c>
      <c r="F19" s="82" t="s">
        <v>64</v>
      </c>
    </row>
    <row r="20" spans="2:6" ht="32.25" customHeight="1" x14ac:dyDescent="0.25">
      <c r="B20" s="21">
        <v>1</v>
      </c>
      <c r="C20" s="135" t="s">
        <v>170</v>
      </c>
      <c r="D20" s="31" t="s">
        <v>226</v>
      </c>
      <c r="E20" s="132" t="s">
        <v>170</v>
      </c>
      <c r="F20" s="79"/>
    </row>
    <row r="22" spans="2:6" ht="15.75" customHeight="1" x14ac:dyDescent="0.25">
      <c r="B22" s="193" t="str">
        <f>+'OFERTA ECONOMICA'!J3</f>
        <v>SET Y GAD SAS.</v>
      </c>
      <c r="C22" s="194"/>
      <c r="D22" s="194"/>
      <c r="E22" s="194"/>
      <c r="F22" s="194"/>
    </row>
    <row r="23" spans="2:6" ht="31.5" customHeight="1" x14ac:dyDescent="0.25">
      <c r="B23" s="80" t="s">
        <v>56</v>
      </c>
      <c r="C23" s="81" t="s">
        <v>160</v>
      </c>
      <c r="D23" s="81" t="s">
        <v>161</v>
      </c>
      <c r="E23" s="82" t="s">
        <v>68</v>
      </c>
      <c r="F23" s="82" t="s">
        <v>64</v>
      </c>
    </row>
    <row r="24" spans="2:6" ht="28.5" customHeight="1" x14ac:dyDescent="0.25">
      <c r="B24" s="21">
        <v>1</v>
      </c>
      <c r="C24" s="31" t="s">
        <v>170</v>
      </c>
      <c r="D24" s="31" t="s">
        <v>227</v>
      </c>
      <c r="E24" s="132" t="s">
        <v>170</v>
      </c>
      <c r="F24" s="107"/>
    </row>
  </sheetData>
  <mergeCells count="6">
    <mergeCell ref="B22:F22"/>
    <mergeCell ref="B2:F2"/>
    <mergeCell ref="B6:F6"/>
    <mergeCell ref="B10:F10"/>
    <mergeCell ref="B14:F14"/>
    <mergeCell ref="B18:F1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22"/>
  <sheetViews>
    <sheetView topLeftCell="N13" workbookViewId="0">
      <selection activeCell="N13" sqref="N13:V22"/>
    </sheetView>
  </sheetViews>
  <sheetFormatPr baseColWidth="10" defaultColWidth="11.42578125" defaultRowHeight="15" x14ac:dyDescent="0.25"/>
  <cols>
    <col min="1" max="1" width="2.7109375" customWidth="1"/>
    <col min="2" max="2" width="4.28515625" style="17" customWidth="1"/>
    <col min="3" max="3" width="32.28515625" style="17" customWidth="1"/>
    <col min="4" max="4" width="10.7109375" customWidth="1"/>
    <col min="5" max="5" width="11.5703125" customWidth="1"/>
    <col min="6" max="6" width="12.42578125" customWidth="1"/>
    <col min="7" max="7" width="14.5703125" customWidth="1"/>
    <col min="8" max="8" width="9.85546875" customWidth="1"/>
    <col min="9" max="9" width="13.85546875" customWidth="1"/>
    <col min="10" max="10" width="13.140625" customWidth="1"/>
    <col min="11" max="12" width="14.5703125" customWidth="1"/>
    <col min="13" max="13" width="10.7109375" customWidth="1"/>
    <col min="14" max="15" width="12" customWidth="1"/>
    <col min="16" max="16" width="11.42578125" customWidth="1"/>
    <col min="17" max="17" width="11" customWidth="1"/>
    <col min="18" max="18" width="10.7109375" customWidth="1"/>
    <col min="19" max="19" width="15" customWidth="1"/>
    <col min="20" max="20" width="13.7109375" customWidth="1"/>
    <col min="21" max="21" width="11.85546875" customWidth="1"/>
    <col min="22" max="22" width="8" customWidth="1"/>
    <col min="23" max="23" width="4.5703125" customWidth="1"/>
  </cols>
  <sheetData>
    <row r="1" spans="2:22" ht="15.75" thickBot="1" x14ac:dyDescent="0.3"/>
    <row r="2" spans="2:22" ht="17.25" customHeight="1" thickBot="1" x14ac:dyDescent="0.3">
      <c r="B2" s="309" t="s">
        <v>96</v>
      </c>
      <c r="C2" s="310"/>
      <c r="D2" s="310"/>
      <c r="E2" s="310"/>
      <c r="F2" s="310"/>
      <c r="G2" s="310"/>
      <c r="H2" s="310"/>
      <c r="I2" s="310"/>
      <c r="J2" s="310"/>
      <c r="K2" s="310"/>
      <c r="L2" s="92"/>
      <c r="M2" s="297" t="s">
        <v>97</v>
      </c>
      <c r="N2" s="295" t="s">
        <v>98</v>
      </c>
      <c r="O2" s="296"/>
      <c r="P2" s="296"/>
      <c r="Q2" s="296"/>
      <c r="R2" s="296"/>
      <c r="S2" s="296"/>
      <c r="T2" s="296"/>
      <c r="U2" s="296"/>
      <c r="V2" s="297" t="s">
        <v>99</v>
      </c>
    </row>
    <row r="3" spans="2:22" ht="34.5" customHeight="1" thickBot="1" x14ac:dyDescent="0.3">
      <c r="B3" s="311" t="s">
        <v>56</v>
      </c>
      <c r="C3" s="313" t="s">
        <v>51</v>
      </c>
      <c r="D3" s="314"/>
      <c r="E3" s="36" t="s">
        <v>100</v>
      </c>
      <c r="F3" s="35" t="s">
        <v>101</v>
      </c>
      <c r="G3" s="40" t="s">
        <v>102</v>
      </c>
      <c r="H3" s="35" t="s">
        <v>103</v>
      </c>
      <c r="I3" s="35" t="s">
        <v>257</v>
      </c>
      <c r="J3" s="35" t="s">
        <v>104</v>
      </c>
      <c r="K3" s="35" t="s">
        <v>105</v>
      </c>
      <c r="L3" s="143" t="s">
        <v>258</v>
      </c>
      <c r="M3" s="298"/>
      <c r="N3" s="164" t="s">
        <v>106</v>
      </c>
      <c r="O3" s="41" t="s">
        <v>280</v>
      </c>
      <c r="P3" s="163" t="s">
        <v>281</v>
      </c>
      <c r="Q3" s="307" t="s">
        <v>107</v>
      </c>
      <c r="R3" s="307" t="s">
        <v>108</v>
      </c>
      <c r="S3" s="307" t="s">
        <v>109</v>
      </c>
      <c r="T3" s="307" t="s">
        <v>110</v>
      </c>
      <c r="U3" s="307" t="s">
        <v>111</v>
      </c>
      <c r="V3" s="298"/>
    </row>
    <row r="4" spans="2:22" ht="15.75" customHeight="1" thickBot="1" x14ac:dyDescent="0.3">
      <c r="B4" s="312"/>
      <c r="C4" s="315"/>
      <c r="D4" s="316"/>
      <c r="E4" s="303" t="s">
        <v>112</v>
      </c>
      <c r="F4" s="303"/>
      <c r="G4" s="303"/>
      <c r="H4" s="303"/>
      <c r="I4" s="303"/>
      <c r="J4" s="303"/>
      <c r="K4" s="303"/>
      <c r="L4" s="144"/>
      <c r="M4" s="298"/>
      <c r="N4" s="304" t="s">
        <v>113</v>
      </c>
      <c r="O4" s="305"/>
      <c r="P4" s="306"/>
      <c r="Q4" s="308"/>
      <c r="R4" s="308"/>
      <c r="S4" s="308"/>
      <c r="T4" s="308"/>
      <c r="U4" s="308"/>
      <c r="V4" s="298"/>
    </row>
    <row r="5" spans="2:22" ht="19.5" customHeight="1" x14ac:dyDescent="0.25">
      <c r="B5" s="37">
        <v>1</v>
      </c>
      <c r="C5" s="39" t="str">
        <f>+'OFERTA ECONOMICA'!E3</f>
        <v>UNION TEMPORAL ARCADIA</v>
      </c>
      <c r="D5" s="62">
        <f>+'OFERTA ECONOMICA'!E4</f>
        <v>496594550</v>
      </c>
      <c r="E5" s="165" t="s">
        <v>84</v>
      </c>
      <c r="F5" s="64" t="s">
        <v>84</v>
      </c>
      <c r="G5" s="165" t="s">
        <v>83</v>
      </c>
      <c r="H5" s="165" t="s">
        <v>84</v>
      </c>
      <c r="I5" s="165" t="s">
        <v>84</v>
      </c>
      <c r="J5" s="165" t="s">
        <v>84</v>
      </c>
      <c r="K5" s="165" t="s">
        <v>84</v>
      </c>
      <c r="L5" s="165" t="s">
        <v>84</v>
      </c>
      <c r="M5" s="171" t="s">
        <v>119</v>
      </c>
      <c r="N5" s="67">
        <v>0</v>
      </c>
      <c r="O5" s="67">
        <v>0</v>
      </c>
      <c r="P5" s="42">
        <v>0</v>
      </c>
      <c r="Q5" s="42">
        <v>0</v>
      </c>
      <c r="R5" s="42">
        <v>0</v>
      </c>
      <c r="S5" s="42">
        <v>0</v>
      </c>
      <c r="T5" s="42">
        <v>0</v>
      </c>
      <c r="U5" s="46">
        <v>0</v>
      </c>
      <c r="V5" s="48">
        <f>SUM(N5:U5)</f>
        <v>0</v>
      </c>
    </row>
    <row r="6" spans="2:22" ht="19.5" customHeight="1" x14ac:dyDescent="0.25">
      <c r="B6" s="43">
        <v>2</v>
      </c>
      <c r="C6" s="44" t="str">
        <f>+'OFERTA ECONOMICA'!F3</f>
        <v>INSTRUMENTACION Y METROLOGIA S,A,S</v>
      </c>
      <c r="D6" s="63">
        <f>+'OFERTA ECONOMICA'!F4</f>
        <v>426451421</v>
      </c>
      <c r="E6" s="64" t="s">
        <v>84</v>
      </c>
      <c r="F6" s="64" t="s">
        <v>83</v>
      </c>
      <c r="G6" s="64" t="s">
        <v>83</v>
      </c>
      <c r="H6" s="64" t="s">
        <v>83</v>
      </c>
      <c r="I6" s="64" t="s">
        <v>83</v>
      </c>
      <c r="J6" s="64" t="s">
        <v>84</v>
      </c>
      <c r="K6" s="64" t="s">
        <v>84</v>
      </c>
      <c r="L6" s="64" t="s">
        <v>84</v>
      </c>
      <c r="M6" s="172" t="s">
        <v>119</v>
      </c>
      <c r="N6" s="65">
        <v>0</v>
      </c>
      <c r="O6" s="65">
        <v>0</v>
      </c>
      <c r="P6" s="45">
        <v>0</v>
      </c>
      <c r="Q6" s="45">
        <v>0</v>
      </c>
      <c r="R6" s="45">
        <v>0</v>
      </c>
      <c r="S6" s="45">
        <v>0</v>
      </c>
      <c r="T6" s="45">
        <v>0</v>
      </c>
      <c r="U6" s="47">
        <v>0</v>
      </c>
      <c r="V6" s="49">
        <f t="shared" ref="V6:V10" si="0">SUM(N6:U6)</f>
        <v>0</v>
      </c>
    </row>
    <row r="7" spans="2:22" ht="19.5" customHeight="1" x14ac:dyDescent="0.25">
      <c r="B7" s="43">
        <v>3</v>
      </c>
      <c r="C7" s="44" t="str">
        <f>+'OFERTA ECONOMICA'!G3</f>
        <v>CREACIONES Y SUMINISTROS SAS</v>
      </c>
      <c r="D7" s="63">
        <f>+'OFERTA ECONOMICA'!G4</f>
        <v>500024910</v>
      </c>
      <c r="E7" s="64" t="s">
        <v>84</v>
      </c>
      <c r="F7" s="64" t="s">
        <v>84</v>
      </c>
      <c r="G7" s="64" t="s">
        <v>84</v>
      </c>
      <c r="H7" s="64" t="s">
        <v>84</v>
      </c>
      <c r="I7" s="64" t="s">
        <v>84</v>
      </c>
      <c r="J7" s="64" t="s">
        <v>84</v>
      </c>
      <c r="K7" s="64" t="s">
        <v>84</v>
      </c>
      <c r="L7" s="64" t="s">
        <v>84</v>
      </c>
      <c r="M7" s="145" t="s">
        <v>272</v>
      </c>
      <c r="N7" s="65">
        <v>20</v>
      </c>
      <c r="O7" s="65">
        <v>10</v>
      </c>
      <c r="P7" s="45">
        <v>20</v>
      </c>
      <c r="Q7" s="45">
        <v>34.86</v>
      </c>
      <c r="R7" s="45">
        <v>10</v>
      </c>
      <c r="S7" s="45">
        <v>0.25</v>
      </c>
      <c r="T7" s="45">
        <v>0.25</v>
      </c>
      <c r="U7" s="47">
        <v>0</v>
      </c>
      <c r="V7" s="49">
        <f t="shared" si="0"/>
        <v>95.36</v>
      </c>
    </row>
    <row r="8" spans="2:22" ht="19.5" customHeight="1" x14ac:dyDescent="0.25">
      <c r="B8" s="43">
        <v>4</v>
      </c>
      <c r="C8" s="44" t="str">
        <f>+'OFERTA ECONOMICA'!H3</f>
        <v>LABORATORIOS DE METROLOGIA SIGMA SAS</v>
      </c>
      <c r="D8" s="63">
        <f>+'OFERTA ECONOMICA'!H4</f>
        <v>550501828</v>
      </c>
      <c r="E8" s="64" t="s">
        <v>84</v>
      </c>
      <c r="F8" s="64" t="s">
        <v>84</v>
      </c>
      <c r="G8" s="64" t="s">
        <v>84</v>
      </c>
      <c r="H8" s="64" t="s">
        <v>84</v>
      </c>
      <c r="I8" s="64" t="s">
        <v>84</v>
      </c>
      <c r="J8" s="64" t="s">
        <v>84</v>
      </c>
      <c r="K8" s="64" t="s">
        <v>84</v>
      </c>
      <c r="L8" s="64" t="s">
        <v>84</v>
      </c>
      <c r="M8" s="145" t="s">
        <v>272</v>
      </c>
      <c r="N8" s="65">
        <v>20</v>
      </c>
      <c r="O8" s="65">
        <v>10</v>
      </c>
      <c r="P8" s="45">
        <v>20</v>
      </c>
      <c r="Q8" s="45">
        <v>35.74</v>
      </c>
      <c r="R8" s="45">
        <v>10</v>
      </c>
      <c r="S8" s="45">
        <v>0</v>
      </c>
      <c r="T8" s="45">
        <v>0</v>
      </c>
      <c r="U8" s="47">
        <v>0</v>
      </c>
      <c r="V8" s="169">
        <f t="shared" si="0"/>
        <v>95.740000000000009</v>
      </c>
    </row>
    <row r="9" spans="2:22" ht="19.5" customHeight="1" x14ac:dyDescent="0.25">
      <c r="B9" s="43">
        <v>5</v>
      </c>
      <c r="C9" s="44" t="str">
        <f>+'OFERTA ECONOMICA'!I3</f>
        <v>CONAMET S.A.S</v>
      </c>
      <c r="D9" s="63">
        <f>+'OFERTA ECONOMICA'!I4</f>
        <v>527615316</v>
      </c>
      <c r="E9" s="64" t="s">
        <v>84</v>
      </c>
      <c r="F9" s="64" t="s">
        <v>84</v>
      </c>
      <c r="G9" s="64" t="s">
        <v>84</v>
      </c>
      <c r="H9" s="64" t="s">
        <v>83</v>
      </c>
      <c r="I9" s="64" t="s">
        <v>84</v>
      </c>
      <c r="J9" s="64" t="s">
        <v>84</v>
      </c>
      <c r="K9" s="64" t="s">
        <v>84</v>
      </c>
      <c r="L9" s="64" t="s">
        <v>84</v>
      </c>
      <c r="M9" s="172" t="s">
        <v>119</v>
      </c>
      <c r="N9" s="65">
        <v>0</v>
      </c>
      <c r="O9" s="65">
        <v>0</v>
      </c>
      <c r="P9" s="45">
        <v>0</v>
      </c>
      <c r="Q9" s="45">
        <v>0</v>
      </c>
      <c r="R9" s="45">
        <v>0</v>
      </c>
      <c r="S9" s="45">
        <v>0</v>
      </c>
      <c r="T9" s="45">
        <v>0</v>
      </c>
      <c r="U9" s="47">
        <v>0</v>
      </c>
      <c r="V9" s="49">
        <f t="shared" si="0"/>
        <v>0</v>
      </c>
    </row>
    <row r="10" spans="2:22" ht="19.5" customHeight="1" thickBot="1" x14ac:dyDescent="0.3">
      <c r="B10" s="38">
        <v>6</v>
      </c>
      <c r="C10" s="166" t="str">
        <f>+'OFERTA ECONOMICA'!J3</f>
        <v>SET Y GAD SAS.</v>
      </c>
      <c r="D10" s="167">
        <f>+'OFERTA ECONOMICA'!J4</f>
        <v>473143000</v>
      </c>
      <c r="E10" s="168" t="s">
        <v>84</v>
      </c>
      <c r="F10" s="168" t="s">
        <v>83</v>
      </c>
      <c r="G10" s="168" t="s">
        <v>84</v>
      </c>
      <c r="H10" s="168" t="s">
        <v>83</v>
      </c>
      <c r="I10" s="168" t="s">
        <v>84</v>
      </c>
      <c r="J10" s="168" t="s">
        <v>84</v>
      </c>
      <c r="K10" s="168" t="s">
        <v>84</v>
      </c>
      <c r="L10" s="168" t="s">
        <v>84</v>
      </c>
      <c r="M10" s="173" t="s">
        <v>119</v>
      </c>
      <c r="N10" s="66">
        <v>0</v>
      </c>
      <c r="O10" s="66">
        <v>0</v>
      </c>
      <c r="P10" s="21">
        <v>0</v>
      </c>
      <c r="Q10" s="21">
        <v>0</v>
      </c>
      <c r="R10" s="21">
        <v>0</v>
      </c>
      <c r="S10" s="21">
        <v>0</v>
      </c>
      <c r="T10" s="21">
        <v>0</v>
      </c>
      <c r="U10" s="30">
        <v>0</v>
      </c>
      <c r="V10" s="49">
        <f t="shared" si="0"/>
        <v>0</v>
      </c>
    </row>
    <row r="11" spans="2:22" ht="10.5" customHeight="1" thickBot="1" x14ac:dyDescent="0.3">
      <c r="B11" s="299"/>
      <c r="C11" s="300"/>
      <c r="D11" s="300"/>
      <c r="E11" s="300"/>
      <c r="F11" s="300"/>
      <c r="G11" s="300"/>
      <c r="H11" s="300"/>
      <c r="I11" s="300"/>
      <c r="J11" s="300"/>
      <c r="K11" s="300"/>
      <c r="L11" s="300"/>
      <c r="M11" s="300"/>
      <c r="N11" s="301"/>
      <c r="O11" s="301"/>
      <c r="P11" s="301"/>
      <c r="Q11" s="301"/>
      <c r="R11" s="301"/>
      <c r="S11" s="301"/>
      <c r="T11" s="301"/>
      <c r="U11" s="301"/>
      <c r="V11" s="302"/>
    </row>
    <row r="12" spans="2:22" ht="15.75" thickBot="1" x14ac:dyDescent="0.3">
      <c r="B12" s="265" t="s">
        <v>114</v>
      </c>
      <c r="C12" s="266"/>
      <c r="D12" s="266"/>
      <c r="E12" s="266"/>
      <c r="F12" s="266"/>
      <c r="G12" s="266"/>
      <c r="H12" s="266"/>
      <c r="I12" s="266"/>
      <c r="J12" s="266"/>
      <c r="K12" s="170" t="s">
        <v>115</v>
      </c>
      <c r="L12" s="293">
        <v>46157</v>
      </c>
      <c r="M12" s="294"/>
      <c r="N12" s="273" t="s">
        <v>116</v>
      </c>
      <c r="O12" s="273"/>
      <c r="P12" s="273"/>
      <c r="Q12" s="273"/>
      <c r="R12" s="273"/>
      <c r="S12" s="273"/>
      <c r="T12" s="273"/>
      <c r="U12" s="273"/>
      <c r="V12" s="273"/>
    </row>
    <row r="13" spans="2:22" ht="30.75" customHeight="1" x14ac:dyDescent="0.25">
      <c r="B13" s="267" t="s">
        <v>282</v>
      </c>
      <c r="C13" s="268"/>
      <c r="D13" s="268"/>
      <c r="E13" s="268"/>
      <c r="F13" s="268"/>
      <c r="G13" s="268"/>
      <c r="H13" s="268"/>
      <c r="I13" s="268"/>
      <c r="J13" s="268"/>
      <c r="K13" s="268"/>
      <c r="L13" s="268"/>
      <c r="M13" s="269"/>
      <c r="N13" s="274" t="s">
        <v>283</v>
      </c>
      <c r="O13" s="275"/>
      <c r="P13" s="275"/>
      <c r="Q13" s="275"/>
      <c r="R13" s="275"/>
      <c r="S13" s="275"/>
      <c r="T13" s="275"/>
      <c r="U13" s="275"/>
      <c r="V13" s="276"/>
    </row>
    <row r="14" spans="2:22" ht="30.75" customHeight="1" thickBot="1" x14ac:dyDescent="0.3">
      <c r="B14" s="270"/>
      <c r="C14" s="271"/>
      <c r="D14" s="271"/>
      <c r="E14" s="271"/>
      <c r="F14" s="271"/>
      <c r="G14" s="271"/>
      <c r="H14" s="271"/>
      <c r="I14" s="271"/>
      <c r="J14" s="271"/>
      <c r="K14" s="271"/>
      <c r="L14" s="271"/>
      <c r="M14" s="272"/>
      <c r="N14" s="277"/>
      <c r="O14" s="278"/>
      <c r="P14" s="278"/>
      <c r="Q14" s="278"/>
      <c r="R14" s="278"/>
      <c r="S14" s="278"/>
      <c r="T14" s="278"/>
      <c r="U14" s="278"/>
      <c r="V14" s="279"/>
    </row>
    <row r="15" spans="2:22" ht="18.75" customHeight="1" thickBot="1" x14ac:dyDescent="0.3">
      <c r="B15" s="262" t="s">
        <v>117</v>
      </c>
      <c r="C15" s="263"/>
      <c r="D15" s="263"/>
      <c r="E15" s="263"/>
      <c r="F15" s="263"/>
      <c r="G15" s="263"/>
      <c r="H15" s="263"/>
      <c r="I15" s="263"/>
      <c r="J15" s="263"/>
      <c r="K15" s="263"/>
      <c r="L15" s="263"/>
      <c r="M15" s="264"/>
      <c r="N15" s="277"/>
      <c r="O15" s="278"/>
      <c r="P15" s="278"/>
      <c r="Q15" s="278"/>
      <c r="R15" s="278"/>
      <c r="S15" s="278"/>
      <c r="T15" s="278"/>
      <c r="U15" s="278"/>
      <c r="V15" s="279"/>
    </row>
    <row r="16" spans="2:22" ht="35.25" customHeight="1" x14ac:dyDescent="0.25">
      <c r="B16" s="283" t="s">
        <v>124</v>
      </c>
      <c r="C16" s="284"/>
      <c r="D16" s="284"/>
      <c r="E16" s="268" t="s">
        <v>125</v>
      </c>
      <c r="F16" s="268"/>
      <c r="G16" s="268"/>
      <c r="H16" s="268"/>
      <c r="I16" s="268"/>
      <c r="J16" s="284" t="s">
        <v>126</v>
      </c>
      <c r="K16" s="284"/>
      <c r="L16" s="284"/>
      <c r="M16" s="289"/>
      <c r="N16" s="277"/>
      <c r="O16" s="278"/>
      <c r="P16" s="278"/>
      <c r="Q16" s="278"/>
      <c r="R16" s="278"/>
      <c r="S16" s="278"/>
      <c r="T16" s="278"/>
      <c r="U16" s="278"/>
      <c r="V16" s="279"/>
    </row>
    <row r="17" spans="2:22" ht="35.25" customHeight="1" x14ac:dyDescent="0.25">
      <c r="B17" s="285"/>
      <c r="C17" s="286"/>
      <c r="D17" s="286"/>
      <c r="E17" s="271"/>
      <c r="F17" s="271"/>
      <c r="G17" s="271"/>
      <c r="H17" s="271"/>
      <c r="I17" s="271"/>
      <c r="J17" s="286"/>
      <c r="K17" s="286"/>
      <c r="L17" s="286"/>
      <c r="M17" s="290"/>
      <c r="N17" s="277"/>
      <c r="O17" s="278"/>
      <c r="P17" s="278"/>
      <c r="Q17" s="278"/>
      <c r="R17" s="278"/>
      <c r="S17" s="278"/>
      <c r="T17" s="278"/>
      <c r="U17" s="278"/>
      <c r="V17" s="279"/>
    </row>
    <row r="18" spans="2:22" ht="35.25" customHeight="1" x14ac:dyDescent="0.25">
      <c r="B18" s="285"/>
      <c r="C18" s="286"/>
      <c r="D18" s="286"/>
      <c r="E18" s="271"/>
      <c r="F18" s="271"/>
      <c r="G18" s="271"/>
      <c r="H18" s="271"/>
      <c r="I18" s="271"/>
      <c r="J18" s="286"/>
      <c r="K18" s="286"/>
      <c r="L18" s="286"/>
      <c r="M18" s="290"/>
      <c r="N18" s="277"/>
      <c r="O18" s="278"/>
      <c r="P18" s="278"/>
      <c r="Q18" s="278"/>
      <c r="R18" s="278"/>
      <c r="S18" s="278"/>
      <c r="T18" s="278"/>
      <c r="U18" s="278"/>
      <c r="V18" s="279"/>
    </row>
    <row r="19" spans="2:22" ht="35.25" customHeight="1" x14ac:dyDescent="0.25">
      <c r="B19" s="285"/>
      <c r="C19" s="286"/>
      <c r="D19" s="286"/>
      <c r="E19" s="271"/>
      <c r="F19" s="271"/>
      <c r="G19" s="271"/>
      <c r="H19" s="271"/>
      <c r="I19" s="271"/>
      <c r="J19" s="286"/>
      <c r="K19" s="286"/>
      <c r="L19" s="286"/>
      <c r="M19" s="290"/>
      <c r="N19" s="277"/>
      <c r="O19" s="278"/>
      <c r="P19" s="278"/>
      <c r="Q19" s="278"/>
      <c r="R19" s="278"/>
      <c r="S19" s="278"/>
      <c r="T19" s="278"/>
      <c r="U19" s="278"/>
      <c r="V19" s="279"/>
    </row>
    <row r="20" spans="2:22" ht="35.25" customHeight="1" x14ac:dyDescent="0.25">
      <c r="B20" s="285"/>
      <c r="C20" s="286"/>
      <c r="D20" s="286"/>
      <c r="E20" s="271"/>
      <c r="F20" s="271"/>
      <c r="G20" s="271"/>
      <c r="H20" s="271"/>
      <c r="I20" s="271"/>
      <c r="J20" s="286"/>
      <c r="K20" s="286"/>
      <c r="L20" s="286"/>
      <c r="M20" s="290"/>
      <c r="N20" s="277"/>
      <c r="O20" s="278"/>
      <c r="P20" s="278"/>
      <c r="Q20" s="278"/>
      <c r="R20" s="278"/>
      <c r="S20" s="278"/>
      <c r="T20" s="278"/>
      <c r="U20" s="278"/>
      <c r="V20" s="279"/>
    </row>
    <row r="21" spans="2:22" ht="43.5" customHeight="1" x14ac:dyDescent="0.25">
      <c r="B21" s="285"/>
      <c r="C21" s="286"/>
      <c r="D21" s="286"/>
      <c r="E21" s="271"/>
      <c r="F21" s="271"/>
      <c r="G21" s="271"/>
      <c r="H21" s="271"/>
      <c r="I21" s="271"/>
      <c r="J21" s="286"/>
      <c r="K21" s="286"/>
      <c r="L21" s="286"/>
      <c r="M21" s="290"/>
      <c r="N21" s="277"/>
      <c r="O21" s="278"/>
      <c r="P21" s="278"/>
      <c r="Q21" s="278"/>
      <c r="R21" s="278"/>
      <c r="S21" s="278"/>
      <c r="T21" s="278"/>
      <c r="U21" s="278"/>
      <c r="V21" s="279"/>
    </row>
    <row r="22" spans="2:22" ht="35.25" customHeight="1" thickBot="1" x14ac:dyDescent="0.3">
      <c r="B22" s="287"/>
      <c r="C22" s="288"/>
      <c r="D22" s="288"/>
      <c r="E22" s="292"/>
      <c r="F22" s="292"/>
      <c r="G22" s="292"/>
      <c r="H22" s="292"/>
      <c r="I22" s="292"/>
      <c r="J22" s="288"/>
      <c r="K22" s="288"/>
      <c r="L22" s="288"/>
      <c r="M22" s="291"/>
      <c r="N22" s="280"/>
      <c r="O22" s="281"/>
      <c r="P22" s="281"/>
      <c r="Q22" s="281"/>
      <c r="R22" s="281"/>
      <c r="S22" s="281"/>
      <c r="T22" s="281"/>
      <c r="U22" s="281"/>
      <c r="V22" s="282"/>
    </row>
  </sheetData>
  <mergeCells count="23">
    <mergeCell ref="N2:U2"/>
    <mergeCell ref="V2:V4"/>
    <mergeCell ref="B11:V11"/>
    <mergeCell ref="E4:K4"/>
    <mergeCell ref="M2:M4"/>
    <mergeCell ref="N4:P4"/>
    <mergeCell ref="Q3:Q4"/>
    <mergeCell ref="R3:R4"/>
    <mergeCell ref="T3:T4"/>
    <mergeCell ref="U3:U4"/>
    <mergeCell ref="B2:K2"/>
    <mergeCell ref="B3:B4"/>
    <mergeCell ref="C3:D4"/>
    <mergeCell ref="S3:S4"/>
    <mergeCell ref="B15:M15"/>
    <mergeCell ref="B12:J12"/>
    <mergeCell ref="B13:M14"/>
    <mergeCell ref="N12:V12"/>
    <mergeCell ref="N13:V22"/>
    <mergeCell ref="B16:D22"/>
    <mergeCell ref="J16:M22"/>
    <mergeCell ref="E16:I22"/>
    <mergeCell ref="L12:M12"/>
  </mergeCells>
  <pageMargins left="0.25" right="0.25" top="0.75" bottom="0.75" header="0.3" footer="0.3"/>
  <pageSetup paperSize="9" scale="5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F74E81273C7374D8725FE38490B9553" ma:contentTypeVersion="15" ma:contentTypeDescription="Crear nuevo documento." ma:contentTypeScope="" ma:versionID="690b1a4225fe9d63b2305b4790af719c">
  <xsd:schema xmlns:xsd="http://www.w3.org/2001/XMLSchema" xmlns:xs="http://www.w3.org/2001/XMLSchema" xmlns:p="http://schemas.microsoft.com/office/2006/metadata/properties" xmlns:ns2="10e69f1c-6444-450a-8233-e5db7b2e9f09" xmlns:ns3="324235a4-9d85-411d-b23d-a047b93fe5de" targetNamespace="http://schemas.microsoft.com/office/2006/metadata/properties" ma:root="true" ma:fieldsID="0388788ad677858c36fe1fa5ec357e00" ns2:_="" ns3:_="">
    <xsd:import namespace="10e69f1c-6444-450a-8233-e5db7b2e9f09"/>
    <xsd:import namespace="324235a4-9d85-411d-b23d-a047b93fe5d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0e69f1c-6444-450a-8233-e5db7b2e9f0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07cc2a15-3e8d-4251-8495-3f0337b7b250}" ma:internalName="TaxCatchAll" ma:showField="CatchAllData" ma:web="10e69f1c-6444-450a-8233-e5db7b2e9f0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24235a4-9d85-411d-b23d-a047b93fe5d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24235a4-9d85-411d-b23d-a047b93fe5de">
      <Terms xmlns="http://schemas.microsoft.com/office/infopath/2007/PartnerControls"/>
    </lcf76f155ced4ddcb4097134ff3c332f>
    <TaxCatchAll xmlns="10e69f1c-6444-450a-8233-e5db7b2e9f0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6C3B7A-65A0-408E-9D31-A16AF12F04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0e69f1c-6444-450a-8233-e5db7b2e9f09"/>
    <ds:schemaRef ds:uri="324235a4-9d85-411d-b23d-a047b93fe5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C536573-EE4E-479B-9DA5-8186A08467AA}">
  <ds:schemaRefs>
    <ds:schemaRef ds:uri="http://schemas.microsoft.com/office/2006/metadata/properties"/>
    <ds:schemaRef ds:uri="http://schemas.microsoft.com/office/infopath/2007/PartnerControls"/>
    <ds:schemaRef ds:uri="324235a4-9d85-411d-b23d-a047b93fe5de"/>
    <ds:schemaRef ds:uri="10e69f1c-6444-450a-8233-e5db7b2e9f09"/>
  </ds:schemaRefs>
</ds:datastoreItem>
</file>

<file path=customXml/itemProps3.xml><?xml version="1.0" encoding="utf-8"?>
<ds:datastoreItem xmlns:ds="http://schemas.openxmlformats.org/officeDocument/2006/customXml" ds:itemID="{19DF66F0-72D9-4941-821C-2B5945129F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vt:i4>
      </vt:variant>
    </vt:vector>
  </HeadingPairs>
  <TitlesOfParts>
    <vt:vector size="15" baseType="lpstr">
      <vt:lpstr>UNSPSC</vt:lpstr>
      <vt:lpstr>OFERTA ECONOMICA</vt:lpstr>
      <vt:lpstr>VALORES ART. BAJOS</vt:lpstr>
      <vt:lpstr>EXPERIENCIA</vt:lpstr>
      <vt:lpstr>PROTOCOLOS OCM Y PLANTILLA</vt:lpstr>
      <vt:lpstr>CERT. CALIBRACIÓN PATRONES</vt:lpstr>
      <vt:lpstr>EQUIPO DE TRA.</vt:lpstr>
      <vt:lpstr>PROTOCOLO TRANSPORTE</vt:lpstr>
      <vt:lpstr>ACREDITACIÓN ONAC</vt:lpstr>
      <vt:lpstr>CARTA COMPRO.</vt:lpstr>
      <vt:lpstr>CAPACIDAD INSTALADA</vt:lpstr>
      <vt:lpstr>CONSOLIDADO</vt:lpstr>
      <vt:lpstr>CONSOLIDADO!Área_de_impresión</vt:lpstr>
      <vt:lpstr>'OFERTA ECONOMICA'!Área_de_impresión</vt:lpstr>
      <vt:lpstr>'VALORES ART. BAJOS'!Área_de_impresión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Tatiana Torres</dc:creator>
  <cp:keywords/>
  <dc:description/>
  <cp:lastModifiedBy>Rony Kevin Montoya Vargas</cp:lastModifiedBy>
  <cp:revision/>
  <cp:lastPrinted>2026-05-15T16:15:43Z</cp:lastPrinted>
  <dcterms:created xsi:type="dcterms:W3CDTF">2023-07-17T13:53:45Z</dcterms:created>
  <dcterms:modified xsi:type="dcterms:W3CDTF">2026-05-15T20:08:17Z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0x010100FF74E81273C7374D8725FE38490B9553</vt:lpwstr>
  </property>
  <property fmtid="{D5CDD505-2E9C-101B-9397-08002B2CF9AE}" pid="3" name="MediaServiceImageTags">
    <vt:lpwstr/>
  </property>
</Properties>
</file>