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mgarcia_sena_edu_co1/Documents/2026/BIENES Y SERVICIOS/6. MATERIALES TODAS LAS AREAS/CONTRATOS/ROMULO 1,2,4/"/>
    </mc:Choice>
  </mc:AlternateContent>
  <xr:revisionPtr revIDLastSave="0" documentId="13_ncr:1_{67C07A58-73F5-4349-AB38-27A0DEF4AE73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OFERTA ECONOMICA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6" l="1"/>
  <c r="G5" i="6" s="1"/>
  <c r="H5" i="6" s="1"/>
  <c r="F18" i="6"/>
  <c r="G18" i="6" s="1"/>
  <c r="H18" i="6" s="1"/>
  <c r="F19" i="6"/>
  <c r="G19" i="6" s="1"/>
  <c r="H19" i="6" s="1"/>
  <c r="F20" i="6"/>
  <c r="G20" i="6"/>
  <c r="H20" i="6" s="1"/>
  <c r="F21" i="6"/>
  <c r="G21" i="6" s="1"/>
  <c r="H21" i="6" s="1"/>
  <c r="F22" i="6"/>
  <c r="G22" i="6"/>
  <c r="H22" i="6"/>
  <c r="F23" i="6"/>
  <c r="G23" i="6" s="1"/>
  <c r="H23" i="6" s="1"/>
  <c r="F24" i="6"/>
  <c r="G24" i="6"/>
  <c r="H24" i="6" s="1"/>
  <c r="F25" i="6"/>
  <c r="G25" i="6"/>
  <c r="H25" i="6"/>
  <c r="F26" i="6"/>
  <c r="G26" i="6" s="1"/>
  <c r="H26" i="6" s="1"/>
  <c r="F27" i="6"/>
  <c r="G27" i="6" s="1"/>
  <c r="H27" i="6" s="1"/>
  <c r="F28" i="6"/>
  <c r="G28" i="6"/>
  <c r="H28" i="6" s="1"/>
  <c r="F29" i="6"/>
  <c r="G29" i="6" s="1"/>
  <c r="H29" i="6" s="1"/>
  <c r="F30" i="6"/>
  <c r="G30" i="6"/>
  <c r="H30" i="6"/>
  <c r="F31" i="6"/>
  <c r="G31" i="6" s="1"/>
  <c r="H31" i="6" s="1"/>
  <c r="F32" i="6"/>
  <c r="G32" i="6" s="1"/>
  <c r="H32" i="6" s="1"/>
  <c r="F33" i="6"/>
  <c r="G33" i="6"/>
  <c r="H33" i="6"/>
  <c r="F34" i="6"/>
  <c r="G34" i="6" s="1"/>
  <c r="H34" i="6" s="1"/>
  <c r="F35" i="6"/>
  <c r="G35" i="6" s="1"/>
  <c r="H35" i="6" s="1"/>
  <c r="F36" i="6"/>
  <c r="G36" i="6"/>
  <c r="H36" i="6" s="1"/>
  <c r="F37" i="6"/>
  <c r="G37" i="6" s="1"/>
  <c r="H37" i="6" s="1"/>
  <c r="F17" i="6"/>
  <c r="G17" i="6" s="1"/>
  <c r="H17" i="6" s="1"/>
  <c r="H50" i="6"/>
  <c r="H51" i="6"/>
  <c r="F48" i="6"/>
  <c r="F49" i="6"/>
  <c r="G49" i="6" s="1"/>
  <c r="H49" i="6" s="1"/>
  <c r="F50" i="6"/>
  <c r="G50" i="6" s="1"/>
  <c r="F51" i="6"/>
  <c r="G51" i="6" s="1"/>
  <c r="F52" i="6"/>
  <c r="G52" i="6" s="1"/>
  <c r="H52" i="6" s="1"/>
  <c r="F53" i="6"/>
  <c r="G53" i="6" s="1"/>
  <c r="H53" i="6" s="1"/>
  <c r="F54" i="6"/>
  <c r="G54" i="6" s="1"/>
  <c r="H54" i="6" s="1"/>
  <c r="F47" i="6"/>
  <c r="G47" i="6" s="1"/>
  <c r="H47" i="6" s="1"/>
  <c r="G48" i="6"/>
  <c r="H48" i="6" s="1"/>
  <c r="H38" i="6" l="1"/>
  <c r="H55" i="6"/>
  <c r="F6" i="6"/>
  <c r="G6" i="6" s="1"/>
  <c r="H6" i="6" s="1"/>
  <c r="F7" i="6"/>
  <c r="G7" i="6" s="1"/>
  <c r="H7" i="6" s="1"/>
  <c r="H8" i="6" l="1"/>
  <c r="H63" i="6" s="1"/>
  <c r="P53" i="6" l="1"/>
</calcChain>
</file>

<file path=xl/sharedStrings.xml><?xml version="1.0" encoding="utf-8"?>
<sst xmlns="http://schemas.openxmlformats.org/spreadsheetml/2006/main" count="127" uniqueCount="66">
  <si>
    <t>ITEM</t>
  </si>
  <si>
    <t xml:space="preserve">DESCRIPCIÓN DETALLADA </t>
  </si>
  <si>
    <t>UNIDAD DE MEDIDA</t>
  </si>
  <si>
    <t>CANTIDAD</t>
  </si>
  <si>
    <t>TELA ANTIFLUIDO UNIVERSAL A LA VANGUARDIA,ANTIMICROBIAL,REPELENTE,IMPERMEEABLE, ESTAMPADO MUJER 135 GRAMOS/M2</t>
  </si>
  <si>
    <t>TELA LACOST/ COLOR BLANCO-ANCHO 1.80/220 GRAMOS COMPOSICION 65% POLIESTER - 35% ALGODÓN</t>
  </si>
  <si>
    <t>TELA ANTIFLUIDO UNIVERSAL A LA VANGUARDIA,ANTIMICROBIAL,REPELENTE,IMPERMEEABLE,FONDO ENTERO BLANCO 135 GRAMOS/M2,COLORES GRIS,BLANCO Y , AZUL TURQUI (130 METROS POR CADA COLOR).</t>
  </si>
  <si>
    <t xml:space="preserve">METRO </t>
  </si>
  <si>
    <t>METRO</t>
  </si>
  <si>
    <t xml:space="preserve">TELA OXFORD  55%   ALGODÓN   45% POLIÉSTER, DE 150 CM DE ANCHO, 140 G/M2.COLOR BLANCO Y COLOR BLANCO TEXTURA LISA, SIN MARRAS NI MANCHAS. </t>
  </si>
  <si>
    <t xml:space="preserve">UNIDAD </t>
  </si>
  <si>
    <r>
      <rPr>
        <sz val="8"/>
        <rFont val="Arial"/>
        <family val="2"/>
      </rPr>
      <t>TELA  ANTIFLUIDO  UNIVERSAL  A  LA  VANGUARDIA,  ANTIMICROBIAL,  REPELENTE,
IMPERMEEABLE, ESTAMPADO MUJER 135 GRAMOS/M2</t>
    </r>
  </si>
  <si>
    <t xml:space="preserve">TIJERAS MULTIUSO 8,5 PULGADAS,ACERO NEGRO Y MANGO ERGONOMICO PLASTICO  ,DIMENSIONES LARGO 739,7 CMS,TIPO DE CORTE RECTO 
</t>
  </si>
  <si>
    <t>CALIBRADOR DE COSTURA Y PUNTO DE 15CM, REGLA DE MEDICIÓN DE CALIBRE DE COSTURA DE METAL DE 6 "</t>
  </si>
  <si>
    <t>TIJERAS DENTADAS PARA CORTE DE TELA, TIJERAS EN ZIGZAG, TIJERAS PARA ÁLBUMES DE RECORTES CON BORDE DECORATIVO PARA ADULTOS, IDEALES PARA MUCHOS TIPOS DE TELAS DE COSTURA, CUERO Y PAPEL DE MANUALIDADES</t>
  </si>
  <si>
    <t>TIJERA MODISTERIA ANATOMICA 10 PULGADAS</t>
  </si>
  <si>
    <t>PINZAS PARA ENEHEBRAR ACERO DE 12 CMS</t>
  </si>
  <si>
    <t>TIJERA CORTA HEBRAS, MANGO PLÁSTICO, PUNTA METAL, 3,5 CM / 1,38 “, TAMAÑO: APROX. 10,5 CM X 2 CM / 4,13 "X 0,78" PRESENTACIÓN CAJA X 12 UNIDADES.</t>
  </si>
  <si>
    <t>CARRETELEL MAQUINA PLANA INDUSTRIAL DE ALUMINIO. (PRESENTACIÓN CAJA X 100)</t>
  </si>
  <si>
    <t>CRONÓMETRO DIGITAL  (1/100 SEG. – 10 HORAS),TIPO DE PILA: CR2016, DIMENSIONES: 62MM X 63,5 MMX 17 MM (A X A X P).</t>
  </si>
  <si>
    <t>CAJA BOBINA INDUSTRIAL PARA MAQUINA PLANA</t>
  </si>
  <si>
    <t>BOTONES PARA CAMISA CUATRO HUECOS BLANCO PERLADO NO 18</t>
  </si>
  <si>
    <t>PIES PRENSADORES DE CINTA ELÁSTICA 12.7MM, PARA MÁQUINA PLANA INDUSTRIAL ,EN ACERO.</t>
  </si>
  <si>
    <t>PIE PRÉNSATELAS PARA RECOGER Y  FRUNCIR   EN ACERO PARA MAQUINA PLANA INDUSTRIAL</t>
  </si>
  <si>
    <t>GUIA DE RUEDO Y DOBLADILLO MAQUINA RECTA INDUSTRIAL 30MM</t>
  </si>
  <si>
    <t>GUÍA FOLDER DOBLADILLO RECUBRIDORA COLLARÍN GRADUABLE</t>
  </si>
  <si>
    <t>BOTÓN PLANO DE PASTA ,17 LINEAS (11 MM), 4 PUNTOS DE AMARRE, COLOR AZUL OSCURO.</t>
  </si>
  <si>
    <t>BOTÓN PLANO DE PASTA ,17 LINEAS (11 MM), 4 PUNTOS DE AMARRE, COLOR BLANCO</t>
  </si>
  <si>
    <t xml:space="preserve">BOTÓN  PLANO  DE  PASTA  ,17 LINEAS (11 MM),  4  PUNTOS  DE  AMARRE,  COLOR NEGRO </t>
  </si>
  <si>
    <t>ELASTICO DE EMBUTIR BLANCO 1 CM DE ANCHO ROLLO DE 200 METROS</t>
  </si>
  <si>
    <r>
      <rPr>
        <sz val="8"/>
        <rFont val="Arial"/>
        <family val="2"/>
      </rPr>
      <t>TELA  ANTIFLUIDO  UNIVERSA,  REPELENTE,  IMPERMEABLE  COLOR  BLANCO,  140
GRAMOS /M2</t>
    </r>
  </si>
  <si>
    <t>UNIDAD</t>
  </si>
  <si>
    <t>CAJA</t>
  </si>
  <si>
    <t>GRUESA(144 UNIDADES)</t>
  </si>
  <si>
    <t>GRUESA</t>
  </si>
  <si>
    <r>
      <rPr>
        <sz val="8"/>
        <rFont val="Arial"/>
        <family val="2"/>
      </rPr>
      <t>ROLLO (200
METROS)</t>
    </r>
  </si>
  <si>
    <t>TELA LACOST/COLORES SURTIDOS (PASTELES 3 COLORES DE 50 CMS CADA COLOR  )ANCHO 1.80 /220 GRAMOS COMPOSICION 65% POLIESTER - 35% ALGODÓN</t>
  </si>
  <si>
    <t>HILO PERLE MATERIAL: 100% ALGODÓN · CABOS: 2 CABOS · LONGITUD: 85 METROS POR MADEJA · CALIBRE: #8 ·NEGRO,BLANCO, PIEL, ROJO , VERDE. PRESENTACIÓN CAJA 10 OVILLOS</t>
  </si>
  <si>
    <t>PAPEL MANIFOLD O DE MODISTERIA</t>
  </si>
  <si>
    <t>LÁPIZ CERA PARA MARCAR TELA BLANCO Y COLORES SURTIDOS PRESENTACION CAJA X 10 UNIDADES</t>
  </si>
  <si>
    <t>PLIEGO</t>
  </si>
  <si>
    <t>MT</t>
  </si>
  <si>
    <t>BOTÓN PLANO DE PASTA ,24 LINEAS (15 MM), 2PUNTOS DE AMARRE, COLOR BLANCO</t>
  </si>
  <si>
    <t>TELA BLONDA LYCRADA 1.50MT 100% POLIESTER, COLORES SURTIDOS PASTELES</t>
  </si>
  <si>
    <t xml:space="preserve">CREMALLER ADE NAYLON DE 20 CM COLORES VARIADOS </t>
  </si>
  <si>
    <t xml:space="preserve">CREMALLERA INVISIBLE DE 20CM COLORES VARIADOS </t>
  </si>
  <si>
    <t>% IVA</t>
  </si>
  <si>
    <t>VALOR UNITARIO SIN IVA</t>
  </si>
  <si>
    <t>VALOR UNITARIO CON IVA</t>
  </si>
  <si>
    <t>VALOR TOTAL CON IVA</t>
  </si>
  <si>
    <t xml:space="preserve">DESPLAZADOS </t>
  </si>
  <si>
    <t>CENTRO DE PROCESOS INDUSTRIALES Y CONSTRUCCIÓN</t>
  </si>
  <si>
    <t>RAZON SOCIAL</t>
  </si>
  <si>
    <t>NIT.</t>
  </si>
  <si>
    <t>REPRESENTANTE LEGAL</t>
  </si>
  <si>
    <t>CEDULA</t>
  </si>
  <si>
    <t>TELEFONO</t>
  </si>
  <si>
    <t>CORREO ELECTRONICO</t>
  </si>
  <si>
    <t xml:space="preserve"> REGULAR</t>
  </si>
  <si>
    <t>CAMPESENA</t>
  </si>
  <si>
    <t>PROPUESTA ECONOMICA - LOTE 2. CONFECCIÓN</t>
  </si>
  <si>
    <t>licitaciones@romulomontes.com.co</t>
  </si>
  <si>
    <t>ROMULO MONTES S.A.S</t>
  </si>
  <si>
    <t>800.198.467-8</t>
  </si>
  <si>
    <t>CESAR Vélez MONTES</t>
  </si>
  <si>
    <t>GRAN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</si>
</sst>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</numFmts>
  <fonts count="1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Arial"/>
      <family val="2"/>
    </font>
    <font>
      <sz val="8"/>
      <name val="Arial"/>
      <family val="2"/>
    </font>
    <font>
      <b/>
      <sz val="12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0" fontId="2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2" fontId="4" fillId="0" borderId="1" xfId="2" applyNumberFormat="1" applyFont="1" applyBorder="1" applyAlignment="1">
      <alignment horizontal="center" vertical="center" wrapText="1"/>
    </xf>
    <xf numFmtId="42" fontId="7" fillId="0" borderId="1" xfId="0" applyNumberFormat="1" applyFont="1" applyBorder="1" applyAlignment="1">
      <alignment vertical="center" wrapText="1"/>
    </xf>
    <xf numFmtId="0" fontId="3" fillId="4" borderId="0" xfId="0" applyFont="1" applyFill="1" applyAlignment="1">
      <alignment horizontal="left" vertical="center"/>
    </xf>
    <xf numFmtId="42" fontId="3" fillId="4" borderId="0" xfId="0" applyNumberFormat="1" applyFont="1" applyFill="1" applyAlignment="1">
      <alignment horizontal="left" vertical="center"/>
    </xf>
    <xf numFmtId="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</cellXfs>
  <cellStyles count="16">
    <cellStyle name="Moneda [0] 2" xfId="3" xr:uid="{00000000-0005-0000-0000-000001000000}"/>
    <cellStyle name="Moneda 10" xfId="12" xr:uid="{00000000-0005-0000-0000-000002000000}"/>
    <cellStyle name="Moneda 11" xfId="13" xr:uid="{00000000-0005-0000-0000-000003000000}"/>
    <cellStyle name="Moneda 12" xfId="14" xr:uid="{00000000-0005-0000-0000-000004000000}"/>
    <cellStyle name="Moneda 13" xfId="15" xr:uid="{00000000-0005-0000-0000-000005000000}"/>
    <cellStyle name="Moneda 2" xfId="4" xr:uid="{00000000-0005-0000-0000-000006000000}"/>
    <cellStyle name="Moneda 3" xfId="5" xr:uid="{00000000-0005-0000-0000-000007000000}"/>
    <cellStyle name="Moneda 4" xfId="6" xr:uid="{00000000-0005-0000-0000-000008000000}"/>
    <cellStyle name="Moneda 5" xfId="7" xr:uid="{00000000-0005-0000-0000-000009000000}"/>
    <cellStyle name="Moneda 6" xfId="8" xr:uid="{00000000-0005-0000-0000-00000A000000}"/>
    <cellStyle name="Moneda 7" xfId="9" xr:uid="{00000000-0005-0000-0000-00000B000000}"/>
    <cellStyle name="Moneda 8" xfId="10" xr:uid="{00000000-0005-0000-0000-00000C000000}"/>
    <cellStyle name="Moneda 9" xfId="11" xr:uid="{00000000-0005-0000-0000-00000D000000}"/>
    <cellStyle name="Normal" xfId="0" builtinId="0"/>
    <cellStyle name="Normal 2" xfId="1" xr:uid="{00000000-0005-0000-0000-00000F000000}"/>
    <cellStyle name="Normal 3" xfId="2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222250</xdr:colOff>
      <xdr:row>0</xdr:row>
      <xdr:rowOff>184151</xdr:rowOff>
    </xdr:from>
    <xdr:to>
      <xdr:col>1</xdr:col>
      <xdr:colOff>274215</xdr:colOff>
      <xdr:row>1</xdr:row>
      <xdr:rowOff>593774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731278-32F2-487A-BCD2-BE98D3B8A3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184151"/>
          <a:ext cx="634048" cy="7482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P63"/>
  <sheetViews>
    <sheetView tabSelected="1" topLeftCell="A47" zoomScale="90" zoomScaleNormal="90" workbookViewId="0">
      <selection activeCell="H7" sqref="H7"/>
    </sheetView>
  </sheetViews>
  <sheetFormatPr baseColWidth="10" defaultColWidth="12" defaultRowHeight="15" x14ac:dyDescent="0.2"/>
  <cols>
    <col min="1" max="1" width="10.1640625" style="2" customWidth="1"/>
    <col min="2" max="2" width="52.33203125" style="1" customWidth="1"/>
    <col min="3" max="4" width="16" style="2" customWidth="1"/>
    <col min="5" max="5" width="12" style="1"/>
    <col min="6" max="6" width="13.83203125" style="2" bestFit="1" customWidth="1"/>
    <col min="7" max="7" width="14.83203125" style="2" bestFit="1" customWidth="1"/>
    <col min="8" max="8" width="17.33203125" style="2" customWidth="1"/>
    <col min="9" max="16384" width="12" style="2"/>
  </cols>
  <sheetData>
    <row r="1" spans="1:9" ht="26.25" x14ac:dyDescent="0.2">
      <c r="A1" s="30" t="s">
        <v>60</v>
      </c>
      <c r="B1" s="30"/>
      <c r="C1" s="30"/>
      <c r="D1" s="30"/>
      <c r="E1" s="30"/>
      <c r="F1" s="30"/>
      <c r="G1" s="30"/>
      <c r="H1" s="30"/>
    </row>
    <row r="2" spans="1:9" ht="60" customHeight="1" x14ac:dyDescent="0.2">
      <c r="A2" s="30" t="s">
        <v>51</v>
      </c>
      <c r="B2" s="30"/>
      <c r="C2" s="30"/>
      <c r="D2" s="30"/>
      <c r="E2" s="30"/>
      <c r="F2" s="30"/>
      <c r="G2" s="30"/>
      <c r="H2" s="30"/>
    </row>
    <row r="3" spans="1:9" ht="23.25" customHeight="1" x14ac:dyDescent="0.2">
      <c r="A3" s="31" t="s">
        <v>50</v>
      </c>
      <c r="B3" s="32"/>
      <c r="C3" s="32"/>
      <c r="D3" s="32"/>
      <c r="E3" s="32"/>
      <c r="F3" s="32"/>
      <c r="G3" s="32"/>
      <c r="H3" s="32"/>
    </row>
    <row r="4" spans="1:9" s="3" customFormat="1" ht="78" customHeight="1" x14ac:dyDescent="0.2">
      <c r="A4" s="6" t="s">
        <v>0</v>
      </c>
      <c r="B4" s="6" t="s">
        <v>1</v>
      </c>
      <c r="C4" s="6" t="s">
        <v>2</v>
      </c>
      <c r="D4" s="6" t="s">
        <v>3</v>
      </c>
      <c r="E4" s="17" t="s">
        <v>46</v>
      </c>
      <c r="F4" s="17" t="s">
        <v>47</v>
      </c>
      <c r="G4" s="17" t="s">
        <v>48</v>
      </c>
      <c r="H4" s="17" t="s">
        <v>49</v>
      </c>
    </row>
    <row r="5" spans="1:9" s="1" customFormat="1" ht="45" x14ac:dyDescent="0.2">
      <c r="A5" s="4">
        <v>1</v>
      </c>
      <c r="B5" s="16" t="s">
        <v>4</v>
      </c>
      <c r="C5" s="16" t="s">
        <v>7</v>
      </c>
      <c r="D5" s="16">
        <v>91</v>
      </c>
      <c r="E5" s="24">
        <v>0.19</v>
      </c>
      <c r="F5" s="20">
        <f>+I5/1.19</f>
        <v>28571.428571428572</v>
      </c>
      <c r="G5" s="20">
        <f>+F5*19%+F5</f>
        <v>34000</v>
      </c>
      <c r="H5" s="20">
        <f>+D5*G5</f>
        <v>3094000</v>
      </c>
      <c r="I5" s="20">
        <v>34000</v>
      </c>
    </row>
    <row r="6" spans="1:9" s="1" customFormat="1" ht="45" x14ac:dyDescent="0.2">
      <c r="A6" s="4">
        <v>2</v>
      </c>
      <c r="B6" s="16" t="s">
        <v>5</v>
      </c>
      <c r="C6" s="16" t="s">
        <v>8</v>
      </c>
      <c r="D6" s="16">
        <v>92</v>
      </c>
      <c r="E6" s="24">
        <v>0.19</v>
      </c>
      <c r="F6" s="20">
        <f t="shared" ref="F6:F7" si="0">+I6/1.19</f>
        <v>18067.226890756305</v>
      </c>
      <c r="G6" s="20">
        <f t="shared" ref="G6:G7" si="1">+F6*19%+F6</f>
        <v>21500.000000000004</v>
      </c>
      <c r="H6" s="20">
        <f t="shared" ref="H6:H7" si="2">+D6*G6</f>
        <v>1978000.0000000002</v>
      </c>
      <c r="I6" s="20">
        <v>21500</v>
      </c>
    </row>
    <row r="7" spans="1:9" ht="75" x14ac:dyDescent="0.2">
      <c r="A7" s="5">
        <v>3</v>
      </c>
      <c r="B7" s="16" t="s">
        <v>6</v>
      </c>
      <c r="C7" s="16" t="s">
        <v>7</v>
      </c>
      <c r="D7" s="16">
        <v>100</v>
      </c>
      <c r="E7" s="24">
        <v>0.19</v>
      </c>
      <c r="F7" s="20">
        <f t="shared" si="0"/>
        <v>27731.092436974792</v>
      </c>
      <c r="G7" s="20">
        <f t="shared" si="1"/>
        <v>33000</v>
      </c>
      <c r="H7" s="20">
        <f t="shared" si="2"/>
        <v>3300000</v>
      </c>
      <c r="I7" s="20">
        <v>33000</v>
      </c>
    </row>
    <row r="8" spans="1:9" ht="15.75" x14ac:dyDescent="0.2">
      <c r="A8" s="29" t="s">
        <v>49</v>
      </c>
      <c r="B8" s="29"/>
      <c r="C8" s="29"/>
      <c r="D8" s="29"/>
      <c r="E8" s="29"/>
      <c r="F8" s="29"/>
      <c r="G8" s="29"/>
      <c r="H8" s="21">
        <f>SUM(H5:H7)</f>
        <v>8372000</v>
      </c>
    </row>
    <row r="9" spans="1:9" ht="15.75" x14ac:dyDescent="0.2">
      <c r="A9" s="25" t="s">
        <v>52</v>
      </c>
      <c r="B9" s="25"/>
      <c r="C9" s="25"/>
      <c r="D9" s="25"/>
      <c r="E9" s="25"/>
      <c r="F9" s="25" t="s">
        <v>62</v>
      </c>
      <c r="G9" s="25"/>
      <c r="H9" s="25"/>
    </row>
    <row r="10" spans="1:9" ht="15.75" x14ac:dyDescent="0.2">
      <c r="A10" s="25" t="s">
        <v>53</v>
      </c>
      <c r="B10" s="25"/>
      <c r="C10" s="25"/>
      <c r="D10" s="25"/>
      <c r="E10" s="25"/>
      <c r="F10" s="25" t="s">
        <v>63</v>
      </c>
      <c r="G10" s="25"/>
      <c r="H10" s="25"/>
    </row>
    <row r="11" spans="1:9" ht="15.75" x14ac:dyDescent="0.2">
      <c r="A11" s="25" t="s">
        <v>54</v>
      </c>
      <c r="B11" s="25"/>
      <c r="C11" s="25"/>
      <c r="D11" s="25"/>
      <c r="E11" s="25"/>
      <c r="F11" s="25" t="s">
        <v>64</v>
      </c>
      <c r="G11" s="25"/>
      <c r="H11" s="25"/>
    </row>
    <row r="12" spans="1:9" ht="15.75" x14ac:dyDescent="0.2">
      <c r="A12" s="25" t="s">
        <v>55</v>
      </c>
      <c r="B12" s="25"/>
      <c r="C12" s="25"/>
      <c r="D12" s="25"/>
      <c r="E12" s="25"/>
      <c r="F12" s="26">
        <v>16271576</v>
      </c>
      <c r="G12" s="25"/>
      <c r="H12" s="25"/>
    </row>
    <row r="13" spans="1:9" ht="15.75" x14ac:dyDescent="0.2">
      <c r="A13" s="25" t="s">
        <v>56</v>
      </c>
      <c r="B13" s="25"/>
      <c r="C13" s="25"/>
      <c r="D13" s="25"/>
      <c r="E13" s="25"/>
      <c r="F13" s="25">
        <v>3196874679</v>
      </c>
      <c r="G13" s="25"/>
      <c r="H13" s="25"/>
    </row>
    <row r="14" spans="1:9" ht="15.75" x14ac:dyDescent="0.2">
      <c r="A14" s="25" t="s">
        <v>57</v>
      </c>
      <c r="B14" s="25"/>
      <c r="C14" s="25"/>
      <c r="D14" s="25"/>
      <c r="E14" s="25"/>
      <c r="F14" s="25" t="s">
        <v>61</v>
      </c>
      <c r="G14" s="25"/>
      <c r="H14" s="25"/>
    </row>
    <row r="15" spans="1:9" x14ac:dyDescent="0.2">
      <c r="A15" s="27" t="s">
        <v>58</v>
      </c>
      <c r="B15" s="28"/>
      <c r="C15" s="28"/>
      <c r="D15" s="28"/>
      <c r="E15" s="28"/>
      <c r="F15" s="28"/>
      <c r="G15" s="28"/>
      <c r="H15" s="28"/>
    </row>
    <row r="16" spans="1:9" ht="47.25" x14ac:dyDescent="0.2">
      <c r="A16" s="6" t="s">
        <v>0</v>
      </c>
      <c r="B16" s="6" t="s">
        <v>1</v>
      </c>
      <c r="C16" s="6" t="s">
        <v>2</v>
      </c>
      <c r="D16" s="6" t="s">
        <v>3</v>
      </c>
      <c r="E16" s="17" t="s">
        <v>46</v>
      </c>
      <c r="F16" s="17" t="s">
        <v>47</v>
      </c>
      <c r="G16" s="17" t="s">
        <v>48</v>
      </c>
      <c r="H16" s="17" t="s">
        <v>49</v>
      </c>
    </row>
    <row r="17" spans="1:9" ht="33.75" x14ac:dyDescent="0.2">
      <c r="A17" s="18">
        <v>1</v>
      </c>
      <c r="B17" s="7" t="s">
        <v>9</v>
      </c>
      <c r="C17" s="8" t="s">
        <v>8</v>
      </c>
      <c r="D17" s="9">
        <v>150</v>
      </c>
      <c r="E17" s="24">
        <v>0.19</v>
      </c>
      <c r="F17" s="20">
        <f>+I17/1.19</f>
        <v>13445.378151260506</v>
      </c>
      <c r="G17" s="20">
        <f>+F17*19%+F17</f>
        <v>16000.000000000002</v>
      </c>
      <c r="H17" s="20">
        <f>+D17*G17</f>
        <v>2400000.0000000005</v>
      </c>
      <c r="I17" s="20">
        <v>16000</v>
      </c>
    </row>
    <row r="18" spans="1:9" ht="45" customHeight="1" x14ac:dyDescent="0.2">
      <c r="A18" s="18">
        <v>2</v>
      </c>
      <c r="B18" s="7" t="s">
        <v>12</v>
      </c>
      <c r="C18" s="8" t="s">
        <v>31</v>
      </c>
      <c r="D18" s="9">
        <v>3</v>
      </c>
      <c r="E18" s="24">
        <v>0.19</v>
      </c>
      <c r="F18" s="20">
        <f t="shared" ref="F18:F37" si="3">+I18/1.19</f>
        <v>6470.588235294118</v>
      </c>
      <c r="G18" s="20">
        <f t="shared" ref="G18:G37" si="4">+F18*19%+F18</f>
        <v>7700</v>
      </c>
      <c r="H18" s="20">
        <f t="shared" ref="H18:H37" si="5">+D18*G18</f>
        <v>23100</v>
      </c>
      <c r="I18" s="20">
        <v>7700</v>
      </c>
    </row>
    <row r="19" spans="1:9" ht="22.5" x14ac:dyDescent="0.2">
      <c r="A19" s="18">
        <v>3</v>
      </c>
      <c r="B19" s="7" t="s">
        <v>13</v>
      </c>
      <c r="C19" s="8" t="s">
        <v>10</v>
      </c>
      <c r="D19" s="9">
        <v>6</v>
      </c>
      <c r="E19" s="24">
        <v>0.19</v>
      </c>
      <c r="F19" s="20">
        <f t="shared" si="3"/>
        <v>12605.042016806723</v>
      </c>
      <c r="G19" s="20">
        <f t="shared" si="4"/>
        <v>15000</v>
      </c>
      <c r="H19" s="20">
        <f t="shared" si="5"/>
        <v>90000</v>
      </c>
      <c r="I19" s="20">
        <v>15000</v>
      </c>
    </row>
    <row r="20" spans="1:9" ht="59.25" customHeight="1" x14ac:dyDescent="0.2">
      <c r="A20" s="18">
        <v>4</v>
      </c>
      <c r="B20" s="7" t="s">
        <v>14</v>
      </c>
      <c r="C20" s="8" t="s">
        <v>31</v>
      </c>
      <c r="D20" s="9">
        <v>1</v>
      </c>
      <c r="E20" s="24">
        <v>0.19</v>
      </c>
      <c r="F20" s="20">
        <f t="shared" si="3"/>
        <v>40336.134453781517</v>
      </c>
      <c r="G20" s="20">
        <f t="shared" si="4"/>
        <v>48000.000000000007</v>
      </c>
      <c r="H20" s="20">
        <f t="shared" si="5"/>
        <v>48000.000000000007</v>
      </c>
      <c r="I20" s="20">
        <v>48000</v>
      </c>
    </row>
    <row r="21" spans="1:9" ht="25.5" customHeight="1" x14ac:dyDescent="0.2">
      <c r="A21" s="18">
        <v>5</v>
      </c>
      <c r="B21" s="7" t="s">
        <v>15</v>
      </c>
      <c r="C21" s="8" t="s">
        <v>31</v>
      </c>
      <c r="D21" s="9">
        <v>2</v>
      </c>
      <c r="E21" s="24">
        <v>0.19</v>
      </c>
      <c r="F21" s="20">
        <f t="shared" si="3"/>
        <v>36974.789915966387</v>
      </c>
      <c r="G21" s="20">
        <f t="shared" si="4"/>
        <v>44000</v>
      </c>
      <c r="H21" s="20">
        <f t="shared" si="5"/>
        <v>88000</v>
      </c>
      <c r="I21" s="20">
        <v>44000</v>
      </c>
    </row>
    <row r="22" spans="1:9" ht="23.25" customHeight="1" x14ac:dyDescent="0.2">
      <c r="A22" s="18">
        <v>6</v>
      </c>
      <c r="B22" s="7" t="s">
        <v>16</v>
      </c>
      <c r="C22" s="8" t="s">
        <v>31</v>
      </c>
      <c r="D22" s="9">
        <v>6</v>
      </c>
      <c r="E22" s="24">
        <v>0.19</v>
      </c>
      <c r="F22" s="20">
        <f t="shared" si="3"/>
        <v>2184.8739495798322</v>
      </c>
      <c r="G22" s="20">
        <f t="shared" si="4"/>
        <v>2600.0000000000005</v>
      </c>
      <c r="H22" s="20">
        <f t="shared" si="5"/>
        <v>15600.000000000004</v>
      </c>
      <c r="I22" s="20">
        <v>2600</v>
      </c>
    </row>
    <row r="23" spans="1:9" ht="46.5" customHeight="1" x14ac:dyDescent="0.2">
      <c r="A23" s="18">
        <v>7</v>
      </c>
      <c r="B23" s="7" t="s">
        <v>17</v>
      </c>
      <c r="C23" s="8" t="s">
        <v>32</v>
      </c>
      <c r="D23" s="9">
        <v>2</v>
      </c>
      <c r="E23" s="24">
        <v>0.19</v>
      </c>
      <c r="F23" s="20">
        <f t="shared" si="3"/>
        <v>15210.084033613446</v>
      </c>
      <c r="G23" s="20">
        <f t="shared" si="4"/>
        <v>18100</v>
      </c>
      <c r="H23" s="20">
        <f t="shared" si="5"/>
        <v>36200</v>
      </c>
      <c r="I23" s="20">
        <v>18100</v>
      </c>
    </row>
    <row r="24" spans="1:9" ht="43.5" customHeight="1" x14ac:dyDescent="0.2">
      <c r="A24" s="18">
        <v>8</v>
      </c>
      <c r="B24" s="7" t="s">
        <v>18</v>
      </c>
      <c r="C24" s="8" t="s">
        <v>32</v>
      </c>
      <c r="D24" s="9">
        <v>2</v>
      </c>
      <c r="E24" s="24">
        <v>0.19</v>
      </c>
      <c r="F24" s="20">
        <f t="shared" si="3"/>
        <v>27226.89075630252</v>
      </c>
      <c r="G24" s="20">
        <f t="shared" si="4"/>
        <v>32400</v>
      </c>
      <c r="H24" s="20">
        <f t="shared" si="5"/>
        <v>64800</v>
      </c>
      <c r="I24" s="20">
        <v>32400</v>
      </c>
    </row>
    <row r="25" spans="1:9" ht="42.75" customHeight="1" x14ac:dyDescent="0.2">
      <c r="A25" s="18">
        <v>9</v>
      </c>
      <c r="B25" s="7" t="s">
        <v>19</v>
      </c>
      <c r="C25" s="8" t="s">
        <v>31</v>
      </c>
      <c r="D25" s="9">
        <v>2</v>
      </c>
      <c r="E25" s="24">
        <v>0.19</v>
      </c>
      <c r="F25" s="20">
        <f t="shared" si="3"/>
        <v>71428.571428571435</v>
      </c>
      <c r="G25" s="20">
        <f t="shared" si="4"/>
        <v>85000</v>
      </c>
      <c r="H25" s="20">
        <f t="shared" si="5"/>
        <v>170000</v>
      </c>
      <c r="I25" s="20">
        <v>85000</v>
      </c>
    </row>
    <row r="26" spans="1:9" ht="23.25" customHeight="1" x14ac:dyDescent="0.2">
      <c r="A26" s="18">
        <v>10</v>
      </c>
      <c r="B26" s="7" t="s">
        <v>20</v>
      </c>
      <c r="C26" s="8" t="s">
        <v>31</v>
      </c>
      <c r="D26" s="9">
        <v>30</v>
      </c>
      <c r="E26" s="24">
        <v>0.19</v>
      </c>
      <c r="F26" s="20">
        <f t="shared" si="3"/>
        <v>3529.4117647058824</v>
      </c>
      <c r="G26" s="20">
        <f t="shared" si="4"/>
        <v>4200</v>
      </c>
      <c r="H26" s="20">
        <f t="shared" si="5"/>
        <v>126000</v>
      </c>
      <c r="I26" s="20">
        <v>4200</v>
      </c>
    </row>
    <row r="27" spans="1:9" ht="33" customHeight="1" x14ac:dyDescent="0.2">
      <c r="A27" s="18">
        <v>11</v>
      </c>
      <c r="B27" s="7" t="s">
        <v>21</v>
      </c>
      <c r="C27" s="8" t="s">
        <v>33</v>
      </c>
      <c r="D27" s="9">
        <v>8</v>
      </c>
      <c r="E27" s="24">
        <v>0.19</v>
      </c>
      <c r="F27" s="20">
        <f t="shared" si="3"/>
        <v>3529.4117647058824</v>
      </c>
      <c r="G27" s="20">
        <f t="shared" si="4"/>
        <v>4200</v>
      </c>
      <c r="H27" s="20">
        <f t="shared" si="5"/>
        <v>33600</v>
      </c>
      <c r="I27" s="20">
        <v>4200</v>
      </c>
    </row>
    <row r="28" spans="1:9" ht="30.75" customHeight="1" x14ac:dyDescent="0.2">
      <c r="A28" s="18">
        <v>12</v>
      </c>
      <c r="B28" s="7" t="s">
        <v>22</v>
      </c>
      <c r="C28" s="8" t="s">
        <v>31</v>
      </c>
      <c r="D28" s="9">
        <v>2</v>
      </c>
      <c r="E28" s="24">
        <v>0.19</v>
      </c>
      <c r="F28" s="20">
        <f t="shared" si="3"/>
        <v>17647.058823529413</v>
      </c>
      <c r="G28" s="20">
        <f t="shared" si="4"/>
        <v>21000</v>
      </c>
      <c r="H28" s="20">
        <f t="shared" si="5"/>
        <v>42000</v>
      </c>
      <c r="I28" s="20">
        <v>21000</v>
      </c>
    </row>
    <row r="29" spans="1:9" ht="33.75" customHeight="1" x14ac:dyDescent="0.2">
      <c r="A29" s="18">
        <v>13</v>
      </c>
      <c r="B29" s="7" t="s">
        <v>23</v>
      </c>
      <c r="C29" s="8" t="s">
        <v>31</v>
      </c>
      <c r="D29" s="9">
        <v>2</v>
      </c>
      <c r="E29" s="24">
        <v>0.19</v>
      </c>
      <c r="F29" s="20">
        <f t="shared" si="3"/>
        <v>14285.714285714286</v>
      </c>
      <c r="G29" s="20">
        <f t="shared" si="4"/>
        <v>17000</v>
      </c>
      <c r="H29" s="20">
        <f t="shared" si="5"/>
        <v>34000</v>
      </c>
      <c r="I29" s="20">
        <v>17000</v>
      </c>
    </row>
    <row r="30" spans="1:9" ht="32.25" customHeight="1" x14ac:dyDescent="0.2">
      <c r="A30" s="18">
        <v>14</v>
      </c>
      <c r="B30" s="7" t="s">
        <v>24</v>
      </c>
      <c r="C30" s="8" t="s">
        <v>10</v>
      </c>
      <c r="D30" s="9">
        <v>2</v>
      </c>
      <c r="E30" s="24">
        <v>0.19</v>
      </c>
      <c r="F30" s="20">
        <f t="shared" si="3"/>
        <v>28571.428571428572</v>
      </c>
      <c r="G30" s="20">
        <f t="shared" si="4"/>
        <v>34000</v>
      </c>
      <c r="H30" s="20">
        <f t="shared" si="5"/>
        <v>68000</v>
      </c>
      <c r="I30" s="20">
        <v>34000</v>
      </c>
    </row>
    <row r="31" spans="1:9" ht="33" customHeight="1" x14ac:dyDescent="0.2">
      <c r="A31" s="18">
        <v>15</v>
      </c>
      <c r="B31" s="7" t="s">
        <v>25</v>
      </c>
      <c r="C31" s="8" t="s">
        <v>10</v>
      </c>
      <c r="D31" s="9">
        <v>2</v>
      </c>
      <c r="E31" s="24">
        <v>0.19</v>
      </c>
      <c r="F31" s="20">
        <f t="shared" si="3"/>
        <v>31092.436974789918</v>
      </c>
      <c r="G31" s="20">
        <f t="shared" si="4"/>
        <v>37000</v>
      </c>
      <c r="H31" s="20">
        <f t="shared" si="5"/>
        <v>74000</v>
      </c>
      <c r="I31" s="20">
        <v>37000</v>
      </c>
    </row>
    <row r="32" spans="1:9" ht="35.25" customHeight="1" x14ac:dyDescent="0.2">
      <c r="A32" s="18">
        <v>16</v>
      </c>
      <c r="B32" s="7" t="s">
        <v>26</v>
      </c>
      <c r="C32" s="8" t="s">
        <v>34</v>
      </c>
      <c r="D32" s="9">
        <v>2</v>
      </c>
      <c r="E32" s="24">
        <v>0.19</v>
      </c>
      <c r="F32" s="20">
        <f t="shared" si="3"/>
        <v>3529.4117647058824</v>
      </c>
      <c r="G32" s="20">
        <f t="shared" si="4"/>
        <v>4200</v>
      </c>
      <c r="H32" s="20">
        <f t="shared" si="5"/>
        <v>8400</v>
      </c>
      <c r="I32" s="20">
        <v>4200</v>
      </c>
    </row>
    <row r="33" spans="1:9" ht="30" customHeight="1" x14ac:dyDescent="0.2">
      <c r="A33" s="18">
        <v>17</v>
      </c>
      <c r="B33" s="7" t="s">
        <v>27</v>
      </c>
      <c r="C33" s="8" t="s">
        <v>34</v>
      </c>
      <c r="D33" s="9">
        <v>6</v>
      </c>
      <c r="E33" s="24">
        <v>0.19</v>
      </c>
      <c r="F33" s="20">
        <f t="shared" si="3"/>
        <v>3529.4117647058824</v>
      </c>
      <c r="G33" s="20">
        <f t="shared" si="4"/>
        <v>4200</v>
      </c>
      <c r="H33" s="20">
        <f t="shared" si="5"/>
        <v>25200</v>
      </c>
      <c r="I33" s="20">
        <v>4200</v>
      </c>
    </row>
    <row r="34" spans="1:9" ht="33.75" customHeight="1" x14ac:dyDescent="0.2">
      <c r="A34" s="18">
        <v>18</v>
      </c>
      <c r="B34" s="7" t="s">
        <v>28</v>
      </c>
      <c r="C34" s="8" t="s">
        <v>34</v>
      </c>
      <c r="D34" s="9">
        <v>6</v>
      </c>
      <c r="E34" s="24">
        <v>0.19</v>
      </c>
      <c r="F34" s="20">
        <f t="shared" si="3"/>
        <v>3529.4117647058824</v>
      </c>
      <c r="G34" s="20">
        <f t="shared" si="4"/>
        <v>4200</v>
      </c>
      <c r="H34" s="20">
        <f t="shared" si="5"/>
        <v>25200</v>
      </c>
      <c r="I34" s="20">
        <v>4200</v>
      </c>
    </row>
    <row r="35" spans="1:9" ht="30.75" customHeight="1" x14ac:dyDescent="0.2">
      <c r="A35" s="19">
        <v>19</v>
      </c>
      <c r="B35" s="10" t="s">
        <v>29</v>
      </c>
      <c r="C35" s="11" t="s">
        <v>35</v>
      </c>
      <c r="D35" s="12">
        <v>1</v>
      </c>
      <c r="E35" s="24">
        <v>0.19</v>
      </c>
      <c r="F35" s="20">
        <f t="shared" si="3"/>
        <v>52521.008403361346</v>
      </c>
      <c r="G35" s="20">
        <f t="shared" si="4"/>
        <v>62500</v>
      </c>
      <c r="H35" s="20">
        <f t="shared" si="5"/>
        <v>62500</v>
      </c>
      <c r="I35" s="20">
        <v>62500</v>
      </c>
    </row>
    <row r="36" spans="1:9" ht="38.25" customHeight="1" x14ac:dyDescent="0.2">
      <c r="A36" s="19">
        <v>20</v>
      </c>
      <c r="B36" s="7" t="s">
        <v>42</v>
      </c>
      <c r="C36" s="8" t="s">
        <v>34</v>
      </c>
      <c r="D36" s="9">
        <v>4</v>
      </c>
      <c r="E36" s="24">
        <v>0.19</v>
      </c>
      <c r="F36" s="20">
        <f t="shared" si="3"/>
        <v>6554.6218487394963</v>
      </c>
      <c r="G36" s="20">
        <f t="shared" si="4"/>
        <v>7800.0000000000009</v>
      </c>
      <c r="H36" s="20">
        <f t="shared" si="5"/>
        <v>31200.000000000004</v>
      </c>
      <c r="I36" s="20">
        <v>7800</v>
      </c>
    </row>
    <row r="37" spans="1:9" ht="33.75" x14ac:dyDescent="0.2">
      <c r="A37" s="19">
        <v>21</v>
      </c>
      <c r="B37" s="13" t="s">
        <v>30</v>
      </c>
      <c r="C37" s="14" t="s">
        <v>8</v>
      </c>
      <c r="D37" s="12">
        <v>90</v>
      </c>
      <c r="E37" s="24">
        <v>0.19</v>
      </c>
      <c r="F37" s="20">
        <f t="shared" si="3"/>
        <v>26890.756302521011</v>
      </c>
      <c r="G37" s="20">
        <f t="shared" si="4"/>
        <v>32000.000000000004</v>
      </c>
      <c r="H37" s="20">
        <f t="shared" si="5"/>
        <v>2880000.0000000005</v>
      </c>
      <c r="I37" s="20">
        <v>32000</v>
      </c>
    </row>
    <row r="38" spans="1:9" ht="15.75" x14ac:dyDescent="0.2">
      <c r="A38" s="29" t="s">
        <v>49</v>
      </c>
      <c r="B38" s="29"/>
      <c r="C38" s="29"/>
      <c r="D38" s="29"/>
      <c r="E38" s="29"/>
      <c r="F38" s="29"/>
      <c r="G38" s="29"/>
      <c r="H38" s="21">
        <f>SUM(H17:H37)</f>
        <v>6345800.0000000009</v>
      </c>
    </row>
    <row r="39" spans="1:9" ht="15.75" x14ac:dyDescent="0.2">
      <c r="A39" s="25" t="s">
        <v>52</v>
      </c>
      <c r="B39" s="25"/>
      <c r="C39" s="25"/>
      <c r="D39" s="25"/>
      <c r="E39" s="25"/>
      <c r="F39" s="25" t="s">
        <v>62</v>
      </c>
      <c r="G39" s="25"/>
      <c r="H39" s="25"/>
    </row>
    <row r="40" spans="1:9" ht="15.75" x14ac:dyDescent="0.2">
      <c r="A40" s="25" t="s">
        <v>53</v>
      </c>
      <c r="B40" s="25"/>
      <c r="C40" s="25"/>
      <c r="D40" s="25"/>
      <c r="E40" s="25"/>
      <c r="F40" s="25" t="s">
        <v>63</v>
      </c>
      <c r="G40" s="25"/>
      <c r="H40" s="25"/>
    </row>
    <row r="41" spans="1:9" ht="15.75" x14ac:dyDescent="0.2">
      <c r="A41" s="25" t="s">
        <v>54</v>
      </c>
      <c r="B41" s="25"/>
      <c r="C41" s="25"/>
      <c r="D41" s="25"/>
      <c r="E41" s="25"/>
      <c r="F41" s="25" t="s">
        <v>64</v>
      </c>
      <c r="G41" s="25"/>
      <c r="H41" s="25"/>
    </row>
    <row r="42" spans="1:9" ht="15.75" x14ac:dyDescent="0.2">
      <c r="A42" s="25" t="s">
        <v>55</v>
      </c>
      <c r="B42" s="25"/>
      <c r="C42" s="25"/>
      <c r="D42" s="25"/>
      <c r="E42" s="25"/>
      <c r="F42" s="26">
        <v>16271576</v>
      </c>
      <c r="G42" s="25"/>
      <c r="H42" s="25"/>
    </row>
    <row r="43" spans="1:9" ht="15.75" x14ac:dyDescent="0.2">
      <c r="A43" s="25" t="s">
        <v>56</v>
      </c>
      <c r="B43" s="25"/>
      <c r="C43" s="25"/>
      <c r="D43" s="25"/>
      <c r="E43" s="25"/>
      <c r="F43" s="25">
        <v>3196874679</v>
      </c>
      <c r="G43" s="25"/>
      <c r="H43" s="25"/>
    </row>
    <row r="44" spans="1:9" ht="15.75" x14ac:dyDescent="0.2">
      <c r="A44" s="25" t="s">
        <v>57</v>
      </c>
      <c r="B44" s="25"/>
      <c r="C44" s="25"/>
      <c r="D44" s="25"/>
      <c r="E44" s="25"/>
      <c r="F44" s="25" t="s">
        <v>61</v>
      </c>
      <c r="G44" s="25"/>
      <c r="H44" s="25"/>
    </row>
    <row r="45" spans="1:9" x14ac:dyDescent="0.2">
      <c r="A45" s="27" t="s">
        <v>59</v>
      </c>
      <c r="B45" s="28"/>
      <c r="C45" s="28"/>
      <c r="D45" s="28"/>
      <c r="E45" s="28"/>
      <c r="F45" s="28"/>
      <c r="G45" s="28"/>
      <c r="H45" s="28"/>
    </row>
    <row r="46" spans="1:9" ht="47.25" x14ac:dyDescent="0.2">
      <c r="A46" s="6" t="s">
        <v>0</v>
      </c>
      <c r="B46" s="6" t="s">
        <v>1</v>
      </c>
      <c r="C46" s="6" t="s">
        <v>2</v>
      </c>
      <c r="D46" s="6" t="s">
        <v>3</v>
      </c>
      <c r="E46" s="17" t="s">
        <v>46</v>
      </c>
      <c r="F46" s="17" t="s">
        <v>47</v>
      </c>
      <c r="G46" s="17" t="s">
        <v>48</v>
      </c>
      <c r="H46" s="17" t="s">
        <v>49</v>
      </c>
    </row>
    <row r="47" spans="1:9" ht="48" customHeight="1" x14ac:dyDescent="0.2">
      <c r="A47" s="18">
        <v>1</v>
      </c>
      <c r="B47" s="7" t="s">
        <v>36</v>
      </c>
      <c r="C47" s="8" t="s">
        <v>8</v>
      </c>
      <c r="D47" s="9">
        <v>50</v>
      </c>
      <c r="E47" s="24">
        <v>0.19</v>
      </c>
      <c r="F47" s="20">
        <f>+I47/1.19</f>
        <v>17647.058823529413</v>
      </c>
      <c r="G47" s="20">
        <f>+F47*19%+F47</f>
        <v>21000</v>
      </c>
      <c r="H47" s="20">
        <f>+D47*G47</f>
        <v>1050000</v>
      </c>
      <c r="I47" s="20">
        <v>21000</v>
      </c>
    </row>
    <row r="48" spans="1:9" ht="43.5" customHeight="1" x14ac:dyDescent="0.2">
      <c r="A48" s="18">
        <v>2</v>
      </c>
      <c r="B48" s="15" t="s">
        <v>11</v>
      </c>
      <c r="C48" s="8" t="s">
        <v>8</v>
      </c>
      <c r="D48" s="9">
        <v>50</v>
      </c>
      <c r="E48" s="24">
        <v>0.19</v>
      </c>
      <c r="F48" s="20">
        <f t="shared" ref="F48:F54" si="6">+I48/1.19</f>
        <v>26050.420168067227</v>
      </c>
      <c r="G48" s="20">
        <f t="shared" ref="G48:G54" si="7">+F48*19%+F48</f>
        <v>31000</v>
      </c>
      <c r="H48" s="20">
        <f t="shared" ref="H48:H54" si="8">+D48*G48</f>
        <v>1550000</v>
      </c>
      <c r="I48" s="20">
        <v>31000</v>
      </c>
    </row>
    <row r="49" spans="1:16" ht="55.5" customHeight="1" x14ac:dyDescent="0.2">
      <c r="A49" s="18">
        <v>3</v>
      </c>
      <c r="B49" s="7" t="s">
        <v>37</v>
      </c>
      <c r="C49" s="8" t="s">
        <v>32</v>
      </c>
      <c r="D49" s="9">
        <v>6</v>
      </c>
      <c r="E49" s="24">
        <v>0.19</v>
      </c>
      <c r="F49" s="20">
        <f t="shared" si="6"/>
        <v>44957.983193277316</v>
      </c>
      <c r="G49" s="20">
        <f t="shared" si="7"/>
        <v>53500.000000000007</v>
      </c>
      <c r="H49" s="20">
        <f t="shared" si="8"/>
        <v>321000.00000000006</v>
      </c>
      <c r="I49" s="20">
        <v>53500</v>
      </c>
    </row>
    <row r="50" spans="1:16" ht="29.25" customHeight="1" x14ac:dyDescent="0.2">
      <c r="A50" s="18">
        <v>4</v>
      </c>
      <c r="B50" s="7" t="s">
        <v>38</v>
      </c>
      <c r="C50" s="8" t="s">
        <v>40</v>
      </c>
      <c r="D50" s="9">
        <v>148</v>
      </c>
      <c r="E50" s="24">
        <v>0.19</v>
      </c>
      <c r="F50" s="20">
        <f t="shared" si="6"/>
        <v>273.10924369747903</v>
      </c>
      <c r="G50" s="20">
        <f t="shared" si="7"/>
        <v>325.00000000000006</v>
      </c>
      <c r="H50" s="20">
        <f t="shared" si="8"/>
        <v>48100.000000000007</v>
      </c>
      <c r="I50" s="20">
        <v>325</v>
      </c>
    </row>
    <row r="51" spans="1:16" ht="36" customHeight="1" x14ac:dyDescent="0.2">
      <c r="A51" s="18">
        <v>5</v>
      </c>
      <c r="B51" s="7" t="s">
        <v>44</v>
      </c>
      <c r="C51" s="8" t="s">
        <v>31</v>
      </c>
      <c r="D51" s="9">
        <v>50</v>
      </c>
      <c r="E51" s="24">
        <v>0.19</v>
      </c>
      <c r="F51" s="20">
        <f t="shared" si="6"/>
        <v>483.19327731092437</v>
      </c>
      <c r="G51" s="20">
        <f t="shared" si="7"/>
        <v>575</v>
      </c>
      <c r="H51" s="20">
        <f t="shared" si="8"/>
        <v>28750</v>
      </c>
      <c r="I51" s="20">
        <v>575</v>
      </c>
    </row>
    <row r="52" spans="1:16" ht="33" customHeight="1" x14ac:dyDescent="0.2">
      <c r="A52" s="18">
        <v>6</v>
      </c>
      <c r="B52" s="7" t="s">
        <v>45</v>
      </c>
      <c r="C52" s="8" t="s">
        <v>31</v>
      </c>
      <c r="D52" s="9">
        <v>50</v>
      </c>
      <c r="E52" s="24">
        <v>0.19</v>
      </c>
      <c r="F52" s="20">
        <f t="shared" si="6"/>
        <v>655.46218487394958</v>
      </c>
      <c r="G52" s="20">
        <f t="shared" si="7"/>
        <v>780</v>
      </c>
      <c r="H52" s="20">
        <f t="shared" si="8"/>
        <v>39000</v>
      </c>
      <c r="I52" s="20">
        <v>780</v>
      </c>
    </row>
    <row r="53" spans="1:16" ht="36.75" customHeight="1" x14ac:dyDescent="0.2">
      <c r="A53" s="18">
        <v>7</v>
      </c>
      <c r="B53" s="7" t="s">
        <v>43</v>
      </c>
      <c r="C53" s="8" t="s">
        <v>41</v>
      </c>
      <c r="D53" s="9">
        <v>40</v>
      </c>
      <c r="E53" s="24">
        <v>0.19</v>
      </c>
      <c r="F53" s="20">
        <f t="shared" si="6"/>
        <v>26050.420168067227</v>
      </c>
      <c r="G53" s="20">
        <f t="shared" si="7"/>
        <v>31000</v>
      </c>
      <c r="H53" s="20">
        <f t="shared" si="8"/>
        <v>1240000</v>
      </c>
      <c r="I53" s="20">
        <v>31000</v>
      </c>
      <c r="P53" s="2">
        <f ca="1">+P52:T53</f>
        <v>0</v>
      </c>
    </row>
    <row r="54" spans="1:16" ht="36.75" customHeight="1" x14ac:dyDescent="0.2">
      <c r="A54" s="18">
        <v>8</v>
      </c>
      <c r="B54" s="7" t="s">
        <v>39</v>
      </c>
      <c r="C54" s="8" t="s">
        <v>32</v>
      </c>
      <c r="D54" s="9">
        <v>4</v>
      </c>
      <c r="E54" s="24">
        <v>0.19</v>
      </c>
      <c r="F54" s="20">
        <f t="shared" si="6"/>
        <v>4201.680672268908</v>
      </c>
      <c r="G54" s="20">
        <f t="shared" si="7"/>
        <v>5000</v>
      </c>
      <c r="H54" s="20">
        <f t="shared" si="8"/>
        <v>20000</v>
      </c>
      <c r="I54" s="20">
        <v>5000</v>
      </c>
    </row>
    <row r="55" spans="1:16" ht="15.75" x14ac:dyDescent="0.2">
      <c r="A55" s="29" t="s">
        <v>49</v>
      </c>
      <c r="B55" s="29"/>
      <c r="C55" s="29"/>
      <c r="D55" s="29"/>
      <c r="E55" s="29"/>
      <c r="F55" s="29"/>
      <c r="G55" s="29"/>
      <c r="H55" s="21">
        <f>SUM(H47:H54)</f>
        <v>4296850</v>
      </c>
    </row>
    <row r="56" spans="1:16" ht="15.75" x14ac:dyDescent="0.2">
      <c r="A56" s="25" t="s">
        <v>52</v>
      </c>
      <c r="B56" s="25"/>
      <c r="C56" s="25"/>
      <c r="D56" s="25"/>
      <c r="E56" s="25"/>
      <c r="F56" s="25" t="s">
        <v>62</v>
      </c>
      <c r="G56" s="25"/>
      <c r="H56" s="25"/>
    </row>
    <row r="57" spans="1:16" ht="15.75" x14ac:dyDescent="0.2">
      <c r="A57" s="25" t="s">
        <v>53</v>
      </c>
      <c r="B57" s="25"/>
      <c r="C57" s="25"/>
      <c r="D57" s="25"/>
      <c r="E57" s="25"/>
      <c r="F57" s="25" t="s">
        <v>63</v>
      </c>
      <c r="G57" s="25"/>
      <c r="H57" s="25"/>
    </row>
    <row r="58" spans="1:16" ht="15.75" x14ac:dyDescent="0.2">
      <c r="A58" s="25" t="s">
        <v>54</v>
      </c>
      <c r="B58" s="25"/>
      <c r="C58" s="25"/>
      <c r="D58" s="25"/>
      <c r="E58" s="25"/>
      <c r="F58" s="25" t="s">
        <v>64</v>
      </c>
      <c r="G58" s="25"/>
      <c r="H58" s="25"/>
    </row>
    <row r="59" spans="1:16" ht="15.75" x14ac:dyDescent="0.2">
      <c r="A59" s="25" t="s">
        <v>55</v>
      </c>
      <c r="B59" s="25"/>
      <c r="C59" s="25"/>
      <c r="D59" s="25"/>
      <c r="E59" s="25"/>
      <c r="F59" s="26">
        <v>16271576</v>
      </c>
      <c r="G59" s="25"/>
      <c r="H59" s="25"/>
    </row>
    <row r="60" spans="1:16" ht="15.75" x14ac:dyDescent="0.2">
      <c r="A60" s="25" t="s">
        <v>56</v>
      </c>
      <c r="B60" s="25"/>
      <c r="C60" s="25"/>
      <c r="D60" s="25"/>
      <c r="E60" s="25"/>
      <c r="F60" s="25">
        <v>3196874679</v>
      </c>
      <c r="G60" s="25"/>
      <c r="H60" s="25"/>
    </row>
    <row r="61" spans="1:16" ht="15.75" x14ac:dyDescent="0.2">
      <c r="A61" s="25" t="s">
        <v>57</v>
      </c>
      <c r="B61" s="25"/>
      <c r="C61" s="25"/>
      <c r="D61" s="25"/>
      <c r="E61" s="25"/>
      <c r="F61" s="25" t="s">
        <v>61</v>
      </c>
      <c r="G61" s="25"/>
      <c r="H61" s="25"/>
    </row>
    <row r="63" spans="1:16" x14ac:dyDescent="0.2">
      <c r="G63" s="22" t="s">
        <v>65</v>
      </c>
      <c r="H63" s="23">
        <f>+H8+H38+H55</f>
        <v>19014650</v>
      </c>
    </row>
  </sheetData>
  <mergeCells count="44">
    <mergeCell ref="A10:E10"/>
    <mergeCell ref="F10:H10"/>
    <mergeCell ref="A11:E11"/>
    <mergeCell ref="F11:H11"/>
    <mergeCell ref="A12:E12"/>
    <mergeCell ref="F12:H12"/>
    <mergeCell ref="A1:H1"/>
    <mergeCell ref="A2:H2"/>
    <mergeCell ref="A8:G8"/>
    <mergeCell ref="A9:E9"/>
    <mergeCell ref="F9:H9"/>
    <mergeCell ref="A3:H3"/>
    <mergeCell ref="F13:H13"/>
    <mergeCell ref="A14:E14"/>
    <mergeCell ref="F14:H14"/>
    <mergeCell ref="A15:H15"/>
    <mergeCell ref="A38:G38"/>
    <mergeCell ref="A13:E13"/>
    <mergeCell ref="A39:E39"/>
    <mergeCell ref="F39:H39"/>
    <mergeCell ref="A40:E40"/>
    <mergeCell ref="F40:H40"/>
    <mergeCell ref="A41:E41"/>
    <mergeCell ref="F41:H41"/>
    <mergeCell ref="A42:E42"/>
    <mergeCell ref="F42:H42"/>
    <mergeCell ref="A43:E43"/>
    <mergeCell ref="F43:H43"/>
    <mergeCell ref="A44:E44"/>
    <mergeCell ref="F44:H44"/>
    <mergeCell ref="A45:H45"/>
    <mergeCell ref="A55:G55"/>
    <mergeCell ref="A56:E56"/>
    <mergeCell ref="F56:H56"/>
    <mergeCell ref="A57:E57"/>
    <mergeCell ref="F57:H57"/>
    <mergeCell ref="A61:E61"/>
    <mergeCell ref="F61:H61"/>
    <mergeCell ref="A58:E58"/>
    <mergeCell ref="F58:H58"/>
    <mergeCell ref="A59:E59"/>
    <mergeCell ref="F59:H59"/>
    <mergeCell ref="A60:E60"/>
    <mergeCell ref="F60:H60"/>
  </mergeCells>
  <pageMargins left="0.7" right="0.7" top="0.75" bottom="0.75" header="0.3" footer="0.3"/>
  <pageSetup scale="61" fitToWidth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Jenny Marcela Garcia Vallejo</cp:lastModifiedBy>
  <cp:revision/>
  <dcterms:created xsi:type="dcterms:W3CDTF">2019-07-10T22:21:02Z</dcterms:created>
  <dcterms:modified xsi:type="dcterms:W3CDTF">2026-05-20T21:36:24Z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2025-03-27T16:07:27Z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8d6e06fc-2c2c-4036-80d0-c1d72490d92f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