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SUARIO MC\Desktop\ROPA PEREIRA\033\v2\"/>
    </mc:Choice>
  </mc:AlternateContent>
  <xr:revisionPtr revIDLastSave="0" documentId="13_ncr:1_{484B2B16-9BA9-4DB2-BF09-6982032D1DA9}" xr6:coauthVersionLast="47" xr6:coauthVersionMax="47" xr10:uidLastSave="{00000000-0000-0000-0000-000000000000}"/>
  <bookViews>
    <workbookView xWindow="-108" yWindow="-108" windowWidth="23256" windowHeight="12576" xr2:uid="{B0E48EC0-AC72-490F-B8C2-EAB4A9C78AD4}"/>
  </bookViews>
  <sheets>
    <sheet name="LOTE NO. 01 – INSTRUCTORES" sheetId="4" r:id="rId1"/>
    <sheet name="Lote No. 02 –ADMINISTRATIVOS" sheetId="5" r:id="rId2"/>
  </sheets>
  <definedNames>
    <definedName name="_xlnm._FilterDatabase" localSheetId="0" hidden="1">'LOTE NO. 01 – INSTRUCTORES'!$A$2:$P$37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5" l="1"/>
  <c r="O3" i="5"/>
  <c r="M9" i="5"/>
  <c r="N9" i="5" s="1"/>
  <c r="J9" i="5"/>
  <c r="K9" i="5" s="1"/>
  <c r="G9" i="5"/>
  <c r="H9" i="5" s="1"/>
  <c r="M8" i="5"/>
  <c r="N8" i="5" s="1"/>
  <c r="J8" i="5"/>
  <c r="K8" i="5" s="1"/>
  <c r="G8" i="5"/>
  <c r="H8" i="5" s="1"/>
  <c r="O8" i="5" s="1"/>
  <c r="P8" i="5" s="1"/>
  <c r="M7" i="5"/>
  <c r="N7" i="5" s="1"/>
  <c r="J7" i="5"/>
  <c r="K7" i="5" s="1"/>
  <c r="G7" i="5"/>
  <c r="H7" i="5" s="1"/>
  <c r="M6" i="5"/>
  <c r="N6" i="5" s="1"/>
  <c r="J6" i="5"/>
  <c r="K6" i="5" s="1"/>
  <c r="G6" i="5"/>
  <c r="H6" i="5" s="1"/>
  <c r="M5" i="5"/>
  <c r="N5" i="5" s="1"/>
  <c r="J5" i="5"/>
  <c r="K5" i="5" s="1"/>
  <c r="G5" i="5"/>
  <c r="H5" i="5" s="1"/>
  <c r="M4" i="5"/>
  <c r="N4" i="5" s="1"/>
  <c r="J4" i="5"/>
  <c r="K4" i="5" s="1"/>
  <c r="G4" i="5"/>
  <c r="H4" i="5" s="1"/>
  <c r="O4" i="5" s="1"/>
  <c r="P4" i="5" s="1"/>
  <c r="M3" i="5"/>
  <c r="N3" i="5" s="1"/>
  <c r="J3" i="5"/>
  <c r="K3" i="5" s="1"/>
  <c r="G3" i="5"/>
  <c r="H3" i="5" s="1"/>
  <c r="M52" i="4"/>
  <c r="N52" i="4" s="1"/>
  <c r="J52" i="4"/>
  <c r="K52" i="4" s="1"/>
  <c r="G52" i="4"/>
  <c r="H52" i="4" s="1"/>
  <c r="M51" i="4"/>
  <c r="N51" i="4" s="1"/>
  <c r="J51" i="4"/>
  <c r="K51" i="4" s="1"/>
  <c r="G51" i="4"/>
  <c r="H51" i="4" s="1"/>
  <c r="M50" i="4"/>
  <c r="N50" i="4" s="1"/>
  <c r="J50" i="4"/>
  <c r="K50" i="4" s="1"/>
  <c r="G50" i="4"/>
  <c r="H50" i="4" s="1"/>
  <c r="M49" i="4"/>
  <c r="N49" i="4" s="1"/>
  <c r="J49" i="4"/>
  <c r="K49" i="4" s="1"/>
  <c r="G49" i="4"/>
  <c r="H49" i="4" s="1"/>
  <c r="M48" i="4"/>
  <c r="N48" i="4" s="1"/>
  <c r="J48" i="4"/>
  <c r="K48" i="4" s="1"/>
  <c r="G48" i="4"/>
  <c r="H48" i="4" s="1"/>
  <c r="M47" i="4"/>
  <c r="N47" i="4" s="1"/>
  <c r="J47" i="4"/>
  <c r="K47" i="4" s="1"/>
  <c r="G47" i="4"/>
  <c r="H47" i="4" s="1"/>
  <c r="M46" i="4"/>
  <c r="N46" i="4" s="1"/>
  <c r="J46" i="4"/>
  <c r="K46" i="4" s="1"/>
  <c r="G46" i="4"/>
  <c r="H46" i="4" s="1"/>
  <c r="M45" i="4"/>
  <c r="N45" i="4" s="1"/>
  <c r="J45" i="4"/>
  <c r="K45" i="4" s="1"/>
  <c r="G45" i="4"/>
  <c r="H45" i="4" s="1"/>
  <c r="M44" i="4"/>
  <c r="N44" i="4" s="1"/>
  <c r="J44" i="4"/>
  <c r="K44" i="4" s="1"/>
  <c r="G44" i="4"/>
  <c r="H44" i="4" s="1"/>
  <c r="M43" i="4"/>
  <c r="N43" i="4" s="1"/>
  <c r="J43" i="4"/>
  <c r="K43" i="4" s="1"/>
  <c r="G43" i="4"/>
  <c r="H43" i="4" s="1"/>
  <c r="M42" i="4"/>
  <c r="N42" i="4" s="1"/>
  <c r="J42" i="4"/>
  <c r="K42" i="4" s="1"/>
  <c r="G42" i="4"/>
  <c r="H42" i="4" s="1"/>
  <c r="M41" i="4"/>
  <c r="N41" i="4" s="1"/>
  <c r="J41" i="4"/>
  <c r="K41" i="4" s="1"/>
  <c r="G41" i="4"/>
  <c r="H41" i="4" s="1"/>
  <c r="M40" i="4"/>
  <c r="N40" i="4" s="1"/>
  <c r="J40" i="4"/>
  <c r="K40" i="4" s="1"/>
  <c r="G40" i="4"/>
  <c r="H40" i="4" s="1"/>
  <c r="M39" i="4"/>
  <c r="N39" i="4" s="1"/>
  <c r="J39" i="4"/>
  <c r="K39" i="4" s="1"/>
  <c r="G39" i="4"/>
  <c r="H39" i="4" s="1"/>
  <c r="M38" i="4"/>
  <c r="N38" i="4" s="1"/>
  <c r="J38" i="4"/>
  <c r="K38" i="4" s="1"/>
  <c r="G38" i="4"/>
  <c r="H38" i="4" s="1"/>
  <c r="M37" i="4"/>
  <c r="N37" i="4" s="1"/>
  <c r="J37" i="4"/>
  <c r="K37" i="4" s="1"/>
  <c r="G37" i="4"/>
  <c r="H37" i="4" s="1"/>
  <c r="M36" i="4"/>
  <c r="N36" i="4" s="1"/>
  <c r="J36" i="4"/>
  <c r="K36" i="4" s="1"/>
  <c r="G36" i="4"/>
  <c r="H36" i="4" s="1"/>
  <c r="M35" i="4"/>
  <c r="N35" i="4" s="1"/>
  <c r="J35" i="4"/>
  <c r="K35" i="4" s="1"/>
  <c r="G35" i="4"/>
  <c r="H35" i="4" s="1"/>
  <c r="M34" i="4"/>
  <c r="N34" i="4" s="1"/>
  <c r="J34" i="4"/>
  <c r="K34" i="4" s="1"/>
  <c r="G34" i="4"/>
  <c r="H34" i="4" s="1"/>
  <c r="M33" i="4"/>
  <c r="N33" i="4" s="1"/>
  <c r="J33" i="4"/>
  <c r="K33" i="4" s="1"/>
  <c r="G33" i="4"/>
  <c r="H33" i="4" s="1"/>
  <c r="M32" i="4"/>
  <c r="N32" i="4" s="1"/>
  <c r="J32" i="4"/>
  <c r="K32" i="4" s="1"/>
  <c r="G32" i="4"/>
  <c r="H32" i="4" s="1"/>
  <c r="M31" i="4"/>
  <c r="N31" i="4" s="1"/>
  <c r="J31" i="4"/>
  <c r="K31" i="4" s="1"/>
  <c r="G31" i="4"/>
  <c r="H31" i="4" s="1"/>
  <c r="M30" i="4"/>
  <c r="N30" i="4" s="1"/>
  <c r="J30" i="4"/>
  <c r="K30" i="4" s="1"/>
  <c r="G30" i="4"/>
  <c r="H30" i="4" s="1"/>
  <c r="M29" i="4"/>
  <c r="N29" i="4" s="1"/>
  <c r="J29" i="4"/>
  <c r="K29" i="4" s="1"/>
  <c r="G29" i="4"/>
  <c r="H29" i="4" s="1"/>
  <c r="M28" i="4"/>
  <c r="N28" i="4" s="1"/>
  <c r="J28" i="4"/>
  <c r="K28" i="4" s="1"/>
  <c r="G28" i="4"/>
  <c r="H28" i="4" s="1"/>
  <c r="M27" i="4"/>
  <c r="N27" i="4" s="1"/>
  <c r="J27" i="4"/>
  <c r="K27" i="4" s="1"/>
  <c r="G27" i="4"/>
  <c r="H27" i="4" s="1"/>
  <c r="M26" i="4"/>
  <c r="N26" i="4" s="1"/>
  <c r="J26" i="4"/>
  <c r="K26" i="4" s="1"/>
  <c r="G26" i="4"/>
  <c r="H26" i="4" s="1"/>
  <c r="M25" i="4"/>
  <c r="N25" i="4" s="1"/>
  <c r="J25" i="4"/>
  <c r="K25" i="4" s="1"/>
  <c r="G25" i="4"/>
  <c r="H25" i="4" s="1"/>
  <c r="M24" i="4"/>
  <c r="N24" i="4" s="1"/>
  <c r="J24" i="4"/>
  <c r="K24" i="4" s="1"/>
  <c r="G24" i="4"/>
  <c r="H24" i="4" s="1"/>
  <c r="M23" i="4"/>
  <c r="N23" i="4" s="1"/>
  <c r="J23" i="4"/>
  <c r="K23" i="4" s="1"/>
  <c r="G23" i="4"/>
  <c r="H23" i="4" s="1"/>
  <c r="M22" i="4"/>
  <c r="N22" i="4" s="1"/>
  <c r="J22" i="4"/>
  <c r="K22" i="4" s="1"/>
  <c r="G22" i="4"/>
  <c r="H22" i="4" s="1"/>
  <c r="M21" i="4"/>
  <c r="N21" i="4" s="1"/>
  <c r="J21" i="4"/>
  <c r="K21" i="4" s="1"/>
  <c r="G21" i="4"/>
  <c r="H21" i="4" s="1"/>
  <c r="M20" i="4"/>
  <c r="N20" i="4" s="1"/>
  <c r="J20" i="4"/>
  <c r="K20" i="4" s="1"/>
  <c r="G20" i="4"/>
  <c r="H20" i="4" s="1"/>
  <c r="M19" i="4"/>
  <c r="N19" i="4" s="1"/>
  <c r="J19" i="4"/>
  <c r="K19" i="4" s="1"/>
  <c r="G19" i="4"/>
  <c r="H19" i="4" s="1"/>
  <c r="M18" i="4"/>
  <c r="N18" i="4" s="1"/>
  <c r="J18" i="4"/>
  <c r="K18" i="4" s="1"/>
  <c r="G18" i="4"/>
  <c r="H18" i="4" s="1"/>
  <c r="M17" i="4"/>
  <c r="N17" i="4" s="1"/>
  <c r="J17" i="4"/>
  <c r="K17" i="4" s="1"/>
  <c r="G17" i="4"/>
  <c r="H17" i="4" s="1"/>
  <c r="M16" i="4"/>
  <c r="N16" i="4" s="1"/>
  <c r="J16" i="4"/>
  <c r="K16" i="4" s="1"/>
  <c r="G16" i="4"/>
  <c r="H16" i="4" s="1"/>
  <c r="M15" i="4"/>
  <c r="N15" i="4" s="1"/>
  <c r="J15" i="4"/>
  <c r="K15" i="4" s="1"/>
  <c r="G15" i="4"/>
  <c r="H15" i="4" s="1"/>
  <c r="M14" i="4"/>
  <c r="N14" i="4" s="1"/>
  <c r="J14" i="4"/>
  <c r="K14" i="4" s="1"/>
  <c r="G14" i="4"/>
  <c r="H14" i="4" s="1"/>
  <c r="M13" i="4"/>
  <c r="N13" i="4" s="1"/>
  <c r="J13" i="4"/>
  <c r="K13" i="4" s="1"/>
  <c r="G13" i="4"/>
  <c r="H13" i="4" s="1"/>
  <c r="M12" i="4"/>
  <c r="N12" i="4" s="1"/>
  <c r="J12" i="4"/>
  <c r="K12" i="4" s="1"/>
  <c r="G12" i="4"/>
  <c r="H12" i="4" s="1"/>
  <c r="M11" i="4"/>
  <c r="N11" i="4" s="1"/>
  <c r="J11" i="4"/>
  <c r="K11" i="4" s="1"/>
  <c r="G11" i="4"/>
  <c r="H11" i="4" s="1"/>
  <c r="M10" i="4"/>
  <c r="N10" i="4" s="1"/>
  <c r="J10" i="4"/>
  <c r="K10" i="4" s="1"/>
  <c r="G10" i="4"/>
  <c r="H10" i="4" s="1"/>
  <c r="M9" i="4"/>
  <c r="N9" i="4" s="1"/>
  <c r="J9" i="4"/>
  <c r="K9" i="4" s="1"/>
  <c r="G9" i="4"/>
  <c r="H9" i="4" s="1"/>
  <c r="M8" i="4"/>
  <c r="N8" i="4" s="1"/>
  <c r="J8" i="4"/>
  <c r="K8" i="4" s="1"/>
  <c r="G8" i="4"/>
  <c r="H8" i="4" s="1"/>
  <c r="M7" i="4"/>
  <c r="N7" i="4" s="1"/>
  <c r="J7" i="4"/>
  <c r="K7" i="4" s="1"/>
  <c r="G7" i="4"/>
  <c r="H7" i="4" s="1"/>
  <c r="M6" i="4"/>
  <c r="N6" i="4" s="1"/>
  <c r="J6" i="4"/>
  <c r="K6" i="4" s="1"/>
  <c r="G6" i="4"/>
  <c r="H6" i="4" s="1"/>
  <c r="M5" i="4"/>
  <c r="N5" i="4" s="1"/>
  <c r="J5" i="4"/>
  <c r="K5" i="4" s="1"/>
  <c r="G5" i="4"/>
  <c r="H5" i="4" s="1"/>
  <c r="M4" i="4"/>
  <c r="N4" i="4" s="1"/>
  <c r="J4" i="4"/>
  <c r="K4" i="4" s="1"/>
  <c r="G4" i="4"/>
  <c r="H4" i="4" s="1"/>
  <c r="M3" i="4"/>
  <c r="N3" i="4" s="1"/>
  <c r="J3" i="4"/>
  <c r="K3" i="4" s="1"/>
  <c r="G3" i="4"/>
  <c r="H3" i="4" s="1"/>
  <c r="O3" i="4" s="1"/>
  <c r="P3" i="4" s="1"/>
  <c r="O6" i="5" l="1"/>
  <c r="P6" i="5" s="1"/>
  <c r="O7" i="5"/>
  <c r="P7" i="5" s="1"/>
  <c r="O5" i="5"/>
  <c r="P5" i="5" s="1"/>
  <c r="H10" i="5"/>
  <c r="K10" i="5"/>
  <c r="N10" i="5"/>
  <c r="O9" i="5"/>
  <c r="P9" i="5" s="1"/>
  <c r="O43" i="4"/>
  <c r="P43" i="4" s="1"/>
  <c r="O45" i="4"/>
  <c r="P45" i="4" s="1"/>
  <c r="O47" i="4"/>
  <c r="P47" i="4" s="1"/>
  <c r="O49" i="4"/>
  <c r="P49" i="4" s="1"/>
  <c r="O14" i="4"/>
  <c r="P14" i="4" s="1"/>
  <c r="O29" i="4"/>
  <c r="P29" i="4" s="1"/>
  <c r="O37" i="4"/>
  <c r="P37" i="4" s="1"/>
  <c r="O4" i="4"/>
  <c r="P4" i="4" s="1"/>
  <c r="O19" i="4"/>
  <c r="P19" i="4" s="1"/>
  <c r="O8" i="4"/>
  <c r="P8" i="4" s="1"/>
  <c r="O11" i="4"/>
  <c r="P11" i="4" s="1"/>
  <c r="O18" i="4"/>
  <c r="P18" i="4" s="1"/>
  <c r="O34" i="4"/>
  <c r="P34" i="4" s="1"/>
  <c r="O41" i="4"/>
  <c r="P41" i="4" s="1"/>
  <c r="O51" i="4"/>
  <c r="P51" i="4" s="1"/>
  <c r="O6" i="4"/>
  <c r="P6" i="4" s="1"/>
  <c r="O9" i="4"/>
  <c r="P9" i="4" s="1"/>
  <c r="O17" i="4"/>
  <c r="P17" i="4" s="1"/>
  <c r="O10" i="4"/>
  <c r="P10" i="4" s="1"/>
  <c r="O39" i="4"/>
  <c r="P39" i="4" s="1"/>
  <c r="O5" i="4"/>
  <c r="P5" i="4" s="1"/>
  <c r="O23" i="4"/>
  <c r="P23" i="4" s="1"/>
  <c r="O38" i="4"/>
  <c r="P38" i="4" s="1"/>
  <c r="O40" i="4"/>
  <c r="P40" i="4" s="1"/>
  <c r="O42" i="4"/>
  <c r="P42" i="4" s="1"/>
  <c r="O44" i="4"/>
  <c r="P44" i="4" s="1"/>
  <c r="O46" i="4"/>
  <c r="P46" i="4" s="1"/>
  <c r="O48" i="4"/>
  <c r="P48" i="4" s="1"/>
  <c r="O50" i="4"/>
  <c r="P50" i="4" s="1"/>
  <c r="O52" i="4"/>
  <c r="P52" i="4" s="1"/>
  <c r="O15" i="4"/>
  <c r="P15" i="4" s="1"/>
  <c r="O25" i="4"/>
  <c r="P25" i="4" s="1"/>
  <c r="O33" i="4"/>
  <c r="P33" i="4" s="1"/>
  <c r="O16" i="4"/>
  <c r="P16" i="4" s="1"/>
  <c r="O12" i="4"/>
  <c r="P12" i="4" s="1"/>
  <c r="O21" i="4"/>
  <c r="P21" i="4" s="1"/>
  <c r="O7" i="4"/>
  <c r="P7" i="4" s="1"/>
  <c r="O13" i="4"/>
  <c r="P13" i="4" s="1"/>
  <c r="O27" i="4"/>
  <c r="P27" i="4" s="1"/>
  <c r="O36" i="4"/>
  <c r="P36" i="4" s="1"/>
  <c r="O31" i="4"/>
  <c r="P31" i="4" s="1"/>
  <c r="O32" i="4"/>
  <c r="P32" i="4" s="1"/>
  <c r="O35" i="4"/>
  <c r="P35" i="4" s="1"/>
  <c r="O20" i="4"/>
  <c r="P20" i="4" s="1"/>
  <c r="O22" i="4"/>
  <c r="P22" i="4" s="1"/>
  <c r="O24" i="4"/>
  <c r="P24" i="4" s="1"/>
  <c r="O26" i="4"/>
  <c r="P26" i="4" s="1"/>
  <c r="O28" i="4"/>
  <c r="P28" i="4" s="1"/>
  <c r="O30" i="4"/>
  <c r="P30" i="4" s="1"/>
  <c r="P10" i="5" l="1"/>
  <c r="P53" i="4"/>
</calcChain>
</file>

<file path=xl/sharedStrings.xml><?xml version="1.0" encoding="utf-8"?>
<sst xmlns="http://schemas.openxmlformats.org/spreadsheetml/2006/main" count="214" uniqueCount="75">
  <si>
    <t xml:space="preserve">DESCRIPCIÓN </t>
  </si>
  <si>
    <t xml:space="preserve">GÉNERO </t>
  </si>
  <si>
    <t xml:space="preserve"> UNIDAD DE MEDIDAD</t>
  </si>
  <si>
    <t xml:space="preserve">VALOR UNITARIO </t>
  </si>
  <si>
    <t xml:space="preserve">VALOR IVA </t>
  </si>
  <si>
    <t xml:space="preserve">VALOR TOTAL </t>
  </si>
  <si>
    <t>Unisex</t>
  </si>
  <si>
    <t>Unidad</t>
  </si>
  <si>
    <t>BATA</t>
  </si>
  <si>
    <t>Femenino</t>
  </si>
  <si>
    <t>Masculino</t>
  </si>
  <si>
    <t>SOMBRERO EN DRIL</t>
  </si>
  <si>
    <t>CAMISA DRIL TIPO OXFORD MANGA LARGA</t>
  </si>
  <si>
    <t>CAMISETA TIPO POLO</t>
  </si>
  <si>
    <t>CAMIBUZO TIPO POLO</t>
  </si>
  <si>
    <t xml:space="preserve">ITEM </t>
  </si>
  <si>
    <t>Blusa Formal Femenina</t>
  </si>
  <si>
    <t>Pantalón Formal Dama</t>
  </si>
  <si>
    <t>Overol</t>
  </si>
  <si>
    <t>Camisa Formal Masculina</t>
  </si>
  <si>
    <t>Pantalón Formal Caballero</t>
  </si>
  <si>
    <t xml:space="preserve">Zapato en cuero </t>
  </si>
  <si>
    <t>PAR</t>
  </si>
  <si>
    <t>Gorro</t>
  </si>
  <si>
    <t>Blusa de Calle</t>
  </si>
  <si>
    <t>Camisa Caballero</t>
  </si>
  <si>
    <t>Camiseta</t>
  </si>
  <si>
    <t>Jean Hombre</t>
  </si>
  <si>
    <t>Jean Mujer</t>
  </si>
  <si>
    <t>Pantalón Caballero</t>
  </si>
  <si>
    <t>Pantalón o Falda de Dama</t>
  </si>
  <si>
    <t>Pantaloneta Caballero</t>
  </si>
  <si>
    <t>Bata Dama</t>
  </si>
  <si>
    <t>Sudaderas Caballero</t>
  </si>
  <si>
    <t>Uniforme Belleza Dama</t>
  </si>
  <si>
    <t>Zapatos Labor Peluquería</t>
  </si>
  <si>
    <t>Uniforme Cocina</t>
  </si>
  <si>
    <t>Uniforme Enfermería Caballero</t>
  </si>
  <si>
    <t>Zapatos Enfermería Caballero</t>
  </si>
  <si>
    <t>Uniforme Enfermería Dama</t>
  </si>
  <si>
    <t>Zapatos Enfermería Dama</t>
  </si>
  <si>
    <t>Uniforme Quirúrgico Dama</t>
  </si>
  <si>
    <t>Vestido Caballero</t>
  </si>
  <si>
    <t>Vestido de Calle Femenino</t>
  </si>
  <si>
    <t>Medias</t>
  </si>
  <si>
    <t>Botas de Cuero Caballero</t>
  </si>
  <si>
    <t>Botas de Cuero Dama</t>
  </si>
  <si>
    <t>Zapato Cuero Caballero</t>
  </si>
  <si>
    <t>Zapato Cuero Dama</t>
  </si>
  <si>
    <t>BATA QUIMICA ANTIFLUIDO</t>
  </si>
  <si>
    <t xml:space="preserve">OVEROL </t>
  </si>
  <si>
    <t>CONJUNTO EN JEAN</t>
  </si>
  <si>
    <t>UNIDAD DE MEDIDA</t>
  </si>
  <si>
    <t>UND</t>
  </si>
  <si>
    <t>CONJUNTO</t>
  </si>
  <si>
    <t>LOTE NO. 01 – ROPA DE TRABAJO Y CALZADO INSTRUCTORES:</t>
  </si>
  <si>
    <t>Lote No. 02 – ROPA DE TRABAJO Y CALZADO ADMINISTRATIVOS Y PROFESIONALES:</t>
  </si>
  <si>
    <t>Vestido de calle</t>
  </si>
  <si>
    <t>TIENDA DE ROPA AZABACHE</t>
  </si>
  <si>
    <t xml:space="preserve">VALOR UNITARIO CON IVA </t>
  </si>
  <si>
    <t>TELARES DEL QUINDIO</t>
  </si>
  <si>
    <t>PRECIO  TECHO IVA INCLUIDO</t>
  </si>
  <si>
    <t>CANTIDAD</t>
  </si>
  <si>
    <t xml:space="preserve"> </t>
  </si>
  <si>
    <t xml:space="preserve">Tenis </t>
  </si>
  <si>
    <t>Botas de Caucho</t>
  </si>
  <si>
    <t xml:space="preserve">Zapatos Cocina </t>
  </si>
  <si>
    <t>Cachucha</t>
  </si>
  <si>
    <t xml:space="preserve">Impermeable </t>
  </si>
  <si>
    <t xml:space="preserve">Chaleco </t>
  </si>
  <si>
    <t>BORDADOS PREMIUM</t>
  </si>
  <si>
    <t>PRECIO TECHO CON CANTIDADES IVA INCLUIDO</t>
  </si>
  <si>
    <t>CHAQUETA IMPERMEABLE</t>
  </si>
  <si>
    <t>PANTALON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</si>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</sst>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Aptos Narrow"/>
      <family val="2"/>
      <scheme val="minor"/>
    </font>
    <font>
      <b/>
      <u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ptos Narrow"/>
      <family val="2"/>
      <scheme val="minor"/>
    </font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63">
    <xf numFmtId="0" fontId="0" fillId="0" borderId="0" xfId="0"/>
    <xf numFmtId="164" fontId="0" fillId="0" borderId="0" xfId="0" applyNumberFormat="1"/>
    <xf numFmtId="0" fontId="2" fillId="4" borderId="0" xfId="0" applyFont="1" applyFill="1"/>
    <xf numFmtId="0" fontId="1" fillId="0" borderId="0" xfId="0" applyFont="1" applyAlignment="1">
      <alignment horizontal="center" vertical="center" wrapText="1"/>
    </xf>
    <xf numFmtId="164" fontId="1" fillId="0" borderId="4" xfId="1" applyNumberFormat="1" applyFont="1" applyBorder="1" applyAlignment="1">
      <alignment horizontal="center" vertical="center" wrapText="1"/>
    </xf>
    <xf numFmtId="0" fontId="1" fillId="4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0" borderId="1" xfId="1" applyNumberFormat="1" applyFont="1" applyFill="1" applyBorder="1" applyAlignment="1" applyProtection="1">
      <alignment vertical="center" wrapText="1"/>
      <protection locked="0"/>
    </xf>
    <xf numFmtId="164" fontId="7" fillId="0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2" borderId="4" xfId="1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 wrapText="1"/>
    </xf>
    <xf numFmtId="164" fontId="3" fillId="3" borderId="7" xfId="1" applyNumberFormat="1" applyFont="1" applyFill="1" applyBorder="1" applyAlignment="1">
      <alignment horizontal="center" vertical="center" wrapText="1"/>
    </xf>
    <xf numFmtId="164" fontId="3" fillId="3" borderId="8" xfId="1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164" fontId="7" fillId="4" borderId="1" xfId="1" applyNumberFormat="1" applyFont="1" applyFill="1" applyBorder="1" applyAlignment="1" applyProtection="1">
      <alignment vertical="center" wrapText="1"/>
      <protection locked="0"/>
    </xf>
    <xf numFmtId="164" fontId="7" fillId="4" borderId="1" xfId="1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164" fontId="7" fillId="4" borderId="1" xfId="1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4" fontId="1" fillId="4" borderId="4" xfId="1" applyNumberFormat="1" applyFont="1" applyFill="1" applyBorder="1" applyAlignment="1">
      <alignment horizontal="center" vertical="center"/>
    </xf>
    <xf numFmtId="164" fontId="1" fillId="4" borderId="5" xfId="1" applyNumberFormat="1" applyFont="1" applyFill="1" applyBorder="1" applyAlignment="1">
      <alignment horizontal="center" vertical="center" wrapText="1"/>
    </xf>
    <xf numFmtId="164" fontId="1" fillId="4" borderId="7" xfId="1" applyNumberFormat="1" applyFont="1" applyFill="1" applyBorder="1" applyAlignment="1">
      <alignment horizontal="center" vertical="center" wrapText="1"/>
    </xf>
    <xf numFmtId="164" fontId="1" fillId="4" borderId="8" xfId="1" applyNumberFormat="1" applyFont="1" applyFill="1" applyBorder="1" applyAlignment="1">
      <alignment horizontal="center" vertical="center" wrapText="1"/>
    </xf>
    <xf numFmtId="164" fontId="1" fillId="4" borderId="4" xfId="1" applyNumberFormat="1" applyFont="1" applyFill="1" applyBorder="1" applyAlignment="1">
      <alignment horizontal="center" vertical="center" wrapText="1"/>
    </xf>
    <xf numFmtId="164" fontId="1" fillId="4" borderId="0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164" fontId="7" fillId="4" borderId="1" xfId="1" applyNumberFormat="1" applyFont="1" applyFill="1" applyBorder="1"/>
    <xf numFmtId="164" fontId="7" fillId="4" borderId="3" xfId="1" applyNumberFormat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horizontal="right" vertical="center"/>
    </xf>
    <xf numFmtId="164" fontId="7" fillId="4" borderId="4" xfId="1" applyNumberFormat="1" applyFont="1" applyFill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/>
    </xf>
    <xf numFmtId="164" fontId="7" fillId="4" borderId="4" xfId="1" applyNumberFormat="1" applyFont="1" applyFill="1" applyBorder="1"/>
    <xf numFmtId="164" fontId="5" fillId="4" borderId="0" xfId="0" applyNumberFormat="1" applyFont="1" applyFill="1" applyAlignment="1">
      <alignment horizontal="center" vertical="center" wrapText="1"/>
    </xf>
    <xf numFmtId="164" fontId="5" fillId="4" borderId="0" xfId="1" applyNumberFormat="1" applyFont="1" applyFill="1" applyBorder="1" applyAlignment="1">
      <alignment horizontal="right" vertical="center"/>
    </xf>
    <xf numFmtId="0" fontId="2" fillId="4" borderId="0" xfId="0" applyFont="1" applyFill="1" applyAlignment="1">
      <alignment horizontal="center"/>
    </xf>
    <xf numFmtId="164" fontId="2" fillId="4" borderId="0" xfId="1" applyNumberFormat="1" applyFont="1" applyFill="1"/>
    <xf numFmtId="164" fontId="2" fillId="4" borderId="0" xfId="1" applyNumberFormat="1" applyFont="1" applyFill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9" fillId="0" borderId="0" xfId="0" applyFont="1"/>
    <xf numFmtId="0" fontId="7" fillId="0" borderId="1" xfId="0" applyFont="1" applyBorder="1" applyAlignment="1">
      <alignment vertical="center"/>
    </xf>
    <xf numFmtId="164" fontId="7" fillId="2" borderId="1" xfId="1" applyNumberFormat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4" fontId="7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164" fontId="5" fillId="0" borderId="1" xfId="0" applyNumberFormat="1" applyFont="1" applyBorder="1"/>
    <xf numFmtId="0" fontId="10" fillId="0" borderId="0" xfId="0" applyFont="1"/>
    <xf numFmtId="164" fontId="9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7F213-BDCA-46C6-92E0-7F8E2EC7C147}">
  <dimension ref="A1:P53"/>
  <sheetViews>
    <sheetView tabSelected="1" zoomScale="88" zoomScaleNormal="77" workbookViewId="0">
      <selection activeCell="E17" sqref="E17"/>
    </sheetView>
  </sheetViews>
  <sheetFormatPr baseColWidth="10" defaultColWidth="10.88671875" defaultRowHeight="15.6" x14ac:dyDescent="0.3"/>
  <cols>
    <col min="1" max="1" width="5.6640625" style="2" customWidth="1"/>
    <col min="2" max="2" width="23.44140625" style="46" customWidth="1"/>
    <col min="3" max="3" width="10.109375" style="2" customWidth="1"/>
    <col min="4" max="4" width="13.6640625" style="2" customWidth="1"/>
    <col min="5" max="5" width="10.88671875" style="2" customWidth="1"/>
    <col min="6" max="6" width="14" style="2" customWidth="1"/>
    <col min="7" max="7" width="12.109375" style="2" customWidth="1"/>
    <col min="8" max="8" width="14.21875" style="2" customWidth="1"/>
    <col min="9" max="9" width="11.6640625" style="47" customWidth="1"/>
    <col min="10" max="10" width="11.44140625" style="47" customWidth="1"/>
    <col min="11" max="11" width="14.44140625" style="47" customWidth="1"/>
    <col min="12" max="12" width="11.6640625" style="47" customWidth="1"/>
    <col min="13" max="13" width="11.33203125" style="47" bestFit="1" customWidth="1"/>
    <col min="14" max="14" width="10" style="47" customWidth="1"/>
    <col min="15" max="15" width="12.77734375" style="48" customWidth="1"/>
    <col min="16" max="16" width="13.109375" style="48" customWidth="1"/>
    <col min="17" max="16384" width="10.88671875" style="2"/>
  </cols>
  <sheetData>
    <row r="1" spans="1:16" x14ac:dyDescent="0.3">
      <c r="A1" s="5" t="s">
        <v>55</v>
      </c>
      <c r="B1" s="5"/>
      <c r="C1" s="5"/>
      <c r="D1" s="5"/>
      <c r="E1" s="5" t="s">
        <v>63</v>
      </c>
      <c r="F1" s="26" t="s">
        <v>70</v>
      </c>
      <c r="G1" s="26"/>
      <c r="H1" s="27"/>
      <c r="I1" s="28" t="s">
        <v>58</v>
      </c>
      <c r="J1" s="28"/>
      <c r="K1" s="28"/>
      <c r="L1" s="29" t="s">
        <v>60</v>
      </c>
      <c r="M1" s="30"/>
      <c r="N1" s="31"/>
      <c r="O1" s="32"/>
      <c r="P1" s="33"/>
    </row>
    <row r="2" spans="1:16" ht="57.45" customHeight="1" x14ac:dyDescent="0.3">
      <c r="A2" s="34" t="s">
        <v>15</v>
      </c>
      <c r="B2" s="34" t="s">
        <v>0</v>
      </c>
      <c r="C2" s="34" t="s">
        <v>1</v>
      </c>
      <c r="D2" s="35" t="s">
        <v>52</v>
      </c>
      <c r="E2" s="35" t="s">
        <v>62</v>
      </c>
      <c r="F2" s="36" t="s">
        <v>3</v>
      </c>
      <c r="G2" s="36" t="s">
        <v>4</v>
      </c>
      <c r="H2" s="36" t="s">
        <v>59</v>
      </c>
      <c r="I2" s="36" t="s">
        <v>3</v>
      </c>
      <c r="J2" s="36" t="s">
        <v>4</v>
      </c>
      <c r="K2" s="36" t="s">
        <v>59</v>
      </c>
      <c r="L2" s="36" t="s">
        <v>3</v>
      </c>
      <c r="M2" s="36" t="s">
        <v>4</v>
      </c>
      <c r="N2" s="36" t="s">
        <v>5</v>
      </c>
      <c r="O2" s="36" t="s">
        <v>61</v>
      </c>
      <c r="P2" s="36" t="s">
        <v>71</v>
      </c>
    </row>
    <row r="3" spans="1:16" x14ac:dyDescent="0.3">
      <c r="A3" s="20">
        <v>1</v>
      </c>
      <c r="B3" s="20" t="s">
        <v>67</v>
      </c>
      <c r="C3" s="20" t="s">
        <v>10</v>
      </c>
      <c r="D3" s="21" t="s">
        <v>53</v>
      </c>
      <c r="E3" s="21">
        <v>80</v>
      </c>
      <c r="F3" s="22">
        <v>37637.1</v>
      </c>
      <c r="G3" s="23">
        <f>+F3*0.19</f>
        <v>7151.049</v>
      </c>
      <c r="H3" s="24">
        <f>+F3+G3</f>
        <v>44788.148999999998</v>
      </c>
      <c r="I3" s="25">
        <v>67143</v>
      </c>
      <c r="J3" s="25">
        <f>I3*0.19</f>
        <v>12757.17</v>
      </c>
      <c r="K3" s="25">
        <f>J3+I3</f>
        <v>79900.17</v>
      </c>
      <c r="L3" s="25">
        <v>59495.798319327732</v>
      </c>
      <c r="M3" s="25">
        <f>L3*0.19</f>
        <v>11304.20168067227</v>
      </c>
      <c r="N3" s="25">
        <f>M3+L3</f>
        <v>70800</v>
      </c>
      <c r="O3" s="25">
        <f>AVERAGE(H3,K3,N3)</f>
        <v>65162.772999999994</v>
      </c>
      <c r="P3" s="25">
        <f>O3*E3</f>
        <v>5213021.84</v>
      </c>
    </row>
    <row r="4" spans="1:16" x14ac:dyDescent="0.3">
      <c r="A4" s="20">
        <v>2</v>
      </c>
      <c r="B4" s="20" t="s">
        <v>67</v>
      </c>
      <c r="C4" s="20" t="s">
        <v>9</v>
      </c>
      <c r="D4" s="21" t="s">
        <v>53</v>
      </c>
      <c r="E4" s="21">
        <v>26</v>
      </c>
      <c r="F4" s="22">
        <v>37637</v>
      </c>
      <c r="G4" s="23">
        <f>+F4*0.19</f>
        <v>7151.03</v>
      </c>
      <c r="H4" s="24">
        <f>+F4+G4</f>
        <v>44788.03</v>
      </c>
      <c r="I4" s="25">
        <v>67143</v>
      </c>
      <c r="J4" s="25">
        <f>I4*0.19</f>
        <v>12757.17</v>
      </c>
      <c r="K4" s="25">
        <f>J4+I4</f>
        <v>79900.17</v>
      </c>
      <c r="L4" s="25">
        <v>59496</v>
      </c>
      <c r="M4" s="25">
        <f>L4*0.19</f>
        <v>11304.24</v>
      </c>
      <c r="N4" s="25">
        <f>M4+L4</f>
        <v>70800.240000000005</v>
      </c>
      <c r="O4" s="25">
        <f>AVERAGE(H4,K4,N4)</f>
        <v>65162.813333333332</v>
      </c>
      <c r="P4" s="25">
        <f t="shared" ref="P4:P37" si="0">O4*E4</f>
        <v>1694233.1466666667</v>
      </c>
    </row>
    <row r="5" spans="1:16" ht="19.5" customHeight="1" x14ac:dyDescent="0.3">
      <c r="A5" s="20">
        <v>3</v>
      </c>
      <c r="B5" s="20" t="s">
        <v>23</v>
      </c>
      <c r="C5" s="20" t="s">
        <v>6</v>
      </c>
      <c r="D5" s="21" t="s">
        <v>53</v>
      </c>
      <c r="E5" s="21">
        <v>2</v>
      </c>
      <c r="F5" s="22">
        <v>47709</v>
      </c>
      <c r="G5" s="23">
        <f t="shared" ref="G5:G37" si="1">+F5*0.19</f>
        <v>9064.7100000000009</v>
      </c>
      <c r="H5" s="24">
        <f t="shared" ref="H5:H37" si="2">+F5+G5</f>
        <v>56773.71</v>
      </c>
      <c r="I5" s="25">
        <v>37815</v>
      </c>
      <c r="J5" s="25">
        <f>I5*0.19</f>
        <v>7184.85</v>
      </c>
      <c r="K5" s="25">
        <f t="shared" ref="K5:K37" si="3">J5+I5</f>
        <v>44999.85</v>
      </c>
      <c r="L5" s="25">
        <v>28991.596638655465</v>
      </c>
      <c r="M5" s="25">
        <f t="shared" ref="M5:M37" si="4">L5*0.19</f>
        <v>5508.4033613445381</v>
      </c>
      <c r="N5" s="25">
        <f t="shared" ref="N5:N37" si="5">M5+L5</f>
        <v>34500</v>
      </c>
      <c r="O5" s="25">
        <f t="shared" ref="O5:O37" si="6">AVERAGE(H5,K5,N5)</f>
        <v>45424.52</v>
      </c>
      <c r="P5" s="25">
        <f t="shared" si="0"/>
        <v>90849.04</v>
      </c>
    </row>
    <row r="6" spans="1:16" x14ac:dyDescent="0.3">
      <c r="A6" s="20">
        <v>4</v>
      </c>
      <c r="B6" s="20" t="s">
        <v>24</v>
      </c>
      <c r="C6" s="20" t="s">
        <v>9</v>
      </c>
      <c r="D6" s="21" t="s">
        <v>53</v>
      </c>
      <c r="E6" s="21">
        <v>115</v>
      </c>
      <c r="F6" s="22">
        <v>137826</v>
      </c>
      <c r="G6" s="23">
        <f t="shared" si="1"/>
        <v>26186.94</v>
      </c>
      <c r="H6" s="24">
        <f t="shared" si="2"/>
        <v>164012.94</v>
      </c>
      <c r="I6" s="25">
        <v>142773</v>
      </c>
      <c r="J6" s="25">
        <f t="shared" ref="J6:J37" si="7">I6*0.19</f>
        <v>27126.87</v>
      </c>
      <c r="K6" s="25">
        <f t="shared" si="3"/>
        <v>169899.87</v>
      </c>
      <c r="L6" s="25">
        <v>147058.82352941178</v>
      </c>
      <c r="M6" s="25">
        <f t="shared" si="4"/>
        <v>27941.176470588238</v>
      </c>
      <c r="N6" s="25">
        <f t="shared" si="5"/>
        <v>175000</v>
      </c>
      <c r="O6" s="25">
        <f t="shared" si="6"/>
        <v>169637.60333333333</v>
      </c>
      <c r="P6" s="25">
        <f t="shared" si="0"/>
        <v>19508324.383333333</v>
      </c>
    </row>
    <row r="7" spans="1:16" x14ac:dyDescent="0.3">
      <c r="A7" s="20">
        <v>5</v>
      </c>
      <c r="B7" s="20" t="s">
        <v>25</v>
      </c>
      <c r="C7" s="20" t="s">
        <v>10</v>
      </c>
      <c r="D7" s="21" t="s">
        <v>53</v>
      </c>
      <c r="E7" s="21">
        <v>190</v>
      </c>
      <c r="F7" s="22">
        <v>120156</v>
      </c>
      <c r="G7" s="23">
        <f t="shared" si="1"/>
        <v>22829.64</v>
      </c>
      <c r="H7" s="24">
        <f t="shared" si="2"/>
        <v>142985.64000000001</v>
      </c>
      <c r="I7" s="25">
        <v>210000</v>
      </c>
      <c r="J7" s="25">
        <f t="shared" si="7"/>
        <v>39900</v>
      </c>
      <c r="K7" s="25">
        <f t="shared" si="3"/>
        <v>249900</v>
      </c>
      <c r="L7" s="25">
        <v>205798.31932773109</v>
      </c>
      <c r="M7" s="25">
        <f t="shared" si="4"/>
        <v>39101.680672268907</v>
      </c>
      <c r="N7" s="25">
        <f t="shared" si="5"/>
        <v>244900</v>
      </c>
      <c r="O7" s="25">
        <f t="shared" si="6"/>
        <v>212595.21333333335</v>
      </c>
      <c r="P7" s="25">
        <f t="shared" si="0"/>
        <v>40393090.533333339</v>
      </c>
    </row>
    <row r="8" spans="1:16" x14ac:dyDescent="0.3">
      <c r="A8" s="20">
        <v>6</v>
      </c>
      <c r="B8" s="20" t="s">
        <v>26</v>
      </c>
      <c r="C8" s="20" t="s">
        <v>6</v>
      </c>
      <c r="D8" s="21" t="s">
        <v>53</v>
      </c>
      <c r="E8" s="21">
        <v>9</v>
      </c>
      <c r="F8" s="22">
        <v>91884</v>
      </c>
      <c r="G8" s="23">
        <f t="shared" si="1"/>
        <v>17457.96</v>
      </c>
      <c r="H8" s="24">
        <f t="shared" si="2"/>
        <v>109341.95999999999</v>
      </c>
      <c r="I8" s="25">
        <v>142773</v>
      </c>
      <c r="J8" s="25">
        <f t="shared" si="7"/>
        <v>27126.87</v>
      </c>
      <c r="K8" s="25">
        <f t="shared" si="3"/>
        <v>169899.87</v>
      </c>
      <c r="L8" s="25">
        <v>134789.91596638656</v>
      </c>
      <c r="M8" s="25">
        <f t="shared" si="4"/>
        <v>25610.084033613446</v>
      </c>
      <c r="N8" s="25">
        <f t="shared" si="5"/>
        <v>160400</v>
      </c>
      <c r="O8" s="25">
        <f t="shared" si="6"/>
        <v>146547.27666666664</v>
      </c>
      <c r="P8" s="25">
        <f t="shared" si="0"/>
        <v>1318925.4899999998</v>
      </c>
    </row>
    <row r="9" spans="1:16" x14ac:dyDescent="0.3">
      <c r="A9" s="20">
        <v>7</v>
      </c>
      <c r="B9" s="20" t="s">
        <v>69</v>
      </c>
      <c r="C9" s="20" t="s">
        <v>6</v>
      </c>
      <c r="D9" s="21" t="s">
        <v>53</v>
      </c>
      <c r="E9" s="21">
        <v>41</v>
      </c>
      <c r="F9" s="22">
        <v>256215</v>
      </c>
      <c r="G9" s="23">
        <f t="shared" si="1"/>
        <v>48680.85</v>
      </c>
      <c r="H9" s="24">
        <f t="shared" si="2"/>
        <v>304895.84999999998</v>
      </c>
      <c r="I9" s="25">
        <v>142857</v>
      </c>
      <c r="J9" s="25">
        <f t="shared" si="7"/>
        <v>27142.83</v>
      </c>
      <c r="K9" s="25">
        <f t="shared" si="3"/>
        <v>169999.83000000002</v>
      </c>
      <c r="L9" s="25">
        <v>150504.20168067227</v>
      </c>
      <c r="M9" s="25">
        <f t="shared" si="4"/>
        <v>28595.798319327732</v>
      </c>
      <c r="N9" s="25">
        <f t="shared" si="5"/>
        <v>179100</v>
      </c>
      <c r="O9" s="25">
        <f t="shared" si="6"/>
        <v>217998.55999999997</v>
      </c>
      <c r="P9" s="25">
        <f t="shared" si="0"/>
        <v>8937940.959999999</v>
      </c>
    </row>
    <row r="10" spans="1:16" x14ac:dyDescent="0.3">
      <c r="A10" s="20">
        <v>8</v>
      </c>
      <c r="B10" s="20" t="s">
        <v>27</v>
      </c>
      <c r="C10" s="20" t="s">
        <v>10</v>
      </c>
      <c r="D10" s="21" t="s">
        <v>53</v>
      </c>
      <c r="E10" s="21">
        <v>167</v>
      </c>
      <c r="F10" s="22">
        <v>229710</v>
      </c>
      <c r="G10" s="23">
        <f t="shared" si="1"/>
        <v>43644.9</v>
      </c>
      <c r="H10" s="24">
        <f t="shared" si="2"/>
        <v>273354.90000000002</v>
      </c>
      <c r="I10" s="25">
        <v>201597</v>
      </c>
      <c r="J10" s="25">
        <f t="shared" si="7"/>
        <v>38303.43</v>
      </c>
      <c r="K10" s="25">
        <f t="shared" si="3"/>
        <v>239900.43</v>
      </c>
      <c r="L10" s="25">
        <v>209243.69747899161</v>
      </c>
      <c r="M10" s="25">
        <f t="shared" si="4"/>
        <v>39756.302521008409</v>
      </c>
      <c r="N10" s="25">
        <f t="shared" si="5"/>
        <v>249000.00000000003</v>
      </c>
      <c r="O10" s="25">
        <f t="shared" si="6"/>
        <v>254085.11000000002</v>
      </c>
      <c r="P10" s="25">
        <f t="shared" si="0"/>
        <v>42432213.370000005</v>
      </c>
    </row>
    <row r="11" spans="1:16" x14ac:dyDescent="0.3">
      <c r="A11" s="20">
        <v>9</v>
      </c>
      <c r="B11" s="20" t="s">
        <v>28</v>
      </c>
      <c r="C11" s="20" t="s">
        <v>9</v>
      </c>
      <c r="D11" s="21" t="s">
        <v>53</v>
      </c>
      <c r="E11" s="21">
        <v>71</v>
      </c>
      <c r="F11" s="22">
        <v>212040</v>
      </c>
      <c r="G11" s="23">
        <f t="shared" si="1"/>
        <v>40287.599999999999</v>
      </c>
      <c r="H11" s="24">
        <f t="shared" si="2"/>
        <v>252327.6</v>
      </c>
      <c r="I11" s="25">
        <v>201597</v>
      </c>
      <c r="J11" s="25">
        <f t="shared" si="7"/>
        <v>38303.43</v>
      </c>
      <c r="K11" s="25">
        <f t="shared" si="3"/>
        <v>239900.43</v>
      </c>
      <c r="L11" s="25">
        <v>226806.72268907563</v>
      </c>
      <c r="M11" s="25">
        <f t="shared" si="4"/>
        <v>43093.277310924372</v>
      </c>
      <c r="N11" s="25">
        <f t="shared" si="5"/>
        <v>269900</v>
      </c>
      <c r="O11" s="25">
        <f t="shared" si="6"/>
        <v>254042.67666666667</v>
      </c>
      <c r="P11" s="25">
        <f t="shared" si="0"/>
        <v>18037030.043333333</v>
      </c>
    </row>
    <row r="12" spans="1:16" x14ac:dyDescent="0.3">
      <c r="A12" s="20">
        <v>10</v>
      </c>
      <c r="B12" s="20" t="s">
        <v>29</v>
      </c>
      <c r="C12" s="20" t="s">
        <v>10</v>
      </c>
      <c r="D12" s="21" t="s">
        <v>53</v>
      </c>
      <c r="E12" s="21">
        <v>26</v>
      </c>
      <c r="F12" s="22">
        <v>123690</v>
      </c>
      <c r="G12" s="23">
        <f t="shared" si="1"/>
        <v>23501.1</v>
      </c>
      <c r="H12" s="24">
        <f t="shared" si="2"/>
        <v>147191.1</v>
      </c>
      <c r="I12" s="25">
        <v>210000</v>
      </c>
      <c r="J12" s="25">
        <f t="shared" si="7"/>
        <v>39900</v>
      </c>
      <c r="K12" s="25">
        <f t="shared" si="3"/>
        <v>249900</v>
      </c>
      <c r="L12" s="25">
        <v>197815.12605042016</v>
      </c>
      <c r="M12" s="25">
        <f t="shared" si="4"/>
        <v>37584.873949579829</v>
      </c>
      <c r="N12" s="25">
        <f t="shared" si="5"/>
        <v>235400</v>
      </c>
      <c r="O12" s="25">
        <f t="shared" si="6"/>
        <v>210830.36666666667</v>
      </c>
      <c r="P12" s="25">
        <f t="shared" si="0"/>
        <v>5481589.5333333332</v>
      </c>
    </row>
    <row r="13" spans="1:16" x14ac:dyDescent="0.3">
      <c r="A13" s="20">
        <v>11</v>
      </c>
      <c r="B13" s="20" t="s">
        <v>30</v>
      </c>
      <c r="C13" s="20" t="s">
        <v>9</v>
      </c>
      <c r="D13" s="21" t="s">
        <v>53</v>
      </c>
      <c r="E13" s="21">
        <v>36</v>
      </c>
      <c r="F13" s="22">
        <v>150195</v>
      </c>
      <c r="G13" s="23">
        <f t="shared" si="1"/>
        <v>28537.05</v>
      </c>
      <c r="H13" s="24">
        <f t="shared" si="2"/>
        <v>178732.05</v>
      </c>
      <c r="I13" s="25">
        <v>184790</v>
      </c>
      <c r="J13" s="25">
        <f t="shared" si="7"/>
        <v>35110.1</v>
      </c>
      <c r="K13" s="25">
        <f t="shared" si="3"/>
        <v>219900.1</v>
      </c>
      <c r="L13" s="25">
        <v>192436.97478991598</v>
      </c>
      <c r="M13" s="25">
        <f t="shared" si="4"/>
        <v>36563.025210084037</v>
      </c>
      <c r="N13" s="25">
        <f t="shared" si="5"/>
        <v>229000.00000000003</v>
      </c>
      <c r="O13" s="25">
        <f t="shared" si="6"/>
        <v>209210.71666666667</v>
      </c>
      <c r="P13" s="25">
        <f t="shared" si="0"/>
        <v>7531585.8000000007</v>
      </c>
    </row>
    <row r="14" spans="1:16" x14ac:dyDescent="0.3">
      <c r="A14" s="20">
        <v>12</v>
      </c>
      <c r="B14" s="20" t="s">
        <v>31</v>
      </c>
      <c r="C14" s="20" t="s">
        <v>10</v>
      </c>
      <c r="D14" s="21" t="s">
        <v>53</v>
      </c>
      <c r="E14" s="21">
        <v>1</v>
      </c>
      <c r="F14" s="22">
        <v>123690</v>
      </c>
      <c r="G14" s="23">
        <f t="shared" si="1"/>
        <v>23501.1</v>
      </c>
      <c r="H14" s="24">
        <f t="shared" si="2"/>
        <v>147191.1</v>
      </c>
      <c r="I14" s="25">
        <v>117563</v>
      </c>
      <c r="J14" s="25">
        <f t="shared" si="7"/>
        <v>22336.97</v>
      </c>
      <c r="K14" s="25">
        <f t="shared" si="3"/>
        <v>139899.97</v>
      </c>
      <c r="L14" s="25">
        <v>125210.08403361346</v>
      </c>
      <c r="M14" s="25">
        <f t="shared" si="4"/>
        <v>23789.915966386558</v>
      </c>
      <c r="N14" s="25">
        <f t="shared" si="5"/>
        <v>149000</v>
      </c>
      <c r="O14" s="25">
        <f t="shared" si="6"/>
        <v>145363.69</v>
      </c>
      <c r="P14" s="25">
        <f t="shared" si="0"/>
        <v>145363.69</v>
      </c>
    </row>
    <row r="15" spans="1:16" x14ac:dyDescent="0.3">
      <c r="A15" s="20">
        <v>13</v>
      </c>
      <c r="B15" s="20" t="s">
        <v>32</v>
      </c>
      <c r="C15" s="20" t="s">
        <v>9</v>
      </c>
      <c r="D15" s="21" t="s">
        <v>53</v>
      </c>
      <c r="E15" s="21">
        <v>136</v>
      </c>
      <c r="F15" s="22">
        <v>128991</v>
      </c>
      <c r="G15" s="23">
        <f t="shared" si="1"/>
        <v>24508.29</v>
      </c>
      <c r="H15" s="24">
        <f t="shared" si="2"/>
        <v>153499.29</v>
      </c>
      <c r="I15" s="25">
        <v>91597</v>
      </c>
      <c r="J15" s="25">
        <f t="shared" si="7"/>
        <v>17403.43</v>
      </c>
      <c r="K15" s="25">
        <f t="shared" si="3"/>
        <v>109000.43</v>
      </c>
      <c r="L15" s="25">
        <v>96806.722689075628</v>
      </c>
      <c r="M15" s="25">
        <f t="shared" si="4"/>
        <v>18393.277310924368</v>
      </c>
      <c r="N15" s="25">
        <f t="shared" si="5"/>
        <v>115200</v>
      </c>
      <c r="O15" s="25">
        <f t="shared" si="6"/>
        <v>125899.90666666666</v>
      </c>
      <c r="P15" s="25">
        <f t="shared" si="0"/>
        <v>17122387.306666665</v>
      </c>
    </row>
    <row r="16" spans="1:16" x14ac:dyDescent="0.3">
      <c r="A16" s="20">
        <v>14</v>
      </c>
      <c r="B16" s="20" t="s">
        <v>68</v>
      </c>
      <c r="C16" s="20" t="s">
        <v>10</v>
      </c>
      <c r="D16" s="21" t="s">
        <v>53</v>
      </c>
      <c r="E16" s="21">
        <v>28</v>
      </c>
      <c r="F16" s="22">
        <v>155000</v>
      </c>
      <c r="G16" s="23">
        <f t="shared" si="1"/>
        <v>29450</v>
      </c>
      <c r="H16" s="24">
        <f t="shared" si="2"/>
        <v>184450</v>
      </c>
      <c r="I16" s="25">
        <v>294034</v>
      </c>
      <c r="J16" s="25">
        <f t="shared" si="7"/>
        <v>55866.46</v>
      </c>
      <c r="K16" s="25">
        <f t="shared" si="3"/>
        <v>349900.46</v>
      </c>
      <c r="L16" s="25">
        <v>298319.32773109246</v>
      </c>
      <c r="M16" s="25">
        <f t="shared" si="4"/>
        <v>56680.672268907569</v>
      </c>
      <c r="N16" s="25">
        <f t="shared" si="5"/>
        <v>355000</v>
      </c>
      <c r="O16" s="25">
        <f t="shared" si="6"/>
        <v>296450.15333333332</v>
      </c>
      <c r="P16" s="25">
        <f t="shared" si="0"/>
        <v>8300604.293333333</v>
      </c>
    </row>
    <row r="17" spans="1:16" x14ac:dyDescent="0.3">
      <c r="A17" s="20">
        <v>15</v>
      </c>
      <c r="B17" s="20" t="s">
        <v>68</v>
      </c>
      <c r="C17" s="20" t="s">
        <v>9</v>
      </c>
      <c r="D17" s="21" t="s">
        <v>53</v>
      </c>
      <c r="E17" s="21">
        <v>13</v>
      </c>
      <c r="F17" s="22">
        <v>155000</v>
      </c>
      <c r="G17" s="23">
        <f t="shared" si="1"/>
        <v>29450</v>
      </c>
      <c r="H17" s="24">
        <f t="shared" si="2"/>
        <v>184450</v>
      </c>
      <c r="I17" s="25">
        <v>294034</v>
      </c>
      <c r="J17" s="25">
        <f t="shared" si="7"/>
        <v>55866.46</v>
      </c>
      <c r="K17" s="25">
        <f t="shared" si="3"/>
        <v>349900.46</v>
      </c>
      <c r="L17" s="25">
        <v>298319</v>
      </c>
      <c r="M17" s="25">
        <f t="shared" si="4"/>
        <v>56680.61</v>
      </c>
      <c r="N17" s="25">
        <f t="shared" si="5"/>
        <v>354999.61</v>
      </c>
      <c r="O17" s="25">
        <f t="shared" si="6"/>
        <v>296450.02333333332</v>
      </c>
      <c r="P17" s="25">
        <f t="shared" si="0"/>
        <v>3853850.3033333332</v>
      </c>
    </row>
    <row r="18" spans="1:16" x14ac:dyDescent="0.3">
      <c r="A18" s="20">
        <v>16</v>
      </c>
      <c r="B18" s="20" t="s">
        <v>33</v>
      </c>
      <c r="C18" s="20" t="s">
        <v>10</v>
      </c>
      <c r="D18" s="21" t="s">
        <v>53</v>
      </c>
      <c r="E18" s="21">
        <v>3</v>
      </c>
      <c r="F18" s="22">
        <v>326895</v>
      </c>
      <c r="G18" s="23">
        <f t="shared" si="1"/>
        <v>62110.05</v>
      </c>
      <c r="H18" s="24">
        <f t="shared" si="2"/>
        <v>389005.05</v>
      </c>
      <c r="I18" s="25">
        <v>529328</v>
      </c>
      <c r="J18" s="25">
        <f t="shared" si="7"/>
        <v>100572.32</v>
      </c>
      <c r="K18" s="25">
        <f t="shared" si="3"/>
        <v>629900.32000000007</v>
      </c>
      <c r="L18" s="25">
        <v>537058.82352941181</v>
      </c>
      <c r="M18" s="25">
        <f t="shared" si="4"/>
        <v>102041.17647058824</v>
      </c>
      <c r="N18" s="25">
        <f t="shared" si="5"/>
        <v>639100</v>
      </c>
      <c r="O18" s="25">
        <f t="shared" si="6"/>
        <v>552668.45666666667</v>
      </c>
      <c r="P18" s="25">
        <f t="shared" si="0"/>
        <v>1658005.37</v>
      </c>
    </row>
    <row r="19" spans="1:16" x14ac:dyDescent="0.3">
      <c r="A19" s="20">
        <v>17</v>
      </c>
      <c r="B19" s="20" t="s">
        <v>34</v>
      </c>
      <c r="C19" s="37" t="s">
        <v>9</v>
      </c>
      <c r="D19" s="21" t="s">
        <v>54</v>
      </c>
      <c r="E19" s="21">
        <v>2</v>
      </c>
      <c r="F19" s="22">
        <v>220875</v>
      </c>
      <c r="G19" s="23">
        <f t="shared" si="1"/>
        <v>41966.25</v>
      </c>
      <c r="H19" s="24">
        <f t="shared" si="2"/>
        <v>262841.25</v>
      </c>
      <c r="I19" s="25">
        <v>210084</v>
      </c>
      <c r="J19" s="25">
        <f t="shared" si="7"/>
        <v>39915.96</v>
      </c>
      <c r="K19" s="25">
        <f t="shared" si="3"/>
        <v>249999.96</v>
      </c>
      <c r="L19" s="25">
        <v>217731.09243697481</v>
      </c>
      <c r="M19" s="25">
        <f t="shared" si="4"/>
        <v>41368.907563025212</v>
      </c>
      <c r="N19" s="25">
        <f t="shared" si="5"/>
        <v>259100.00000000003</v>
      </c>
      <c r="O19" s="25">
        <f t="shared" si="6"/>
        <v>257313.73666666666</v>
      </c>
      <c r="P19" s="25">
        <f t="shared" si="0"/>
        <v>514627.47333333333</v>
      </c>
    </row>
    <row r="20" spans="1:16" x14ac:dyDescent="0.3">
      <c r="A20" s="20">
        <v>18</v>
      </c>
      <c r="B20" s="20" t="s">
        <v>35</v>
      </c>
      <c r="C20" s="20" t="s">
        <v>6</v>
      </c>
      <c r="D20" s="21" t="s">
        <v>22</v>
      </c>
      <c r="E20" s="21">
        <v>2</v>
      </c>
      <c r="F20" s="22">
        <v>212040</v>
      </c>
      <c r="G20" s="23">
        <f t="shared" si="1"/>
        <v>40287.599999999999</v>
      </c>
      <c r="H20" s="24">
        <f t="shared" si="2"/>
        <v>252327.6</v>
      </c>
      <c r="I20" s="25">
        <v>184790</v>
      </c>
      <c r="J20" s="25">
        <f t="shared" si="7"/>
        <v>35110.1</v>
      </c>
      <c r="K20" s="25">
        <f t="shared" si="3"/>
        <v>219900.1</v>
      </c>
      <c r="L20" s="25">
        <v>176974.78991596639</v>
      </c>
      <c r="M20" s="25">
        <f t="shared" si="4"/>
        <v>33625.210084033613</v>
      </c>
      <c r="N20" s="25">
        <f t="shared" si="5"/>
        <v>210600</v>
      </c>
      <c r="O20" s="25">
        <f t="shared" si="6"/>
        <v>227609.23333333331</v>
      </c>
      <c r="P20" s="25">
        <f t="shared" si="0"/>
        <v>455218.46666666662</v>
      </c>
    </row>
    <row r="21" spans="1:16" x14ac:dyDescent="0.3">
      <c r="A21" s="20">
        <v>19</v>
      </c>
      <c r="B21" s="20" t="s">
        <v>36</v>
      </c>
      <c r="C21" s="20" t="s">
        <v>10</v>
      </c>
      <c r="D21" s="21" t="s">
        <v>54</v>
      </c>
      <c r="E21" s="21">
        <v>9</v>
      </c>
      <c r="F21" s="22">
        <v>212040</v>
      </c>
      <c r="G21" s="23">
        <f t="shared" si="1"/>
        <v>40287.599999999999</v>
      </c>
      <c r="H21" s="24">
        <f t="shared" si="2"/>
        <v>252327.6</v>
      </c>
      <c r="I21" s="25">
        <v>327731</v>
      </c>
      <c r="J21" s="25">
        <f t="shared" si="7"/>
        <v>62268.89</v>
      </c>
      <c r="K21" s="25">
        <f t="shared" si="3"/>
        <v>389999.89</v>
      </c>
      <c r="L21" s="25">
        <v>334453.78151260508</v>
      </c>
      <c r="M21" s="25">
        <f t="shared" si="4"/>
        <v>63546.218487394966</v>
      </c>
      <c r="N21" s="25">
        <f t="shared" si="5"/>
        <v>398000.00000000006</v>
      </c>
      <c r="O21" s="25">
        <f t="shared" si="6"/>
        <v>346775.83</v>
      </c>
      <c r="P21" s="25">
        <f t="shared" si="0"/>
        <v>3120982.47</v>
      </c>
    </row>
    <row r="22" spans="1:16" x14ac:dyDescent="0.3">
      <c r="A22" s="20">
        <v>20</v>
      </c>
      <c r="B22" s="20" t="s">
        <v>66</v>
      </c>
      <c r="C22" s="20" t="s">
        <v>6</v>
      </c>
      <c r="D22" s="21" t="s">
        <v>22</v>
      </c>
      <c r="E22" s="21">
        <v>6</v>
      </c>
      <c r="F22" s="22">
        <v>212040</v>
      </c>
      <c r="G22" s="23">
        <f t="shared" si="1"/>
        <v>40287.599999999999</v>
      </c>
      <c r="H22" s="24">
        <f t="shared" si="2"/>
        <v>252327.6</v>
      </c>
      <c r="I22" s="25">
        <v>184790</v>
      </c>
      <c r="J22" s="25">
        <f t="shared" si="7"/>
        <v>35110.1</v>
      </c>
      <c r="K22" s="25">
        <f t="shared" si="3"/>
        <v>219900.1</v>
      </c>
      <c r="L22" s="25">
        <v>176974.78991596639</v>
      </c>
      <c r="M22" s="25">
        <f t="shared" si="4"/>
        <v>33625.210084033613</v>
      </c>
      <c r="N22" s="25">
        <f t="shared" si="5"/>
        <v>210600</v>
      </c>
      <c r="O22" s="25">
        <f t="shared" si="6"/>
        <v>227609.23333333331</v>
      </c>
      <c r="P22" s="25">
        <f t="shared" si="0"/>
        <v>1365655.4</v>
      </c>
    </row>
    <row r="23" spans="1:16" x14ac:dyDescent="0.3">
      <c r="A23" s="20">
        <v>21</v>
      </c>
      <c r="B23" s="20" t="s">
        <v>37</v>
      </c>
      <c r="C23" s="20" t="s">
        <v>10</v>
      </c>
      <c r="D23" s="21" t="s">
        <v>54</v>
      </c>
      <c r="E23" s="21">
        <v>3</v>
      </c>
      <c r="F23" s="22">
        <v>353400</v>
      </c>
      <c r="G23" s="23">
        <f t="shared" si="1"/>
        <v>67146</v>
      </c>
      <c r="H23" s="24">
        <f t="shared" si="2"/>
        <v>420546</v>
      </c>
      <c r="I23" s="25">
        <v>210084</v>
      </c>
      <c r="J23" s="25">
        <f t="shared" si="7"/>
        <v>39915.96</v>
      </c>
      <c r="K23" s="25">
        <f t="shared" si="3"/>
        <v>249999.96</v>
      </c>
      <c r="L23" s="25">
        <v>218655.46218487396</v>
      </c>
      <c r="M23" s="25">
        <f t="shared" si="4"/>
        <v>41544.537815126052</v>
      </c>
      <c r="N23" s="25">
        <f t="shared" si="5"/>
        <v>260200</v>
      </c>
      <c r="O23" s="25">
        <f t="shared" si="6"/>
        <v>310248.65333333332</v>
      </c>
      <c r="P23" s="25">
        <f t="shared" si="0"/>
        <v>930745.96</v>
      </c>
    </row>
    <row r="24" spans="1:16" x14ac:dyDescent="0.3">
      <c r="A24" s="20">
        <v>22</v>
      </c>
      <c r="B24" s="20" t="s">
        <v>38</v>
      </c>
      <c r="C24" s="20" t="s">
        <v>10</v>
      </c>
      <c r="D24" s="21" t="s">
        <v>22</v>
      </c>
      <c r="E24" s="21">
        <v>2</v>
      </c>
      <c r="F24" s="22">
        <v>247380</v>
      </c>
      <c r="G24" s="23">
        <f t="shared" si="1"/>
        <v>47002.2</v>
      </c>
      <c r="H24" s="24">
        <f t="shared" si="2"/>
        <v>294382.2</v>
      </c>
      <c r="I24" s="25">
        <v>184790</v>
      </c>
      <c r="J24" s="25">
        <f t="shared" si="7"/>
        <v>35110.1</v>
      </c>
      <c r="K24" s="25">
        <f t="shared" si="3"/>
        <v>219900.1</v>
      </c>
      <c r="L24" s="25">
        <v>176974.78991596639</v>
      </c>
      <c r="M24" s="25">
        <f t="shared" si="4"/>
        <v>33625.210084033613</v>
      </c>
      <c r="N24" s="25">
        <f t="shared" si="5"/>
        <v>210600</v>
      </c>
      <c r="O24" s="25">
        <f t="shared" si="6"/>
        <v>241627.43333333335</v>
      </c>
      <c r="P24" s="25">
        <f t="shared" si="0"/>
        <v>483254.8666666667</v>
      </c>
    </row>
    <row r="25" spans="1:16" x14ac:dyDescent="0.3">
      <c r="A25" s="20">
        <v>23</v>
      </c>
      <c r="B25" s="20" t="s">
        <v>39</v>
      </c>
      <c r="C25" s="37" t="s">
        <v>9</v>
      </c>
      <c r="D25" s="21" t="s">
        <v>54</v>
      </c>
      <c r="E25" s="21">
        <v>3</v>
      </c>
      <c r="F25" s="22">
        <v>335730</v>
      </c>
      <c r="G25" s="23">
        <f t="shared" si="1"/>
        <v>63788.700000000004</v>
      </c>
      <c r="H25" s="24">
        <f t="shared" si="2"/>
        <v>399518.7</v>
      </c>
      <c r="I25" s="25">
        <v>210084</v>
      </c>
      <c r="J25" s="25">
        <f t="shared" si="7"/>
        <v>39915.96</v>
      </c>
      <c r="K25" s="25">
        <f t="shared" si="3"/>
        <v>249999.96</v>
      </c>
      <c r="L25" s="25">
        <v>218655.46218487396</v>
      </c>
      <c r="M25" s="25">
        <f t="shared" si="4"/>
        <v>41544.537815126052</v>
      </c>
      <c r="N25" s="25">
        <f t="shared" si="5"/>
        <v>260200</v>
      </c>
      <c r="O25" s="25">
        <f t="shared" si="6"/>
        <v>303239.55333333334</v>
      </c>
      <c r="P25" s="25">
        <f t="shared" si="0"/>
        <v>909718.66</v>
      </c>
    </row>
    <row r="26" spans="1:16" x14ac:dyDescent="0.3">
      <c r="A26" s="20">
        <v>24</v>
      </c>
      <c r="B26" s="20" t="s">
        <v>40</v>
      </c>
      <c r="C26" s="37" t="s">
        <v>9</v>
      </c>
      <c r="D26" s="21" t="s">
        <v>22</v>
      </c>
      <c r="E26" s="21">
        <v>2</v>
      </c>
      <c r="F26" s="22">
        <v>247380</v>
      </c>
      <c r="G26" s="23">
        <f t="shared" si="1"/>
        <v>47002.2</v>
      </c>
      <c r="H26" s="24">
        <f t="shared" si="2"/>
        <v>294382.2</v>
      </c>
      <c r="I26" s="25">
        <v>184790</v>
      </c>
      <c r="J26" s="25">
        <f t="shared" si="7"/>
        <v>35110.1</v>
      </c>
      <c r="K26" s="25">
        <f t="shared" si="3"/>
        <v>219900.1</v>
      </c>
      <c r="L26" s="25">
        <v>176974.78991596639</v>
      </c>
      <c r="M26" s="25">
        <f t="shared" si="4"/>
        <v>33625.210084033613</v>
      </c>
      <c r="N26" s="25">
        <f t="shared" si="5"/>
        <v>210600</v>
      </c>
      <c r="O26" s="25">
        <f t="shared" si="6"/>
        <v>241627.43333333335</v>
      </c>
      <c r="P26" s="25">
        <f t="shared" si="0"/>
        <v>483254.8666666667</v>
      </c>
    </row>
    <row r="27" spans="1:16" x14ac:dyDescent="0.3">
      <c r="A27" s="20">
        <v>25</v>
      </c>
      <c r="B27" s="20" t="s">
        <v>41</v>
      </c>
      <c r="C27" s="37" t="s">
        <v>9</v>
      </c>
      <c r="D27" s="21" t="s">
        <v>54</v>
      </c>
      <c r="E27" s="21">
        <v>3</v>
      </c>
      <c r="F27" s="22">
        <v>220875</v>
      </c>
      <c r="G27" s="23">
        <f t="shared" si="1"/>
        <v>41966.25</v>
      </c>
      <c r="H27" s="24">
        <f t="shared" si="2"/>
        <v>262841.25</v>
      </c>
      <c r="I27" s="25">
        <v>210084</v>
      </c>
      <c r="J27" s="25">
        <f t="shared" si="7"/>
        <v>39915.96</v>
      </c>
      <c r="K27" s="25">
        <f t="shared" si="3"/>
        <v>249999.96</v>
      </c>
      <c r="L27" s="25">
        <v>218655.46218487396</v>
      </c>
      <c r="M27" s="25">
        <f t="shared" si="4"/>
        <v>41544.537815126052</v>
      </c>
      <c r="N27" s="25">
        <f t="shared" si="5"/>
        <v>260200</v>
      </c>
      <c r="O27" s="25">
        <f t="shared" si="6"/>
        <v>257680.40333333332</v>
      </c>
      <c r="P27" s="25">
        <f t="shared" si="0"/>
        <v>773041.21</v>
      </c>
    </row>
    <row r="28" spans="1:16" x14ac:dyDescent="0.3">
      <c r="A28" s="20">
        <v>26</v>
      </c>
      <c r="B28" s="20" t="s">
        <v>42</v>
      </c>
      <c r="C28" s="20" t="s">
        <v>10</v>
      </c>
      <c r="D28" s="21" t="s">
        <v>53</v>
      </c>
      <c r="E28" s="21">
        <v>9</v>
      </c>
      <c r="F28" s="22">
        <v>662625</v>
      </c>
      <c r="G28" s="23">
        <f t="shared" si="1"/>
        <v>125898.75</v>
      </c>
      <c r="H28" s="24">
        <f t="shared" si="2"/>
        <v>788523.75</v>
      </c>
      <c r="I28" s="25">
        <v>562941</v>
      </c>
      <c r="J28" s="25">
        <f t="shared" si="7"/>
        <v>106958.79000000001</v>
      </c>
      <c r="K28" s="25">
        <f t="shared" si="3"/>
        <v>669899.79</v>
      </c>
      <c r="L28" s="25">
        <v>546218.48739495804</v>
      </c>
      <c r="M28" s="25">
        <f t="shared" si="4"/>
        <v>103781.51260504202</v>
      </c>
      <c r="N28" s="25">
        <f t="shared" si="5"/>
        <v>650000</v>
      </c>
      <c r="O28" s="25">
        <f t="shared" si="6"/>
        <v>702807.84666666668</v>
      </c>
      <c r="P28" s="25">
        <f t="shared" si="0"/>
        <v>6325270.6200000001</v>
      </c>
    </row>
    <row r="29" spans="1:16" x14ac:dyDescent="0.3">
      <c r="A29" s="20">
        <v>27</v>
      </c>
      <c r="B29" s="20" t="s">
        <v>43</v>
      </c>
      <c r="C29" s="37" t="s">
        <v>9</v>
      </c>
      <c r="D29" s="21" t="s">
        <v>54</v>
      </c>
      <c r="E29" s="21">
        <v>18</v>
      </c>
      <c r="F29" s="22">
        <v>644955</v>
      </c>
      <c r="G29" s="23">
        <f t="shared" si="1"/>
        <v>122541.45</v>
      </c>
      <c r="H29" s="24">
        <f t="shared" si="2"/>
        <v>767496.45</v>
      </c>
      <c r="I29" s="25">
        <v>436891</v>
      </c>
      <c r="J29" s="25">
        <f t="shared" si="7"/>
        <v>83009.290000000008</v>
      </c>
      <c r="K29" s="25">
        <f t="shared" si="3"/>
        <v>519900.29000000004</v>
      </c>
      <c r="L29" s="25">
        <v>428571.42857142858</v>
      </c>
      <c r="M29" s="25">
        <f t="shared" si="4"/>
        <v>81428.571428571435</v>
      </c>
      <c r="N29" s="25">
        <f t="shared" si="5"/>
        <v>510000</v>
      </c>
      <c r="O29" s="25">
        <f t="shared" si="6"/>
        <v>599132.2466666667</v>
      </c>
      <c r="P29" s="25">
        <f t="shared" si="0"/>
        <v>10784380.440000001</v>
      </c>
    </row>
    <row r="30" spans="1:16" x14ac:dyDescent="0.3">
      <c r="A30" s="20">
        <v>28</v>
      </c>
      <c r="B30" s="20" t="s">
        <v>44</v>
      </c>
      <c r="C30" s="20" t="s">
        <v>6</v>
      </c>
      <c r="D30" s="21" t="s">
        <v>22</v>
      </c>
      <c r="E30" s="21">
        <v>9</v>
      </c>
      <c r="F30" s="22">
        <v>32689.5</v>
      </c>
      <c r="G30" s="23">
        <f t="shared" si="1"/>
        <v>6211.0050000000001</v>
      </c>
      <c r="H30" s="24">
        <f t="shared" si="2"/>
        <v>38900.504999999997</v>
      </c>
      <c r="I30" s="25">
        <v>41933</v>
      </c>
      <c r="J30" s="25">
        <f t="shared" si="7"/>
        <v>7967.27</v>
      </c>
      <c r="K30" s="25">
        <f t="shared" si="3"/>
        <v>49900.270000000004</v>
      </c>
      <c r="L30" s="25">
        <v>49495.798319327732</v>
      </c>
      <c r="M30" s="25">
        <f t="shared" si="4"/>
        <v>9404.2016806722695</v>
      </c>
      <c r="N30" s="25">
        <f t="shared" si="5"/>
        <v>58900</v>
      </c>
      <c r="O30" s="25">
        <f t="shared" si="6"/>
        <v>49233.591666666667</v>
      </c>
      <c r="P30" s="25">
        <f t="shared" si="0"/>
        <v>443102.32500000001</v>
      </c>
    </row>
    <row r="31" spans="1:16" x14ac:dyDescent="0.3">
      <c r="A31" s="20">
        <v>29</v>
      </c>
      <c r="B31" s="20" t="s">
        <v>65</v>
      </c>
      <c r="C31" s="20" t="s">
        <v>10</v>
      </c>
      <c r="D31" s="21" t="s">
        <v>22</v>
      </c>
      <c r="E31" s="21">
        <v>32</v>
      </c>
      <c r="F31" s="22">
        <v>229710</v>
      </c>
      <c r="G31" s="23">
        <f t="shared" si="1"/>
        <v>43644.9</v>
      </c>
      <c r="H31" s="24">
        <f t="shared" si="2"/>
        <v>273354.90000000002</v>
      </c>
      <c r="I31" s="25">
        <v>109160</v>
      </c>
      <c r="J31" s="25">
        <f t="shared" si="7"/>
        <v>20740.400000000001</v>
      </c>
      <c r="K31" s="25">
        <f t="shared" si="3"/>
        <v>129900.4</v>
      </c>
      <c r="L31" s="25">
        <v>101344.53781512605</v>
      </c>
      <c r="M31" s="25">
        <f t="shared" si="4"/>
        <v>19255.462184873952</v>
      </c>
      <c r="N31" s="25">
        <f t="shared" si="5"/>
        <v>120600</v>
      </c>
      <c r="O31" s="25">
        <f t="shared" si="6"/>
        <v>174618.43333333335</v>
      </c>
      <c r="P31" s="25">
        <f t="shared" si="0"/>
        <v>5587789.8666666672</v>
      </c>
    </row>
    <row r="32" spans="1:16" x14ac:dyDescent="0.3">
      <c r="A32" s="20">
        <v>30</v>
      </c>
      <c r="B32" s="20" t="s">
        <v>65</v>
      </c>
      <c r="C32" s="20" t="s">
        <v>9</v>
      </c>
      <c r="D32" s="21" t="s">
        <v>22</v>
      </c>
      <c r="E32" s="21">
        <v>12</v>
      </c>
      <c r="F32" s="22">
        <v>229710</v>
      </c>
      <c r="G32" s="23">
        <f t="shared" si="1"/>
        <v>43644.9</v>
      </c>
      <c r="H32" s="24">
        <f t="shared" si="2"/>
        <v>273354.90000000002</v>
      </c>
      <c r="I32" s="25">
        <v>109160</v>
      </c>
      <c r="J32" s="25">
        <f t="shared" si="7"/>
        <v>20740.400000000001</v>
      </c>
      <c r="K32" s="25">
        <f t="shared" si="3"/>
        <v>129900.4</v>
      </c>
      <c r="L32" s="25">
        <v>101345</v>
      </c>
      <c r="M32" s="25">
        <f t="shared" si="4"/>
        <v>19255.55</v>
      </c>
      <c r="N32" s="25">
        <f t="shared" si="5"/>
        <v>120600.55</v>
      </c>
      <c r="O32" s="25">
        <f t="shared" si="6"/>
        <v>174618.61666666667</v>
      </c>
      <c r="P32" s="25">
        <f t="shared" si="0"/>
        <v>2095423.4</v>
      </c>
    </row>
    <row r="33" spans="1:16" x14ac:dyDescent="0.3">
      <c r="A33" s="20">
        <v>31</v>
      </c>
      <c r="B33" s="20" t="s">
        <v>45</v>
      </c>
      <c r="C33" s="20" t="s">
        <v>10</v>
      </c>
      <c r="D33" s="21" t="s">
        <v>22</v>
      </c>
      <c r="E33" s="21">
        <v>58</v>
      </c>
      <c r="F33" s="22">
        <v>547770</v>
      </c>
      <c r="G33" s="23">
        <f t="shared" si="1"/>
        <v>104076.3</v>
      </c>
      <c r="H33" s="24">
        <f t="shared" si="2"/>
        <v>651846.30000000005</v>
      </c>
      <c r="I33" s="25">
        <v>294034</v>
      </c>
      <c r="J33" s="25">
        <f t="shared" si="7"/>
        <v>55866.46</v>
      </c>
      <c r="K33" s="25">
        <f t="shared" si="3"/>
        <v>349900.46</v>
      </c>
      <c r="L33" s="25">
        <v>299579.83193277312</v>
      </c>
      <c r="M33" s="25">
        <f t="shared" si="4"/>
        <v>56920.168067226892</v>
      </c>
      <c r="N33" s="25">
        <f t="shared" si="5"/>
        <v>356500</v>
      </c>
      <c r="O33" s="25">
        <f t="shared" si="6"/>
        <v>452748.92</v>
      </c>
      <c r="P33" s="25">
        <f t="shared" si="0"/>
        <v>26259437.359999999</v>
      </c>
    </row>
    <row r="34" spans="1:16" x14ac:dyDescent="0.3">
      <c r="A34" s="20">
        <v>32</v>
      </c>
      <c r="B34" s="20" t="s">
        <v>46</v>
      </c>
      <c r="C34" s="20" t="s">
        <v>9</v>
      </c>
      <c r="D34" s="21" t="s">
        <v>22</v>
      </c>
      <c r="E34" s="21">
        <v>30</v>
      </c>
      <c r="F34" s="22">
        <v>547770</v>
      </c>
      <c r="G34" s="23">
        <f t="shared" si="1"/>
        <v>104076.3</v>
      </c>
      <c r="H34" s="24">
        <f t="shared" si="2"/>
        <v>651846.30000000005</v>
      </c>
      <c r="I34" s="25">
        <v>294034</v>
      </c>
      <c r="J34" s="25">
        <f t="shared" si="7"/>
        <v>55866.46</v>
      </c>
      <c r="K34" s="25">
        <f t="shared" si="3"/>
        <v>349900.46</v>
      </c>
      <c r="L34" s="25">
        <v>299579.83193277312</v>
      </c>
      <c r="M34" s="25">
        <f t="shared" si="4"/>
        <v>56920.168067226892</v>
      </c>
      <c r="N34" s="25">
        <f t="shared" si="5"/>
        <v>356500</v>
      </c>
      <c r="O34" s="25">
        <f t="shared" si="6"/>
        <v>452748.92</v>
      </c>
      <c r="P34" s="25">
        <f t="shared" si="0"/>
        <v>13582467.6</v>
      </c>
    </row>
    <row r="35" spans="1:16" x14ac:dyDescent="0.3">
      <c r="A35" s="20">
        <v>33</v>
      </c>
      <c r="B35" s="20" t="s">
        <v>64</v>
      </c>
      <c r="C35" s="20" t="s">
        <v>10</v>
      </c>
      <c r="D35" s="21" t="s">
        <v>22</v>
      </c>
      <c r="E35" s="21">
        <v>4</v>
      </c>
      <c r="F35" s="22">
        <v>424080</v>
      </c>
      <c r="G35" s="23">
        <f t="shared" si="1"/>
        <v>80575.199999999997</v>
      </c>
      <c r="H35" s="24">
        <f t="shared" si="2"/>
        <v>504655.2</v>
      </c>
      <c r="I35" s="25">
        <v>319244</v>
      </c>
      <c r="J35" s="25">
        <f t="shared" si="7"/>
        <v>60656.36</v>
      </c>
      <c r="K35" s="25">
        <f t="shared" si="3"/>
        <v>379900.36</v>
      </c>
      <c r="L35" s="25">
        <v>323529.4117647059</v>
      </c>
      <c r="M35" s="25">
        <f t="shared" si="4"/>
        <v>61470.588235294119</v>
      </c>
      <c r="N35" s="25">
        <f t="shared" si="5"/>
        <v>385000</v>
      </c>
      <c r="O35" s="25">
        <f t="shared" si="6"/>
        <v>423185.1866666667</v>
      </c>
      <c r="P35" s="25">
        <f t="shared" si="0"/>
        <v>1692740.7466666668</v>
      </c>
    </row>
    <row r="36" spans="1:16" x14ac:dyDescent="0.3">
      <c r="A36" s="20">
        <v>34</v>
      </c>
      <c r="B36" s="20" t="s">
        <v>47</v>
      </c>
      <c r="C36" s="20" t="s">
        <v>10</v>
      </c>
      <c r="D36" s="21" t="s">
        <v>22</v>
      </c>
      <c r="E36" s="21">
        <v>22</v>
      </c>
      <c r="F36" s="22">
        <v>406410</v>
      </c>
      <c r="G36" s="23">
        <f t="shared" si="1"/>
        <v>77217.899999999994</v>
      </c>
      <c r="H36" s="24">
        <f t="shared" si="2"/>
        <v>483627.9</v>
      </c>
      <c r="I36" s="25">
        <v>268824</v>
      </c>
      <c r="J36" s="25">
        <f t="shared" si="7"/>
        <v>51076.56</v>
      </c>
      <c r="K36" s="25">
        <f t="shared" si="3"/>
        <v>319900.56</v>
      </c>
      <c r="L36" s="25">
        <v>265462.18487394962</v>
      </c>
      <c r="M36" s="25">
        <f t="shared" si="4"/>
        <v>50437.815126050431</v>
      </c>
      <c r="N36" s="25">
        <f t="shared" si="5"/>
        <v>315900.00000000006</v>
      </c>
      <c r="O36" s="25">
        <f t="shared" si="6"/>
        <v>373142.82</v>
      </c>
      <c r="P36" s="25">
        <f t="shared" si="0"/>
        <v>8209142.04</v>
      </c>
    </row>
    <row r="37" spans="1:16" x14ac:dyDescent="0.3">
      <c r="A37" s="20">
        <v>35</v>
      </c>
      <c r="B37" s="20" t="s">
        <v>48</v>
      </c>
      <c r="C37" s="20" t="s">
        <v>9</v>
      </c>
      <c r="D37" s="21" t="s">
        <v>22</v>
      </c>
      <c r="E37" s="21">
        <v>33</v>
      </c>
      <c r="F37" s="22">
        <v>441750</v>
      </c>
      <c r="G37" s="23">
        <f t="shared" si="1"/>
        <v>83932.5</v>
      </c>
      <c r="H37" s="24">
        <f t="shared" si="2"/>
        <v>525682.5</v>
      </c>
      <c r="I37" s="25">
        <v>268824</v>
      </c>
      <c r="J37" s="25">
        <f t="shared" si="7"/>
        <v>51076.56</v>
      </c>
      <c r="K37" s="25">
        <f t="shared" si="3"/>
        <v>319900.56</v>
      </c>
      <c r="L37" s="25">
        <v>265462.18487394962</v>
      </c>
      <c r="M37" s="25">
        <f t="shared" si="4"/>
        <v>50437.815126050431</v>
      </c>
      <c r="N37" s="25">
        <f t="shared" si="5"/>
        <v>315900.00000000006</v>
      </c>
      <c r="O37" s="25">
        <f t="shared" si="6"/>
        <v>387161.02</v>
      </c>
      <c r="P37" s="25">
        <f t="shared" si="0"/>
        <v>12776313.66</v>
      </c>
    </row>
    <row r="38" spans="1:16" x14ac:dyDescent="0.3">
      <c r="A38" s="20">
        <v>36</v>
      </c>
      <c r="B38" s="20" t="s">
        <v>72</v>
      </c>
      <c r="C38" s="20" t="s">
        <v>6</v>
      </c>
      <c r="D38" s="20" t="s">
        <v>7</v>
      </c>
      <c r="E38" s="20">
        <v>17</v>
      </c>
      <c r="F38" s="22">
        <v>155000</v>
      </c>
      <c r="G38" s="25">
        <f>+F38*0.19</f>
        <v>29450</v>
      </c>
      <c r="H38" s="24">
        <f t="shared" ref="H38:H52" si="8">+F38+G38</f>
        <v>184450</v>
      </c>
      <c r="I38" s="38">
        <v>327647</v>
      </c>
      <c r="J38" s="38">
        <f t="shared" ref="J38:J52" si="9">I38*0.19</f>
        <v>62252.93</v>
      </c>
      <c r="K38" s="38">
        <f>J38+I38</f>
        <v>389899.93</v>
      </c>
      <c r="L38" s="38">
        <v>323529.4117647059</v>
      </c>
      <c r="M38" s="38">
        <f t="shared" ref="M38:M52" si="10">L38*0.19</f>
        <v>61470.588235294119</v>
      </c>
      <c r="N38" s="38">
        <f t="shared" ref="N38:N52" si="11">M38+L38</f>
        <v>385000</v>
      </c>
      <c r="O38" s="39">
        <f>AVERAGE(H38,K38,N38)</f>
        <v>319783.31</v>
      </c>
      <c r="P38" s="25">
        <f t="shared" ref="P38:P52" si="12">O38*E38</f>
        <v>5436316.2699999996</v>
      </c>
    </row>
    <row r="39" spans="1:16" x14ac:dyDescent="0.3">
      <c r="A39" s="20">
        <v>37</v>
      </c>
      <c r="B39" s="20" t="s">
        <v>11</v>
      </c>
      <c r="C39" s="20" t="s">
        <v>6</v>
      </c>
      <c r="D39" s="20" t="s">
        <v>7</v>
      </c>
      <c r="E39" s="20">
        <v>2</v>
      </c>
      <c r="F39" s="22">
        <v>49476</v>
      </c>
      <c r="G39" s="25">
        <f t="shared" ref="G39:G52" si="13">+F39*0.19</f>
        <v>9400.44</v>
      </c>
      <c r="H39" s="24">
        <f t="shared" si="8"/>
        <v>58876.44</v>
      </c>
      <c r="I39" s="40">
        <v>66387</v>
      </c>
      <c r="J39" s="38">
        <f t="shared" si="9"/>
        <v>12613.53</v>
      </c>
      <c r="K39" s="38">
        <f t="shared" ref="K39:K52" si="14">J39+I39</f>
        <v>79000.53</v>
      </c>
      <c r="L39" s="40">
        <v>48739.495798319331</v>
      </c>
      <c r="M39" s="38">
        <f t="shared" si="10"/>
        <v>9260.5042016806728</v>
      </c>
      <c r="N39" s="38">
        <f t="shared" si="11"/>
        <v>58000</v>
      </c>
      <c r="O39" s="39">
        <f t="shared" ref="O39:O52" si="15">AVERAGE(H39,K39,N39)</f>
        <v>65292.323333333334</v>
      </c>
      <c r="P39" s="25">
        <f t="shared" si="12"/>
        <v>130584.64666666667</v>
      </c>
    </row>
    <row r="40" spans="1:16" x14ac:dyDescent="0.3">
      <c r="A40" s="20">
        <v>38</v>
      </c>
      <c r="B40" s="20" t="s">
        <v>49</v>
      </c>
      <c r="C40" s="20" t="s">
        <v>6</v>
      </c>
      <c r="D40" s="20" t="s">
        <v>7</v>
      </c>
      <c r="E40" s="20">
        <v>2</v>
      </c>
      <c r="F40" s="22">
        <v>128991</v>
      </c>
      <c r="G40" s="25">
        <f t="shared" si="13"/>
        <v>24508.29</v>
      </c>
      <c r="H40" s="24">
        <f t="shared" si="8"/>
        <v>153499.29</v>
      </c>
      <c r="I40" s="40">
        <v>91597</v>
      </c>
      <c r="J40" s="38">
        <f t="shared" si="9"/>
        <v>17403.43</v>
      </c>
      <c r="K40" s="38">
        <f t="shared" si="14"/>
        <v>109000.43</v>
      </c>
      <c r="L40" s="40">
        <v>110924.36974789917</v>
      </c>
      <c r="M40" s="38">
        <f t="shared" si="10"/>
        <v>21075.630252100844</v>
      </c>
      <c r="N40" s="38">
        <f t="shared" si="11"/>
        <v>132000</v>
      </c>
      <c r="O40" s="39">
        <f t="shared" si="15"/>
        <v>131499.90666666665</v>
      </c>
      <c r="P40" s="25">
        <f t="shared" si="12"/>
        <v>262999.8133333333</v>
      </c>
    </row>
    <row r="41" spans="1:16" x14ac:dyDescent="0.3">
      <c r="A41" s="20">
        <v>39</v>
      </c>
      <c r="B41" s="20" t="s">
        <v>8</v>
      </c>
      <c r="C41" s="20" t="s">
        <v>10</v>
      </c>
      <c r="D41" s="20" t="s">
        <v>7</v>
      </c>
      <c r="E41" s="20">
        <v>250</v>
      </c>
      <c r="F41" s="22">
        <v>128991</v>
      </c>
      <c r="G41" s="25">
        <f t="shared" si="13"/>
        <v>24508.29</v>
      </c>
      <c r="H41" s="24">
        <f t="shared" si="8"/>
        <v>153499.29</v>
      </c>
      <c r="I41" s="40">
        <v>91597</v>
      </c>
      <c r="J41" s="38">
        <f t="shared" si="9"/>
        <v>17403.43</v>
      </c>
      <c r="K41" s="38">
        <f t="shared" si="14"/>
        <v>109000.43</v>
      </c>
      <c r="L41" s="40">
        <v>96806.722689075628</v>
      </c>
      <c r="M41" s="38">
        <f t="shared" si="10"/>
        <v>18393.277310924368</v>
      </c>
      <c r="N41" s="38">
        <f t="shared" si="11"/>
        <v>115200</v>
      </c>
      <c r="O41" s="39">
        <f t="shared" si="15"/>
        <v>125899.90666666666</v>
      </c>
      <c r="P41" s="25">
        <f t="shared" si="12"/>
        <v>31474976.666666664</v>
      </c>
    </row>
    <row r="42" spans="1:16" x14ac:dyDescent="0.3">
      <c r="A42" s="20">
        <v>40</v>
      </c>
      <c r="B42" s="20" t="s">
        <v>50</v>
      </c>
      <c r="C42" s="20" t="s">
        <v>9</v>
      </c>
      <c r="D42" s="20" t="s">
        <v>7</v>
      </c>
      <c r="E42" s="20">
        <v>23</v>
      </c>
      <c r="F42" s="22">
        <v>247380</v>
      </c>
      <c r="G42" s="25">
        <f t="shared" si="13"/>
        <v>47002.2</v>
      </c>
      <c r="H42" s="24">
        <f t="shared" si="8"/>
        <v>294382.2</v>
      </c>
      <c r="I42" s="40">
        <v>243697</v>
      </c>
      <c r="J42" s="38">
        <f t="shared" si="9"/>
        <v>46302.43</v>
      </c>
      <c r="K42" s="38">
        <f t="shared" si="14"/>
        <v>289999.43</v>
      </c>
      <c r="L42" s="40">
        <v>235714.28571428574</v>
      </c>
      <c r="M42" s="38">
        <f t="shared" si="10"/>
        <v>44785.71428571429</v>
      </c>
      <c r="N42" s="38">
        <f t="shared" si="11"/>
        <v>280500</v>
      </c>
      <c r="O42" s="39">
        <f t="shared" si="15"/>
        <v>288293.87666666665</v>
      </c>
      <c r="P42" s="25">
        <f t="shared" si="12"/>
        <v>6630759.1633333331</v>
      </c>
    </row>
    <row r="43" spans="1:16" x14ac:dyDescent="0.3">
      <c r="A43" s="20">
        <v>41</v>
      </c>
      <c r="B43" s="20" t="s">
        <v>50</v>
      </c>
      <c r="C43" s="20" t="s">
        <v>10</v>
      </c>
      <c r="D43" s="20" t="s">
        <v>7</v>
      </c>
      <c r="E43" s="20">
        <v>70</v>
      </c>
      <c r="F43" s="22">
        <v>247380</v>
      </c>
      <c r="G43" s="25">
        <f t="shared" si="13"/>
        <v>47002.2</v>
      </c>
      <c r="H43" s="24">
        <f t="shared" si="8"/>
        <v>294382.2</v>
      </c>
      <c r="I43" s="40">
        <v>243697</v>
      </c>
      <c r="J43" s="38">
        <f t="shared" si="9"/>
        <v>46302.43</v>
      </c>
      <c r="K43" s="38">
        <f t="shared" si="14"/>
        <v>289999.43</v>
      </c>
      <c r="L43" s="40">
        <v>235714.28571428574</v>
      </c>
      <c r="M43" s="38">
        <f t="shared" si="10"/>
        <v>44785.71428571429</v>
      </c>
      <c r="N43" s="38">
        <f t="shared" si="11"/>
        <v>280500</v>
      </c>
      <c r="O43" s="39">
        <f t="shared" si="15"/>
        <v>288293.87666666665</v>
      </c>
      <c r="P43" s="25">
        <f t="shared" si="12"/>
        <v>20180571.366666667</v>
      </c>
    </row>
    <row r="44" spans="1:16" ht="19.5" customHeight="1" x14ac:dyDescent="0.3">
      <c r="A44" s="20">
        <v>42</v>
      </c>
      <c r="B44" s="20" t="s">
        <v>12</v>
      </c>
      <c r="C44" s="20" t="s">
        <v>9</v>
      </c>
      <c r="D44" s="20" t="s">
        <v>7</v>
      </c>
      <c r="E44" s="20">
        <v>4</v>
      </c>
      <c r="F44" s="22">
        <v>132525</v>
      </c>
      <c r="G44" s="25">
        <f t="shared" si="13"/>
        <v>25179.75</v>
      </c>
      <c r="H44" s="24">
        <f t="shared" si="8"/>
        <v>157704.75</v>
      </c>
      <c r="I44" s="40">
        <v>201597</v>
      </c>
      <c r="J44" s="38">
        <f t="shared" si="9"/>
        <v>38303.43</v>
      </c>
      <c r="K44" s="38">
        <f t="shared" si="14"/>
        <v>239900.43</v>
      </c>
      <c r="L44" s="40">
        <v>110924.36974789917</v>
      </c>
      <c r="M44" s="38">
        <f t="shared" si="10"/>
        <v>21075.630252100844</v>
      </c>
      <c r="N44" s="38">
        <f t="shared" si="11"/>
        <v>132000</v>
      </c>
      <c r="O44" s="39">
        <f t="shared" si="15"/>
        <v>176535.05999999997</v>
      </c>
      <c r="P44" s="25">
        <f t="shared" si="12"/>
        <v>706140.23999999987</v>
      </c>
    </row>
    <row r="45" spans="1:16" ht="19.95" customHeight="1" x14ac:dyDescent="0.3">
      <c r="A45" s="20">
        <v>43</v>
      </c>
      <c r="B45" s="20" t="s">
        <v>12</v>
      </c>
      <c r="C45" s="20" t="s">
        <v>10</v>
      </c>
      <c r="D45" s="20" t="s">
        <v>7</v>
      </c>
      <c r="E45" s="20">
        <v>2</v>
      </c>
      <c r="F45" s="22">
        <v>132525</v>
      </c>
      <c r="G45" s="25">
        <f t="shared" si="13"/>
        <v>25179.75</v>
      </c>
      <c r="H45" s="24">
        <f t="shared" si="8"/>
        <v>157704.75</v>
      </c>
      <c r="I45" s="40">
        <v>201597</v>
      </c>
      <c r="J45" s="38">
        <f t="shared" si="9"/>
        <v>38303.43</v>
      </c>
      <c r="K45" s="38">
        <f t="shared" si="14"/>
        <v>239900.43</v>
      </c>
      <c r="L45" s="40">
        <v>110924.36974789917</v>
      </c>
      <c r="M45" s="38">
        <f t="shared" si="10"/>
        <v>21075.630252100844</v>
      </c>
      <c r="N45" s="38">
        <f t="shared" si="11"/>
        <v>132000</v>
      </c>
      <c r="O45" s="39">
        <f t="shared" si="15"/>
        <v>176535.05999999997</v>
      </c>
      <c r="P45" s="25">
        <f t="shared" si="12"/>
        <v>353070.11999999994</v>
      </c>
    </row>
    <row r="46" spans="1:16" x14ac:dyDescent="0.3">
      <c r="A46" s="20">
        <v>44</v>
      </c>
      <c r="B46" s="20" t="s">
        <v>13</v>
      </c>
      <c r="C46" s="20" t="s">
        <v>9</v>
      </c>
      <c r="D46" s="20" t="s">
        <v>7</v>
      </c>
      <c r="E46" s="20">
        <v>12</v>
      </c>
      <c r="F46" s="22">
        <v>91884</v>
      </c>
      <c r="G46" s="25">
        <f t="shared" si="13"/>
        <v>17457.96</v>
      </c>
      <c r="H46" s="24">
        <f t="shared" si="8"/>
        <v>109341.95999999999</v>
      </c>
      <c r="I46" s="40">
        <v>159580</v>
      </c>
      <c r="J46" s="38">
        <f t="shared" si="9"/>
        <v>30320.2</v>
      </c>
      <c r="K46" s="38">
        <f t="shared" si="14"/>
        <v>189900.2</v>
      </c>
      <c r="L46" s="40">
        <v>159915.96638655462</v>
      </c>
      <c r="M46" s="38">
        <f t="shared" si="10"/>
        <v>30384.033613445379</v>
      </c>
      <c r="N46" s="38">
        <f t="shared" si="11"/>
        <v>190300</v>
      </c>
      <c r="O46" s="39">
        <f t="shared" si="15"/>
        <v>163180.72</v>
      </c>
      <c r="P46" s="25">
        <f t="shared" si="12"/>
        <v>1958168.6400000001</v>
      </c>
    </row>
    <row r="47" spans="1:16" x14ac:dyDescent="0.3">
      <c r="A47" s="20">
        <v>45</v>
      </c>
      <c r="B47" s="20" t="s">
        <v>13</v>
      </c>
      <c r="C47" s="20" t="s">
        <v>10</v>
      </c>
      <c r="D47" s="20" t="s">
        <v>7</v>
      </c>
      <c r="E47" s="20">
        <v>36</v>
      </c>
      <c r="F47" s="22">
        <v>91884</v>
      </c>
      <c r="G47" s="25">
        <f t="shared" si="13"/>
        <v>17457.96</v>
      </c>
      <c r="H47" s="24">
        <f t="shared" si="8"/>
        <v>109341.95999999999</v>
      </c>
      <c r="I47" s="40">
        <v>159580</v>
      </c>
      <c r="J47" s="38">
        <f t="shared" si="9"/>
        <v>30320.2</v>
      </c>
      <c r="K47" s="38">
        <f t="shared" si="14"/>
        <v>189900.2</v>
      </c>
      <c r="L47" s="40">
        <v>159915.96638655462</v>
      </c>
      <c r="M47" s="38">
        <f t="shared" si="10"/>
        <v>30384.033613445379</v>
      </c>
      <c r="N47" s="38">
        <f t="shared" si="11"/>
        <v>190300</v>
      </c>
      <c r="O47" s="39">
        <f t="shared" si="15"/>
        <v>163180.72</v>
      </c>
      <c r="P47" s="25">
        <f t="shared" si="12"/>
        <v>5874505.9199999999</v>
      </c>
    </row>
    <row r="48" spans="1:16" x14ac:dyDescent="0.3">
      <c r="A48" s="20">
        <v>46</v>
      </c>
      <c r="B48" s="20" t="s">
        <v>14</v>
      </c>
      <c r="C48" s="20" t="s">
        <v>9</v>
      </c>
      <c r="D48" s="20" t="s">
        <v>7</v>
      </c>
      <c r="E48" s="20">
        <v>2</v>
      </c>
      <c r="F48" s="22">
        <v>182001</v>
      </c>
      <c r="G48" s="25">
        <f t="shared" si="13"/>
        <v>34580.19</v>
      </c>
      <c r="H48" s="24">
        <f t="shared" si="8"/>
        <v>216581.19</v>
      </c>
      <c r="I48" s="40">
        <v>184790</v>
      </c>
      <c r="J48" s="38">
        <f t="shared" si="9"/>
        <v>35110.1</v>
      </c>
      <c r="K48" s="38">
        <f t="shared" si="14"/>
        <v>219900.1</v>
      </c>
      <c r="L48" s="40">
        <v>189075.63025210085</v>
      </c>
      <c r="M48" s="38">
        <f t="shared" si="10"/>
        <v>35924.36974789916</v>
      </c>
      <c r="N48" s="38">
        <f t="shared" si="11"/>
        <v>225000</v>
      </c>
      <c r="O48" s="39">
        <f t="shared" si="15"/>
        <v>220493.76333333334</v>
      </c>
      <c r="P48" s="25">
        <f t="shared" si="12"/>
        <v>440987.52666666667</v>
      </c>
    </row>
    <row r="49" spans="1:16" x14ac:dyDescent="0.3">
      <c r="A49" s="20">
        <v>47</v>
      </c>
      <c r="B49" s="20" t="s">
        <v>14</v>
      </c>
      <c r="C49" s="20" t="s">
        <v>10</v>
      </c>
      <c r="D49" s="20" t="s">
        <v>7</v>
      </c>
      <c r="E49" s="20">
        <v>6</v>
      </c>
      <c r="F49" s="22">
        <v>182001</v>
      </c>
      <c r="G49" s="25">
        <f t="shared" si="13"/>
        <v>34580.19</v>
      </c>
      <c r="H49" s="24">
        <f t="shared" si="8"/>
        <v>216581.19</v>
      </c>
      <c r="I49" s="40">
        <v>184790</v>
      </c>
      <c r="J49" s="38">
        <f t="shared" si="9"/>
        <v>35110.1</v>
      </c>
      <c r="K49" s="38">
        <f t="shared" si="14"/>
        <v>219900.1</v>
      </c>
      <c r="L49" s="40">
        <v>189075.63025210085</v>
      </c>
      <c r="M49" s="38">
        <f t="shared" si="10"/>
        <v>35924.36974789916</v>
      </c>
      <c r="N49" s="38">
        <f t="shared" si="11"/>
        <v>225000</v>
      </c>
      <c r="O49" s="39">
        <f t="shared" si="15"/>
        <v>220493.76333333334</v>
      </c>
      <c r="P49" s="25">
        <f t="shared" si="12"/>
        <v>1322962.58</v>
      </c>
    </row>
    <row r="50" spans="1:16" x14ac:dyDescent="0.3">
      <c r="A50" s="20">
        <v>48</v>
      </c>
      <c r="B50" s="20" t="s">
        <v>51</v>
      </c>
      <c r="C50" s="20" t="s">
        <v>10</v>
      </c>
      <c r="D50" s="20" t="s">
        <v>7</v>
      </c>
      <c r="E50" s="20">
        <v>28</v>
      </c>
      <c r="F50" s="22">
        <v>636120</v>
      </c>
      <c r="G50" s="25">
        <f t="shared" si="13"/>
        <v>120862.8</v>
      </c>
      <c r="H50" s="24">
        <f t="shared" si="8"/>
        <v>756982.8</v>
      </c>
      <c r="I50" s="40">
        <v>159664</v>
      </c>
      <c r="J50" s="38">
        <f t="shared" si="9"/>
        <v>30336.16</v>
      </c>
      <c r="K50" s="38">
        <f t="shared" si="14"/>
        <v>190000.16</v>
      </c>
      <c r="L50" s="40">
        <v>327731.09243697481</v>
      </c>
      <c r="M50" s="38">
        <f t="shared" si="10"/>
        <v>62268.907563025212</v>
      </c>
      <c r="N50" s="38">
        <f t="shared" si="11"/>
        <v>390000</v>
      </c>
      <c r="O50" s="39">
        <f t="shared" si="15"/>
        <v>445660.98666666663</v>
      </c>
      <c r="P50" s="25">
        <f t="shared" si="12"/>
        <v>12478507.626666665</v>
      </c>
    </row>
    <row r="51" spans="1:16" x14ac:dyDescent="0.3">
      <c r="A51" s="20">
        <v>49</v>
      </c>
      <c r="B51" s="20" t="s">
        <v>51</v>
      </c>
      <c r="C51" s="20" t="s">
        <v>9</v>
      </c>
      <c r="D51" s="20" t="s">
        <v>7</v>
      </c>
      <c r="E51" s="20">
        <v>16</v>
      </c>
      <c r="F51" s="22">
        <v>609615</v>
      </c>
      <c r="G51" s="25">
        <f t="shared" si="13"/>
        <v>115826.85</v>
      </c>
      <c r="H51" s="24">
        <f t="shared" si="8"/>
        <v>725441.85</v>
      </c>
      <c r="I51" s="40">
        <v>159664</v>
      </c>
      <c r="J51" s="38">
        <f t="shared" si="9"/>
        <v>30336.16</v>
      </c>
      <c r="K51" s="38">
        <f t="shared" si="14"/>
        <v>190000.16</v>
      </c>
      <c r="L51" s="40">
        <v>327731.09243697481</v>
      </c>
      <c r="M51" s="38">
        <f t="shared" si="10"/>
        <v>62268.907563025212</v>
      </c>
      <c r="N51" s="38">
        <f t="shared" si="11"/>
        <v>390000</v>
      </c>
      <c r="O51" s="39">
        <f t="shared" si="15"/>
        <v>435147.33666666667</v>
      </c>
      <c r="P51" s="25">
        <f t="shared" si="12"/>
        <v>6962357.3866666667</v>
      </c>
    </row>
    <row r="52" spans="1:16" x14ac:dyDescent="0.3">
      <c r="A52" s="20">
        <v>50</v>
      </c>
      <c r="B52" s="20" t="s">
        <v>73</v>
      </c>
      <c r="C52" s="20" t="s">
        <v>10</v>
      </c>
      <c r="D52" s="20" t="s">
        <v>7</v>
      </c>
      <c r="E52" s="20">
        <v>26</v>
      </c>
      <c r="F52" s="22">
        <v>123690</v>
      </c>
      <c r="G52" s="41">
        <f t="shared" si="13"/>
        <v>23501.1</v>
      </c>
      <c r="H52" s="42">
        <f t="shared" si="8"/>
        <v>147191.1</v>
      </c>
      <c r="I52" s="40">
        <v>210000</v>
      </c>
      <c r="J52" s="43">
        <f t="shared" si="9"/>
        <v>39900</v>
      </c>
      <c r="K52" s="43">
        <f t="shared" si="14"/>
        <v>249900</v>
      </c>
      <c r="L52" s="40">
        <v>197815</v>
      </c>
      <c r="M52" s="38">
        <f t="shared" si="10"/>
        <v>37584.85</v>
      </c>
      <c r="N52" s="43">
        <f t="shared" si="11"/>
        <v>235399.85</v>
      </c>
      <c r="O52" s="39">
        <f t="shared" si="15"/>
        <v>210830.31666666665</v>
      </c>
      <c r="P52" s="25">
        <f t="shared" si="12"/>
        <v>5481588.2333333325</v>
      </c>
    </row>
    <row r="53" spans="1:16" x14ac:dyDescent="0.3">
      <c r="A53" s="44" t="s">
        <v>74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5">
        <f>SUM(P3:P52)</f>
        <v>378206078.73500007</v>
      </c>
    </row>
  </sheetData>
  <autoFilter ref="A2:P37" xr:uid="{BEFBD4A6-435D-4617-9A86-727D171F5256}"/>
  <mergeCells count="4">
    <mergeCell ref="F1:H1"/>
    <mergeCell ref="I1:K1"/>
    <mergeCell ref="L1:N1"/>
    <mergeCell ref="A53:O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D8753-58B6-4DEB-9952-88876FB04B21}">
  <dimension ref="A1:R17"/>
  <sheetViews>
    <sheetView zoomScaleNormal="100" workbookViewId="0">
      <selection activeCell="F21" sqref="F21"/>
    </sheetView>
  </sheetViews>
  <sheetFormatPr baseColWidth="10" defaultRowHeight="14.4" x14ac:dyDescent="0.3"/>
  <cols>
    <col min="1" max="1" width="6.109375" customWidth="1"/>
    <col min="2" max="2" width="23.5546875" customWidth="1"/>
    <col min="3" max="3" width="10.44140625" bestFit="1" customWidth="1"/>
    <col min="4" max="4" width="15.6640625" customWidth="1"/>
    <col min="5" max="5" width="10.88671875" customWidth="1"/>
    <col min="6" max="6" width="11.109375" customWidth="1"/>
    <col min="7" max="7" width="12.5546875" customWidth="1"/>
    <col min="8" max="8" width="17.21875" bestFit="1" customWidth="1"/>
    <col min="9" max="9" width="9.109375" customWidth="1"/>
    <col min="10" max="10" width="12.77734375" customWidth="1"/>
    <col min="11" max="11" width="13.6640625" customWidth="1"/>
    <col min="12" max="13" width="8" bestFit="1" customWidth="1"/>
    <col min="14" max="14" width="9.21875" bestFit="1" customWidth="1"/>
    <col min="15" max="15" width="14.5546875" customWidth="1"/>
    <col min="16" max="16" width="22.109375" customWidth="1"/>
    <col min="18" max="18" width="13.5546875" bestFit="1" customWidth="1"/>
  </cols>
  <sheetData>
    <row r="1" spans="1:18" ht="39" customHeight="1" x14ac:dyDescent="0.3">
      <c r="A1" s="15" t="s">
        <v>56</v>
      </c>
      <c r="B1" s="16"/>
      <c r="C1" s="16"/>
      <c r="D1" s="16"/>
      <c r="E1" s="3"/>
      <c r="F1" s="12" t="s">
        <v>70</v>
      </c>
      <c r="G1" s="12"/>
      <c r="H1" s="13"/>
      <c r="I1" s="14" t="s">
        <v>58</v>
      </c>
      <c r="J1" s="14"/>
      <c r="K1" s="14"/>
      <c r="L1" s="17" t="s">
        <v>60</v>
      </c>
      <c r="M1" s="18"/>
      <c r="N1" s="19"/>
      <c r="O1" s="4"/>
    </row>
    <row r="2" spans="1:18" s="52" customFormat="1" ht="27" customHeight="1" x14ac:dyDescent="0.25">
      <c r="A2" s="6" t="s">
        <v>15</v>
      </c>
      <c r="B2" s="6" t="s">
        <v>0</v>
      </c>
      <c r="C2" s="6" t="s">
        <v>1</v>
      </c>
      <c r="D2" s="6" t="s">
        <v>2</v>
      </c>
      <c r="E2" s="6" t="s">
        <v>62</v>
      </c>
      <c r="F2" s="7" t="s">
        <v>3</v>
      </c>
      <c r="G2" s="7" t="s">
        <v>4</v>
      </c>
      <c r="H2" s="7" t="s">
        <v>59</v>
      </c>
      <c r="I2" s="49" t="s">
        <v>3</v>
      </c>
      <c r="J2" s="49" t="s">
        <v>4</v>
      </c>
      <c r="K2" s="49" t="s">
        <v>59</v>
      </c>
      <c r="L2" s="50" t="s">
        <v>3</v>
      </c>
      <c r="M2" s="50" t="s">
        <v>4</v>
      </c>
      <c r="N2" s="50" t="s">
        <v>5</v>
      </c>
      <c r="O2" s="51" t="s">
        <v>61</v>
      </c>
      <c r="P2" s="51" t="s">
        <v>71</v>
      </c>
    </row>
    <row r="3" spans="1:18" s="52" customFormat="1" ht="10.8" x14ac:dyDescent="0.25">
      <c r="A3" s="11">
        <v>1</v>
      </c>
      <c r="B3" s="53" t="s">
        <v>16</v>
      </c>
      <c r="C3" s="8" t="s">
        <v>9</v>
      </c>
      <c r="D3" s="8" t="s">
        <v>7</v>
      </c>
      <c r="E3" s="8">
        <v>86</v>
      </c>
      <c r="F3" s="9">
        <v>137826</v>
      </c>
      <c r="G3" s="10">
        <f>+F3*0.19</f>
        <v>26186.94</v>
      </c>
      <c r="H3" s="10">
        <f>+F3+G3</f>
        <v>164012.94</v>
      </c>
      <c r="I3" s="54">
        <v>193193</v>
      </c>
      <c r="J3" s="54">
        <f t="shared" ref="J3:J9" si="0">I3*0.19</f>
        <v>36706.67</v>
      </c>
      <c r="K3" s="54">
        <f t="shared" ref="K3:K9" si="1">J3+I3</f>
        <v>229899.66999999998</v>
      </c>
      <c r="L3" s="55">
        <v>206302.52100840336</v>
      </c>
      <c r="M3" s="55">
        <f>L3*0.19</f>
        <v>39197.478991596639</v>
      </c>
      <c r="N3" s="55">
        <f>M3+L3</f>
        <v>245500</v>
      </c>
      <c r="O3" s="56">
        <f>AVERAGE(H3,K3,N3)</f>
        <v>213137.53666666665</v>
      </c>
      <c r="P3" s="57">
        <f>O3*E3</f>
        <v>18329828.153333332</v>
      </c>
    </row>
    <row r="4" spans="1:18" s="52" customFormat="1" ht="10.8" x14ac:dyDescent="0.25">
      <c r="A4" s="8">
        <v>2</v>
      </c>
      <c r="B4" s="53" t="s">
        <v>17</v>
      </c>
      <c r="C4" s="8" t="s">
        <v>9</v>
      </c>
      <c r="D4" s="8" t="s">
        <v>7</v>
      </c>
      <c r="E4" s="8">
        <v>98</v>
      </c>
      <c r="F4" s="9">
        <v>150195</v>
      </c>
      <c r="G4" s="10">
        <f t="shared" ref="G4:G9" si="2">+F4*0.19</f>
        <v>28537.05</v>
      </c>
      <c r="H4" s="10">
        <f t="shared" ref="H4:H9" si="3">+F4+G4</f>
        <v>178732.05</v>
      </c>
      <c r="I4" s="54">
        <v>193193</v>
      </c>
      <c r="J4" s="54">
        <f t="shared" si="0"/>
        <v>36706.67</v>
      </c>
      <c r="K4" s="54">
        <f t="shared" si="1"/>
        <v>229899.66999999998</v>
      </c>
      <c r="L4" s="55">
        <v>181428.57142857145</v>
      </c>
      <c r="M4" s="55">
        <f t="shared" ref="M4:M9" si="4">L4*0.19</f>
        <v>34471.428571428572</v>
      </c>
      <c r="N4" s="55">
        <f t="shared" ref="N4:N9" si="5">M4+L4</f>
        <v>215900.00000000003</v>
      </c>
      <c r="O4" s="56">
        <f t="shared" ref="O4:O9" si="6">AVERAGE(H4,K4,N4)</f>
        <v>208177.24</v>
      </c>
      <c r="P4" s="57">
        <f t="shared" ref="P4:P9" si="7">O4*E4</f>
        <v>20401369.52</v>
      </c>
    </row>
    <row r="5" spans="1:18" s="52" customFormat="1" ht="10.8" x14ac:dyDescent="0.25">
      <c r="A5" s="8">
        <v>3</v>
      </c>
      <c r="B5" s="53" t="s">
        <v>18</v>
      </c>
      <c r="C5" s="8" t="s">
        <v>10</v>
      </c>
      <c r="D5" s="8" t="s">
        <v>7</v>
      </c>
      <c r="E5" s="8">
        <v>9</v>
      </c>
      <c r="F5" s="9">
        <v>247380</v>
      </c>
      <c r="G5" s="10">
        <f t="shared" si="2"/>
        <v>47002.2</v>
      </c>
      <c r="H5" s="10">
        <f t="shared" si="3"/>
        <v>294382.2</v>
      </c>
      <c r="I5" s="54">
        <v>243697</v>
      </c>
      <c r="J5" s="54">
        <f t="shared" si="0"/>
        <v>46302.43</v>
      </c>
      <c r="K5" s="54">
        <f t="shared" si="1"/>
        <v>289999.43</v>
      </c>
      <c r="L5" s="55">
        <v>259663.8655462185</v>
      </c>
      <c r="M5" s="55">
        <f t="shared" si="4"/>
        <v>49336.134453781517</v>
      </c>
      <c r="N5" s="55">
        <f t="shared" si="5"/>
        <v>309000</v>
      </c>
      <c r="O5" s="56">
        <f t="shared" si="6"/>
        <v>297793.87666666665</v>
      </c>
      <c r="P5" s="57">
        <f t="shared" si="7"/>
        <v>2680144.8899999997</v>
      </c>
    </row>
    <row r="6" spans="1:18" s="52" customFormat="1" ht="10.8" x14ac:dyDescent="0.25">
      <c r="A6" s="8">
        <v>4</v>
      </c>
      <c r="B6" s="53" t="s">
        <v>19</v>
      </c>
      <c r="C6" s="8" t="s">
        <v>10</v>
      </c>
      <c r="D6" s="8" t="s">
        <v>7</v>
      </c>
      <c r="E6" s="8">
        <v>83</v>
      </c>
      <c r="F6" s="9">
        <v>120156</v>
      </c>
      <c r="G6" s="10">
        <f t="shared" si="2"/>
        <v>22829.64</v>
      </c>
      <c r="H6" s="10">
        <f t="shared" si="3"/>
        <v>142985.64000000001</v>
      </c>
      <c r="I6" s="54">
        <v>210000</v>
      </c>
      <c r="J6" s="54">
        <f t="shared" si="0"/>
        <v>39900</v>
      </c>
      <c r="K6" s="54">
        <f t="shared" si="1"/>
        <v>249900</v>
      </c>
      <c r="L6" s="55">
        <v>200840.3361344538</v>
      </c>
      <c r="M6" s="55">
        <f t="shared" si="4"/>
        <v>38159.663865546223</v>
      </c>
      <c r="N6" s="55">
        <f t="shared" si="5"/>
        <v>239000.00000000003</v>
      </c>
      <c r="O6" s="56">
        <f t="shared" si="6"/>
        <v>210628.54666666666</v>
      </c>
      <c r="P6" s="57">
        <f t="shared" si="7"/>
        <v>17482169.373333331</v>
      </c>
    </row>
    <row r="7" spans="1:18" s="52" customFormat="1" ht="10.8" x14ac:dyDescent="0.25">
      <c r="A7" s="8">
        <v>5</v>
      </c>
      <c r="B7" s="53" t="s">
        <v>20</v>
      </c>
      <c r="C7" s="8" t="s">
        <v>10</v>
      </c>
      <c r="D7" s="8" t="s">
        <v>7</v>
      </c>
      <c r="E7" s="8">
        <v>68</v>
      </c>
      <c r="F7" s="9">
        <v>123690</v>
      </c>
      <c r="G7" s="10">
        <f t="shared" si="2"/>
        <v>23501.1</v>
      </c>
      <c r="H7" s="10">
        <f t="shared" si="3"/>
        <v>147191.1</v>
      </c>
      <c r="I7" s="54">
        <v>218403</v>
      </c>
      <c r="J7" s="54">
        <f t="shared" si="0"/>
        <v>41496.57</v>
      </c>
      <c r="K7" s="54">
        <f t="shared" si="1"/>
        <v>259899.57</v>
      </c>
      <c r="L7" s="55">
        <v>235210.08403361344</v>
      </c>
      <c r="M7" s="55">
        <f t="shared" si="4"/>
        <v>44689.915966386558</v>
      </c>
      <c r="N7" s="55">
        <f t="shared" si="5"/>
        <v>279900</v>
      </c>
      <c r="O7" s="56">
        <f t="shared" si="6"/>
        <v>228996.89</v>
      </c>
      <c r="P7" s="57">
        <f t="shared" si="7"/>
        <v>15571788.520000001</v>
      </c>
    </row>
    <row r="8" spans="1:18" s="52" customFormat="1" ht="10.8" x14ac:dyDescent="0.25">
      <c r="A8" s="8">
        <v>6</v>
      </c>
      <c r="B8" s="53" t="s">
        <v>21</v>
      </c>
      <c r="C8" s="8" t="s">
        <v>6</v>
      </c>
      <c r="D8" s="8" t="s">
        <v>22</v>
      </c>
      <c r="E8" s="8">
        <v>10</v>
      </c>
      <c r="F8" s="9">
        <v>406410</v>
      </c>
      <c r="G8" s="10">
        <f t="shared" si="2"/>
        <v>77217.899999999994</v>
      </c>
      <c r="H8" s="10">
        <f t="shared" si="3"/>
        <v>483627.9</v>
      </c>
      <c r="I8" s="54">
        <v>277227</v>
      </c>
      <c r="J8" s="54">
        <f t="shared" si="0"/>
        <v>52673.13</v>
      </c>
      <c r="K8" s="54">
        <f t="shared" si="1"/>
        <v>329900.13</v>
      </c>
      <c r="L8" s="55">
        <v>265462.18487394962</v>
      </c>
      <c r="M8" s="55">
        <f t="shared" si="4"/>
        <v>50437.815126050431</v>
      </c>
      <c r="N8" s="55">
        <f t="shared" si="5"/>
        <v>315900.00000000006</v>
      </c>
      <c r="O8" s="56">
        <f t="shared" si="6"/>
        <v>376476.01</v>
      </c>
      <c r="P8" s="57">
        <f t="shared" si="7"/>
        <v>3764760.1</v>
      </c>
    </row>
    <row r="9" spans="1:18" s="52" customFormat="1" ht="10.8" x14ac:dyDescent="0.25">
      <c r="A9" s="8">
        <v>7</v>
      </c>
      <c r="B9" s="53" t="s">
        <v>57</v>
      </c>
      <c r="C9" s="8" t="s">
        <v>6</v>
      </c>
      <c r="D9" s="8" t="s">
        <v>7</v>
      </c>
      <c r="E9" s="8">
        <v>6</v>
      </c>
      <c r="F9" s="9">
        <v>682062</v>
      </c>
      <c r="G9" s="10">
        <f t="shared" si="2"/>
        <v>129591.78</v>
      </c>
      <c r="H9" s="10">
        <f t="shared" si="3"/>
        <v>811653.78</v>
      </c>
      <c r="I9" s="54">
        <v>554538</v>
      </c>
      <c r="J9" s="54">
        <f t="shared" si="0"/>
        <v>105362.22</v>
      </c>
      <c r="K9" s="54">
        <f t="shared" si="1"/>
        <v>659900.22</v>
      </c>
      <c r="L9" s="55">
        <v>571344.53781512612</v>
      </c>
      <c r="M9" s="55">
        <f t="shared" si="4"/>
        <v>108555.46218487396</v>
      </c>
      <c r="N9" s="55">
        <f t="shared" si="5"/>
        <v>679900.00000000012</v>
      </c>
      <c r="O9" s="56">
        <f t="shared" si="6"/>
        <v>717151.33333333337</v>
      </c>
      <c r="P9" s="57">
        <f t="shared" si="7"/>
        <v>4302908</v>
      </c>
    </row>
    <row r="10" spans="1:18" s="61" customFormat="1" ht="10.199999999999999" x14ac:dyDescent="0.2">
      <c r="A10" s="58" t="s">
        <v>74</v>
      </c>
      <c r="B10" s="58"/>
      <c r="C10" s="58"/>
      <c r="D10" s="58"/>
      <c r="E10" s="59"/>
      <c r="F10" s="59"/>
      <c r="G10" s="59"/>
      <c r="H10" s="60">
        <f>SUM(H3:H9)</f>
        <v>2222585.6100000003</v>
      </c>
      <c r="I10" s="59"/>
      <c r="J10" s="59"/>
      <c r="K10" s="60">
        <f>SUM(K3:K9)</f>
        <v>2249398.6900000004</v>
      </c>
      <c r="L10" s="59"/>
      <c r="M10" s="59"/>
      <c r="N10" s="60">
        <f>SUM(N3:N9)</f>
        <v>2285100</v>
      </c>
      <c r="O10" s="59"/>
      <c r="P10" s="60">
        <f>SUM(P3:P9)</f>
        <v>82532968.556666657</v>
      </c>
    </row>
    <row r="11" spans="1:18" s="52" customFormat="1" ht="10.8" x14ac:dyDescent="0.25">
      <c r="K11" s="62"/>
    </row>
    <row r="12" spans="1:18" s="52" customFormat="1" ht="10.8" x14ac:dyDescent="0.25"/>
    <row r="13" spans="1:18" s="52" customFormat="1" ht="10.8" x14ac:dyDescent="0.25"/>
    <row r="14" spans="1:18" x14ac:dyDescent="0.3">
      <c r="P14" s="1"/>
      <c r="R14" s="1"/>
    </row>
    <row r="16" spans="1:18" x14ac:dyDescent="0.3">
      <c r="P16" s="1"/>
    </row>
    <row r="17" spans="16:18" x14ac:dyDescent="0.3">
      <c r="P17" s="1"/>
      <c r="R17" s="1"/>
    </row>
  </sheetData>
  <mergeCells count="5">
    <mergeCell ref="A1:D1"/>
    <mergeCell ref="F1:H1"/>
    <mergeCell ref="I1:K1"/>
    <mergeCell ref="L1:N1"/>
    <mergeCell ref="A10:D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7f25f54-e35a-4dec-87ae-570d6998678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344020201B7446A17D9278713A3846" ma:contentTypeVersion="12" ma:contentTypeDescription="Create a new document." ma:contentTypeScope="" ma:versionID="4ed935df3436b2973943aaef31301c57">
  <xsd:schema xmlns:xsd="http://www.w3.org/2001/XMLSchema" xmlns:xs="http://www.w3.org/2001/XMLSchema" xmlns:p="http://schemas.microsoft.com/office/2006/metadata/properties" xmlns:ns3="97f25f54-e35a-4dec-87ae-570d69986781" targetNamespace="http://schemas.microsoft.com/office/2006/metadata/properties" ma:root="true" ma:fieldsID="951fbc2d672e6916070611a70a221cd1" ns3:_="">
    <xsd:import namespace="97f25f54-e35a-4dec-87ae-570d6998678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f25f54-e35a-4dec-87ae-570d6998678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DE5781-0D6A-44BB-B910-0D381B864F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F3951-719B-4B1E-BF72-936BF07094A1}">
  <ds:schemaRefs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7f25f54-e35a-4dec-87ae-570d69986781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9295407-A41E-4004-A56F-7BD6453AE1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f25f54-e35a-4dec-87ae-570d699867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NO. 01 – INSTRUCTORES</vt:lpstr>
      <vt:lpstr>Lote No. 02 –ADMINISTRATIVOS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Mateo Perez</dc:creator>
  <cp:lastModifiedBy>Lina Marcela Palacio Londoño</cp:lastModifiedBy>
  <dcterms:created xsi:type="dcterms:W3CDTF">2026-03-17T00:53:33Z</dcterms:created>
  <dcterms:modified xsi:type="dcterms:W3CDTF">2026-05-05T02:34:57Z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0x01010006344020201B7446A17D9278713A3846</vt:lpwstr>
  </property>
</Properties>
</file>