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C:\Users\alexa\Downloads\05. COMPONENTES CONTRATACION 2026 16-04-26\2026\12) HOSPITAL MILITAR CENTRAL - Pantallas Interactivas - $89.479.000\"/>
    </mc:Choice>
  </mc:AlternateContent>
  <xr:revisionPtr revIDLastSave="0" documentId="13_ncr:1_{DD5A5C12-6A14-49BD-961E-79075BA173CE}" xr6:coauthVersionLast="47" xr6:coauthVersionMax="47" xr10:uidLastSave="{00000000-0000-0000-0000-000000000000}"/>
  <bookViews>
    <workbookView xWindow="-108" yWindow="-108" windowWidth="23256" windowHeight="12456" tabRatio="308" xr2:uid="{00000000-000D-0000-FFFF-FFFF00000000}"/>
  </bookViews>
  <sheets>
    <sheet name="PRECOTIZACION" sheetId="4" r:id="rId1"/>
    <sheet name="TECNICO" sheetId="18" r:id="rId2"/>
  </sheets>
  <definedNames>
    <definedName name="_xlnm.Print_Area" localSheetId="0">PRECOTIZACION!$A$1:$U$26</definedName>
    <definedName name="_xlnm.Print_Area" localSheetId="1">TECNICO!$A$1:$E$10</definedName>
    <definedName name="Excel_BuiltIn_Print_Area_9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U16" i="4" l="1"/>
  <c r="U15" i="4"/>
  <c r="U14" i="4"/>
  <c r="U13" i="4"/>
  <c r="U12" i="4"/>
  <c r="U9" i="4"/>
  <c r="S15" i="4"/>
  <c r="S9" i="4"/>
  <c r="L16" i="4"/>
  <c r="S13" i="4"/>
  <c r="S14" i="4"/>
  <c r="R13" i="4"/>
  <c r="T13" i="4" s="1"/>
  <c r="R14" i="4"/>
  <c r="T14" i="4" s="1"/>
  <c r="S12" i="4"/>
  <c r="R12" i="4"/>
  <c r="T12" i="4" s="1"/>
  <c r="R9" i="4"/>
  <c r="R15" i="4" l="1"/>
  <c r="T15" i="4" s="1"/>
  <c r="T16" i="4" s="1"/>
  <c r="T22" i="4" s="1"/>
  <c r="U22" i="4" s="1"/>
  <c r="S16" i="4"/>
  <c r="T9" i="4"/>
  <c r="R16" i="4"/>
</calcChain>
</file>

<file path=xl/sharedStrings.xml><?xml version="1.0" encoding="utf-8"?>
<sst xmlns="http://schemas.openxmlformats.org/spreadsheetml/2006/main" count="69" uniqueCount="47">
  <si>
    <t>FORMATO  RELACIÓN PRESUPUESTAL -  PRE-COTIZACIÓN</t>
  </si>
  <si>
    <r>
      <rPr>
        <b/>
        <sz val="12"/>
        <color theme="1"/>
        <rFont val="Arial"/>
        <family val="2"/>
      </rPr>
      <t>Fecha de Emisión:</t>
    </r>
    <r>
      <rPr>
        <sz val="12"/>
        <color theme="1"/>
        <rFont val="Arial"/>
        <family val="2"/>
      </rPr>
      <t xml:space="preserve">
2024/08/02</t>
    </r>
  </si>
  <si>
    <t>GA-AD-F-49</t>
  </si>
  <si>
    <r>
      <rPr>
        <b/>
        <sz val="12"/>
        <color theme="1"/>
        <rFont val="Arial"/>
        <family val="2"/>
      </rPr>
      <t>Revisión No.:</t>
    </r>
    <r>
      <rPr>
        <sz val="12"/>
        <color theme="1"/>
        <rFont val="Arial"/>
        <family val="2"/>
      </rPr>
      <t xml:space="preserve">
6</t>
    </r>
  </si>
  <si>
    <t>Pagina 1 de 1</t>
  </si>
  <si>
    <t>UNIDAD ACADEMICO ADMINISTRATIVA</t>
  </si>
  <si>
    <t xml:space="preserve">    OBJETO</t>
  </si>
  <si>
    <t>No. Item</t>
  </si>
  <si>
    <t xml:space="preserve">CÓDIGO UNSPSC          </t>
  </si>
  <si>
    <t xml:space="preserve">DESCRIPCIÓN ESPECIFICA DEL
BIEN O SERVICIO </t>
  </si>
  <si>
    <t>N° CDP</t>
  </si>
  <si>
    <t>RECURSO</t>
  </si>
  <si>
    <t>SEDE</t>
  </si>
  <si>
    <t>DESTINO PRESUPUESTAL</t>
  </si>
  <si>
    <t>CODIGO PF/PDI/PC</t>
  </si>
  <si>
    <t>CODIGO DANE</t>
  </si>
  <si>
    <t>CUENTA PRESUPUESTAL</t>
  </si>
  <si>
    <t>VALOR PRESUPUESTO CDP</t>
  </si>
  <si>
    <t>AIU ? 
Si - No</t>
  </si>
  <si>
    <t>UNIDAD DE MEDIDA</t>
  </si>
  <si>
    <t>CANTIDAD</t>
  </si>
  <si>
    <t>% IMPUESTO</t>
  </si>
  <si>
    <t xml:space="preserve"> PRECIO UNITARIO 
(sin iva)</t>
  </si>
  <si>
    <t>SUBTOTAL
(Sin impuestos)</t>
  </si>
  <si>
    <t>TOTAL</t>
  </si>
  <si>
    <t>Verificación (Presupuesto asignado - total)</t>
  </si>
  <si>
    <t xml:space="preserve">TOTAL PRESUPUESTO ASIGNADO </t>
  </si>
  <si>
    <t xml:space="preserve">Notas o aclaraciones  </t>
  </si>
  <si>
    <t>ADMINISTRACION</t>
  </si>
  <si>
    <t>IMPREVISTOS</t>
  </si>
  <si>
    <t>UTILIDAD</t>
  </si>
  <si>
    <t>IVA SOBRE LA UTILIDAD</t>
  </si>
  <si>
    <t>TOTAL CON IMPUESTOS</t>
  </si>
  <si>
    <t>Nombre de quien elabora:</t>
  </si>
  <si>
    <t>Firma</t>
  </si>
  <si>
    <t xml:space="preserve">Telefono: </t>
  </si>
  <si>
    <t>Facultad de Medicina y Ciencias de la Salud  - Direccion Administrativa</t>
  </si>
  <si>
    <t>NO</t>
  </si>
  <si>
    <t>UNIDAD</t>
  </si>
  <si>
    <t>VALOR IMPUESTOS
IVA</t>
  </si>
  <si>
    <t>CPS - Mayor (ra) ISRAEL ALEXANDER MURCIA LEON</t>
  </si>
  <si>
    <t xml:space="preserve">Adquisición de Pantallas Interactivas, en cumplimiento del Convenio Docencia Servicio N°66 del 22 de noviembre de 2021 y Otrosí Modificatorio N°1 del 03 de agosto de 2022, suscrito entre el Hospital Militar Central y la Universidad Militar Nueva Granada, de conformidad con las especificaciones técnicas correspondientes. </t>
  </si>
  <si>
    <t>K100 Teclado inalámbrico multimedia OneScreen 1</t>
  </si>
  <si>
    <t>OPSL7I7 Intel core i7 - 500GB SSD - 16GB RAM 1</t>
  </si>
  <si>
    <t>CAMWEB WebCam - Full HD - escualizable – Micrófono incorporado para 10 Metros</t>
  </si>
  <si>
    <t xml:space="preserve">
PANTALLAS INTERACTIVAS
1.	Tecnología de Visualización
• Tipo de Panel: Generalmente se utilizan paneles LED.
• Resolución: La mayoría de los modelos actuales presentan resoluciones 4K Ultra HD 3840 X 2160 pixeles.
• Brillo y Contraste: Niveles de brillo medidos en NITS o CD/m² y relaciones de contraste dinámico que aseguran una visibilidad óptima en diversas condiciones de iluminación ambiental.
• Frecuencia de actualización: Una frecuencia de actualización adecuada, por ejemplo 60Hz.
2.	Capacidades Interactivas Táctiles
• Tecnología táctil: Comúnmente se emplea tecnología infrarroja IR o capacitiva proyectada (PCAP).
• Puntos táctiles simultáneos: Capacidad de reconocer múltiples puntos táctiles simultáneamente.
• Reconocimiento de objeto: Algunas pantallas avanzadas pueden distinguir entre el toque del dedo, el lápiz y la palma de la mano para borrar o mover objetos.
3.	Sistema Operativo y Procesamiento
• Sistema Operativo Integrado: Android.
• Módulo OPS (Open Pluggable Specification): La posibilidad de integrar un PC OPS opcional que proporciona una solución informática completa basada en Windows 11.
• Procesador y Memoria: Un procesador potente, por ejemplo, Quad-Core o Hexa-Core, memoria RAM 16 y almacenamiento SSD o m2 de 512 Gb.
4.	Conectividad
• Puertos de entrada y salida: Amplia gama de puertos para conectar dispositivos externos incluyendo HDMI para audio y video de alta definición, USB para periféricos y almacenamiento, VGA para compatibilidad con equipos más antiguos, Displayport y puertos de red RJ45 para Ethernet.
• Conectividad inalámbrica: Wi-Fi y bluetooth integrados para conectividad a Internet, duplicación de pantalla inalámbrica desde dispositivos móviles smartphones, tablets, laptops y conexión de periféricos.
• Salida de audio: Altavoces integrados de alta calidad y en algunos casos salida de audio óptico o RCA para conectar sistemas de sonido externos.
5.	Funcionalidades adicionales y software
• Software de anotación y pizarra digital: Herramientas de software preinstaladas que permiten a los usuarios escribir, dibujar, anotar sobre cualquier contenido y guardar las anotaciones.
• Software de colaboración: Aplicaciones diseñadas para facilitar la colaboración en tiempo real, compartir pantallas y trabajar en documentos conjuntos.
• Gestión remota: Capacidades de gestión remota para el control centralizado de múltiples pantallas en un entorno empresarial o educativo.
• Seguridad: Medidas de seguridad para proteger los datos y el acceso a la pantalla, como bloqueo de pantalla, protección con contraseña y cifrado. 
6.	Diseño físico y ergonomía
• Tamaño de la pantalla: Definición de acuerdo al área o servicio asignado por parte de la Unidad de Formación y Docencia.
• Marco y construcción: Diseño robusto con marcos delgados para una experiencia de visualización inmersiva y materiales duraderos para resistir el uso constante.
• Montaje: Soporte VESA para montaje en pared, soportes de carro con ruedas o soportes de suelo lo que permite flexibilidad en cuanto a la instalación.
• Cristal protector: Un cristal templado resistente a los arañazos y golpes que permitan proteger la pantalla garantizando su durabilidad.
• Control remoto.</t>
  </si>
  <si>
    <t>Soporte Pedestal para Monitor 32" a 75"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</si>
</sst>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6" formatCode="&quot;$&quot;\ #,##0;[Red]\-&quot;$&quot;\ #,##0"/>
    <numFmt numFmtId="42" formatCode="_-&quot;$&quot;\ * #,##0_-;\-&quot;$&quot;\ * #,##0_-;_-&quot;$&quot;\ * &quot;-&quot;_-;_-@_-"/>
    <numFmt numFmtId="164" formatCode="&quot;$&quot;#,##0;[Red]\-&quot;$&quot;#,##0"/>
    <numFmt numFmtId="165" formatCode="[$$-240A]\ #,##0"/>
    <numFmt numFmtId="167" formatCode="[$$-240A]\ #,##0.00"/>
  </numFmts>
  <fonts count="8" x14ac:knownFonts="1">
    <font>
      <sz val="10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2"/>
      <color rgb="FFFF0000"/>
      <name val="Arial"/>
      <family val="2"/>
    </font>
    <font>
      <sz val="12"/>
      <color rgb="FFFF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5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2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17">
    <xf numFmtId="0" fontId="0" fillId="0" borderId="0" xfId="0"/>
    <xf numFmtId="0" fontId="3" fillId="2" borderId="0" xfId="0" applyFont="1" applyFill="1"/>
    <xf numFmtId="0" fontId="3" fillId="2" borderId="0" xfId="0" applyFont="1" applyFill="1" applyAlignment="1">
      <alignment horizontal="justify" vertical="center" wrapText="1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 wrapText="1"/>
    </xf>
    <xf numFmtId="165" fontId="2" fillId="2" borderId="0" xfId="0" applyNumberFormat="1" applyFont="1" applyFill="1" applyAlignment="1">
      <alignment horizontal="right" vertical="center" wrapText="1"/>
    </xf>
    <xf numFmtId="0" fontId="2" fillId="2" borderId="11" xfId="0" applyFont="1" applyFill="1" applyBorder="1" applyAlignment="1">
      <alignment vertical="top" wrapText="1"/>
    </xf>
    <xf numFmtId="0" fontId="2" fillId="2" borderId="0" xfId="0" applyFont="1" applyFill="1" applyAlignment="1">
      <alignment vertical="top" wrapText="1"/>
    </xf>
    <xf numFmtId="0" fontId="2" fillId="2" borderId="23" xfId="0" applyFont="1" applyFill="1" applyBorder="1" applyAlignment="1">
      <alignment vertical="top" wrapText="1"/>
    </xf>
    <xf numFmtId="0" fontId="2" fillId="2" borderId="14" xfId="0" applyFont="1" applyFill="1" applyBorder="1" applyAlignment="1">
      <alignment vertical="top" wrapText="1"/>
    </xf>
    <xf numFmtId="0" fontId="2" fillId="2" borderId="17" xfId="0" applyFont="1" applyFill="1" applyBorder="1" applyAlignment="1">
      <alignment vertical="top" wrapText="1"/>
    </xf>
    <xf numFmtId="0" fontId="2" fillId="2" borderId="22" xfId="0" applyFont="1" applyFill="1" applyBorder="1" applyAlignment="1">
      <alignment vertical="top" wrapText="1"/>
    </xf>
    <xf numFmtId="0" fontId="2" fillId="2" borderId="19" xfId="0" applyFont="1" applyFill="1" applyBorder="1" applyAlignment="1">
      <alignment vertical="top" wrapText="1"/>
    </xf>
    <xf numFmtId="0" fontId="2" fillId="2" borderId="19" xfId="0" applyFont="1" applyFill="1" applyBorder="1" applyAlignment="1">
      <alignment horizontal="center" vertical="center" wrapText="1"/>
    </xf>
    <xf numFmtId="0" fontId="2" fillId="2" borderId="21" xfId="0" applyFont="1" applyFill="1" applyBorder="1" applyAlignment="1">
      <alignment horizontal="center" vertical="center" wrapText="1"/>
    </xf>
    <xf numFmtId="0" fontId="2" fillId="4" borderId="11" xfId="0" applyFont="1" applyFill="1" applyBorder="1" applyAlignment="1">
      <alignment horizontal="center" vertical="center" wrapText="1"/>
    </xf>
    <xf numFmtId="0" fontId="2" fillId="4" borderId="37" xfId="0" applyFont="1" applyFill="1" applyBorder="1" applyAlignment="1">
      <alignment horizontal="center" vertical="center" wrapText="1"/>
    </xf>
    <xf numFmtId="0" fontId="2" fillId="4" borderId="38" xfId="0" applyFont="1" applyFill="1" applyBorder="1" applyAlignment="1">
      <alignment horizontal="center" vertical="center" wrapText="1"/>
    </xf>
    <xf numFmtId="0" fontId="2" fillId="4" borderId="38" xfId="0" applyFont="1" applyFill="1" applyBorder="1" applyAlignment="1">
      <alignment horizontal="center" vertical="center" textRotation="90" wrapText="1"/>
    </xf>
    <xf numFmtId="165" fontId="2" fillId="4" borderId="38" xfId="0" applyNumberFormat="1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42" fontId="7" fillId="3" borderId="0" xfId="1" applyFont="1" applyFill="1" applyBorder="1" applyAlignment="1" applyProtection="1">
      <alignment horizontal="center" vertical="center" wrapText="1"/>
      <protection locked="0"/>
    </xf>
    <xf numFmtId="42" fontId="5" fillId="3" borderId="0" xfId="1" applyFont="1" applyFill="1" applyBorder="1" applyAlignment="1" applyProtection="1">
      <alignment horizontal="center" vertical="center" wrapText="1"/>
      <protection locked="0"/>
    </xf>
    <xf numFmtId="0" fontId="2" fillId="2" borderId="23" xfId="0" applyFont="1" applyFill="1" applyBorder="1" applyAlignment="1">
      <alignment horizontal="center" vertical="center" wrapText="1"/>
    </xf>
    <xf numFmtId="9" fontId="3" fillId="3" borderId="1" xfId="2" applyFont="1" applyFill="1" applyBorder="1" applyAlignment="1" applyProtection="1">
      <alignment horizontal="center" vertical="center" wrapText="1"/>
      <protection locked="0"/>
    </xf>
    <xf numFmtId="42" fontId="3" fillId="3" borderId="1" xfId="1" applyFont="1" applyFill="1" applyBorder="1" applyAlignment="1" applyProtection="1">
      <alignment horizontal="center" vertical="center" wrapText="1"/>
    </xf>
    <xf numFmtId="0" fontId="3" fillId="2" borderId="10" xfId="0" applyFont="1" applyFill="1" applyBorder="1" applyAlignment="1">
      <alignment horizontal="center" vertical="center"/>
    </xf>
    <xf numFmtId="0" fontId="2" fillId="5" borderId="15" xfId="0" applyFont="1" applyFill="1" applyBorder="1" applyAlignment="1">
      <alignment horizontal="center" vertical="center"/>
    </xf>
    <xf numFmtId="42" fontId="3" fillId="3" borderId="43" xfId="1" applyFont="1" applyFill="1" applyBorder="1" applyAlignment="1" applyProtection="1">
      <alignment horizontal="right" vertical="center" wrapText="1"/>
      <protection locked="0"/>
    </xf>
    <xf numFmtId="42" fontId="7" fillId="3" borderId="44" xfId="1" applyFont="1" applyFill="1" applyBorder="1" applyAlignment="1" applyProtection="1">
      <alignment horizontal="center" vertical="center" wrapText="1"/>
    </xf>
    <xf numFmtId="42" fontId="3" fillId="3" borderId="4" xfId="1" applyFont="1" applyFill="1" applyBorder="1" applyAlignment="1" applyProtection="1">
      <alignment horizontal="right" vertical="center" wrapText="1"/>
      <protection locked="0"/>
    </xf>
    <xf numFmtId="9" fontId="3" fillId="3" borderId="7" xfId="1" applyNumberFormat="1" applyFont="1" applyFill="1" applyBorder="1" applyAlignment="1" applyProtection="1">
      <alignment horizontal="center" vertical="center" wrapText="1"/>
      <protection locked="0"/>
    </xf>
    <xf numFmtId="42" fontId="3" fillId="3" borderId="7" xfId="1" applyFont="1" applyFill="1" applyBorder="1" applyAlignment="1" applyProtection="1">
      <alignment horizontal="center" vertical="center" wrapText="1"/>
    </xf>
    <xf numFmtId="42" fontId="7" fillId="3" borderId="5" xfId="1" applyFont="1" applyFill="1" applyBorder="1" applyAlignment="1" applyProtection="1">
      <alignment horizontal="center" vertical="center" wrapText="1"/>
    </xf>
    <xf numFmtId="42" fontId="3" fillId="3" borderId="45" xfId="1" applyFont="1" applyFill="1" applyBorder="1" applyAlignment="1" applyProtection="1">
      <alignment horizontal="right" vertical="center" wrapText="1"/>
      <protection locked="0"/>
    </xf>
    <xf numFmtId="9" fontId="3" fillId="3" borderId="18" xfId="2" applyFont="1" applyFill="1" applyBorder="1" applyAlignment="1" applyProtection="1">
      <alignment horizontal="center" vertical="center" wrapText="1"/>
      <protection locked="0"/>
    </xf>
    <xf numFmtId="42" fontId="3" fillId="3" borderId="18" xfId="1" applyFont="1" applyFill="1" applyBorder="1" applyAlignment="1" applyProtection="1">
      <alignment horizontal="center" vertical="center" wrapText="1"/>
    </xf>
    <xf numFmtId="42" fontId="7" fillId="3" borderId="27" xfId="1" applyFont="1" applyFill="1" applyBorder="1" applyAlignment="1" applyProtection="1">
      <alignment horizontal="center" vertical="center" wrapText="1"/>
    </xf>
    <xf numFmtId="0" fontId="2" fillId="4" borderId="46" xfId="0" applyFont="1" applyFill="1" applyBorder="1" applyAlignment="1">
      <alignment horizontal="center" vertical="center" wrapText="1"/>
    </xf>
    <xf numFmtId="0" fontId="6" fillId="4" borderId="38" xfId="0" applyFont="1" applyFill="1" applyBorder="1" applyAlignment="1">
      <alignment horizontal="center" vertical="center" wrapText="1"/>
    </xf>
    <xf numFmtId="165" fontId="2" fillId="4" borderId="47" xfId="0" applyNumberFormat="1" applyFont="1" applyFill="1" applyBorder="1" applyAlignment="1">
      <alignment horizontal="center" vertical="center" wrapText="1"/>
    </xf>
    <xf numFmtId="165" fontId="5" fillId="4" borderId="39" xfId="0" applyNumberFormat="1" applyFont="1" applyFill="1" applyBorder="1" applyAlignment="1">
      <alignment horizontal="center" vertical="center" wrapText="1"/>
    </xf>
    <xf numFmtId="165" fontId="5" fillId="4" borderId="34" xfId="1" applyNumberFormat="1" applyFont="1" applyFill="1" applyBorder="1" applyAlignment="1" applyProtection="1">
      <alignment horizontal="center" vertical="center" wrapText="1"/>
    </xf>
    <xf numFmtId="165" fontId="2" fillId="4" borderId="34" xfId="1" applyNumberFormat="1" applyFont="1" applyFill="1" applyBorder="1" applyAlignment="1" applyProtection="1">
      <alignment horizontal="center" vertical="center" wrapText="1"/>
    </xf>
    <xf numFmtId="165" fontId="5" fillId="4" borderId="42" xfId="0" applyNumberFormat="1" applyFont="1" applyFill="1" applyBorder="1" applyAlignment="1">
      <alignment horizontal="center" vertical="center"/>
    </xf>
    <xf numFmtId="0" fontId="2" fillId="2" borderId="48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2" fillId="2" borderId="35" xfId="0" applyFont="1" applyFill="1" applyBorder="1" applyAlignment="1">
      <alignment horizontal="center" vertical="center"/>
    </xf>
    <xf numFmtId="0" fontId="2" fillId="2" borderId="36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left" vertical="center" wrapText="1"/>
    </xf>
    <xf numFmtId="0" fontId="3" fillId="2" borderId="17" xfId="0" applyFont="1" applyFill="1" applyBorder="1" applyAlignment="1">
      <alignment horizontal="left" vertical="center" wrapText="1"/>
    </xf>
    <xf numFmtId="0" fontId="3" fillId="2" borderId="22" xfId="0" applyFont="1" applyFill="1" applyBorder="1" applyAlignment="1">
      <alignment horizontal="left" vertical="center" wrapText="1"/>
    </xf>
    <xf numFmtId="0" fontId="3" fillId="2" borderId="15" xfId="0" applyFont="1" applyFill="1" applyBorder="1" applyAlignment="1">
      <alignment horizontal="left" vertical="center" wrapText="1"/>
    </xf>
    <xf numFmtId="0" fontId="3" fillId="2" borderId="35" xfId="0" applyFont="1" applyFill="1" applyBorder="1" applyAlignment="1">
      <alignment horizontal="left" vertical="center" wrapText="1"/>
    </xf>
    <xf numFmtId="0" fontId="3" fillId="2" borderId="36" xfId="0" applyFont="1" applyFill="1" applyBorder="1" applyAlignment="1">
      <alignment horizontal="left" vertical="center" wrapText="1"/>
    </xf>
    <xf numFmtId="0" fontId="2" fillId="5" borderId="15" xfId="0" applyFont="1" applyFill="1" applyBorder="1" applyAlignment="1">
      <alignment horizontal="center" vertical="center"/>
    </xf>
    <xf numFmtId="0" fontId="2" fillId="5" borderId="35" xfId="0" applyFont="1" applyFill="1" applyBorder="1" applyAlignment="1">
      <alignment horizontal="center" vertical="center"/>
    </xf>
    <xf numFmtId="0" fontId="2" fillId="5" borderId="24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42" fontId="2" fillId="3" borderId="15" xfId="1" applyFont="1" applyFill="1" applyBorder="1" applyAlignment="1" applyProtection="1">
      <alignment horizontal="center" vertical="center" wrapText="1"/>
      <protection locked="0"/>
    </xf>
    <xf numFmtId="42" fontId="2" fillId="3" borderId="36" xfId="1" applyFont="1" applyFill="1" applyBorder="1" applyAlignment="1" applyProtection="1">
      <alignment horizontal="center" vertical="center" wrapText="1"/>
      <protection locked="0"/>
    </xf>
    <xf numFmtId="0" fontId="2" fillId="4" borderId="40" xfId="0" applyFont="1" applyFill="1" applyBorder="1" applyAlignment="1">
      <alignment horizontal="center" vertical="center" wrapText="1"/>
    </xf>
    <xf numFmtId="0" fontId="2" fillId="4" borderId="41" xfId="0" applyFont="1" applyFill="1" applyBorder="1" applyAlignment="1">
      <alignment horizontal="center" vertical="center" wrapText="1"/>
    </xf>
    <xf numFmtId="0" fontId="2" fillId="2" borderId="20" xfId="0" applyFont="1" applyFill="1" applyBorder="1" applyAlignment="1">
      <alignment horizontal="left" vertical="top" wrapText="1"/>
    </xf>
    <xf numFmtId="0" fontId="2" fillId="2" borderId="19" xfId="0" applyFont="1" applyFill="1" applyBorder="1" applyAlignment="1">
      <alignment horizontal="left" vertical="top" wrapText="1"/>
    </xf>
    <xf numFmtId="0" fontId="3" fillId="2" borderId="8" xfId="0" applyFont="1" applyFill="1" applyBorder="1" applyAlignment="1">
      <alignment horizontal="center"/>
    </xf>
    <xf numFmtId="0" fontId="3" fillId="2" borderId="24" xfId="0" applyFont="1" applyFill="1" applyBorder="1" applyAlignment="1">
      <alignment horizontal="center"/>
    </xf>
    <xf numFmtId="0" fontId="3" fillId="2" borderId="9" xfId="0" applyFont="1" applyFill="1" applyBorder="1" applyAlignment="1">
      <alignment horizontal="center"/>
    </xf>
    <xf numFmtId="0" fontId="3" fillId="2" borderId="16" xfId="0" applyFont="1" applyFill="1" applyBorder="1" applyAlignment="1">
      <alignment horizontal="center"/>
    </xf>
    <xf numFmtId="0" fontId="3" fillId="2" borderId="10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 vertical="center"/>
    </xf>
    <xf numFmtId="0" fontId="2" fillId="2" borderId="2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2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2" fillId="2" borderId="21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/>
    </xf>
    <xf numFmtId="0" fontId="4" fillId="0" borderId="28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4" fillId="0" borderId="29" xfId="0" applyFont="1" applyBorder="1" applyAlignment="1">
      <alignment horizontal="center" vertical="center" wrapText="1"/>
    </xf>
    <xf numFmtId="0" fontId="4" fillId="0" borderId="26" xfId="0" applyFont="1" applyBorder="1" applyAlignment="1">
      <alignment horizontal="center" vertical="center" wrapText="1"/>
    </xf>
    <xf numFmtId="0" fontId="5" fillId="0" borderId="30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2" fillId="2" borderId="37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164" fontId="2" fillId="2" borderId="1" xfId="0" applyNumberFormat="1" applyFont="1" applyFill="1" applyBorder="1" applyAlignment="1">
      <alignment horizontal="center" vertical="center" wrapText="1"/>
    </xf>
    <xf numFmtId="9" fontId="2" fillId="2" borderId="1" xfId="0" applyNumberFormat="1" applyFont="1" applyFill="1" applyBorder="1" applyAlignment="1">
      <alignment horizontal="center" vertical="center"/>
    </xf>
    <xf numFmtId="165" fontId="3" fillId="2" borderId="1" xfId="0" applyNumberFormat="1" applyFont="1" applyFill="1" applyBorder="1" applyAlignment="1">
      <alignment horizontal="center" vertical="center" wrapText="1"/>
    </xf>
    <xf numFmtId="165" fontId="5" fillId="4" borderId="49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164" fontId="2" fillId="2" borderId="1" xfId="0" applyNumberFormat="1" applyFont="1" applyFill="1" applyBorder="1" applyAlignment="1">
      <alignment horizontal="center" vertical="center" wrapText="1"/>
    </xf>
    <xf numFmtId="9" fontId="2" fillId="2" borderId="1" xfId="0" applyNumberFormat="1" applyFont="1" applyFill="1" applyBorder="1" applyAlignment="1">
      <alignment horizontal="center" vertical="center"/>
    </xf>
    <xf numFmtId="165" fontId="3" fillId="2" borderId="1" xfId="0" applyNumberFormat="1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top"/>
    </xf>
    <xf numFmtId="165" fontId="3" fillId="2" borderId="0" xfId="0" applyNumberFormat="1" applyFont="1" applyFill="1" applyAlignment="1">
      <alignment vertical="top"/>
    </xf>
    <xf numFmtId="6" fontId="3" fillId="2" borderId="0" xfId="0" applyNumberFormat="1" applyFont="1" applyFill="1" applyAlignment="1">
      <alignment horizontal="center" vertical="center"/>
    </xf>
    <xf numFmtId="3" fontId="3" fillId="2" borderId="0" xfId="0" applyNumberFormat="1" applyFont="1" applyFill="1" applyAlignment="1">
      <alignment horizontal="center" vertical="center"/>
    </xf>
    <xf numFmtId="165" fontId="3" fillId="2" borderId="0" xfId="0" applyNumberFormat="1" applyFont="1" applyFill="1" applyAlignment="1">
      <alignment horizontal="center" vertical="center"/>
    </xf>
    <xf numFmtId="167" fontId="3" fillId="2" borderId="1" xfId="0" applyNumberFormat="1" applyFont="1" applyFill="1" applyBorder="1" applyAlignment="1">
      <alignment horizontal="center" vertical="center" wrapText="1"/>
    </xf>
    <xf numFmtId="167" fontId="3" fillId="2" borderId="1" xfId="0" applyNumberFormat="1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textRotation="90" wrapText="1"/>
    </xf>
  </cellXfs>
  <cellStyles count="3">
    <cellStyle name="Moneda [0]" xfId="1" builtinId="7"/>
    <cellStyle name="Normal" xfId="0" builtinId="0"/>
    <cellStyle name="Porcentaje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1233721</xdr:colOff>
      <xdr:row>2</xdr:row>
      <xdr:rowOff>31750</xdr:rowOff>
    </xdr:from>
    <xdr:to>
      <xdr:col>11</xdr:col>
      <xdr:colOff>993373</xdr:colOff>
      <xdr:row>3</xdr:row>
      <xdr:rowOff>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10511" t="-446" r="17960" b="11371"/>
        <a:stretch/>
      </xdr:blipFill>
      <xdr:spPr>
        <a:xfrm>
          <a:off x="11768673" y="418798"/>
          <a:ext cx="4150224" cy="742345"/>
        </a:xfrm>
        <a:prstGeom prst="rect">
          <a:avLst/>
        </a:prstGeom>
      </xdr:spPr>
    </xdr:pic>
    <xdr:clientData/>
  </xdr:twoCellAnchor>
  <xdr:twoCellAnchor editAs="oneCell">
    <xdr:from>
      <xdr:col>16</xdr:col>
      <xdr:colOff>1343419</xdr:colOff>
      <xdr:row>24</xdr:row>
      <xdr:rowOff>35066</xdr:rowOff>
    </xdr:from>
    <xdr:to>
      <xdr:col>18</xdr:col>
      <xdr:colOff>13457</xdr:colOff>
      <xdr:row>24</xdr:row>
      <xdr:rowOff>1071476</xdr:rowOff>
    </xdr:to>
    <xdr:pic>
      <xdr:nvPicPr>
        <xdr:cNvPr id="3" name="image4.pn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2" cstate="print">
          <a:clrChange>
            <a:clrFrom>
              <a:srgbClr val="000000">
                <a:alpha val="0"/>
              </a:srgbClr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20748829" y="12076372"/>
          <a:ext cx="1840300" cy="103641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W25"/>
  <sheetViews>
    <sheetView tabSelected="1" zoomScale="80" zoomScaleNormal="80" zoomScaleSheetLayoutView="40" workbookViewId="0">
      <selection activeCell="C16" sqref="C16"/>
    </sheetView>
  </sheetViews>
  <sheetFormatPr baseColWidth="10" defaultColWidth="11.5546875" defaultRowHeight="15" x14ac:dyDescent="0.25"/>
  <cols>
    <col min="1" max="1" width="5" style="1" customWidth="1"/>
    <col min="2" max="2" width="7.109375" style="1" customWidth="1"/>
    <col min="3" max="3" width="13" style="1" customWidth="1"/>
    <col min="4" max="4" width="96.6640625" style="1" customWidth="1"/>
    <col min="5" max="5" width="22.6640625" style="1" customWidth="1"/>
    <col min="6" max="6" width="12.109375" style="1" customWidth="1"/>
    <col min="7" max="7" width="7.6640625" style="1" bestFit="1" customWidth="1"/>
    <col min="8" max="8" width="19.44140625" style="1" customWidth="1"/>
    <col min="9" max="9" width="12.6640625" style="1" customWidth="1"/>
    <col min="10" max="10" width="12.5546875" style="1" customWidth="1"/>
    <col min="11" max="12" width="19.44140625" style="1" customWidth="1"/>
    <col min="13" max="13" width="10.109375" style="1" customWidth="1"/>
    <col min="14" max="14" width="13.5546875" style="1" customWidth="1"/>
    <col min="15" max="15" width="8.5546875" style="1" customWidth="1"/>
    <col min="16" max="16" width="10.44140625" style="1" customWidth="1"/>
    <col min="17" max="17" width="25.5546875" style="1" customWidth="1"/>
    <col min="18" max="18" width="22" style="1" customWidth="1"/>
    <col min="19" max="21" width="19.109375" style="1" customWidth="1"/>
    <col min="22" max="22" width="22.21875" style="1" customWidth="1"/>
    <col min="23" max="23" width="25.77734375" style="1" customWidth="1"/>
    <col min="24" max="227" width="11.44140625" style="1" customWidth="1"/>
    <col min="228" max="16384" width="11.5546875" style="1"/>
  </cols>
  <sheetData>
    <row r="2" spans="2:23" ht="15.6" thickBot="1" x14ac:dyDescent="0.3"/>
    <row r="3" spans="2:23" ht="60.75" customHeight="1" thickBot="1" x14ac:dyDescent="0.3">
      <c r="B3" s="67"/>
      <c r="C3" s="68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70"/>
      <c r="S3" s="70"/>
      <c r="T3" s="70"/>
      <c r="U3" s="71"/>
    </row>
    <row r="4" spans="2:23" ht="36.75" customHeight="1" x14ac:dyDescent="0.25">
      <c r="B4" s="72" t="s">
        <v>0</v>
      </c>
      <c r="C4" s="73"/>
      <c r="D4" s="74"/>
      <c r="E4" s="74"/>
      <c r="F4" s="74"/>
      <c r="G4" s="74"/>
      <c r="H4" s="74"/>
      <c r="I4" s="74"/>
      <c r="J4" s="74"/>
      <c r="K4" s="74"/>
      <c r="L4" s="74"/>
      <c r="M4" s="74"/>
      <c r="N4" s="74"/>
      <c r="O4" s="75"/>
      <c r="P4" s="84" t="s">
        <v>1</v>
      </c>
      <c r="Q4" s="85"/>
      <c r="R4" s="88" t="s">
        <v>2</v>
      </c>
      <c r="S4" s="89"/>
      <c r="T4" s="89"/>
      <c r="U4" s="90"/>
    </row>
    <row r="5" spans="2:23" ht="36.75" customHeight="1" thickBot="1" x14ac:dyDescent="0.3">
      <c r="B5" s="76"/>
      <c r="C5" s="77"/>
      <c r="D5" s="78"/>
      <c r="E5" s="78"/>
      <c r="F5" s="78"/>
      <c r="G5" s="78"/>
      <c r="H5" s="78"/>
      <c r="I5" s="78"/>
      <c r="J5" s="78"/>
      <c r="K5" s="78"/>
      <c r="L5" s="78"/>
      <c r="M5" s="78"/>
      <c r="N5" s="78"/>
      <c r="O5" s="79"/>
      <c r="P5" s="86" t="s">
        <v>3</v>
      </c>
      <c r="Q5" s="87"/>
      <c r="R5" s="91" t="s">
        <v>4</v>
      </c>
      <c r="S5" s="92"/>
      <c r="T5" s="92"/>
      <c r="U5" s="93"/>
    </row>
    <row r="6" spans="2:23" ht="41.25" customHeight="1" thickBot="1" x14ac:dyDescent="0.3">
      <c r="B6" s="80" t="s">
        <v>5</v>
      </c>
      <c r="C6" s="81"/>
      <c r="D6" s="82"/>
      <c r="E6" s="53" t="s">
        <v>36</v>
      </c>
      <c r="F6" s="54"/>
      <c r="G6" s="54"/>
      <c r="H6" s="54"/>
      <c r="I6" s="54"/>
      <c r="J6" s="54"/>
      <c r="K6" s="54"/>
      <c r="L6" s="54"/>
      <c r="M6" s="54"/>
      <c r="N6" s="54"/>
      <c r="O6" s="54"/>
      <c r="P6" s="54"/>
      <c r="Q6" s="54"/>
      <c r="R6" s="54"/>
      <c r="S6" s="54"/>
      <c r="T6" s="54"/>
      <c r="U6" s="55"/>
    </row>
    <row r="7" spans="2:23" ht="56.25" customHeight="1" thickBot="1" x14ac:dyDescent="0.3">
      <c r="B7" s="83" t="s">
        <v>6</v>
      </c>
      <c r="C7" s="48"/>
      <c r="D7" s="49"/>
      <c r="E7" s="50" t="s">
        <v>41</v>
      </c>
      <c r="F7" s="51"/>
      <c r="G7" s="51"/>
      <c r="H7" s="51"/>
      <c r="I7" s="51"/>
      <c r="J7" s="51"/>
      <c r="K7" s="51"/>
      <c r="L7" s="51"/>
      <c r="M7" s="51"/>
      <c r="N7" s="51"/>
      <c r="O7" s="51"/>
      <c r="P7" s="51"/>
      <c r="Q7" s="51"/>
      <c r="R7" s="51"/>
      <c r="S7" s="51"/>
      <c r="T7" s="51"/>
      <c r="U7" s="52"/>
    </row>
    <row r="8" spans="2:23" ht="74.25" customHeight="1" x14ac:dyDescent="0.25">
      <c r="B8" s="15" t="s">
        <v>7</v>
      </c>
      <c r="C8" s="16" t="s">
        <v>8</v>
      </c>
      <c r="D8" s="16" t="s">
        <v>9</v>
      </c>
      <c r="E8" s="16" t="s">
        <v>10</v>
      </c>
      <c r="F8" s="16" t="s">
        <v>11</v>
      </c>
      <c r="G8" s="16" t="s">
        <v>12</v>
      </c>
      <c r="H8" s="16" t="s">
        <v>13</v>
      </c>
      <c r="I8" s="16" t="s">
        <v>14</v>
      </c>
      <c r="J8" s="16" t="s">
        <v>15</v>
      </c>
      <c r="K8" s="38" t="s">
        <v>16</v>
      </c>
      <c r="L8" s="17" t="s">
        <v>17</v>
      </c>
      <c r="M8" s="39" t="s">
        <v>18</v>
      </c>
      <c r="N8" s="17" t="s">
        <v>19</v>
      </c>
      <c r="O8" s="18" t="s">
        <v>20</v>
      </c>
      <c r="P8" s="18" t="s">
        <v>21</v>
      </c>
      <c r="Q8" s="19" t="s">
        <v>22</v>
      </c>
      <c r="R8" s="40" t="s">
        <v>23</v>
      </c>
      <c r="S8" s="41" t="s">
        <v>39</v>
      </c>
      <c r="T8" s="40" t="s">
        <v>24</v>
      </c>
      <c r="U8" s="40" t="s">
        <v>25</v>
      </c>
    </row>
    <row r="9" spans="2:23" ht="340.2" customHeight="1" x14ac:dyDescent="0.25">
      <c r="B9" s="45">
        <v>1</v>
      </c>
      <c r="C9" s="45">
        <v>43211903</v>
      </c>
      <c r="D9" s="95" t="s">
        <v>45</v>
      </c>
      <c r="E9" s="97">
        <v>835</v>
      </c>
      <c r="F9" s="97">
        <v>2</v>
      </c>
      <c r="G9" s="98">
        <v>3</v>
      </c>
      <c r="H9" s="97">
        <v>1445010</v>
      </c>
      <c r="I9" s="97">
        <v>213004101</v>
      </c>
      <c r="J9" s="97">
        <v>9291900</v>
      </c>
      <c r="K9" s="97">
        <v>2120202009</v>
      </c>
      <c r="L9" s="99">
        <v>1500000000</v>
      </c>
      <c r="M9" s="97" t="s">
        <v>37</v>
      </c>
      <c r="N9" s="97" t="s">
        <v>38</v>
      </c>
      <c r="O9" s="98">
        <v>5</v>
      </c>
      <c r="P9" s="100">
        <v>0.19</v>
      </c>
      <c r="Q9" s="113">
        <v>9915126</v>
      </c>
      <c r="R9" s="101">
        <f>Q9*O9</f>
        <v>49575630</v>
      </c>
      <c r="S9" s="101">
        <f>(Q9*O9)*P9</f>
        <v>9419369.6999999993</v>
      </c>
      <c r="T9" s="101">
        <f>+R9+S9</f>
        <v>58994999.700000003</v>
      </c>
      <c r="U9" s="101">
        <f>+L9-T9</f>
        <v>1441005000.3</v>
      </c>
      <c r="V9" s="108"/>
      <c r="W9" s="109"/>
    </row>
    <row r="10" spans="2:23" ht="334.2" customHeight="1" x14ac:dyDescent="0.25">
      <c r="B10" s="94"/>
      <c r="C10" s="94"/>
      <c r="D10" s="95"/>
      <c r="E10" s="97"/>
      <c r="F10" s="97"/>
      <c r="G10" s="98"/>
      <c r="H10" s="97"/>
      <c r="I10" s="97"/>
      <c r="J10" s="97"/>
      <c r="K10" s="97"/>
      <c r="L10" s="99"/>
      <c r="M10" s="97"/>
      <c r="N10" s="97"/>
      <c r="O10" s="98"/>
      <c r="P10" s="100"/>
      <c r="Q10" s="113"/>
      <c r="R10" s="101"/>
      <c r="S10" s="101"/>
      <c r="T10" s="101"/>
      <c r="U10" s="101"/>
    </row>
    <row r="11" spans="2:23" ht="263.39999999999998" customHeight="1" x14ac:dyDescent="0.25">
      <c r="B11" s="46"/>
      <c r="C11" s="46"/>
      <c r="D11" s="95"/>
      <c r="E11" s="97"/>
      <c r="F11" s="97"/>
      <c r="G11" s="98"/>
      <c r="H11" s="97"/>
      <c r="I11" s="97"/>
      <c r="J11" s="97"/>
      <c r="K11" s="97"/>
      <c r="L11" s="99"/>
      <c r="M11" s="97"/>
      <c r="N11" s="97"/>
      <c r="O11" s="98"/>
      <c r="P11" s="100"/>
      <c r="Q11" s="113"/>
      <c r="R11" s="101"/>
      <c r="S11" s="101"/>
      <c r="T11" s="101"/>
      <c r="U11" s="101"/>
    </row>
    <row r="12" spans="2:23" ht="54" customHeight="1" x14ac:dyDescent="0.25">
      <c r="B12" s="104">
        <v>2</v>
      </c>
      <c r="C12" s="104">
        <v>45121520</v>
      </c>
      <c r="D12" s="96" t="s">
        <v>44</v>
      </c>
      <c r="E12" s="103">
        <v>835</v>
      </c>
      <c r="F12" s="103">
        <v>2</v>
      </c>
      <c r="G12" s="104">
        <v>3</v>
      </c>
      <c r="H12" s="103">
        <v>1445010</v>
      </c>
      <c r="I12" s="103">
        <v>213004101</v>
      </c>
      <c r="J12" s="103">
        <v>9291900</v>
      </c>
      <c r="K12" s="103">
        <v>2120202009</v>
      </c>
      <c r="L12" s="105">
        <v>1500000000</v>
      </c>
      <c r="M12" s="103" t="s">
        <v>37</v>
      </c>
      <c r="N12" s="103" t="s">
        <v>38</v>
      </c>
      <c r="O12" s="104">
        <v>5</v>
      </c>
      <c r="P12" s="106">
        <v>0.19</v>
      </c>
      <c r="Q12" s="114">
        <v>444537.82</v>
      </c>
      <c r="R12" s="107">
        <f>Q12*O12</f>
        <v>2222689.1</v>
      </c>
      <c r="S12" s="107">
        <f>(Q12*O12)*P12</f>
        <v>422310.929</v>
      </c>
      <c r="T12" s="107">
        <f>+R12+S12</f>
        <v>2645000.0290000001</v>
      </c>
      <c r="U12" s="107">
        <f>+U9-T12</f>
        <v>1438360000.2709999</v>
      </c>
      <c r="V12" s="3"/>
      <c r="W12" s="112"/>
    </row>
    <row r="13" spans="2:23" ht="54" customHeight="1" x14ac:dyDescent="0.25">
      <c r="B13" s="104">
        <v>3</v>
      </c>
      <c r="C13" s="104">
        <v>43211503</v>
      </c>
      <c r="D13" s="96" t="s">
        <v>43</v>
      </c>
      <c r="E13" s="103">
        <v>835</v>
      </c>
      <c r="F13" s="103">
        <v>2</v>
      </c>
      <c r="G13" s="104">
        <v>3</v>
      </c>
      <c r="H13" s="103">
        <v>1445010</v>
      </c>
      <c r="I13" s="103">
        <v>213004101</v>
      </c>
      <c r="J13" s="103">
        <v>9291900</v>
      </c>
      <c r="K13" s="103">
        <v>2120202009</v>
      </c>
      <c r="L13" s="105">
        <v>1500000000</v>
      </c>
      <c r="M13" s="103" t="s">
        <v>37</v>
      </c>
      <c r="N13" s="103" t="s">
        <v>38</v>
      </c>
      <c r="O13" s="104">
        <v>5</v>
      </c>
      <c r="P13" s="106">
        <v>0.19</v>
      </c>
      <c r="Q13" s="114">
        <v>4057983.19</v>
      </c>
      <c r="R13" s="107">
        <f t="shared" ref="R13:R15" si="0">Q13*O13</f>
        <v>20289915.949999999</v>
      </c>
      <c r="S13" s="107">
        <f t="shared" ref="S13:S15" si="1">(Q13*O13)*P13</f>
        <v>3855084.0304999999</v>
      </c>
      <c r="T13" s="107">
        <f t="shared" ref="T13:T15" si="2">+R13+S13</f>
        <v>24144999.980499998</v>
      </c>
      <c r="U13" s="107">
        <f>+U12-T13</f>
        <v>1414215000.2904999</v>
      </c>
      <c r="V13" s="110"/>
      <c r="W13" s="112"/>
    </row>
    <row r="14" spans="2:23" ht="54" customHeight="1" x14ac:dyDescent="0.25">
      <c r="B14" s="104">
        <v>4</v>
      </c>
      <c r="C14" s="104">
        <v>43211706</v>
      </c>
      <c r="D14" s="96" t="s">
        <v>42</v>
      </c>
      <c r="E14" s="103">
        <v>835</v>
      </c>
      <c r="F14" s="103">
        <v>2</v>
      </c>
      <c r="G14" s="104">
        <v>3</v>
      </c>
      <c r="H14" s="103">
        <v>1445010</v>
      </c>
      <c r="I14" s="103">
        <v>213004101</v>
      </c>
      <c r="J14" s="103">
        <v>9291900</v>
      </c>
      <c r="K14" s="103">
        <v>2120202009</v>
      </c>
      <c r="L14" s="105">
        <v>1500000000</v>
      </c>
      <c r="M14" s="103" t="s">
        <v>37</v>
      </c>
      <c r="N14" s="103" t="s">
        <v>38</v>
      </c>
      <c r="O14" s="104">
        <v>5</v>
      </c>
      <c r="P14" s="106">
        <v>0.19</v>
      </c>
      <c r="Q14" s="114">
        <v>377310.92</v>
      </c>
      <c r="R14" s="107">
        <f t="shared" si="0"/>
        <v>1886554.5999999999</v>
      </c>
      <c r="S14" s="107">
        <f t="shared" si="1"/>
        <v>358445.37399999995</v>
      </c>
      <c r="T14" s="107">
        <f t="shared" si="2"/>
        <v>2244999.9739999999</v>
      </c>
      <c r="U14" s="107">
        <f>+U13-T14</f>
        <v>1411970000.3164999</v>
      </c>
      <c r="V14" s="110"/>
      <c r="W14" s="112"/>
    </row>
    <row r="15" spans="2:23" ht="54" customHeight="1" x14ac:dyDescent="0.25">
      <c r="B15" s="104">
        <v>5</v>
      </c>
      <c r="C15" s="104">
        <v>43212002</v>
      </c>
      <c r="D15" s="96" t="s">
        <v>46</v>
      </c>
      <c r="E15" s="103">
        <v>835</v>
      </c>
      <c r="F15" s="103">
        <v>2</v>
      </c>
      <c r="G15" s="104">
        <v>3</v>
      </c>
      <c r="H15" s="103">
        <v>1445010</v>
      </c>
      <c r="I15" s="103">
        <v>213004101</v>
      </c>
      <c r="J15" s="103">
        <v>9291900</v>
      </c>
      <c r="K15" s="103">
        <v>2120202009</v>
      </c>
      <c r="L15" s="105">
        <v>1500000000</v>
      </c>
      <c r="M15" s="103" t="s">
        <v>37</v>
      </c>
      <c r="N15" s="103" t="s">
        <v>38</v>
      </c>
      <c r="O15" s="104">
        <v>5</v>
      </c>
      <c r="P15" s="106">
        <v>0.19</v>
      </c>
      <c r="Q15" s="114">
        <v>243529.41200000001</v>
      </c>
      <c r="R15" s="107">
        <f t="shared" si="0"/>
        <v>1217647.06</v>
      </c>
      <c r="S15" s="107">
        <f t="shared" si="1"/>
        <v>231352.94140000001</v>
      </c>
      <c r="T15" s="107">
        <f t="shared" si="2"/>
        <v>1449000.0014</v>
      </c>
      <c r="U15" s="107">
        <f>+U14-T15</f>
        <v>1410521000.3151</v>
      </c>
      <c r="V15" s="111"/>
      <c r="W15" s="112"/>
    </row>
    <row r="16" spans="2:23" ht="39.75" customHeight="1" thickBot="1" x14ac:dyDescent="0.3">
      <c r="C16" s="7"/>
      <c r="D16" s="7"/>
      <c r="E16" s="7"/>
      <c r="F16" s="7"/>
      <c r="G16" s="7"/>
      <c r="H16" s="7"/>
      <c r="I16" s="63" t="s">
        <v>26</v>
      </c>
      <c r="J16" s="64"/>
      <c r="K16" s="64"/>
      <c r="L16" s="44">
        <f>+L15</f>
        <v>1500000000</v>
      </c>
      <c r="M16" s="20"/>
      <c r="N16" s="20"/>
      <c r="O16" s="23"/>
      <c r="P16" s="21"/>
      <c r="Q16" s="22"/>
      <c r="R16" s="102">
        <f>SUM(R9:R15)</f>
        <v>75192436.709999993</v>
      </c>
      <c r="S16" s="102">
        <f>SUM(S9:S15)</f>
        <v>14286562.9749</v>
      </c>
      <c r="T16" s="102">
        <f>SUM(T9:T15)</f>
        <v>89478999.684900001</v>
      </c>
      <c r="U16" s="102">
        <f>U15</f>
        <v>1410521000.3151</v>
      </c>
    </row>
    <row r="17" spans="2:21" ht="19.95" customHeight="1" x14ac:dyDescent="0.25">
      <c r="B17" s="65" t="s">
        <v>27</v>
      </c>
      <c r="C17" s="66"/>
      <c r="D17" s="66"/>
      <c r="E17" s="12"/>
      <c r="F17" s="12"/>
      <c r="G17" s="12"/>
      <c r="H17" s="12"/>
      <c r="I17" s="20"/>
      <c r="J17" s="20"/>
      <c r="K17" s="20"/>
      <c r="L17" s="20"/>
      <c r="M17" s="13"/>
      <c r="N17" s="13"/>
      <c r="O17" s="14"/>
      <c r="P17" s="3"/>
      <c r="Q17" s="3"/>
      <c r="R17" s="34" t="s">
        <v>28</v>
      </c>
      <c r="S17" s="35"/>
      <c r="T17" s="36"/>
      <c r="U17" s="37"/>
    </row>
    <row r="18" spans="2:21" ht="20.25" customHeight="1" x14ac:dyDescent="0.25">
      <c r="B18" s="6"/>
      <c r="C18" s="7"/>
      <c r="D18" s="7"/>
      <c r="E18" s="7"/>
      <c r="F18" s="7"/>
      <c r="G18" s="7"/>
      <c r="H18" s="7"/>
      <c r="I18" s="20"/>
      <c r="J18" s="20"/>
      <c r="K18" s="20"/>
      <c r="L18" s="20"/>
      <c r="M18" s="20"/>
      <c r="N18" s="20"/>
      <c r="O18" s="23"/>
      <c r="P18" s="3"/>
      <c r="Q18" s="3"/>
      <c r="R18" s="28" t="s">
        <v>29</v>
      </c>
      <c r="S18" s="24"/>
      <c r="T18" s="25"/>
      <c r="U18" s="29"/>
    </row>
    <row r="19" spans="2:21" ht="20.25" customHeight="1" x14ac:dyDescent="0.25">
      <c r="B19" s="6"/>
      <c r="C19" s="7"/>
      <c r="D19" s="7"/>
      <c r="E19" s="7"/>
      <c r="F19" s="7"/>
      <c r="G19" s="7"/>
      <c r="H19" s="7"/>
      <c r="I19" s="20"/>
      <c r="J19" s="20"/>
      <c r="K19" s="20"/>
      <c r="L19" s="20"/>
      <c r="M19" s="20"/>
      <c r="N19" s="20"/>
      <c r="O19" s="23"/>
      <c r="P19" s="3"/>
      <c r="Q19" s="3"/>
      <c r="R19" s="28" t="s">
        <v>30</v>
      </c>
      <c r="S19" s="24"/>
      <c r="T19" s="25"/>
      <c r="U19" s="29"/>
    </row>
    <row r="20" spans="2:21" ht="34.5" customHeight="1" thickBot="1" x14ac:dyDescent="0.3">
      <c r="B20" s="6"/>
      <c r="C20" s="7"/>
      <c r="D20" s="7"/>
      <c r="E20" s="7"/>
      <c r="F20" s="7"/>
      <c r="G20" s="7"/>
      <c r="H20" s="7"/>
      <c r="I20" s="20"/>
      <c r="J20" s="20"/>
      <c r="K20" s="20"/>
      <c r="L20" s="20"/>
      <c r="M20" s="20"/>
      <c r="N20" s="20"/>
      <c r="O20" s="23"/>
      <c r="P20" s="3"/>
      <c r="Q20" s="3"/>
      <c r="R20" s="30" t="s">
        <v>31</v>
      </c>
      <c r="S20" s="31"/>
      <c r="T20" s="32"/>
      <c r="U20" s="33"/>
    </row>
    <row r="21" spans="2:21" ht="16.5" customHeight="1" thickBot="1" x14ac:dyDescent="0.3">
      <c r="B21" s="6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8"/>
    </row>
    <row r="22" spans="2:21" ht="20.25" customHeight="1" thickBot="1" x14ac:dyDescent="0.3">
      <c r="B22" s="9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1"/>
      <c r="R22" s="61" t="s">
        <v>32</v>
      </c>
      <c r="S22" s="62"/>
      <c r="T22" s="42">
        <f>+T16+T17+T18+T19+T20</f>
        <v>89478999.684900001</v>
      </c>
      <c r="U22" s="43">
        <f>L16-T22</f>
        <v>1410521000.3151</v>
      </c>
    </row>
    <row r="23" spans="2:21" ht="18" customHeight="1" x14ac:dyDescent="0.25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3"/>
      <c r="O23" s="4"/>
      <c r="P23" s="4"/>
      <c r="Q23" s="5"/>
      <c r="R23" s="5"/>
      <c r="S23" s="5"/>
      <c r="T23" s="5"/>
      <c r="U23" s="5"/>
    </row>
    <row r="24" spans="2:21" ht="15.6" thickBot="1" x14ac:dyDescent="0.3"/>
    <row r="25" spans="2:21" ht="87.75" customHeight="1" thickBot="1" x14ac:dyDescent="0.3">
      <c r="B25" s="56" t="s">
        <v>33</v>
      </c>
      <c r="C25" s="57"/>
      <c r="D25" s="58"/>
      <c r="E25" s="47" t="s">
        <v>40</v>
      </c>
      <c r="F25" s="48"/>
      <c r="G25" s="48"/>
      <c r="H25" s="48"/>
      <c r="I25" s="48"/>
      <c r="J25" s="48"/>
      <c r="K25" s="48"/>
      <c r="L25" s="48"/>
      <c r="M25" s="49"/>
      <c r="N25" s="56" t="s">
        <v>34</v>
      </c>
      <c r="O25" s="57"/>
      <c r="P25" s="58"/>
      <c r="Q25" s="59"/>
      <c r="R25" s="59"/>
      <c r="S25" s="60"/>
      <c r="T25" s="27" t="s">
        <v>35</v>
      </c>
      <c r="U25" s="26">
        <v>3213438313</v>
      </c>
    </row>
  </sheetData>
  <protectedRanges>
    <protectedRange sqref="P16:Q16 R22 R17:R20" name="Rango13_2"/>
  </protectedRanges>
  <mergeCells count="37">
    <mergeCell ref="B9:B11"/>
    <mergeCell ref="C9:C11"/>
    <mergeCell ref="D9:D11"/>
    <mergeCell ref="E9:E11"/>
    <mergeCell ref="F9:F11"/>
    <mergeCell ref="G9:G11"/>
    <mergeCell ref="H9:H11"/>
    <mergeCell ref="B3:U3"/>
    <mergeCell ref="B4:O5"/>
    <mergeCell ref="B6:D6"/>
    <mergeCell ref="B7:D7"/>
    <mergeCell ref="P4:Q4"/>
    <mergeCell ref="P5:Q5"/>
    <mergeCell ref="R4:U4"/>
    <mergeCell ref="R5:U5"/>
    <mergeCell ref="E25:M25"/>
    <mergeCell ref="E7:U7"/>
    <mergeCell ref="E6:U6"/>
    <mergeCell ref="B25:D25"/>
    <mergeCell ref="Q25:S25"/>
    <mergeCell ref="N25:P25"/>
    <mergeCell ref="R22:S22"/>
    <mergeCell ref="I16:K16"/>
    <mergeCell ref="B17:D17"/>
    <mergeCell ref="I9:I11"/>
    <mergeCell ref="J9:J11"/>
    <mergeCell ref="K9:K11"/>
    <mergeCell ref="L9:L11"/>
    <mergeCell ref="M9:M11"/>
    <mergeCell ref="N9:N11"/>
    <mergeCell ref="O9:O11"/>
    <mergeCell ref="P9:P11"/>
    <mergeCell ref="Q9:Q11"/>
    <mergeCell ref="R9:R11"/>
    <mergeCell ref="S9:S11"/>
    <mergeCell ref="T9:T11"/>
    <mergeCell ref="U9:U11"/>
  </mergeCells>
  <printOptions horizontalCentered="1"/>
  <pageMargins left="0.23622047244094491" right="0.23622047244094491" top="0.35433070866141736" bottom="0.35433070866141736" header="0.31496062992125984" footer="0.31496062992125984"/>
  <pageSetup scale="32" firstPageNumber="0" orientation="landscape" horizontalDpi="300" verticalDpi="300" r:id="rId1"/>
  <headerFooter alignWithMargins="0">
    <oddHeader>&amp;C&amp;"Times New Roman,Normal"&amp;12UNIVERSIDAD MILITAR NUEVA GRANADA
DIVISION DE CONTRATACION Y ADQUISICIONES  - MINIMA CUANTIA
&amp;"Times New Roman,Negrita"&amp;14
ESTUDIO DE MERCADO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C6CE32-A6AF-46D5-A758-7124E7F323BE}">
  <dimension ref="B3:G10"/>
  <sheetViews>
    <sheetView zoomScale="80" zoomScaleNormal="80" zoomScaleSheetLayoutView="40" workbookViewId="0">
      <selection activeCell="B3" sqref="B3:E10"/>
    </sheetView>
  </sheetViews>
  <sheetFormatPr baseColWidth="10" defaultColWidth="11.5546875" defaultRowHeight="15" x14ac:dyDescent="0.25"/>
  <cols>
    <col min="1" max="1" width="5" style="1" customWidth="1"/>
    <col min="2" max="2" width="7.109375" style="1" customWidth="1"/>
    <col min="3" max="3" width="96.6640625" style="1" customWidth="1"/>
    <col min="4" max="4" width="13.5546875" style="1" customWidth="1"/>
    <col min="5" max="5" width="8.5546875" style="1" customWidth="1"/>
    <col min="6" max="6" width="22.21875" style="1" customWidth="1"/>
    <col min="7" max="7" width="25.77734375" style="1" customWidth="1"/>
    <col min="8" max="211" width="11.44140625" style="1" customWidth="1"/>
    <col min="212" max="16384" width="11.5546875" style="1"/>
  </cols>
  <sheetData>
    <row r="3" spans="2:7" ht="74.25" customHeight="1" x14ac:dyDescent="0.25">
      <c r="B3" s="115" t="s">
        <v>7</v>
      </c>
      <c r="C3" s="115" t="s">
        <v>9</v>
      </c>
      <c r="D3" s="115" t="s">
        <v>19</v>
      </c>
      <c r="E3" s="116" t="s">
        <v>20</v>
      </c>
    </row>
    <row r="4" spans="2:7" ht="340.2" customHeight="1" x14ac:dyDescent="0.25">
      <c r="B4" s="98">
        <v>1</v>
      </c>
      <c r="C4" s="95" t="s">
        <v>45</v>
      </c>
      <c r="D4" s="97" t="s">
        <v>38</v>
      </c>
      <c r="E4" s="98">
        <v>5</v>
      </c>
      <c r="F4" s="108"/>
      <c r="G4" s="109"/>
    </row>
    <row r="5" spans="2:7" ht="334.2" customHeight="1" x14ac:dyDescent="0.25">
      <c r="B5" s="98"/>
      <c r="C5" s="95"/>
      <c r="D5" s="97"/>
      <c r="E5" s="98"/>
    </row>
    <row r="6" spans="2:7" ht="263.39999999999998" customHeight="1" x14ac:dyDescent="0.25">
      <c r="B6" s="98"/>
      <c r="C6" s="95"/>
      <c r="D6" s="97"/>
      <c r="E6" s="98"/>
    </row>
    <row r="7" spans="2:7" ht="54" customHeight="1" x14ac:dyDescent="0.25">
      <c r="B7" s="104">
        <v>2</v>
      </c>
      <c r="C7" s="96" t="s">
        <v>44</v>
      </c>
      <c r="D7" s="103" t="s">
        <v>38</v>
      </c>
      <c r="E7" s="104">
        <v>5</v>
      </c>
      <c r="F7" s="3"/>
      <c r="G7" s="112"/>
    </row>
    <row r="8" spans="2:7" ht="54" customHeight="1" x14ac:dyDescent="0.25">
      <c r="B8" s="104">
        <v>3</v>
      </c>
      <c r="C8" s="96" t="s">
        <v>43</v>
      </c>
      <c r="D8" s="103" t="s">
        <v>38</v>
      </c>
      <c r="E8" s="104">
        <v>5</v>
      </c>
      <c r="F8" s="110"/>
      <c r="G8" s="112"/>
    </row>
    <row r="9" spans="2:7" ht="54" customHeight="1" x14ac:dyDescent="0.25">
      <c r="B9" s="104">
        <v>4</v>
      </c>
      <c r="C9" s="96" t="s">
        <v>42</v>
      </c>
      <c r="D9" s="103" t="s">
        <v>38</v>
      </c>
      <c r="E9" s="104">
        <v>5</v>
      </c>
      <c r="F9" s="110"/>
      <c r="G9" s="112"/>
    </row>
    <row r="10" spans="2:7" ht="54" customHeight="1" x14ac:dyDescent="0.25">
      <c r="B10" s="104">
        <v>5</v>
      </c>
      <c r="C10" s="96" t="s">
        <v>46</v>
      </c>
      <c r="D10" s="103" t="s">
        <v>38</v>
      </c>
      <c r="E10" s="104">
        <v>5</v>
      </c>
      <c r="F10" s="111"/>
      <c r="G10" s="112"/>
    </row>
  </sheetData>
  <mergeCells count="4">
    <mergeCell ref="D4:D6"/>
    <mergeCell ref="E4:E6"/>
    <mergeCell ref="B4:B6"/>
    <mergeCell ref="C4:C6"/>
  </mergeCells>
  <printOptions horizontalCentered="1"/>
  <pageMargins left="0.23622047244094491" right="0.23622047244094491" top="0.35433070866141736" bottom="0.35433070866141736" header="0.31496062992125984" footer="0.31496062992125984"/>
  <pageSetup scale="32" firstPageNumber="0" orientation="landscape" horizontalDpi="300" verticalDpi="300" r:id="rId1"/>
  <headerFooter alignWithMargins="0">
    <oddHeader>&amp;C&amp;"Times New Roman,Normal"&amp;12UNIVERSIDAD MILITAR NUEVA GRANADA
DIVISION DE CONTRATACION Y ADQUISICIONES  - MINIMA CUANTIA
&amp;"Times New Roman,Negrita"&amp;14
ESTUDIO DE MERCADO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PRECOTIZACION</vt:lpstr>
      <vt:lpstr>TECNICO</vt:lpstr>
      <vt:lpstr>PRECOTIZACION!Área_de_impresión</vt:lpstr>
      <vt:lpstr>TECNICO!Área_de_impresión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Carlos Garzon</dc:creator>
  <cp:keywords/>
  <dc:description/>
  <cp:lastModifiedBy>Israel Alexander Murcia Leon</cp:lastModifiedBy>
  <cp:revision/>
  <cp:lastPrinted>2025-04-08T20:11:49Z</cp:lastPrinted>
  <dcterms:created xsi:type="dcterms:W3CDTF">2013-01-31T20:47:08Z</dcterms:created>
  <dcterms:modified xsi:type="dcterms:W3CDTF">2026-04-17T21:26:19Z</dcterms:modified>
  <cp:category/>
  <cp:contentStatus/>
</cp:coreProperties>
</file>