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mcgonzalev_sena_edu_co/Documents/AÑO 2026/2. Gestión contractual 2026/0.2 Estructuración procesos/Control de plagas/Evaluación/"/>
    </mc:Choice>
  </mc:AlternateContent>
  <xr:revisionPtr revIDLastSave="132" documentId="8_{41F7BBA1-6FDF-4781-9734-E41BDD24A8A9}" xr6:coauthVersionLast="47" xr6:coauthVersionMax="47" xr10:uidLastSave="{4230C6F3-51CA-45B9-A391-B373345EA02E}"/>
  <bookViews>
    <workbookView xWindow="-120" yWindow="-120" windowWidth="29040" windowHeight="15720" xr2:uid="{16738BA4-D850-4A27-A1F3-4D35F394C842}"/>
  </bookViews>
  <sheets>
    <sheet name="Revisión oferta economica" sheetId="3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11" i="3" l="1"/>
  <c r="N10" i="3"/>
  <c r="F21" i="3"/>
  <c r="R6" i="3" l="1"/>
  <c r="L6" i="3"/>
  <c r="R5" i="3"/>
  <c r="R4" i="3"/>
  <c r="L5" i="3"/>
  <c r="L4" i="3"/>
  <c r="Q5" i="3"/>
  <c r="Q4" i="3"/>
  <c r="F6" i="3"/>
  <c r="P6" i="3"/>
  <c r="O6" i="3"/>
  <c r="M6" i="3"/>
  <c r="I5" i="3"/>
  <c r="J5" i="3"/>
  <c r="K5" i="3" s="1"/>
  <c r="I4" i="3"/>
  <c r="J4" i="3" s="1"/>
  <c r="J6" i="3" s="1"/>
  <c r="K4" i="3" l="1"/>
  <c r="I6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tc={936B10A1-5DE0-479B-ACC9-7F27BDA09D21}</author>
    <author>tc={12F04804-D69C-4DCA-B913-71CFE83A21A1}</author>
    <author>tc={75721EEB-677A-4E48-8020-5442E5713D91}</author>
    <author>tc={B95D0B04-F66C-49C9-898B-07FA5990DC8B}</author>
  </authors>
  <commentList>
    <comment ref="K4" authorId="0" shapeId="0" xr:uid="{936B10A1-5DE0-479B-ACC9-7F27BDA09D21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Precio artificialmente bajo</t>
      </text>
    </comment>
    <comment ref="Q4" authorId="1" shapeId="0" xr:uid="{12F04804-D69C-4DCA-B913-71CFE83A21A1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Sobrepasa el precio establecido por la entidad</t>
      </text>
    </comment>
    <comment ref="K5" authorId="2" shapeId="0" xr:uid="{75721EEB-677A-4E48-8020-5442E5713D91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Precio artificialmente bajo</t>
      </text>
    </comment>
    <comment ref="Q5" authorId="3" shapeId="0" xr:uid="{B95D0B04-F66C-49C9-898B-07FA5990DC8B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Precio artificialmente bajo</t>
      </text>
    </comment>
  </commentList>
</comments>
</file>

<file path=xl/sharedStrings.xml><?xml version="1.0" encoding="utf-8"?>
<sst xmlns="http://schemas.openxmlformats.org/spreadsheetml/2006/main" count="60" uniqueCount="47">
  <si>
    <t>ITEM</t>
  </si>
  <si>
    <t>CODIGO NACIONES UNIDAS</t>
  </si>
  <si>
    <t>DESCRIPCIÓN</t>
  </si>
  <si>
    <t>CANTIDAD</t>
  </si>
  <si>
    <t xml:space="preserve">VALOR UNITARIO </t>
  </si>
  <si>
    <t>TOTAL IVA INCLUIDO</t>
  </si>
  <si>
    <t>Servicio de control y prevención integral de plagas (fumigación general contra insectos voladores rastreros y roedores utilizando Bomba manuales o gel para rastreros, Termo nebulización para insectos voladores como moscos y zancudos) para dos ambientes de formacion en gastrononia-panaderia y los equipos que los componen (hornos, refrigeradores y estufas) ubicados en las sede de Rionegro Comercio (144m2) y la sede la  Ceja (56m2)</t>
  </si>
  <si>
    <t>SEDES INCLUIDAS EN EL SERVICIO DE FUMIGACIÓN</t>
  </si>
  <si>
    <t>SEDE</t>
  </si>
  <si>
    <t>DIRECCIÓN</t>
  </si>
  <si>
    <t xml:space="preserve"> ÁREA APROXIMADA M2 </t>
  </si>
  <si>
    <t>Sede Comercio</t>
  </si>
  <si>
    <t>Carrera 48   49-62, Rionegro</t>
  </si>
  <si>
    <t>Zona Franca</t>
  </si>
  <si>
    <t>La Ceja</t>
  </si>
  <si>
    <t>Calle 19 No. 13-300 Zona Rosa</t>
  </si>
  <si>
    <t xml:space="preserve">Sede  Guarne Parque </t>
  </si>
  <si>
    <t>Cra. 51 #51-58</t>
  </si>
  <si>
    <t xml:space="preserve">Sede Guarne Industria </t>
  </si>
  <si>
    <t xml:space="preserve">Sede santuario </t>
  </si>
  <si>
    <t>Sede Tecnoacademia Marinilla</t>
  </si>
  <si>
    <t>carrera 42 A # 29 - 2 cerca al CAI</t>
  </si>
  <si>
    <t>TOTAL M2</t>
  </si>
  <si>
    <t>Calle 51 No. 46-55 Bodega 14-15</t>
  </si>
  <si>
    <t>Calle 51 No. 46-55 Bodega 14 Y 15</t>
  </si>
  <si>
    <t>Calle 51 No. 46-55 Bodega 49</t>
  </si>
  <si>
    <t xml:space="preserve">Calle 56 # 52 Vía autopista frente a la empresa de vinos </t>
  </si>
  <si>
    <t>Aulas móviles (2)</t>
  </si>
  <si>
    <t>Sector La Chapa Transversal 45 A N°39-270 lote N°3</t>
  </si>
  <si>
    <t>VALOR IVA</t>
  </si>
  <si>
    <t>% 
IVA</t>
  </si>
  <si>
    <t>Contratar el servicio de control y prevención integral de plagas para las dos aulas moviles y todas las sedes del Centro de la innovación la Agroindustria y la Aviación ubicadas en el Oriente Antioqueño. Incluye: fumigación general contra insectos voladores, rastreros y roedores. Utilizando Bomba manuales o gel para rastreros. Termo nebulización para insectos voladores (moscos y zancudos). Desratización con cebos anticoagulantes. Identificación y sellamiento de madrigueras activas que se encuentran en las sedes Guarne Industria, Santuario, Tecnoacademia y Rionegro Comercio. Incluye visitas a las diferentes sedes con su respectivo informe de diagnóstico y recomendaciones.</t>
  </si>
  <si>
    <t xml:space="preserve">UNIDAD </t>
  </si>
  <si>
    <t>UNIDAD DE MEDIDA</t>
  </si>
  <si>
    <t>EVALUACIÓN PROCESO DE FUMIGACIÓN MC-ANT-CIAA-00137-2026 - FUMIGACIÓN</t>
  </si>
  <si>
    <t>MASTER CONTROL SAS
NIT.901.358.441</t>
  </si>
  <si>
    <t>FUMIGACIONES INDUSTRIALES
NIT.800.010.401</t>
  </si>
  <si>
    <t>PRECIO DE LA ENTIDAD</t>
  </si>
  <si>
    <t>VERIFICACION ITEMS UNITARIOS</t>
  </si>
  <si>
    <t>VERIFICACIÓN PRECIOS ARTIFICIALMENTE BAJOS</t>
  </si>
  <si>
    <t>AMBIENTE DE FORMACION</t>
  </si>
  <si>
    <t>ÁREA APROXIMADA M2</t>
  </si>
  <si>
    <t>SEDE COMERCIO</t>
  </si>
  <si>
    <t>LA CEJA</t>
  </si>
  <si>
    <t>DEBE JUSTIFICAR</t>
  </si>
  <si>
    <t>OFERTA</t>
  </si>
  <si>
    <t>DIFERENCIA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</si>
</sst>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$&quot;\ #,##0;[Red]\-&quot;$&quot;\ #,##0"/>
    <numFmt numFmtId="8" formatCode="&quot;$&quot;\ #,##0.00;[Red]\-&quot;$&quot;\ #,##0.0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#,##0"/>
    <numFmt numFmtId="167" formatCode="&quot;$&quot;\ #,##0.00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0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8"/>
      <color rgb="FFFFFFFF"/>
      <name val="Calibri"/>
      <family val="2"/>
    </font>
    <font>
      <b/>
      <sz val="10"/>
      <color rgb="FF000000"/>
      <name val="Calibri"/>
      <family val="2"/>
    </font>
    <font>
      <b/>
      <sz val="11"/>
      <color rgb="FF000000"/>
      <name val="Calibri"/>
      <family val="2"/>
    </font>
    <font>
      <b/>
      <sz val="14"/>
      <color rgb="FFFFFFFF"/>
      <name val="Calibri"/>
      <family val="2"/>
    </font>
    <font>
      <sz val="14"/>
      <color rgb="FF000000"/>
      <name val="Calibri"/>
      <family val="2"/>
    </font>
    <font>
      <b/>
      <sz val="14"/>
      <color theme="0"/>
      <name val="Calibri"/>
      <family val="2"/>
    </font>
    <font>
      <b/>
      <sz val="11"/>
      <color theme="0"/>
      <name val="Calibri"/>
      <family val="2"/>
    </font>
    <font>
      <b/>
      <sz val="12"/>
      <color rgb="FF000000"/>
      <name val="Calibri"/>
      <family val="2"/>
    </font>
    <font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1"/>
      <color rgb="FF000000"/>
      <name val="Arial"/>
      <family val="2"/>
    </font>
    <font>
      <sz val="10"/>
      <color theme="1"/>
      <name val="Arial"/>
      <family val="2"/>
    </font>
    <font>
      <sz val="10"/>
      <name val="Calibri"/>
      <family val="2"/>
      <scheme val="minor"/>
    </font>
    <font>
      <sz val="11"/>
      <color theme="1"/>
      <name val="Arial"/>
      <family val="2"/>
    </font>
    <font>
      <sz val="10"/>
      <name val="Verdana"/>
      <family val="2"/>
    </font>
    <font>
      <b/>
      <sz val="10"/>
      <color rgb="FF000000"/>
      <name val="Calibri"/>
      <family val="2"/>
      <scheme val="minor"/>
    </font>
    <font>
      <b/>
      <sz val="16"/>
      <color theme="1"/>
      <name val="Calibri"/>
      <family val="2"/>
    </font>
    <font>
      <sz val="10"/>
      <color rgb="FFFF0000"/>
      <name val="Calibri"/>
      <family val="2"/>
      <scheme val="minor"/>
    </font>
    <font>
      <sz val="10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CCFF3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C99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6" fillId="0" borderId="0"/>
    <xf numFmtId="0" fontId="18" fillId="0" borderId="0"/>
    <xf numFmtId="49" fontId="19" fillId="0" borderId="0">
      <alignment horizontal="left" vertical="center"/>
    </xf>
  </cellStyleXfs>
  <cellXfs count="61">
    <xf numFmtId="0" fontId="0" fillId="0" borderId="0" xfId="0"/>
    <xf numFmtId="0" fontId="3" fillId="0" borderId="0" xfId="0" applyFont="1"/>
    <xf numFmtId="0" fontId="7" fillId="5" borderId="1" xfId="0" applyFont="1" applyFill="1" applyBorder="1" applyAlignment="1">
      <alignment horizontal="center" vertical="center" wrapText="1"/>
    </xf>
    <xf numFmtId="3" fontId="8" fillId="4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3" fontId="9" fillId="0" borderId="1" xfId="0" applyNumberFormat="1" applyFont="1" applyBorder="1" applyAlignment="1">
      <alignment horizontal="center" vertical="center"/>
    </xf>
    <xf numFmtId="3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9" fontId="17" fillId="0" borderId="1" xfId="0" applyNumberFormat="1" applyFont="1" applyBorder="1" applyAlignment="1">
      <alignment horizontal="center" vertical="center"/>
    </xf>
    <xf numFmtId="44" fontId="17" fillId="0" borderId="1" xfId="3" applyFont="1" applyBorder="1" applyAlignment="1">
      <alignment horizontal="center" vertical="center"/>
    </xf>
    <xf numFmtId="44" fontId="1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justify" vertical="top" wrapText="1"/>
    </xf>
    <xf numFmtId="8" fontId="14" fillId="0" borderId="1" xfId="0" applyNumberFormat="1" applyFont="1" applyBorder="1" applyAlignment="1">
      <alignment vertical="center" wrapText="1"/>
    </xf>
    <xf numFmtId="9" fontId="14" fillId="0" borderId="1" xfId="0" applyNumberFormat="1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8" fontId="20" fillId="2" borderId="1" xfId="0" applyNumberFormat="1" applyFont="1" applyFill="1" applyBorder="1" applyAlignment="1">
      <alignment vertical="center" wrapText="1"/>
    </xf>
    <xf numFmtId="8" fontId="20" fillId="0" borderId="0" xfId="0" applyNumberFormat="1" applyFont="1" applyAlignment="1">
      <alignment vertical="center" wrapText="1"/>
    </xf>
    <xf numFmtId="0" fontId="3" fillId="0" borderId="1" xfId="0" applyFont="1" applyBorder="1"/>
    <xf numFmtId="9" fontId="14" fillId="2" borderId="1" xfId="1" applyFont="1" applyFill="1" applyBorder="1" applyAlignment="1">
      <alignment horizontal="center" vertical="center" wrapText="1"/>
    </xf>
    <xf numFmtId="164" fontId="14" fillId="2" borderId="1" xfId="0" applyNumberFormat="1" applyFont="1" applyFill="1" applyBorder="1" applyAlignment="1">
      <alignment horizontal="center" vertical="center" wrapText="1"/>
    </xf>
    <xf numFmtId="44" fontId="22" fillId="0" borderId="1" xfId="3" applyFont="1" applyFill="1" applyBorder="1" applyAlignment="1">
      <alignment horizontal="center" vertical="center"/>
    </xf>
    <xf numFmtId="9" fontId="22" fillId="2" borderId="1" xfId="1" applyFont="1" applyFill="1" applyBorder="1" applyAlignment="1">
      <alignment horizontal="center" vertical="center" wrapText="1"/>
    </xf>
    <xf numFmtId="9" fontId="22" fillId="2" borderId="2" xfId="1" applyFont="1" applyFill="1" applyBorder="1" applyAlignment="1">
      <alignment horizontal="center" vertical="center" wrapText="1"/>
    </xf>
    <xf numFmtId="6" fontId="20" fillId="2" borderId="1" xfId="0" applyNumberFormat="1" applyFont="1" applyFill="1" applyBorder="1" applyAlignment="1">
      <alignment vertical="center" wrapText="1"/>
    </xf>
    <xf numFmtId="6" fontId="4" fillId="0" borderId="0" xfId="0" applyNumberFormat="1" applyFont="1"/>
    <xf numFmtId="6" fontId="4" fillId="2" borderId="1" xfId="0" applyNumberFormat="1" applyFont="1" applyFill="1" applyBorder="1"/>
    <xf numFmtId="9" fontId="22" fillId="3" borderId="2" xfId="1" applyFont="1" applyFill="1" applyBorder="1" applyAlignment="1">
      <alignment horizontal="center" vertical="center" wrapText="1"/>
    </xf>
    <xf numFmtId="0" fontId="6" fillId="0" borderId="7" xfId="0" applyFont="1" applyBorder="1" applyAlignment="1">
      <alignment wrapText="1"/>
    </xf>
    <xf numFmtId="0" fontId="23" fillId="0" borderId="8" xfId="0" applyFont="1" applyBorder="1" applyAlignment="1">
      <alignment wrapText="1"/>
    </xf>
    <xf numFmtId="0" fontId="6" fillId="0" borderId="4" xfId="0" applyFont="1" applyBorder="1" applyAlignment="1">
      <alignment wrapText="1"/>
    </xf>
    <xf numFmtId="0" fontId="6" fillId="0" borderId="1" xfId="0" applyFont="1" applyBorder="1" applyAlignment="1">
      <alignment wrapText="1"/>
    </xf>
    <xf numFmtId="0" fontId="23" fillId="0" borderId="4" xfId="0" applyFont="1" applyBorder="1" applyAlignment="1">
      <alignment wrapText="1"/>
    </xf>
    <xf numFmtId="0" fontId="6" fillId="0" borderId="9" xfId="0" applyFont="1" applyBorder="1" applyAlignment="1">
      <alignment wrapText="1"/>
    </xf>
    <xf numFmtId="0" fontId="10" fillId="4" borderId="7" xfId="0" applyFont="1" applyFill="1" applyBorder="1" applyAlignment="1">
      <alignment wrapText="1"/>
    </xf>
    <xf numFmtId="0" fontId="10" fillId="4" borderId="8" xfId="0" applyFont="1" applyFill="1" applyBorder="1" applyAlignment="1">
      <alignment wrapText="1"/>
    </xf>
    <xf numFmtId="9" fontId="20" fillId="0" borderId="1" xfId="1" applyFont="1" applyBorder="1" applyAlignment="1">
      <alignment horizontal="center" vertical="center" wrapText="1"/>
    </xf>
    <xf numFmtId="9" fontId="20" fillId="2" borderId="1" xfId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8" fillId="4" borderId="2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horizontal="center" vertical="center" wrapText="1"/>
    </xf>
    <xf numFmtId="0" fontId="11" fillId="4" borderId="5" xfId="0" applyFont="1" applyFill="1" applyBorder="1" applyAlignment="1">
      <alignment horizontal="center" vertical="center" wrapText="1"/>
    </xf>
    <xf numFmtId="0" fontId="21" fillId="8" borderId="6" xfId="0" applyFont="1" applyFill="1" applyBorder="1" applyAlignment="1">
      <alignment horizontal="center" vertical="center"/>
    </xf>
    <xf numFmtId="0" fontId="21" fillId="8" borderId="0" xfId="0" applyFont="1" applyFill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7" fillId="5" borderId="2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167" fontId="3" fillId="0" borderId="0" xfId="0" applyNumberFormat="1" applyFont="1"/>
    <xf numFmtId="10" fontId="3" fillId="0" borderId="0" xfId="1" applyNumberFormat="1" applyFont="1"/>
  </cellXfs>
  <cellStyles count="7">
    <cellStyle name="BodyStyle" xfId="6" xr:uid="{40AC6F93-EDB4-4373-9F3D-140203440D91}"/>
    <cellStyle name="Millares 2" xfId="2" xr:uid="{14A45D9F-8A40-4CE0-816D-C99445375C2C}"/>
    <cellStyle name="Moneda 2" xfId="3" xr:uid="{06CFC21A-C248-492B-A475-A9A154BE1BC9}"/>
    <cellStyle name="Normal" xfId="0" builtinId="0"/>
    <cellStyle name="Normal 2" xfId="4" xr:uid="{6962AB2E-ADDB-48E6-839F-ED2DFFE6A8F3}"/>
    <cellStyle name="Normal 3" xfId="5" xr:uid="{B83EB7A4-0E9A-40F2-88BC-DAAF61DAE0F6}"/>
    <cellStyle name="Porcentaje" xfId="1" builtinId="5"/>
  </cellStyles>
  <dxfs count="0"/>
  <tableStyles count="0" defaultTableStyle="TableStyleMedium2" defaultPivotStyle="PivotStyleLight16"/>
  <colors>
    <mruColors>
      <color rgb="FFCC99FF"/>
      <color rgb="FFCCFF33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Martha Cecilia Gonzalez Velilla" id="{AAAD64AD-67BF-4F2E-836A-77124881B4D3}" userId="S::mcgonzalev@sena.edu.co::d70652fe-7ea2-4078-8e4e-0d49f1f09cee" providerId="AD"/>
</personList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K4" dT="2026-05-14T14:16:34.82" personId="{AAAD64AD-67BF-4F2E-836A-77124881B4D3}" id="{936B10A1-5DE0-479B-ACC9-7F27BDA09D21}">
    <text>Precio artificialmente bajo</text>
  </threadedComment>
  <threadedComment ref="Q4" dT="2026-05-14T14:17:09.30" personId="{AAAD64AD-67BF-4F2E-836A-77124881B4D3}" id="{12F04804-D69C-4DCA-B913-71CFE83A21A1}">
    <text>Sobrepasa el precio establecido por la entidad</text>
  </threadedComment>
  <threadedComment ref="K5" dT="2026-05-14T14:16:45.56" personId="{AAAD64AD-67BF-4F2E-836A-77124881B4D3}" id="{75721EEB-677A-4E48-8020-5442E5713D91}">
    <text>Precio artificialmente bajo</text>
  </threadedComment>
  <threadedComment ref="Q5" dT="2026-05-14T14:17:27.48" personId="{AAAD64AD-67BF-4F2E-836A-77124881B4D3}" id="{B95D0B04-F66C-49C9-898B-07FA5990DC8B}">
    <text>Precio artificialmente bajo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DC0501-D38E-4355-B995-F6003307674A}">
  <dimension ref="A1:R27"/>
  <sheetViews>
    <sheetView showGridLines="0" tabSelected="1" zoomScale="85" zoomScaleNormal="85" workbookViewId="0">
      <selection activeCell="K9" sqref="K9:N11"/>
    </sheetView>
  </sheetViews>
  <sheetFormatPr baseColWidth="10" defaultColWidth="11.42578125" defaultRowHeight="15" x14ac:dyDescent="0.25"/>
  <cols>
    <col min="1" max="1" width="19.42578125" style="1" customWidth="1"/>
    <col min="2" max="2" width="17.85546875" style="1" customWidth="1"/>
    <col min="3" max="3" width="54" style="1" customWidth="1"/>
    <col min="4" max="5" width="11.42578125" style="1"/>
    <col min="6" max="6" width="13.7109375" style="1" customWidth="1"/>
    <col min="7" max="7" width="14.140625" style="1" customWidth="1"/>
    <col min="8" max="8" width="6.140625" style="1" customWidth="1"/>
    <col min="9" max="9" width="13.85546875" style="1" customWidth="1"/>
    <col min="10" max="10" width="13.42578125" style="1" customWidth="1"/>
    <col min="11" max="12" width="14.42578125" style="1" customWidth="1"/>
    <col min="13" max="13" width="14.140625" style="1" bestFit="1" customWidth="1"/>
    <col min="14" max="14" width="7.140625" style="1" bestFit="1" customWidth="1"/>
    <col min="15" max="15" width="13.140625" style="1" bestFit="1" customWidth="1"/>
    <col min="16" max="16" width="14.5703125" style="1" bestFit="1" customWidth="1"/>
    <col min="17" max="18" width="15.5703125" style="1" customWidth="1"/>
    <col min="19" max="16384" width="11.42578125" style="1"/>
  </cols>
  <sheetData>
    <row r="1" spans="1:18" ht="25.5" customHeight="1" x14ac:dyDescent="0.25">
      <c r="A1" s="52" t="s">
        <v>34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</row>
    <row r="2" spans="1:18" ht="42.75" customHeight="1" x14ac:dyDescent="0.25">
      <c r="A2" s="21"/>
      <c r="B2" s="21"/>
      <c r="C2" s="21"/>
      <c r="D2" s="21"/>
      <c r="E2" s="21"/>
      <c r="F2" s="21"/>
      <c r="G2" s="47" t="s">
        <v>36</v>
      </c>
      <c r="H2" s="48"/>
      <c r="I2" s="48"/>
      <c r="J2" s="48"/>
      <c r="K2" s="49" t="s">
        <v>39</v>
      </c>
      <c r="L2" s="50" t="s">
        <v>38</v>
      </c>
      <c r="M2" s="45" t="s">
        <v>35</v>
      </c>
      <c r="N2" s="46"/>
      <c r="O2" s="46"/>
      <c r="P2" s="46"/>
      <c r="Q2" s="49" t="s">
        <v>39</v>
      </c>
      <c r="R2" s="50" t="s">
        <v>38</v>
      </c>
    </row>
    <row r="3" spans="1:18" ht="44.25" customHeight="1" x14ac:dyDescent="0.25">
      <c r="A3" s="18" t="s">
        <v>0</v>
      </c>
      <c r="B3" s="18" t="s">
        <v>1</v>
      </c>
      <c r="C3" s="18" t="s">
        <v>2</v>
      </c>
      <c r="D3" s="18" t="s">
        <v>3</v>
      </c>
      <c r="E3" s="18" t="s">
        <v>33</v>
      </c>
      <c r="F3" s="18" t="s">
        <v>37</v>
      </c>
      <c r="G3" s="8" t="s">
        <v>4</v>
      </c>
      <c r="H3" s="8" t="s">
        <v>30</v>
      </c>
      <c r="I3" s="8" t="s">
        <v>29</v>
      </c>
      <c r="J3" s="8" t="s">
        <v>5</v>
      </c>
      <c r="K3" s="49"/>
      <c r="L3" s="51"/>
      <c r="M3" s="8" t="s">
        <v>4</v>
      </c>
      <c r="N3" s="8" t="s">
        <v>30</v>
      </c>
      <c r="O3" s="8" t="s">
        <v>29</v>
      </c>
      <c r="P3" s="8" t="s">
        <v>5</v>
      </c>
      <c r="Q3" s="49"/>
      <c r="R3" s="51"/>
    </row>
    <row r="4" spans="1:18" ht="200.25" customHeight="1" x14ac:dyDescent="0.25">
      <c r="A4" s="14">
        <v>1</v>
      </c>
      <c r="B4" s="14">
        <v>72102100</v>
      </c>
      <c r="C4" s="15" t="s">
        <v>31</v>
      </c>
      <c r="D4" s="14">
        <v>1</v>
      </c>
      <c r="E4" s="14" t="s">
        <v>32</v>
      </c>
      <c r="F4" s="23">
        <v>3094000</v>
      </c>
      <c r="G4" s="16">
        <v>1600000</v>
      </c>
      <c r="H4" s="17">
        <v>0.19</v>
      </c>
      <c r="I4" s="16">
        <f>+G4*H4</f>
        <v>304000</v>
      </c>
      <c r="J4" s="16">
        <f>+G4+I4</f>
        <v>1904000</v>
      </c>
      <c r="K4" s="25">
        <f>+(F4-J4)/F4</f>
        <v>0.38461538461538464</v>
      </c>
      <c r="L4" s="22" t="str">
        <f>+IF(J4&lt;=F4,"CUMPLE","NO CUMPLE")</f>
        <v>CUMPLE</v>
      </c>
      <c r="M4" s="13">
        <v>3200000</v>
      </c>
      <c r="N4" s="11">
        <v>0.19</v>
      </c>
      <c r="O4" s="12">
        <v>608000</v>
      </c>
      <c r="P4" s="24">
        <v>3808000</v>
      </c>
      <c r="Q4" s="26">
        <f>(F4-P4)/F4</f>
        <v>-0.23076923076923078</v>
      </c>
      <c r="R4" s="25" t="str">
        <f>+IF(P4&lt;=F4,"CUMPLE","NO CUMPLE")</f>
        <v>NO CUMPLE</v>
      </c>
    </row>
    <row r="5" spans="1:18" ht="128.25" x14ac:dyDescent="0.25">
      <c r="A5" s="14">
        <v>2</v>
      </c>
      <c r="B5" s="14">
        <v>72102100</v>
      </c>
      <c r="C5" s="15" t="s">
        <v>6</v>
      </c>
      <c r="D5" s="14">
        <v>1</v>
      </c>
      <c r="E5" s="14" t="s">
        <v>32</v>
      </c>
      <c r="F5" s="23">
        <v>606900</v>
      </c>
      <c r="G5" s="16">
        <v>380000</v>
      </c>
      <c r="H5" s="17">
        <v>0.19</v>
      </c>
      <c r="I5" s="16">
        <f>+G5*H5</f>
        <v>72200</v>
      </c>
      <c r="J5" s="16">
        <f>+G5+I5</f>
        <v>452200</v>
      </c>
      <c r="K5" s="25">
        <f>+(F5-J5)/F5</f>
        <v>0.25490196078431371</v>
      </c>
      <c r="L5" s="22" t="str">
        <f>+IF(J5&lt;=F5,"CUMPLE","NO CUMPLE")</f>
        <v>CUMPLE</v>
      </c>
      <c r="M5" s="13">
        <v>180000</v>
      </c>
      <c r="N5" s="11">
        <v>0.19</v>
      </c>
      <c r="O5" s="12">
        <v>34200</v>
      </c>
      <c r="P5" s="24">
        <v>214200</v>
      </c>
      <c r="Q5" s="26">
        <f>(F5-P5)/F5</f>
        <v>0.6470588235294118</v>
      </c>
      <c r="R5" s="22" t="str">
        <f>+IF(P5&lt;=F5,"CUMPLE","NO CUMPLE")</f>
        <v>CUMPLE</v>
      </c>
    </row>
    <row r="6" spans="1:18" x14ac:dyDescent="0.25">
      <c r="A6" s="10"/>
      <c r="B6" s="10"/>
      <c r="C6" s="10"/>
      <c r="D6" s="10"/>
      <c r="E6" s="10"/>
      <c r="F6" s="27">
        <f>SUM(F4:F5)</f>
        <v>3700900</v>
      </c>
      <c r="G6" s="19">
        <v>1980000</v>
      </c>
      <c r="H6" s="20"/>
      <c r="I6" s="19">
        <f>SUM(I4:I5)</f>
        <v>376200</v>
      </c>
      <c r="J6" s="19">
        <f>SUM(J4:J5)</f>
        <v>2356200</v>
      </c>
      <c r="K6" s="39" t="s">
        <v>44</v>
      </c>
      <c r="L6" s="40" t="str">
        <f>+IF(J6&lt;=F6,"CUMPLE","NO CUMPLE")</f>
        <v>CUMPLE</v>
      </c>
      <c r="M6" s="27">
        <f t="shared" ref="M6" si="0">SUM(M4:M5)</f>
        <v>3380000</v>
      </c>
      <c r="N6" s="28"/>
      <c r="O6" s="29">
        <f>SUM(O4:O5)</f>
        <v>642200</v>
      </c>
      <c r="P6" s="29">
        <f>SUM(P4:P5)</f>
        <v>4022200</v>
      </c>
      <c r="Q6" s="30"/>
      <c r="R6" s="25" t="str">
        <f>+IF(P6&lt;=F6,"CUMPLE","NO CUMPLE")</f>
        <v>NO CUMPLE</v>
      </c>
    </row>
    <row r="9" spans="1:18" ht="24" customHeight="1" x14ac:dyDescent="0.25">
      <c r="K9" s="1" t="s">
        <v>0</v>
      </c>
      <c r="L9" s="1" t="s">
        <v>45</v>
      </c>
      <c r="M9" s="1" t="s">
        <v>37</v>
      </c>
      <c r="N9" s="1" t="s">
        <v>46</v>
      </c>
    </row>
    <row r="10" spans="1:18" ht="23.25" x14ac:dyDescent="0.25">
      <c r="A10" s="54" t="s">
        <v>7</v>
      </c>
      <c r="B10" s="54"/>
      <c r="C10" s="54"/>
      <c r="D10" s="54"/>
      <c r="E10" s="54"/>
      <c r="F10" s="54"/>
      <c r="K10" s="58">
        <v>1</v>
      </c>
      <c r="L10" s="59">
        <v>1904000</v>
      </c>
      <c r="M10" s="59">
        <v>3094000</v>
      </c>
      <c r="N10" s="60">
        <f>+((M10-L10)/M10)</f>
        <v>0.38461538461538464</v>
      </c>
    </row>
    <row r="11" spans="1:18" ht="37.5" customHeight="1" x14ac:dyDescent="0.25">
      <c r="A11" s="9" t="s">
        <v>8</v>
      </c>
      <c r="B11" s="55" t="s">
        <v>9</v>
      </c>
      <c r="C11" s="56"/>
      <c r="D11" s="56"/>
      <c r="E11" s="57"/>
      <c r="F11" s="2" t="s">
        <v>10</v>
      </c>
      <c r="K11" s="1">
        <v>2</v>
      </c>
      <c r="L11" s="59">
        <v>452200</v>
      </c>
      <c r="M11" s="59">
        <v>606900</v>
      </c>
      <c r="N11" s="60">
        <f>+((M11-L11)/M11)</f>
        <v>0.25490196078431371</v>
      </c>
    </row>
    <row r="12" spans="1:18" ht="37.5" customHeight="1" x14ac:dyDescent="0.25">
      <c r="A12" s="4" t="s">
        <v>11</v>
      </c>
      <c r="B12" s="41" t="s">
        <v>12</v>
      </c>
      <c r="C12" s="41"/>
      <c r="D12" s="41"/>
      <c r="E12" s="41"/>
      <c r="F12" s="5">
        <v>2035</v>
      </c>
    </row>
    <row r="13" spans="1:18" ht="37.5" customHeight="1" x14ac:dyDescent="0.25">
      <c r="A13" s="4" t="s">
        <v>13</v>
      </c>
      <c r="B13" s="41" t="s">
        <v>24</v>
      </c>
      <c r="C13" s="41"/>
      <c r="D13" s="41"/>
      <c r="E13" s="41"/>
      <c r="F13" s="5">
        <v>2687</v>
      </c>
    </row>
    <row r="14" spans="1:18" ht="37.5" customHeight="1" x14ac:dyDescent="0.25">
      <c r="A14" s="4" t="s">
        <v>13</v>
      </c>
      <c r="B14" s="41" t="s">
        <v>25</v>
      </c>
      <c r="C14" s="41"/>
      <c r="D14" s="41"/>
      <c r="E14" s="41"/>
      <c r="F14" s="6">
        <v>1092</v>
      </c>
    </row>
    <row r="15" spans="1:18" ht="37.5" customHeight="1" x14ac:dyDescent="0.25">
      <c r="A15" s="4" t="s">
        <v>14</v>
      </c>
      <c r="B15" s="41" t="s">
        <v>15</v>
      </c>
      <c r="C15" s="41"/>
      <c r="D15" s="41"/>
      <c r="E15" s="41"/>
      <c r="F15" s="7">
        <v>953</v>
      </c>
    </row>
    <row r="16" spans="1:18" ht="37.5" customHeight="1" x14ac:dyDescent="0.25">
      <c r="A16" s="4" t="s">
        <v>16</v>
      </c>
      <c r="B16" s="41" t="s">
        <v>17</v>
      </c>
      <c r="C16" s="41"/>
      <c r="D16" s="41"/>
      <c r="E16" s="41"/>
      <c r="F16" s="7">
        <v>575</v>
      </c>
    </row>
    <row r="17" spans="1:6" ht="37.5" customHeight="1" x14ac:dyDescent="0.25">
      <c r="A17" s="4" t="s">
        <v>18</v>
      </c>
      <c r="B17" s="41" t="s">
        <v>26</v>
      </c>
      <c r="C17" s="41"/>
      <c r="D17" s="41"/>
      <c r="E17" s="41"/>
      <c r="F17" s="7">
        <v>509</v>
      </c>
    </row>
    <row r="18" spans="1:6" ht="37.5" customHeight="1" x14ac:dyDescent="0.25">
      <c r="A18" s="4" t="s">
        <v>19</v>
      </c>
      <c r="B18" s="41" t="s">
        <v>28</v>
      </c>
      <c r="C18" s="41"/>
      <c r="D18" s="41"/>
      <c r="E18" s="41"/>
      <c r="F18" s="7">
        <v>1104</v>
      </c>
    </row>
    <row r="19" spans="1:6" ht="37.5" customHeight="1" x14ac:dyDescent="0.25">
      <c r="A19" s="4" t="s">
        <v>20</v>
      </c>
      <c r="B19" s="41" t="s">
        <v>21</v>
      </c>
      <c r="C19" s="41"/>
      <c r="D19" s="41"/>
      <c r="E19" s="41"/>
      <c r="F19" s="7">
        <v>770</v>
      </c>
    </row>
    <row r="20" spans="1:6" ht="28.5" customHeight="1" x14ac:dyDescent="0.25">
      <c r="A20" s="4" t="s">
        <v>27</v>
      </c>
      <c r="B20" s="41" t="s">
        <v>23</v>
      </c>
      <c r="C20" s="41"/>
      <c r="D20" s="41"/>
      <c r="E20" s="41"/>
      <c r="F20" s="7">
        <v>25</v>
      </c>
    </row>
    <row r="21" spans="1:6" ht="18.75" x14ac:dyDescent="0.25">
      <c r="A21" s="42" t="s">
        <v>22</v>
      </c>
      <c r="B21" s="43"/>
      <c r="C21" s="43"/>
      <c r="D21" s="43"/>
      <c r="E21" s="44"/>
      <c r="F21" s="3">
        <f>SUM(F12:F20)</f>
        <v>9750</v>
      </c>
    </row>
    <row r="23" spans="1:6" ht="36" customHeight="1" x14ac:dyDescent="0.3">
      <c r="A23" s="37" t="s">
        <v>40</v>
      </c>
      <c r="B23" s="38" t="s">
        <v>9</v>
      </c>
      <c r="C23" s="38" t="s">
        <v>41</v>
      </c>
    </row>
    <row r="24" spans="1:6" ht="26.25" x14ac:dyDescent="0.25">
      <c r="A24" s="31" t="s">
        <v>42</v>
      </c>
      <c r="B24" s="32" t="s">
        <v>12</v>
      </c>
      <c r="C24" s="33">
        <v>144</v>
      </c>
    </row>
    <row r="25" spans="1:6" ht="32.25" customHeight="1" x14ac:dyDescent="0.25">
      <c r="A25" s="34" t="s">
        <v>43</v>
      </c>
      <c r="B25" s="35" t="s">
        <v>15</v>
      </c>
      <c r="C25" s="36">
        <v>56</v>
      </c>
    </row>
    <row r="26" spans="1:6" ht="24" customHeight="1" x14ac:dyDescent="0.25"/>
    <row r="27" spans="1:6" ht="24" customHeight="1" x14ac:dyDescent="0.25"/>
  </sheetData>
  <mergeCells count="19">
    <mergeCell ref="Q2:Q3"/>
    <mergeCell ref="L2:L3"/>
    <mergeCell ref="R2:R3"/>
    <mergeCell ref="A1:R1"/>
    <mergeCell ref="A10:F10"/>
    <mergeCell ref="B18:E18"/>
    <mergeCell ref="B19:E19"/>
    <mergeCell ref="B20:E20"/>
    <mergeCell ref="A21:E21"/>
    <mergeCell ref="M2:P2"/>
    <mergeCell ref="G2:J2"/>
    <mergeCell ref="K2:K3"/>
    <mergeCell ref="B11:E11"/>
    <mergeCell ref="B12:E12"/>
    <mergeCell ref="B13:E13"/>
    <mergeCell ref="B14:E14"/>
    <mergeCell ref="B15:E15"/>
    <mergeCell ref="B16:E16"/>
    <mergeCell ref="B17:E17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Revisión oferta economica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Diana Carolina Garcia Arenas</dc:creator>
  <cp:keywords/>
  <dc:description/>
  <cp:lastModifiedBy>Martha Cecilia Gonzalez Velilla</cp:lastModifiedBy>
  <cp:revision/>
  <dcterms:created xsi:type="dcterms:W3CDTF">2023-02-02T18:49:42Z</dcterms:created>
  <dcterms:modified xsi:type="dcterms:W3CDTF">2026-05-19T16:35:31Z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2025-04-04T16:04:39Z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dc7408e0-8210-4d0a-b941-7ef01be700a6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