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workbookPr defaultThemeVersion="124226"/>
  <mc:AlternateContent xmlns:mc="http://schemas.openxmlformats.org/markup-compatibility/2006">
    <mc:Choice Requires="x15">
      <x15ac:absPath xmlns:x15ac="http://schemas.microsoft.com/office/spreadsheetml/2010/11/ac" url="C:\Users\ASUS\OneDrive - Colombia Compra Eficiente\Escritorio\RAMA\PROCESOS\Adecuación espacios San Martin\"/>
    </mc:Choice>
  </mc:AlternateContent>
  <xr:revisionPtr revIDLastSave="0" documentId="13_ncr:1_{474D1457-CE68-4792-B818-86797CD09D00}" xr6:coauthVersionLast="47" xr6:coauthVersionMax="47" xr10:uidLastSave="{00000000-0000-0000-0000-000000000000}"/>
  <bookViews>
    <workbookView xWindow="-120" yWindow="-120" windowWidth="20730" windowHeight="11040" xr2:uid="{88A4C974-B1BF-4983-9AE5-8215FE292941}"/>
  </bookViews>
  <sheets>
    <sheet name="OBRA CIVIL" sheetId="1" r:id="rId1"/>
    <sheet name="DOTACION" sheetId="15" r:id="rId2"/>
    <sheet name="CERTIFICACIONES - SEÑALIZACION" sheetId="16" r:id="rId3"/>
    <sheet name="PISO 0 " sheetId="3" state="hidden" r:id="rId4"/>
    <sheet name="PISO 1" sheetId="4" state="hidden" r:id="rId5"/>
    <sheet name="PISO 2 " sheetId="6" state="hidden" r:id="rId6"/>
    <sheet name="PISO 3  " sheetId="11" state="hidden" r:id="rId7"/>
    <sheet name="PISO 4 " sheetId="10" state="hidden" r:id="rId8"/>
    <sheet name="PISO 15 " sheetId="9" state="hidden" r:id="rId9"/>
    <sheet name="PISO 16-19" sheetId="12" state="hidden" r:id="rId10"/>
    <sheet name="TS MEZANINE " sheetId="13" state="hidden" r:id="rId11"/>
    <sheet name="TS PISO2 " sheetId="14" state="hidden" r:id="rId12"/>
    <sheet name="TS PISO8" sheetId="8" state="hidden" r:id="rId13"/>
  </sheets>
  <definedNames>
    <definedName name="_xlnm._FilterDatabase" localSheetId="0" hidden="1">'OBRA CIVIL'!$E$1:$E$263</definedName>
    <definedName name="A_IMPRESIÓN_IM">#REF!</definedName>
    <definedName name="_xlnm.Extract">#REF!</definedName>
    <definedName name="_xlnm.Print_Area" localSheetId="0">'OBRA CIVIL'!$B$1:$G$246</definedName>
    <definedName name="Base_datos_IM">#REF!</definedName>
    <definedName name="_xlnm.Database">#REF!</definedName>
    <definedName name="Extracción_IM">#REF!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26" i="16" l="1"/>
  <c r="I27" i="16"/>
  <c r="I28" i="16"/>
  <c r="I25" i="16"/>
  <c r="I20" i="16"/>
  <c r="I21" i="16"/>
  <c r="I22" i="16"/>
  <c r="I23" i="16"/>
  <c r="I19" i="16"/>
  <c r="H26" i="16"/>
  <c r="H27" i="16"/>
  <c r="H28" i="16"/>
  <c r="H25" i="16"/>
  <c r="H20" i="16"/>
  <c r="H21" i="16"/>
  <c r="H22" i="16"/>
  <c r="H23" i="16"/>
  <c r="H19" i="16"/>
  <c r="H21" i="15"/>
  <c r="I83" i="15" l="1"/>
  <c r="I84" i="15"/>
  <c r="I85" i="15"/>
  <c r="I86" i="15"/>
  <c r="I87" i="15"/>
  <c r="I88" i="15"/>
  <c r="I89" i="15"/>
  <c r="I90" i="15"/>
  <c r="I91" i="15"/>
  <c r="I92" i="15"/>
  <c r="I93" i="15"/>
  <c r="I94" i="15"/>
  <c r="I95" i="15"/>
  <c r="I96" i="15"/>
  <c r="I97" i="15"/>
  <c r="I98" i="15"/>
  <c r="I82" i="15"/>
  <c r="I80" i="15"/>
  <c r="I32" i="15"/>
  <c r="I33" i="15"/>
  <c r="I34" i="15"/>
  <c r="I35" i="15"/>
  <c r="I36" i="15"/>
  <c r="I37" i="15"/>
  <c r="I38" i="15"/>
  <c r="I39" i="15"/>
  <c r="I40" i="15"/>
  <c r="I41" i="15"/>
  <c r="I42" i="15"/>
  <c r="I43" i="15"/>
  <c r="I44" i="15"/>
  <c r="I45" i="15"/>
  <c r="I46" i="15"/>
  <c r="I47" i="15"/>
  <c r="I48" i="15"/>
  <c r="I49" i="15"/>
  <c r="I50" i="15"/>
  <c r="I51" i="15"/>
  <c r="I52" i="15"/>
  <c r="I53" i="15"/>
  <c r="I54" i="15"/>
  <c r="I55" i="15"/>
  <c r="I56" i="15"/>
  <c r="I57" i="15"/>
  <c r="I58" i="15"/>
  <c r="I59" i="15"/>
  <c r="I60" i="15"/>
  <c r="I61" i="15"/>
  <c r="I62" i="15"/>
  <c r="I63" i="15"/>
  <c r="I64" i="15"/>
  <c r="I65" i="15"/>
  <c r="I66" i="15"/>
  <c r="I67" i="15"/>
  <c r="I68" i="15"/>
  <c r="I69" i="15"/>
  <c r="I70" i="15"/>
  <c r="I71" i="15"/>
  <c r="I72" i="15"/>
  <c r="I73" i="15"/>
  <c r="I74" i="15"/>
  <c r="I75" i="15"/>
  <c r="I76" i="15"/>
  <c r="I77" i="15"/>
  <c r="I78" i="15"/>
  <c r="I31" i="15"/>
  <c r="I22" i="15"/>
  <c r="I23" i="15"/>
  <c r="I24" i="15"/>
  <c r="I25" i="15"/>
  <c r="I26" i="15"/>
  <c r="I27" i="15"/>
  <c r="I28" i="15"/>
  <c r="I29" i="15"/>
  <c r="I21" i="15"/>
  <c r="H83" i="15"/>
  <c r="H84" i="15"/>
  <c r="H85" i="15"/>
  <c r="H86" i="15"/>
  <c r="H87" i="15"/>
  <c r="H88" i="15"/>
  <c r="H89" i="15"/>
  <c r="H90" i="15"/>
  <c r="H91" i="15"/>
  <c r="H92" i="15"/>
  <c r="H93" i="15"/>
  <c r="H94" i="15"/>
  <c r="H95" i="15"/>
  <c r="H96" i="15"/>
  <c r="H97" i="15"/>
  <c r="H98" i="15"/>
  <c r="H82" i="15"/>
  <c r="H80" i="15"/>
  <c r="H32" i="15"/>
  <c r="H33" i="15"/>
  <c r="H34" i="15"/>
  <c r="H35" i="15"/>
  <c r="H36" i="15"/>
  <c r="H37" i="15"/>
  <c r="H38" i="15"/>
  <c r="H39" i="15"/>
  <c r="H40" i="15"/>
  <c r="H41" i="15"/>
  <c r="H42" i="15"/>
  <c r="H43" i="15"/>
  <c r="H44" i="15"/>
  <c r="H45" i="15"/>
  <c r="H46" i="15"/>
  <c r="H47" i="15"/>
  <c r="H48" i="15"/>
  <c r="H49" i="15"/>
  <c r="H50" i="15"/>
  <c r="H51" i="15"/>
  <c r="H52" i="15"/>
  <c r="H53" i="15"/>
  <c r="H54" i="15"/>
  <c r="H55" i="15"/>
  <c r="H56" i="15"/>
  <c r="H57" i="15"/>
  <c r="H58" i="15"/>
  <c r="H59" i="15"/>
  <c r="H60" i="15"/>
  <c r="H61" i="15"/>
  <c r="H62" i="15"/>
  <c r="H63" i="15"/>
  <c r="H64" i="15"/>
  <c r="H65" i="15"/>
  <c r="H66" i="15"/>
  <c r="H67" i="15"/>
  <c r="H68" i="15"/>
  <c r="H69" i="15"/>
  <c r="H70" i="15"/>
  <c r="H71" i="15"/>
  <c r="H72" i="15"/>
  <c r="H73" i="15"/>
  <c r="H74" i="15"/>
  <c r="H75" i="15"/>
  <c r="H76" i="15"/>
  <c r="H77" i="15"/>
  <c r="H78" i="15"/>
  <c r="H31" i="15"/>
  <c r="H22" i="15"/>
  <c r="H23" i="15"/>
  <c r="H24" i="15"/>
  <c r="H25" i="15"/>
  <c r="H26" i="15"/>
  <c r="H27" i="15"/>
  <c r="H28" i="15"/>
  <c r="H29" i="15"/>
  <c r="I20" i="1"/>
  <c r="I119" i="1"/>
  <c r="I120" i="1"/>
  <c r="I121" i="1"/>
  <c r="I122" i="1"/>
  <c r="I123" i="1"/>
  <c r="I124" i="1"/>
  <c r="I125" i="1"/>
  <c r="I126" i="1"/>
  <c r="I127" i="1"/>
  <c r="I118" i="1"/>
  <c r="I109" i="1"/>
  <c r="I110" i="1"/>
  <c r="I111" i="1"/>
  <c r="I112" i="1"/>
  <c r="I113" i="1"/>
  <c r="I114" i="1"/>
  <c r="I115" i="1"/>
  <c r="I116" i="1"/>
  <c r="I108" i="1"/>
  <c r="I105" i="1"/>
  <c r="I94" i="1"/>
  <c r="I95" i="1"/>
  <c r="I96" i="1"/>
  <c r="I97" i="1"/>
  <c r="I98" i="1"/>
  <c r="I99" i="1"/>
  <c r="I100" i="1"/>
  <c r="I101" i="1"/>
  <c r="I102" i="1"/>
  <c r="I103" i="1"/>
  <c r="I93" i="1"/>
  <c r="I85" i="1"/>
  <c r="I86" i="1"/>
  <c r="I87" i="1"/>
  <c r="I88" i="1"/>
  <c r="I89" i="1"/>
  <c r="I90" i="1"/>
  <c r="I91" i="1"/>
  <c r="I84" i="1"/>
  <c r="I72" i="1"/>
  <c r="I73" i="1"/>
  <c r="I74" i="1"/>
  <c r="I75" i="1"/>
  <c r="I76" i="1"/>
  <c r="I77" i="1"/>
  <c r="I78" i="1"/>
  <c r="I79" i="1"/>
  <c r="I80" i="1"/>
  <c r="I81" i="1"/>
  <c r="I82" i="1"/>
  <c r="I71" i="1"/>
  <c r="I69" i="1"/>
  <c r="I54" i="1"/>
  <c r="I55" i="1"/>
  <c r="I56" i="1"/>
  <c r="I57" i="1"/>
  <c r="I58" i="1"/>
  <c r="I59" i="1"/>
  <c r="I60" i="1"/>
  <c r="I61" i="1"/>
  <c r="I62" i="1"/>
  <c r="I63" i="1"/>
  <c r="I64" i="1"/>
  <c r="I65" i="1"/>
  <c r="I66" i="1"/>
  <c r="I67" i="1"/>
  <c r="I53" i="1"/>
  <c r="I21" i="1"/>
  <c r="I22" i="1"/>
  <c r="I23" i="1"/>
  <c r="I24" i="1"/>
  <c r="I25" i="1"/>
  <c r="I26" i="1"/>
  <c r="I27" i="1"/>
  <c r="I28" i="1"/>
  <c r="I29" i="1"/>
  <c r="I30" i="1"/>
  <c r="I31" i="1"/>
  <c r="I32" i="1"/>
  <c r="I33" i="1"/>
  <c r="I34" i="1"/>
  <c r="I35" i="1"/>
  <c r="I36" i="1"/>
  <c r="I37" i="1"/>
  <c r="I38" i="1"/>
  <c r="I39" i="1"/>
  <c r="I40" i="1"/>
  <c r="I41" i="1"/>
  <c r="I42" i="1"/>
  <c r="I43" i="1"/>
  <c r="I44" i="1"/>
  <c r="I45" i="1"/>
  <c r="I46" i="1"/>
  <c r="I47" i="1"/>
  <c r="I48" i="1"/>
  <c r="I49" i="1"/>
  <c r="I50" i="1"/>
  <c r="I51" i="1"/>
  <c r="B215" i="1"/>
  <c r="B216" i="1" s="1"/>
  <c r="B217" i="1" s="1"/>
  <c r="B218" i="1" s="1"/>
  <c r="B219" i="1" s="1"/>
  <c r="B220" i="1" s="1"/>
  <c r="B221" i="1" s="1"/>
  <c r="B222" i="1" s="1"/>
  <c r="G20" i="12"/>
  <c r="G19" i="12"/>
  <c r="D13" i="8"/>
  <c r="F22" i="14"/>
  <c r="F13" i="14"/>
  <c r="F12" i="14"/>
  <c r="D10" i="14"/>
  <c r="F10" i="14" s="1"/>
  <c r="D6" i="14"/>
  <c r="F6" i="14" s="1"/>
  <c r="F13" i="8"/>
  <c r="F12" i="8"/>
  <c r="F22" i="13"/>
  <c r="F12" i="13"/>
  <c r="D6" i="13"/>
  <c r="F22" i="8"/>
  <c r="D15" i="12"/>
  <c r="F15" i="12" s="1"/>
  <c r="D14" i="12"/>
  <c r="F14" i="12" s="1"/>
  <c r="D12" i="12"/>
  <c r="F12" i="12" s="1"/>
  <c r="D10" i="12"/>
  <c r="F10" i="12" s="1"/>
  <c r="D9" i="12"/>
  <c r="F9" i="12" s="1"/>
  <c r="D8" i="12"/>
  <c r="F8" i="12" s="1"/>
  <c r="D6" i="12"/>
  <c r="F6" i="12" s="1"/>
  <c r="D6" i="9"/>
  <c r="F14" i="11"/>
  <c r="F11" i="11"/>
  <c r="F7" i="11"/>
  <c r="F6" i="11"/>
  <c r="F11" i="10"/>
  <c r="F7" i="10"/>
  <c r="F14" i="9"/>
  <c r="F12" i="9"/>
  <c r="F10" i="9"/>
  <c r="D8" i="9"/>
  <c r="F6" i="9"/>
  <c r="F14" i="8"/>
  <c r="D8" i="4"/>
  <c r="F8" i="4" s="1"/>
  <c r="D6" i="4"/>
  <c r="F6" i="4" s="1"/>
  <c r="D14" i="13" l="1"/>
  <c r="F14" i="13" s="1"/>
  <c r="F6" i="13"/>
  <c r="F14" i="10"/>
  <c r="F6" i="10"/>
  <c r="D15" i="9"/>
  <c r="F15" i="9" s="1"/>
  <c r="F8" i="9"/>
</calcChain>
</file>

<file path=xl/sharedStrings.xml><?xml version="1.0" encoding="utf-8"?>
<sst xmlns="http://schemas.openxmlformats.org/spreadsheetml/2006/main" count="1019" uniqueCount="521">
  <si>
    <t>ITEM</t>
  </si>
  <si>
    <t>DESCRIPCION</t>
  </si>
  <si>
    <t>UNIDAD</t>
  </si>
  <si>
    <t>CANTIDAD</t>
  </si>
  <si>
    <t>A - OBRA CIVIL</t>
  </si>
  <si>
    <t>PRELIMINARES</t>
  </si>
  <si>
    <t xml:space="preserve">Ajustes y Apropiación del Diseño (Dentro de esta actividad están contemplados los diseños Arquitectónico, Electrico,Hidrosanitario,Hvac,Datos,Cctv, PRESUPUESTO Y APUS). </t>
  </si>
  <si>
    <t>M2</t>
  </si>
  <si>
    <t>Localización y Replanteo de Diseños</t>
  </si>
  <si>
    <t>Cerramiento provisional h=2,14 M. Tipo Aceso o similar.  (Incluye puertas y accesorios)</t>
  </si>
  <si>
    <t>Desmonte de Divisiones de baño. Incluye (Trasiego y disposición final.)</t>
  </si>
  <si>
    <t xml:space="preserve">Desmonte de aparatos sanitarios, lavamanos, sanitario y orinal  Incluye: (Trasiego y disposición final.) </t>
  </si>
  <si>
    <t>UND</t>
  </si>
  <si>
    <t>Desmonte de puertas en madera ( Incluye marcos,cerraduras,herrajes accesorios trasiego y disposición final)</t>
  </si>
  <si>
    <t>Desmonte hoja de puerta en vidrio</t>
  </si>
  <si>
    <t>Desmonte de ventanería metálica. (Incluye vidrios, marcos, herrajes, accesorios, trasiego y disposición final)</t>
  </si>
  <si>
    <t xml:space="preserve">Desmonte  Luminaria tipo aro 90cm diámetro, incluye acopio y resguardo </t>
  </si>
  <si>
    <t>1,10</t>
  </si>
  <si>
    <t xml:space="preserve">Desmonte  Luminaria circular 60cm diámetro, incluye acopio y resguardo </t>
  </si>
  <si>
    <t>Desmonte de Tubería eléctrica galvanizada. (Incluye trasiego, retiro de escombros y disposición final)</t>
  </si>
  <si>
    <t>ML</t>
  </si>
  <si>
    <t xml:space="preserve">Desmonte  Luminaria circular 60cm diámetro, Desmonte de lámparas tipo panel let,lineal o spot, incluye acopio y resguardo </t>
  </si>
  <si>
    <t>1,13</t>
  </si>
  <si>
    <t>Desmonte de canaleta Metálica  ( Incluye  trasiego, retiro de escombros  y disposición final)</t>
  </si>
  <si>
    <t>Desmonte de Puntos eléctricos ( Incluye  trasiego y disposición final)</t>
  </si>
  <si>
    <t>Desmonte de cable UTP ,normal y regulado Equivalente a Metros Lineales de Tubería y/o canaleta         ( Incluye trasiego y disposición Final)</t>
  </si>
  <si>
    <t>Desmonte ,ventanas de inspección</t>
  </si>
  <si>
    <t>Desmonte de puntos hidráulicos y desagües ( Incluye cargue, trasiego retiro de escombros y disposición final.</t>
  </si>
  <si>
    <t>Desmonte de  Cielo Raso ( Incluye trasiego y disposición final)</t>
  </si>
  <si>
    <t>Desmonte de estructuras en madera ( Incluye trasiego y disposición final)</t>
  </si>
  <si>
    <t xml:space="preserve">M2 </t>
  </si>
  <si>
    <t>1,20</t>
  </si>
  <si>
    <t>Desmonte División de vidrio piso techo ( Incluye trasiego y disposición final)</t>
  </si>
  <si>
    <t xml:space="preserve">Desmonte de Alfombra tapete   ( Incluye trasiego y disposición final)  </t>
  </si>
  <si>
    <t xml:space="preserve">Desmonte de cenefa  ( Incluye trasiego y disposicion final)  </t>
  </si>
  <si>
    <t xml:space="preserve"> Desmonte de piso en vinilo ( Incluye trasiego y retiro)  </t>
  </si>
  <si>
    <t>Desmonte  Solar Screm</t>
  </si>
  <si>
    <t>Demolición de enchapes Piso/Muro. (Incluye trasiego y disposición final)</t>
  </si>
  <si>
    <t>Demolición de guarda escoba. (Incluye trasiego y disposición final)</t>
  </si>
  <si>
    <t>Demolición muros en mampostería e=15cm. (Incluye trasiego y disposición final)</t>
  </si>
  <si>
    <t>Desmonte de muro en fibrocemento. (Incluye desmontes, retiro estructura, accesorios, acarreo, transporte y disposición final)</t>
  </si>
  <si>
    <t>1,30</t>
  </si>
  <si>
    <t>Perforación pase de tubería/canaleta en muros y placa en concreto. (Incluye demolición, afinado, trasiego y disposición final)</t>
  </si>
  <si>
    <t>Desmonte de Divisiones de baño (Incluye trasiego y disposición final)</t>
  </si>
  <si>
    <t xml:space="preserve">Cambio lugar detector de movimiento </t>
  </si>
  <si>
    <t>Traslado de punto alarma red contra incendios</t>
  </si>
  <si>
    <t>MAMPOSTERIAS</t>
  </si>
  <si>
    <t>Muro en bloque No.4. (Suministro e instalación. Incluye mortero de pega)</t>
  </si>
  <si>
    <t>Muro en bloque No.4. h&lt;50cm (Suministro e instalación. Incluye mortero de pega)</t>
  </si>
  <si>
    <t>Muro en bloque No.5. (Suministro e instalación. Incluye mortero de pega)</t>
  </si>
  <si>
    <t>Muro en bloque No.5. h&lt;50cm (Suministro e instalación. Incluye mortero de pega)</t>
  </si>
  <si>
    <t>Muro en Drywall doble cara, e= 12 cm,  con aislamiento acústico interior (tipo frescaza) y pintura Vinilo 1 mano. (Suministro e instalación. Incluye perfilería,  frescasa, malla, cinta papel, cinta metálica filos, pintura)</t>
  </si>
  <si>
    <t>Muro en Drywall doble cara, e= 12 cm,  ancho&lt;50 cm, con aislamiento acústico interior (tipo frescaza) y pintura Vinilo 1  mano. (Suministro e instalación. Incluye perfilería,  frescasa, malla, cinta papel, cinta metálica filos, pintura)</t>
  </si>
  <si>
    <t>Muro en Drywall una cara, e= 12 cm pintura Vinilo 1 mano. (Suministro e instalación. Incluye perfilería, malla, cinta papel, cinta metálica filos, pintura)</t>
  </si>
  <si>
    <t>Muro en Super Board doble cara, e= 12 cm placa S8 de 8 mm, pintura Vinilo 1 mano. (Suministro e instalación. Incluye perfilería, malla, cinta papel, cinta metálica filos, pintura)</t>
  </si>
  <si>
    <t>Muro en Super Board una cara, placa S8 de 8 mm, con pintura 1 mano. (Suministro e instalación. Incluye perfilería, malla, cinta papel, cinta metálica filos, pintura)</t>
  </si>
  <si>
    <t>Frescasa de 2 1/2" con foil de papel. (Suministro e instalación)</t>
  </si>
  <si>
    <t>Mesón en concreto ancho = 60cm. (Incluye fundida, refuerzo)</t>
  </si>
  <si>
    <t>Poceta de aseo en mampostería, enchapada en cerámica. (Incluye fabricación, afinado, pañete y acabado enchape cerámica)</t>
  </si>
  <si>
    <t>Corte en muro o piso con máquina, en material rígido con o sin acabado de enchape.</t>
  </si>
  <si>
    <t>Columneta refuerzo antepecho de 3000 psi (0,12*0,15). No incluye acero</t>
  </si>
  <si>
    <t>Vigueta  3000 psi (0,12*0,2). No Incluye acero</t>
  </si>
  <si>
    <t xml:space="preserve">REFUERZOS Y ANCLAJES </t>
  </si>
  <si>
    <t xml:space="preserve">Refuerzo en listón de madera 3x11/2 en pino (suministro e 
instalación ) </t>
  </si>
  <si>
    <t>PAÑETES Y CIELO RASO</t>
  </si>
  <si>
    <t>Pañete liso muros 1:3 (Incluye filos y dilataciones).</t>
  </si>
  <si>
    <t>Pañete impermeabilizado 1:3 muros. Incluye suministro y aplicación, impermeabilizante integral, filos y dilataciones.</t>
  </si>
  <si>
    <t>Regata con pulidora en piso. Incluye suministro instalación y equipos</t>
  </si>
  <si>
    <t>Regata sobre muro. Incluye suministro instalacion y equipos</t>
  </si>
  <si>
    <t>Cielo raso en Drywall 1/2" junta perdida con acabado pintura Vinilo tipo 2 a 3 manos. (Suministro e instalación. Incluye perfilería, malla, cinta papel, pintura)</t>
  </si>
  <si>
    <t>Cielo raso en fibra mineral 60x60 cm, tipo Hounter Douglas o similar. (Suministro e instalación. Incluye perfilería, accesorios)</t>
  </si>
  <si>
    <t>Dilatación plástica Drywall. (Suministro e instalación)</t>
  </si>
  <si>
    <t xml:space="preserve">Rejilla para reventilacion en cielo raso de 60x60. (Suministro e instalación)  </t>
  </si>
  <si>
    <t>Ventana de inspección en cielo raso DryWall. (Suministro e instalación. Incluye perforación, perfilería, refuerzos, marco, tapa requeridos)</t>
  </si>
  <si>
    <t>Suministro e instalación de escotilla de inspeccion de 30x30 en marco de aluminio blanco.</t>
  </si>
  <si>
    <t>Cielo raso en lamina 1/2" fonoabsorbente perforación redonda. Incluye suministro instalacion, perfilería, malla, cinta papel, pintura.</t>
  </si>
  <si>
    <t>Cielo raso en Drywall resistente a la humedad (RH). Incluye suministro instalación, perfilería, malla, cinta papel, pintura.</t>
  </si>
  <si>
    <t>PISOS ACABADOS Y ALFOMBRAS</t>
  </si>
  <si>
    <t>Alfombra modular 50*50 de alto tráfico color gris en nylon 100%, recortada. Incluye suministro e instalación.</t>
  </si>
  <si>
    <t>Piso vinílico gris 50*50 de alto tráfico color gris. Incluye suministro e instalación.</t>
  </si>
  <si>
    <t xml:space="preserve">Mastico (liquido + polvo) de Pavco espesor entre 3 y 8 mm para nivelación de pisos existente y posterior instalación de piso en vinisol.  Incluye suministro y aplicación, desbaste de superficie, reparación de fisuras y limpieza con agua y trapero) </t>
  </si>
  <si>
    <t>Pirlan metálico para alfombra. Incluye suministro e instalación.</t>
  </si>
  <si>
    <t>Alistado de piso con mortero impermeabilizado. Espesor entre 2 y 4cm en zonas húmedas. Incluye suministro e instalación.</t>
  </si>
  <si>
    <t>Alistado de piso para vinisol o vinílico o similar espesor entre 3  y 8 mm para piso 2 y piso 19. Incluye suministro e instalación.</t>
  </si>
  <si>
    <t>Platina para anclaje de barandas salas de audiencia. Incluye suministro e instalación.</t>
  </si>
  <si>
    <t>Guardaescoba en Vinilo. Incluye suministro e instalación.</t>
  </si>
  <si>
    <t>ENCHAPES</t>
  </si>
  <si>
    <t>Piso en ceramica 30x30 cm o similar (Suministro e instalación)</t>
  </si>
  <si>
    <t>Piso en cerámica 30x60 cm o similar. (Suministro e instalación.)</t>
  </si>
  <si>
    <t>Piso en cerámica 60x60 cm o similar. (Suministro e instalación.)</t>
  </si>
  <si>
    <t>Piso en cerámica Duropiso 33,8x33,8 cms o similar. (Suministro e instalación)</t>
  </si>
  <si>
    <t>Guardaescoba en Cerámica. (Suministro e instalación. Incluye equipos, cortes necesarios)</t>
  </si>
  <si>
    <t>Piso en porcelanato sellado 60x60 o similar, tráfico comercial (PEI V). (Suministro e instalación)</t>
  </si>
  <si>
    <t>Guardaescoba en Porcelanato Sellado. (Suministro e instalación. Incluye equipos, cortes necesarios)</t>
  </si>
  <si>
    <t>Cerámica porcelana alta blanca 25x43 cm o similar.  Incluye suministro e instalación.</t>
  </si>
  <si>
    <t>Win metálico en baños. Incluye suministro e instalación.</t>
  </si>
  <si>
    <t>Enchape en cerámica rectificada pared 60cm x 30cm. Color blanco. Incluye suministro e instalación.</t>
  </si>
  <si>
    <t>Enchape piso Vancouver Gris 60 x 60 o similar para piso baños, duchas y pocetas. Incluye suministro e instalación.</t>
  </si>
  <si>
    <t>ENCHAPE DE MESONES</t>
  </si>
  <si>
    <t xml:space="preserve">Mesón en granito Referencia Negro San Gabriel o equivalente. Ancho 0,60m  e=2cm. Incluye suministro e instalación, elementos de fijación en hierro. </t>
  </si>
  <si>
    <t>APARATOS SANITARIOS Y ACCESORIOS</t>
  </si>
  <si>
    <t>APARATOS SANITARIOS</t>
  </si>
  <si>
    <t>8,1,1</t>
  </si>
  <si>
    <t>Suministro e instalación sanitarios línea institucional, incluye push embebido en muro</t>
  </si>
  <si>
    <t>8,1,2</t>
  </si>
  <si>
    <t>Suministro e instalación lavamanos línea institucional, incluye llave tipo push</t>
  </si>
  <si>
    <t>8,1,3</t>
  </si>
  <si>
    <t>Suministro e instalación orinal línea institucional, incluye llave sistema tipo Push</t>
  </si>
  <si>
    <t>8,1,4</t>
  </si>
  <si>
    <t>Suministro e instalación de mezclador Nova cruceta para ducha</t>
  </si>
  <si>
    <t>8,1,5</t>
  </si>
  <si>
    <t>Suministro e instalación de Válvula de seguridad</t>
  </si>
  <si>
    <t>8,1,6</t>
  </si>
  <si>
    <t>Suministro e instalación grifería tipo push para lavamanos</t>
  </si>
  <si>
    <t>8,1,7</t>
  </si>
  <si>
    <t xml:space="preserve">Suministro e instalación llave terminal roscada cromada 1/2". </t>
  </si>
  <si>
    <t>8,1,8</t>
  </si>
  <si>
    <t>Suministro e instalación poceta lavaplatos en acero inoxidable</t>
  </si>
  <si>
    <t>8,1,9</t>
  </si>
  <si>
    <t>Suministro e instalación grifería cuello de ganso para lavaplatos</t>
  </si>
  <si>
    <t>ACCESORIOS</t>
  </si>
  <si>
    <t>8,2,1</t>
  </si>
  <si>
    <t>SECADOR ELECTRICO para manos libres en Acero Inoxidable 304 satinado Tipo Accesorios &amp; Acabados Ref. 1 AA igual o mejor. Incluye suministro e instalación.</t>
  </si>
  <si>
    <t>8,2,2</t>
  </si>
  <si>
    <t>EXTRACTOR DE AIRE para baños Tipo Accesorios &amp; Acabados o similar. Incluye suministro e instalación.</t>
  </si>
  <si>
    <t>8,2,3</t>
  </si>
  <si>
    <t>Dispensador de jabón líquido - Docol o similar. Incluye suministro e instalación.</t>
  </si>
  <si>
    <t>8,2,4</t>
  </si>
  <si>
    <t>Gabinete para toallas de papel para sobreponer en la pared, en acero inoxidable satinado 304. Capacidad para 300 toallas o dos (2) paquetes y cerradura con llave. Incluye suministro e instalación.</t>
  </si>
  <si>
    <t>8,2,5</t>
  </si>
  <si>
    <t>Barra de seguridad para discapacitados con dos brazos, en acero inoxidable satinado. Para instalar en sanitario sin tanque, con tornillos escondidos. Incluye suministro e instalación.</t>
  </si>
  <si>
    <t>8,2,6</t>
  </si>
  <si>
    <t>Kit (2) barras de apoyo para discapacitados en baños. Incluye suministro e instalación.</t>
  </si>
  <si>
    <t>8,2,7</t>
  </si>
  <si>
    <t>Rejilla 3"x2" para desagüe en aluminio Colrejillas o equivalente. Incluye suministro e instalación.</t>
  </si>
  <si>
    <t>8,2,8</t>
  </si>
  <si>
    <t>Desagüe cubierta tipo codo PVC 4". Incluye rejilla metálica 4x3 tipo cúpula. Incluye suministro e instalación.</t>
  </si>
  <si>
    <t>8,2,9</t>
  </si>
  <si>
    <t>Sifón PVC 3". Incluye rejilla metálica 4x3 tipo cúpula. Incluye 1 ml de tubería. Incluye suministro e instalación.</t>
  </si>
  <si>
    <t>8,2,10</t>
  </si>
  <si>
    <t>Tapa para registro en plástico, dimensiones 30 x 30 cm. Incluye suministro e instalación.</t>
  </si>
  <si>
    <t>DIVISIONES BAÑOS</t>
  </si>
  <si>
    <t>Suministro e instalación de división para baño en panel fenólico de 13mm, incluye herrajes en acero inoxidable 304, patas niveladoras, cerradura con indicador libre/ocupado y perfiles de aluminio</t>
  </si>
  <si>
    <t>PINTURA</t>
  </si>
  <si>
    <t>Estuco y Pintura muros vinilo tipo 1,  incluye  1 mano de base tipo  y 2 manos de acabado tipo 1. Incluye suministro, aplicación , resanes, filos y dilataciones)</t>
  </si>
  <si>
    <t>Estuco y Pintura muros 3 manos franjas menores de 50 cm. Incluye suministro, aplicación,  pintura base y dos manos  de acabado</t>
  </si>
  <si>
    <t>Esmalte a base de aceite sobre Rejillas / Celosías metálicas (indiferente de si es en vano de puerta o ventana) Incluye suministro y aplicación, tres (3) capas aplicadas con pistola, incluye preparación de superficie y diluyente. Incluye marco y las dos caras vistas.</t>
  </si>
  <si>
    <t xml:space="preserve">Pintura Koraza color negro para bajo placa en concreto, dos manos. También en vigas y viguetas. Incluye suministro y aplicación  </t>
  </si>
  <si>
    <t>Pintura muros Vinilo tipo 1 a 3 manos. (Incluye equipos, filos y dilataciones)</t>
  </si>
  <si>
    <t>Pintura techos Vinilo tipo 2 a 3 manos. (Incluye equipos, filos y dilataciones)</t>
  </si>
  <si>
    <t>Pintura epóxica base agua muros/techos, a 3 manos. (Incluye equipos, filos y dilataciones)</t>
  </si>
  <si>
    <t>Pintura de guardaescoba en esmalte negro.</t>
  </si>
  <si>
    <t>Suministro e instalación de pintura trafico para concreto esmaltado, incluye preparado de superficies.</t>
  </si>
  <si>
    <t>Pintura en esmalte, demarcación muros de parqueaderos color amarillo y negro. (Incluye equipos, filos y dilataciones)</t>
  </si>
  <si>
    <t>VIDRIOS, ESPEJOS Y CERRADURAS</t>
  </si>
  <si>
    <t>Tope para puerta. Incluye suministro e instalación.</t>
  </si>
  <si>
    <t>Suministro e instalación de Brazo hidráulico # 4. Incluye suministro e instalación.</t>
  </si>
  <si>
    <t>Espejos flotados y biselados de 4 mm. (Suministro e instalación)</t>
  </si>
  <si>
    <t>Cerradura tipo baño tipo manija cromada o similar. (Suministro e instalación)</t>
  </si>
  <si>
    <t>Cerradura acceso principal en puerta de vidrio templado. (Suministro e instalación)</t>
  </si>
  <si>
    <t xml:space="preserve">Puerta en vidrio templado e=10 mm, 0,90x2,00m. (Suministro e instalación. Incluye cerradura, herrajes, accesorios) </t>
  </si>
  <si>
    <t>División en vidrio templado e=10mm y tubo estructural color natural. (Suministro e instalación. Incluye herrajes, accesorios)</t>
  </si>
  <si>
    <t>Espejos flotados y biselados de 5 mm. (Suministro e instalación)</t>
  </si>
  <si>
    <t>Pelicula sand blasting. (Suministro e instalación)</t>
  </si>
  <si>
    <t>INSTALACIONES HIDROSANITARIAS</t>
  </si>
  <si>
    <t>RED DE SUMINISTRO</t>
  </si>
  <si>
    <t>12,1,1</t>
  </si>
  <si>
    <t>Tubería PVCP de 2". Incluye suministro e instalación.</t>
  </si>
  <si>
    <t>12,1,2</t>
  </si>
  <si>
    <t>Tubería PVCP de 1 1/2". Incluye suministro e instalación.</t>
  </si>
  <si>
    <t>12,1,3</t>
  </si>
  <si>
    <t>Tubería PVCP de 1". Incluye suministro e instalación.</t>
  </si>
  <si>
    <t>12,1,4</t>
  </si>
  <si>
    <t>Válvula de cortina para cierre de 2" bronce. Incluye suministro e instalación.</t>
  </si>
  <si>
    <t>12,1,5</t>
  </si>
  <si>
    <t>Válvula de cortina para cierre de 1 1/2" en bronce. Incluye suministro e instalacion.</t>
  </si>
  <si>
    <t>12,1,6</t>
  </si>
  <si>
    <t>Válvula de cortina para cierre de 1" en bronce. Incluye suministro e instalacion.</t>
  </si>
  <si>
    <t>12,1,7</t>
  </si>
  <si>
    <t>Tubería pvcp de 1/2". Incluye suministro e instalación.</t>
  </si>
  <si>
    <t>RED SANITARIA</t>
  </si>
  <si>
    <t>12,2,1</t>
  </si>
  <si>
    <t>Tubería sanitaria PVCS de 3". Incluye suministro e instalación.</t>
  </si>
  <si>
    <t>12,2,2</t>
  </si>
  <si>
    <t>Tapa registro de 20*20 cms ubicadas en válvulas de registro tipo cortina.  Incluye suministro e instalación.</t>
  </si>
  <si>
    <t>12,2,3</t>
  </si>
  <si>
    <t>Sifón de pvcs de 3". Incluye suministro e instalación.</t>
  </si>
  <si>
    <t>RED DE VENTILACIÓN</t>
  </si>
  <si>
    <t>12,3,1</t>
  </si>
  <si>
    <t>Tubería para ventilación PVC de 3". Incluye suministro e instalación.</t>
  </si>
  <si>
    <t>INSTALACIONES ELECTRICAS, VOZ Y DATOS</t>
  </si>
  <si>
    <t>CONDUCTOS Y TUBERIAS</t>
  </si>
  <si>
    <t>13,1,1</t>
  </si>
  <si>
    <t>Suministro e instalación de bandeja porta cable tipo malla de 600mmx8mm, para la red regulada, debe incluirse todos los elementos de ensamblaje, soporte tanto para instalación vertical como horizontal, curvas,  cable desnudo No6 para aterramiento, sistemas de soporte mediante perfiles, espárragos.</t>
  </si>
  <si>
    <t>13,1,2</t>
  </si>
  <si>
    <t>Ducto cortacable de 300mmx10mm, con tres separaciones interiores para llevar por cada uno de los subductos el sistema eléctrico, de telecomunicación, el sistema de monitoreo. Se debe incluir los soportes, tornillos, uniones, curvas, y en general todos aquellos elementos necesarios para su adecuada instalacion.2,4 M.  Incluye suministro e instalación.</t>
  </si>
  <si>
    <t>13,1,3</t>
  </si>
  <si>
    <t>Tubería EMT de los diámetros que se indican a continuación. Se debe suministrar soportes, abrazaderas, curvas, uniones y en general todos los elementos necesarios para su instalación dado el sitio en el cual serán colocadas, teniendo presente que se tendrán que fijar a cerchas y perlines sin perforar estos 11/2". Incluye suministro e instalación.</t>
  </si>
  <si>
    <t>13,1,4</t>
  </si>
  <si>
    <t>Tubería EMT de los diámetros que se indican a continuación. Se debe suministrar soportes, abrazaderas, curvas, uniones y en general todos los elementos necesarios para su instalación dado el sitio en el cual serán colocadas, teniendo presente que se tendrán que fijar a cerchas y perlines sin perforar estos 1". Incluye suministro e instalación.</t>
  </si>
  <si>
    <t>13,1,5</t>
  </si>
  <si>
    <t>Tubería EMT de los diámetros que se indican a continuación. Se debe suministrar soportes, abrazaderas, curvas, uniones y en general todos los elementos necesarios para su instalación dado el sitio en el cual serán colocadas, teniendo presente que se tendrán que fijar a cerchas y perlines sin perforar estos 3/4". Incluye suministro e instalación.</t>
  </si>
  <si>
    <t>CABLES</t>
  </si>
  <si>
    <t>13,2,1</t>
  </si>
  <si>
    <t>Cableado eléctrico para alimentar los tomacorrientes de uso general utilizando cable No10 AWG , tres conductores por circuito, trenzado, con amarres cada 2.5 metros y etiquetas de marcación del circuito cada 3.0 metros. Incluye suministro e instalación.</t>
  </si>
  <si>
    <t>13,2,2</t>
  </si>
  <si>
    <t>Cable para alimentación desde tableros de Distribución primarios a tableros de alimentación secundarios fases Cable No. 2 AWG Cobre THHN 90°C (7 hilos). Incluye suministro e instalación.</t>
  </si>
  <si>
    <t>13,2,3</t>
  </si>
  <si>
    <t>Cable para alimentación desde tableros de Distribución primarios a tableros de alimentación secundarios  Neutro Cable No. 1/0 AWG Cobre THHN 90°C (19 hilos). Incluye suministro e instalación.</t>
  </si>
  <si>
    <t>13,2,4</t>
  </si>
  <si>
    <t>Cable para alimentación desde tableros de Distribución primarios a tableros de alimentación secundarios Tierra Cable No. 6 AWG Cobre THHN 90°C (7 hilos) Verde. Incluye suministro e instalación.</t>
  </si>
  <si>
    <t>TABLEROS</t>
  </si>
  <si>
    <t>13,3,1</t>
  </si>
  <si>
    <t>Puesta en servicio de un Tablero de Distribución de Red Regulada (TDR) tipo auto soportado o de pared (según espacio disponible), con barraje en cobre electrolítico, diseñado para operar a 208/120 Vac. El tablero será el centro de control para los circuitos de alimentación de UPS de los niveles Sótano 1 al Piso 11, incluye DPS y Breakers de protección. Incluye suministro y montaje</t>
  </si>
  <si>
    <t>13,3,2</t>
  </si>
  <si>
    <t>Puesta en servicio de un Tablero de Distribución de Red Regulada (TDR) tipo auto soportado o de pared (según espacio disponible), con barraje en cobre electrolítico, diseñado para operar a 208/120 Vac. El tablero será el centro de control para los circuitos de alimentación de UPS de los niveles Sótano 12 al Piso 20, incluye DPS y Breakers de protección. Incluye Suministro y montaje</t>
  </si>
  <si>
    <t>13,3,3</t>
  </si>
  <si>
    <t>Tableros de distribución por piso (sótano 1 a piso 20) incluye breakers de protección por circuitos ( se reutiliza el gabinete ). Incluye suministro e instalacion.instalacion.</t>
  </si>
  <si>
    <t>ILUMINACIÓN</t>
  </si>
  <si>
    <t>13,4,1</t>
  </si>
  <si>
    <t>Salida para iluminación, deberá incluir la tubería tipo EMT, cajas de paso,  marcación y demás elementos necesarios para su adecuado funcionamiento. Se toma como base los planos suministrados.  La salida incluye la instalación de la luminaria. Incluye suministro e instalación.</t>
  </si>
  <si>
    <t>CONTROL DE ILUMINACIÓN</t>
  </si>
  <si>
    <t>13,5,1</t>
  </si>
  <si>
    <t>Sensor techo multitecnologia  provolt 360° con sensor de luz dia y fuente de poder integrada  dim 0-10v 120 - 277v blanco  marca : alpha electric. Incluye suministro e instalacion.</t>
  </si>
  <si>
    <t>13,5,2</t>
  </si>
  <si>
    <t>sensor de movimiento microondas 6mt radio dim 0- 10vdc 5.8ghz _ no incluir la caja 10x10 debe ser suministrado por el contratista electrico. solo informativo marca : alpha electric. Incluye suministro e instalacion.</t>
  </si>
  <si>
    <t>13,5,3</t>
  </si>
  <si>
    <t>dimmer 0-10v más sensor 120-277v 900w blanco marca : Alpha electric. Incluye suministro e instalación.</t>
  </si>
  <si>
    <t>13,5,4</t>
  </si>
  <si>
    <t>sensor univ de pared ir 180o 9x9 mts 150w led/cfl blanco marca : Alpha electric. Incluye suministro e instalación.</t>
  </si>
  <si>
    <t>13,5,5</t>
  </si>
  <si>
    <t>interruptor sencillo decora 15a 120/277v blanco marca : Alpha electric. Incluye suministro e instalación.</t>
  </si>
  <si>
    <t>TIERRA AISLADA</t>
  </si>
  <si>
    <t>13,6,1</t>
  </si>
  <si>
    <t>Conexionado del conductor de referencia para la Tierra Aislada, iniciando desde el barraje de tierra principal de la Celda C1 hasta el usuario final. incluye Barraje de cobre, Juego de aisladores, terminales  y pruebas. Incluye suministro e instalación.</t>
  </si>
  <si>
    <t>GLB</t>
  </si>
  <si>
    <t>TOMAS ENERGIA</t>
  </si>
  <si>
    <t>13,7,1</t>
  </si>
  <si>
    <t>Salida para tomacorriente de uso general, deberá incluir la tubería tipo EMT para llegar a los bajantes, cajas para llegada a bajante, tomacorriente con polo a tierra de 20 amperios para instalación en mueble para puesto de trabajo, 120 voltios, para uso comercial, marcación y demás elementos necesarios para su adecuado funcionamiento. Se toma como base los planos suministrados. Incluye suministro e instalación.</t>
  </si>
  <si>
    <t>13,7,2</t>
  </si>
  <si>
    <t>Salida para tomacorriente para salidas reguladas alimentadas desde el tablero regulado, deberá incluir la tubería tipo EMT para llegar a los bajantes, cajas para llegada a bajante, tomacorriente con polo a tierra aislado, de 20 amperios para instalación en mueble para puesto de trabajo, 120 voltios, para uso comercial, marcación y demás elementos necesarios para su adecuado funcionamiento. Se toma como base los planos suministrados. Incluye suministro e instalación.</t>
  </si>
  <si>
    <t>13,7,3</t>
  </si>
  <si>
    <t>Salida para tomacorriente de uso general GFCI, deberá incluir la tubería tipo EMT para llegar a los bajantes, cajas para llegada a bajante, tomacorriente con polo a tierra de 20 amperios para instalación en mueble para puesto de trabajo, 120 voltios, para uso comercial, marcación y demás elementos necesarios para su adecuado funcionamiento. Se toma como base los planos suministrados. Incluye suministro e instalación.</t>
  </si>
  <si>
    <t>TELECOMUNICACIONES</t>
  </si>
  <si>
    <t>13,8,1</t>
  </si>
  <si>
    <t>Rack abierto de 45U y 4 parales. Incluye: Kit de organizadores verticales de alta densidad (Panduit NetRunner o equivalente), organizadores horizontales metálicos de 1U, barra de distribución de tierra física de cobre de 19", multitoma (PDU) de 8 salidas NEMA 5-15R, kit de tornillería, jumpers de unión a tierra y marquillado de acuerdo a norma ANSI/TIA-606-C.  Incluye suministro armado, anclaje, puesta en servicio y todo lo necesario para su correcta instalación.</t>
  </si>
  <si>
    <t>13,8,2</t>
  </si>
  <si>
    <t>Salida de telecomunicaciones doble en Categoría 6A.Incluye: Faceplate de dos puertos con iconos de identificación, dos (2) Jacks RJ45 blindados (STP/Shielded) compatibles con 10GBASE-T, caja metálica tipo EMT de 2x4" para empotrar o sobreponer, marquillado técnico con rotuladora industrial según norma ANSI/TIA-606-C y mano de obra especializada para terminación bajo norma TIA/EIA-568-B.2-10. Incluye suministro e instalación.</t>
  </si>
  <si>
    <t>13,8,3</t>
  </si>
  <si>
    <t>Patch Panel de 48 puertos Categoría 6A: Incluye organizadores de cables horizontales y verticales de alta densidad para la terminación de los servicios en el Rack de cada piso. Incluye suministro e instalación.</t>
  </si>
  <si>
    <t>13,8,4</t>
  </si>
  <si>
    <t>Patch Panel de 24 puertos Categoría 6A.Incluye: Herraje metálico blindado de 1U para rack de 19", veinticuatro (24) jacks metálicos blindados (STP/Shielded) tipo Toolless certificados para 10GBASE-T, barra organizadora posterior para alivio de tensión de cables, marcación técnica frontal y mano de obra especializada para terminación y peinado en rack. Incluye suministro e instalación.</t>
  </si>
  <si>
    <t>13,8,5</t>
  </si>
  <si>
    <t>Switch de Acceso Managed L2/L3 (en caso de requerirse): Equipos de 24 puertos 10/100/1000 Mbps con presupuesto de potencia PoE mínimo de 370W y 4 ranuras SFP+ para transceptores OM4. Debe permitir gestión vía SNMP para monitoreo remoto. Incluye suministro, montaje y configuración y todo lo necesario para su correcto funcionamiento.</t>
  </si>
  <si>
    <t>13,8,6</t>
  </si>
  <si>
    <t>Switch de Acceso Managed L2/L3 (en caso de requerirse): Equipos de 48 puertos 10/100/1000 Mbps con presupuesto de potencia PoE mínimo de 370W y 4 ranuras SFP+ para transceptores OM4. Debe permitir gestión vía SNMP para monitoreo remoto. Incluye suministro, montaje y configuración y todo lo necesario para su correcto funionamiento.</t>
  </si>
  <si>
    <t>13,8,7</t>
  </si>
  <si>
    <t>Patch Cords Categoría 6A LSZH: Longitudes de 2m, Incluye suministro e instalación.</t>
  </si>
  <si>
    <t>13,8,8</t>
  </si>
  <si>
    <t>Cable UTP Categoría 6A LSZH (Low Smoke Zero Halogen). Incluye suministro e instalación.</t>
  </si>
  <si>
    <t>13,8,9</t>
  </si>
  <si>
    <t>Certificación de la red  de telecomunicación fibra óptica, se requiere realizar pruebas por inserción</t>
  </si>
  <si>
    <t xml:space="preserve">SISTEMA REGULADO VERTICAL   UPS </t>
  </si>
  <si>
    <t>13,9,1</t>
  </si>
  <si>
    <t>UPS de 10 KVA Online de Doble Conversión (VFI - Voltaje and Frecuencia Independent), V 208/120 Vac,Configuración 3 Fases + Neutro + Tierra, FP =  0.9 o 1.0, Bypass Estático Interno, Autonomía = 10 a 15 min, Tarjeta de red SNMP. + Bypass Externo. Incluye suministro e instalación.</t>
  </si>
  <si>
    <t>13,9,2</t>
  </si>
  <si>
    <t>UPS de 20 KVA Online de Doble Conversión (VFI - Voltage and Frequency Independent), V 208/120 Vac,Configuración 3 Fases + Neutro + Tierra, FP =  0.9 o 1.0, Bypass Estático Interno, Autonomía = 10 a 15 min, Tarjeta de red SNMP. + Bypass Externo. Incluye suministro e instalación.</t>
  </si>
  <si>
    <t>13,9,3</t>
  </si>
  <si>
    <t>UPS de 30 KVA Online de Doble Conversión (VFI - Voltage and Frequency Independent), V 208/120 Vac,Configuración 3 Fases + Neutro + Tierra, FP =  0.9 o 1.0, Bypass Estático Interno, Autonomía = 10 a 15 min, Tarjeta de red SNMP. + Bypass Externo. Incluye suministro e instalación.</t>
  </si>
  <si>
    <t>13,9,4</t>
  </si>
  <si>
    <t>Aires acondicionados Mini Split de 12000 BTU por piso. Incluye suministro e instalación y todos los elementos necesarios para su correcto funcionamiento</t>
  </si>
  <si>
    <t>13,9,5</t>
  </si>
  <si>
    <t>Desinstalación de los  tableros que hay en los pisos (sótano 2 ,piso 7,13,16) y cableado en deshuso.</t>
  </si>
  <si>
    <t>13,9,6</t>
  </si>
  <si>
    <t>Sellado Firestop de los cuartos electricos</t>
  </si>
  <si>
    <t>SISTEMA AIRE ACONDICIONADO</t>
  </si>
  <si>
    <t xml:space="preserve">refrigerante r32 para sistema de aire acondicionado </t>
  </si>
  <si>
    <t>LB</t>
  </si>
  <si>
    <t xml:space="preserve">Sellamiento de conducto en lámina galvanizada calibre 24, para salida de suministro de aire. Incluye suministro e instalación </t>
  </si>
  <si>
    <t>Tubería de drenaje de 1". incluye suministro, instalación, aislamiento tipo rubatex, y todo lo necesario para su correcta instalación y funcionamiento</t>
  </si>
  <si>
    <t>Acometida eléctrica en tubería emt 1" y cable thhn 3x6+8 entre tablero y unidad condensadora. Incluye suministro, instalación,  soportaría y todo lo necesario para su correcta instalación y funcionamiento.</t>
  </si>
  <si>
    <t>DESMONTES SISTEMA ACTUAL</t>
  </si>
  <si>
    <t>Difusores. Incluye suministro e instalación.</t>
  </si>
  <si>
    <t>Rejillas Incluye suministro e instalación.</t>
  </si>
  <si>
    <t>Cajas de volumen variable. Incluye suministro e instalación.</t>
  </si>
  <si>
    <t>Lámina galvanizada calibre 24. Incluye suministro e instalación.</t>
  </si>
  <si>
    <t>Lámina galvanizada calibre 22. Incluye suministro e instalación.</t>
  </si>
  <si>
    <t>SISTEMA NUEVO DE ACUERDO A ARQUITECTURA</t>
  </si>
  <si>
    <t>Ducteria lámina galvanizada calibre 24. Incluye suministro e instalación.</t>
  </si>
  <si>
    <t>Difusor de boquilla ø12”. Incluye suministro e instalación.</t>
  </si>
  <si>
    <t>Difusor de boquilla ø10”. Incluye suministro e instalación.</t>
  </si>
  <si>
    <t>Rejilla de retorno l-ra-ob 30”x12”. Incluye suministro e instalación.</t>
  </si>
  <si>
    <t>SISTEMA DE EXTRACCION DIRECTA DE BAÑOS</t>
  </si>
  <si>
    <t>Ventilador helicocentrifugo td 4000. alimentación 110v para baños piso 2. Incluye suministro, instalación y soporteria.</t>
  </si>
  <si>
    <t>Ventilador helicocentrifugo td 1300. alimentación 110v. Incluye suministro, instalación y soporteria.</t>
  </si>
  <si>
    <t>Conducto en lámina galvanizada calibre 24, para secciones de altura de 12 pulgadas y base variable. Incluye suministro, instalación y soporteria.</t>
  </si>
  <si>
    <t>Rejillas de extracción aleta fija con damper de 8" x 8". Incluye suministro, instalación y soporteria.</t>
  </si>
  <si>
    <t>Tablero de extracción aleta fija con damper de  8"x8". Incluye suministro, instalación y soporteria.</t>
  </si>
  <si>
    <t>Acometida eléctrica en tubería emt 3/4" y cable thhn 3x12 entre tablero y ventiladores (incluye Incluye suministro, instalación, soporteria y todo lo necesario para su correcta instalación y funcionamiento.</t>
  </si>
  <si>
    <t>Ventilador helicocentrifugo td 500. alimentación 110 v. piso 2. Incluye suministro, instalación y soporteria.</t>
  </si>
  <si>
    <t>Conducto en lámina galvanizada calibre 24, para secciones de base de 10 pulgadas  y altura variable" Incluye suministro, instalación y soporteria.</t>
  </si>
  <si>
    <t>METALICAS</t>
  </si>
  <si>
    <t xml:space="preserve">Baranda metálica en acero inoxidable. Incluye pasamanos en acero inoxidable redondo 2", tubo horizontal acero inoxidable,  platina de galvanizada de 2"x3/16". Incluye barandas interiores y exteriores en rampas para personas con discapacidad. </t>
  </si>
  <si>
    <t>ASEO GENERAL FINAL</t>
  </si>
  <si>
    <t>Aseo y limpieza general</t>
  </si>
  <si>
    <t>Aseo y limpieza final de entrega</t>
  </si>
  <si>
    <t>Retiro de escombros viajes de 6m3</t>
  </si>
  <si>
    <t>VJ</t>
  </si>
  <si>
    <t xml:space="preserve"> B - DOTACIÓN</t>
  </si>
  <si>
    <t>MOBILIARIO</t>
  </si>
  <si>
    <t>SALAS DE AUDIENCIA</t>
  </si>
  <si>
    <t>1,1,1</t>
  </si>
  <si>
    <t>MÓDULO JUEZ (Incluye suministro e instalación).</t>
  </si>
  <si>
    <t>1,1,2</t>
  </si>
  <si>
    <t>MÓDULO SECRETARIO  (Incluye suministro e instalación).</t>
  </si>
  <si>
    <t>1,1,3</t>
  </si>
  <si>
    <t>ESCRITORIO DE 1,30m de largo x 0,60m de ancho. (Incluye suministro e instalación).</t>
  </si>
  <si>
    <t>1,1,4</t>
  </si>
  <si>
    <t>ESCRITORIO DE 0,70m de largo x 0,60m de ancho. (Incluye suministro e instalación).</t>
  </si>
  <si>
    <t>1,1,5</t>
  </si>
  <si>
    <t>BARANDA DE SEPARACIÓN parte procesal público.  (Incluye suministro e instalación).</t>
  </si>
  <si>
    <t>1,1,6</t>
  </si>
  <si>
    <t>TANDEM DE CUATRO (4) PUESTOS (Incluye suministro e instalación).</t>
  </si>
  <si>
    <t>1,1,7</t>
  </si>
  <si>
    <t>TANDEM DE TRES (3) PUESTOS (Incluye suministro e instalación).</t>
  </si>
  <si>
    <t>1,1,8</t>
  </si>
  <si>
    <t>SILLA ERGONÓMICA TIPO EJECUTIVA con brazos ajustables.  (Incluye suministro e instalación).</t>
  </si>
  <si>
    <t>1,1,9</t>
  </si>
  <si>
    <t xml:space="preserve">SILLA ERGONÓMICA TIPO OPERATIVA con brazos ajustables. (Incluye suministro e instalación). </t>
  </si>
  <si>
    <t>DESPACHOS JUDICIALES</t>
  </si>
  <si>
    <t>1,2,1</t>
  </si>
  <si>
    <t>PUESTO DE TRABAJO EN L tipo Secretarial . ( Incluye suministro e instalación)</t>
  </si>
  <si>
    <t>1,2,2</t>
  </si>
  <si>
    <t>PUESTO DE TRABAJO EN L para Juez de 1,80m x 1,50m x 0,75m de altura. ( Incluye suministro e instalación)</t>
  </si>
  <si>
    <t>1,2,3</t>
  </si>
  <si>
    <t>PUESTO DE TRABAJO RECTO de 1.50 m x 0,60m x 0,75m de altura. ( Incluye suministro e instalación)</t>
  </si>
  <si>
    <t>1,2,4</t>
  </si>
  <si>
    <t xml:space="preserve">PUESTO DE TRABAJO RECTO de 1.20 m x 0,60m x 0,75m de altura. </t>
  </si>
  <si>
    <t>1,2,5</t>
  </si>
  <si>
    <t>SILLA ERGONÓMICA TIPO EJECUTIVA con brazos ajustables.  ( Incluye suministro e instalación)</t>
  </si>
  <si>
    <t>1,2,6</t>
  </si>
  <si>
    <t>SILLA ERGONÓMICA TIPO OPERATIVA con brazos ajustables. ( Incluye suministro e instalación)</t>
  </si>
  <si>
    <t>1,2,7</t>
  </si>
  <si>
    <t xml:space="preserve">SILLA TIPO INTERLOCUTORA sin brazos. (Incluye suministro e instalación). </t>
  </si>
  <si>
    <t>1,2,8</t>
  </si>
  <si>
    <t xml:space="preserve">BIBLIOTECA para Juez (Incluye suministro e instalación). </t>
  </si>
  <si>
    <t>1,2,9</t>
  </si>
  <si>
    <t>MUEBLE PARA IMPRESORA (Incluye suministro e instalación).</t>
  </si>
  <si>
    <t>1,2,10</t>
  </si>
  <si>
    <t xml:space="preserve">MESA RECTANGULAR de 0,90m x 0,70m x 0,73m de alto.  (Incluye suministro e instalación). </t>
  </si>
  <si>
    <t>1,2,11</t>
  </si>
  <si>
    <t>MESA APILABLE MULTIPROPOSITO (Incluye suministro e instalación)</t>
  </si>
  <si>
    <t>1,2,12</t>
  </si>
  <si>
    <t xml:space="preserve">PERCHERO METÁLICO (Incluye suministro e instalación). </t>
  </si>
  <si>
    <t>1,2,13</t>
  </si>
  <si>
    <t>UNIDAD DE ARCHIVO RODANTE MANUAL. (Suministro e instalación).</t>
  </si>
  <si>
    <t>1,2,14</t>
  </si>
  <si>
    <t xml:space="preserve">UNIDAD DE CONSULTA - ESTANTE FIJO. (Incluye suministro e instalación). </t>
  </si>
  <si>
    <t>1,2,15</t>
  </si>
  <si>
    <t xml:space="preserve">UNIDAD DE CONSULTA - ESTANTE MÓVIL (Incluye suministro e instalación). </t>
  </si>
  <si>
    <t>1,2,16</t>
  </si>
  <si>
    <t xml:space="preserve">PUERTA ARCHIVO RODANTE (Incluye suministro e instalación). </t>
  </si>
  <si>
    <t>1,2,17</t>
  </si>
  <si>
    <t xml:space="preserve">TAPA LATERAL PARA ESTANTE FIJO (Incluye suministro e instalación). </t>
  </si>
  <si>
    <t>1,2,18</t>
  </si>
  <si>
    <t>PANTALLA DIVISORIA EN VIDRIO LÁMINADO. (Incluye suministro e instalación).</t>
  </si>
  <si>
    <t>1,2,19</t>
  </si>
  <si>
    <t xml:space="preserve">MESA TIPO BARRA (Incluye suministro e instalación). </t>
  </si>
  <si>
    <t>1,2,20</t>
  </si>
  <si>
    <t xml:space="preserve">SILLA TIPO BARRA (Incluye suministro e instalación). </t>
  </si>
  <si>
    <t>1,2,21</t>
  </si>
  <si>
    <t>SILLA POLTRONA DOS PUESTOS. (Incluye suministro e instalación).</t>
  </si>
  <si>
    <t>1,2,22</t>
  </si>
  <si>
    <t xml:space="preserve">SILLA CAFETERIA (Incluye suministro e instalación). </t>
  </si>
  <si>
    <t>1,2,23</t>
  </si>
  <si>
    <t xml:space="preserve">LOCKER METÁLICO - 16 puestos (Incluye suministro e instalación). </t>
  </si>
  <si>
    <t>1,2,24</t>
  </si>
  <si>
    <t xml:space="preserve">MESA CENTRO TRIANGULAR (Incluye suministro e instalación). </t>
  </si>
  <si>
    <t>1,2,25</t>
  </si>
  <si>
    <t xml:space="preserve">MESA SALA DE JUNTAS de 2.50m de largo x  1,10m de ancho x 30mm de espesor. (Incluye suministro e instalación). </t>
  </si>
  <si>
    <t>1,2,26</t>
  </si>
  <si>
    <t>VERTEBRA PARA CABLEADO (Incluye suministro e instalación).</t>
  </si>
  <si>
    <t>1,2,27</t>
  </si>
  <si>
    <t>MATERA BAJA de 1,50m x 0,50m X 0,45m. (Incluye suministro e instalación)</t>
  </si>
  <si>
    <t>1,2,28</t>
  </si>
  <si>
    <t>ESTRUCTURA MOVIL VEGETAL de 2,05m x 0,40m x 2,60m. ( Incluye suministro e instalación)</t>
  </si>
  <si>
    <t>1,2,29</t>
  </si>
  <si>
    <t>SILLA INTERLOCUTORA TIPO UNIVERSITARIO (Incluye suministro e instalación).</t>
  </si>
  <si>
    <t>1,2,30</t>
  </si>
  <si>
    <t xml:space="preserve">PUESTO DE VENTANILLA ATENCION AL PUBLICO de 2,00 m x 0,50 m x 0,75 m de altura. (Incluye suministro e instalación). </t>
  </si>
  <si>
    <t>1,2,31</t>
  </si>
  <si>
    <t xml:space="preserve">VENTANILLA DE ATENCIÓN AL PÚBLICO. (Incluye suministro e instalación). </t>
  </si>
  <si>
    <t>1,2,32</t>
  </si>
  <si>
    <t xml:space="preserve">PUF CIRCULAR de 60cms de radio y 40 cms de altura. (Incluye suministro e instalación).  </t>
  </si>
  <si>
    <t>1,2,33</t>
  </si>
  <si>
    <t xml:space="preserve">PUF CIRCULAR de 40cms de radio y 40 cms de altura. (Incluye suministro e instalación).  </t>
  </si>
  <si>
    <t>1,2,34</t>
  </si>
  <si>
    <t xml:space="preserve">PUF CIRCULAR de 20cms de radio y 40 cms de altura (Incluye suministro e instalación).  </t>
  </si>
  <si>
    <t>1,2,35</t>
  </si>
  <si>
    <t xml:space="preserve">PUF SIN BRAZOS MODULAR de 80*80.(Incluye suministro e instalación). </t>
  </si>
  <si>
    <t>1,2,36</t>
  </si>
  <si>
    <t xml:space="preserve">POLTRONAS  SIN BRAZOS TIPO CONCHA. (Incluye suministro e instalación). </t>
  </si>
  <si>
    <t>1,2,37</t>
  </si>
  <si>
    <t xml:space="preserve">MUEBLE ORGANIZADOR DE 6 ESPACIOS TIPO CUBEX. (Incluye suministro e instalación). </t>
  </si>
  <si>
    <t>1,2,38</t>
  </si>
  <si>
    <t xml:space="preserve">SOFA INSTITUCIONAL DE DOS PUESTOS SIN BRAZOS.(Incluye suministro e instalación). </t>
  </si>
  <si>
    <t>1,2,39</t>
  </si>
  <si>
    <t xml:space="preserve">SOFA INSTITUCIONAL DE UN PUESTO CON UNA UNIDAD DE MESA. (Incluye suministro e instalación). </t>
  </si>
  <si>
    <t>1,2,40</t>
  </si>
  <si>
    <t xml:space="preserve">POLTRONA EN FORMA ORGANICA SIN BRAZOS (Incluye suministro e instalación). </t>
  </si>
  <si>
    <t>1,2,41</t>
  </si>
  <si>
    <t xml:space="preserve">MODULO SILLON CON MATERA. (Incluye suministro e instalación). </t>
  </si>
  <si>
    <t>1,2,42</t>
  </si>
  <si>
    <t xml:space="preserve">MESA CAFETERIA con superficie cuadrada de 0,80m x 0,80m. (Incluye suministro e instalación). </t>
  </si>
  <si>
    <t>1,2,43</t>
  </si>
  <si>
    <t xml:space="preserve">MESA CAFETERIA con superficie rectangular de 1,20m x 0,80m. (Incluye suministro e instalación). </t>
  </si>
  <si>
    <t>1,2,44</t>
  </si>
  <si>
    <t xml:space="preserve">PUESTO DE TRABAJO RECTO TIPO GROMMET DE 1.50 m x 0,70m x 0,75m de altura. (Incluye suministro e instalación). </t>
  </si>
  <si>
    <t>1,2,45</t>
  </si>
  <si>
    <t xml:space="preserve">ESTACION DE SALA DE ESPERA SIN BRAZOS (Incluye suministro e instalación). </t>
  </si>
  <si>
    <t>1,2,46</t>
  </si>
  <si>
    <t xml:space="preserve">MESA DE APOYO PARA ESTACION DE SALA DE ESPERA (Incluye suministro e instalación). </t>
  </si>
  <si>
    <t>1,2,47</t>
  </si>
  <si>
    <t xml:space="preserve">MESA ALTA TIPO COCTEL. (Incluye suministro e instalación). </t>
  </si>
  <si>
    <t>1,2,48</t>
  </si>
  <si>
    <t>Suministro e instalación de mueble cocina integral, incluye mueble alto y bajo con lavaplatos, mesón de cocina y lavaplatos.</t>
  </si>
  <si>
    <t>PERSIANAS Y BLACKOUT</t>
  </si>
  <si>
    <t>1,3,1</t>
  </si>
  <si>
    <t xml:space="preserve">Suministro e instalacion PERSIANA ENROLLABLE STANDARD BLACK OUT MATTE blanco sin cabezal. </t>
  </si>
  <si>
    <t>DIVISIONES DE OFICINA</t>
  </si>
  <si>
    <r>
      <rPr>
        <b/>
        <sz val="11"/>
        <color rgb="FF000000"/>
        <rFont val="Arial"/>
        <family val="2"/>
      </rPr>
      <t>Panel acústico modular TIPO 1</t>
    </r>
    <r>
      <rPr>
        <sz val="11"/>
        <color rgb="FF000000"/>
        <rFont val="Arial"/>
        <family val="2"/>
      </rPr>
      <t xml:space="preserve"> - </t>
    </r>
    <r>
      <rPr>
        <u/>
        <sz val="11"/>
        <color rgb="FF000000"/>
        <rFont val="Arial"/>
        <family val="2"/>
      </rPr>
      <t>sala de Audiencias y oficina Juez</t>
    </r>
    <r>
      <rPr>
        <sz val="11"/>
        <color rgb="FF000000"/>
        <rFont val="Arial"/>
        <family val="2"/>
      </rPr>
      <t xml:space="preserve"> -  Estructura modular con cierre hermético en acero galvanizado calibre 20, núcleo de 3,5¨, compuesto por  laminado de fibra de vidrio, placa fono absorbente tipo mineral  de roca  y membrana  acústica asfáltica flexible de 3mm de espesor. Acabado exterior por las dos caras en tablero de melamina 12 mm. espesor total del panel 150 mm, incluye ducto inferior para paso de redes  certificado para norma RETIE. Incluye suministro e instalación</t>
    </r>
  </si>
  <si>
    <r>
      <rPr>
        <b/>
        <sz val="11"/>
        <color rgb="FF000000"/>
        <rFont val="Arial"/>
        <family val="2"/>
      </rPr>
      <t>Panel acústico modular TIPO 2</t>
    </r>
    <r>
      <rPr>
        <sz val="11"/>
        <color rgb="FF000000"/>
        <rFont val="Arial"/>
        <family val="2"/>
      </rPr>
      <t xml:space="preserve">  - </t>
    </r>
    <r>
      <rPr>
        <u/>
        <sz val="11"/>
        <color rgb="FF000000"/>
        <rFont val="Arial"/>
        <family val="2"/>
      </rPr>
      <t xml:space="preserve">Salas de Audiencia - MIRILLA </t>
    </r>
    <r>
      <rPr>
        <sz val="11"/>
        <color rgb="FF000000"/>
        <rFont val="Arial"/>
        <family val="2"/>
      </rPr>
      <t>- Estructura modular con cierre hermético en acero galvanizado calibre 20, núcleo de 3,5¨, compuesto por  laminado de fibra de vidrio, placa fono absorbente tipo mineral  de roca y membrana  acústica asfáltica flexible de 3mm de espesor. acabado exterior por las dos caras en tablero de melamina 12 mm  con ventanilla de 0,30 x 1,35 en vidrio laminado 4+4 con película y marco perimetral en aluminio con sus respectivos sellos.  Espesor total del panel 150 mm, incluye ducto inferior para paso de redes  certificado para norma RETIE. Incluye suministro e instalación</t>
    </r>
  </si>
  <si>
    <r>
      <rPr>
        <b/>
        <sz val="11"/>
        <color rgb="FF000000"/>
        <rFont val="Arial"/>
        <family val="2"/>
      </rPr>
      <t>Panel acústico modular TIPO 3</t>
    </r>
    <r>
      <rPr>
        <sz val="11"/>
        <color rgb="FF000000"/>
        <rFont val="Arial"/>
        <family val="2"/>
      </rPr>
      <t xml:space="preserve"> - </t>
    </r>
    <r>
      <rPr>
        <u/>
        <sz val="11"/>
        <color rgb="FF000000"/>
        <rFont val="Arial"/>
        <family val="2"/>
      </rPr>
      <t>Juzgados Sencillo Exterior</t>
    </r>
    <r>
      <rPr>
        <sz val="11"/>
        <color rgb="FF000000"/>
        <rFont val="Arial"/>
        <family val="2"/>
      </rPr>
      <t xml:space="preserve"> -  Estructura modular con cierre hermético en acero galvanizado calibre 20, núcleo en fibra de vidrio.  Acabado exterior por las dos caras en tablero de melamina 12 mm.  Espesor total del panel 120 mm, incluye ducto inferior para paso de redes  certificado para norma RETIE. Incluye suministro e instalación</t>
    </r>
  </si>
  <si>
    <r>
      <rPr>
        <b/>
        <sz val="11"/>
        <color rgb="FF000000"/>
        <rFont val="Arial"/>
        <family val="2"/>
      </rPr>
      <t>Panel acústico modular TIPO 4</t>
    </r>
    <r>
      <rPr>
        <sz val="11"/>
        <color rgb="FF000000"/>
        <rFont val="Arial"/>
        <family val="2"/>
      </rPr>
      <t xml:space="preserve"> - </t>
    </r>
    <r>
      <rPr>
        <u/>
        <sz val="11"/>
        <color rgb="FF000000"/>
        <rFont val="Arial"/>
        <family val="2"/>
      </rPr>
      <t xml:space="preserve">Juzgados </t>
    </r>
    <r>
      <rPr>
        <sz val="11"/>
        <color rgb="FF000000"/>
        <rFont val="Arial"/>
        <family val="2"/>
      </rPr>
      <t>-  Estructura modular con cierre hermético en acero galvanizado calibre 20, núcleo en fibra de vidrio. acabado exterior por las dos caras en tablero de melamina 12 mm  con ventanilla de 30 x 1,35 en vidrio laminado 4+4 con película y marco perimetral en aluminio con sus respectivos sellos.  Espesor total del panel 150 mm, incluye ducto inferior para paso de redes  certificado para norma RETIE. Incluye suministro e instalación</t>
    </r>
  </si>
  <si>
    <r>
      <rPr>
        <b/>
        <sz val="11"/>
        <color rgb="FF000000"/>
        <rFont val="Arial"/>
        <family val="2"/>
      </rPr>
      <t xml:space="preserve">Panel acústico modular TIPO 5 </t>
    </r>
    <r>
      <rPr>
        <sz val="11"/>
        <color rgb="FF000000"/>
        <rFont val="Arial"/>
        <family val="2"/>
      </rPr>
      <t>- J</t>
    </r>
    <r>
      <rPr>
        <u/>
        <sz val="11"/>
        <color rgb="FF000000"/>
        <rFont val="Arial"/>
        <family val="2"/>
      </rPr>
      <t>uzgados</t>
    </r>
    <r>
      <rPr>
        <sz val="11"/>
        <color rgb="FF000000"/>
        <rFont val="Arial"/>
        <family val="2"/>
      </rPr>
      <t xml:space="preserve">  -  Estructura modular con cierre hermético en acero galvanizado calibre 20, núcleo en fibra de vidrio.  Marco exterior por las dos caras en tablero de melamina 12 mm  con vidrio laminado centrado  4+4 con película y marco perimetral en aluminio con sus respectivos sellos. espesor total del panel 150 mm, incluye ducto inferior para paso de redes  certificado para norma RETIE. Incluye suministro e instalación</t>
    </r>
  </si>
  <si>
    <r>
      <rPr>
        <b/>
        <sz val="11"/>
        <color rgb="FF000000"/>
        <rFont val="Arial"/>
        <family val="2"/>
      </rPr>
      <t>Panel técnico modular TIPO 1</t>
    </r>
    <r>
      <rPr>
        <sz val="11"/>
        <color rgb="FF000000"/>
        <rFont val="Arial"/>
        <family val="2"/>
      </rPr>
      <t xml:space="preserve"> - </t>
    </r>
    <r>
      <rPr>
        <u/>
        <sz val="11"/>
        <color rgb="FF000000"/>
        <rFont val="Arial"/>
        <family val="2"/>
      </rPr>
      <t>Salas de Audiencia</t>
    </r>
    <r>
      <rPr>
        <sz val="11"/>
        <color rgb="FF000000"/>
        <rFont val="Arial"/>
        <family val="2"/>
      </rPr>
      <t xml:space="preserve"> - Estructura modular con cierre hermético en acero galvanizado calibre 20, núcleo de 3,5¨, compuesto por  laminado de fibra de vidrio, placa fono absorbente tipo mineral  de roca  y membrana  acústica asfáltica flexible de 3mm de espesor. acabado exterior por las dos caras en tablero de melamina 12 mm . espesor total del panel 150 mm, bajante inspeccionable para conducción de cableado desde bandeja superior,  incluye ducto inferior para paso de redes  certificado para norma  RETIE. Incluye suministro e instalación</t>
    </r>
  </si>
  <si>
    <r>
      <rPr>
        <b/>
        <sz val="11"/>
        <color rgb="FF000000"/>
        <rFont val="Arial"/>
        <family val="2"/>
      </rPr>
      <t>Panel técnico modular TIPO 2</t>
    </r>
    <r>
      <rPr>
        <sz val="11"/>
        <color rgb="FF000000"/>
        <rFont val="Arial"/>
        <family val="2"/>
      </rPr>
      <t xml:space="preserve"> - </t>
    </r>
    <r>
      <rPr>
        <u/>
        <sz val="11"/>
        <color rgb="FF000000"/>
        <rFont val="Arial"/>
        <family val="2"/>
      </rPr>
      <t>Juzgados y otros</t>
    </r>
    <r>
      <rPr>
        <sz val="11"/>
        <color rgb="FF000000"/>
        <rFont val="Arial"/>
        <family val="2"/>
      </rPr>
      <t xml:space="preserve"> - Estructura modular con cierre hermético en acero galvanizado calibre 20, núcleo de 3,5¨, compuesto por  laminado de fibra de vidrio,  acabado exterior por las dos caras en tablero de melamina 12 mm . espesor total del panel 150 mm, bajante inspeccionable para conducción de cableado desde bandeja superior,  incluye ducto inferior para paso de redes  certificado para norma  RETIE. Incluye suministro e instalación</t>
    </r>
  </si>
  <si>
    <r>
      <rPr>
        <b/>
        <sz val="11"/>
        <color rgb="FF000000"/>
        <rFont val="Arial"/>
        <family val="2"/>
      </rPr>
      <t>Paneles móviles</t>
    </r>
    <r>
      <rPr>
        <sz val="11"/>
        <color rgb="FF000000"/>
        <rFont val="Arial"/>
        <family val="2"/>
      </rPr>
      <t xml:space="preserve"> de 10-12cm de espesor, fabricados en estructura de acero y tapas en madera o láminas CR según referencia. Internamente tiene varias capas de materiales aislantes y fonoabsorbentes. Cuentan con un sistema mecánico de tapa luces móviles operables de manera independiente en el canto de cada panel y sistemas de inserción lateral macho-hembra en aluminio extruido con empaques en neopreno o PVC. incluye Rieles, rodamientos, sellos perimetrales, paneles de 12 cms de espesor, nivelación, montaje de paneles, ajuste de sellos perimetrales, limpieza de espacio de trabajo y supervisión. Incluye suministro e instalación</t>
    </r>
  </si>
  <si>
    <t>Tapa superior en MDF con estructura en acero galvanizado, lana de roca, membrana acústica y tres manos de vinilo tipo 1. Incluye suministro e instalación</t>
  </si>
  <si>
    <t>Tapa superior en MDF con estructura en acero galvanizado, frescasa y tres manos de vinilo tipo 1. Incluye suministro e instalación</t>
  </si>
  <si>
    <t>Tapa superior en MDF con estructura en acero galvanizado, lana de roca y tres manos de vinilo tipo 1. Incluye suministro e instalación</t>
  </si>
  <si>
    <r>
      <rPr>
        <b/>
        <sz val="11"/>
        <color rgb="FF000000"/>
        <rFont val="Arial"/>
        <family val="2"/>
      </rPr>
      <t>Panel puerta Acústica TIPO 1</t>
    </r>
    <r>
      <rPr>
        <sz val="11"/>
        <color rgb="FF000000"/>
        <rFont val="Arial"/>
        <family val="2"/>
      </rPr>
      <t xml:space="preserve"> - </t>
    </r>
    <r>
      <rPr>
        <u/>
        <sz val="11"/>
        <color rgb="FF000000"/>
        <rFont val="Arial"/>
        <family val="2"/>
      </rPr>
      <t>Sala de Audiencias</t>
    </r>
    <r>
      <rPr>
        <sz val="11"/>
        <color rgb="FF000000"/>
        <rFont val="Arial"/>
        <family val="2"/>
      </rPr>
      <t xml:space="preserve"> - Puerta entamborada, hoja de 70 mm de espesor con marco de 2,37 m de alto. núcleo de 3,5¨ compuesto por  laminado de fibra de vidrio, placa fono absorbente tipo mineral  de roca  y membrana  acústica asfáltica flexible de 3mm de espesor.  Acabado exterior en tablero melamínico.  Incluye suministro, instalación, chapa, bisagras y todos los elementos necesarios para su correcta instalación y funcionamiento.  Incluye suministro e instalación</t>
    </r>
  </si>
  <si>
    <r>
      <rPr>
        <b/>
        <sz val="11"/>
        <color rgb="FF000000"/>
        <rFont val="Arial"/>
        <family val="2"/>
      </rPr>
      <t>Panel puerta Acústica TIPO 2</t>
    </r>
    <r>
      <rPr>
        <sz val="11"/>
        <color rgb="FF000000"/>
        <rFont val="Arial"/>
        <family val="2"/>
      </rPr>
      <t xml:space="preserve"> - </t>
    </r>
    <r>
      <rPr>
        <u/>
        <sz val="11"/>
        <color rgb="FF000000"/>
        <rFont val="Arial"/>
        <family val="2"/>
      </rPr>
      <t>Salas de audiencia con MIRILLA</t>
    </r>
    <r>
      <rPr>
        <sz val="11"/>
        <color rgb="FF000000"/>
        <rFont val="Arial"/>
        <family val="2"/>
      </rPr>
      <t xml:space="preserve"> - Puerta entamborada, hoja de 70 mm de espesor con marco de 2,37 m de alto. núcleo de 3,5¨ compuesto por  laminado de fibra de vidrio, placa fono absorbente tipo mineral  de roca  de y membrana  acústica asfáltica flexible de 3mm de espesor. acabado exterior en tablero melamínico. con ventanilla de 0,30 x 1,35 en vidrio laminado 4+4 con película y marco perimetral en aluminio con sus respectivos sellos.  Incluye suministro, instalaciónchapa, bisagras y todos los elementos necesarios para su correcta instalación y funcionamiento</t>
    </r>
  </si>
  <si>
    <r>
      <rPr>
        <b/>
        <sz val="11"/>
        <color rgb="FF000000"/>
        <rFont val="Arial"/>
        <family val="2"/>
      </rPr>
      <t>Panel puerta Acústica TIPO 3</t>
    </r>
    <r>
      <rPr>
        <sz val="11"/>
        <color rgb="FF000000"/>
        <rFont val="Arial"/>
        <family val="2"/>
      </rPr>
      <t xml:space="preserve"> - </t>
    </r>
    <r>
      <rPr>
        <u/>
        <sz val="11"/>
        <color rgb="FF000000"/>
        <rFont val="Arial"/>
        <family val="2"/>
      </rPr>
      <t>Juzgados</t>
    </r>
    <r>
      <rPr>
        <sz val="11"/>
        <color rgb="FF000000"/>
        <rFont val="Arial"/>
        <family val="2"/>
      </rPr>
      <t xml:space="preserve"> - Puerta entamborada, hoja de 50 mm de espesor con marco de 2,37 m de alto. Núcleo en fibra de vidrio.  Acabado exterior en tablero melamínico.  Incluye suministro, instalación,chapa, bisagras y todos los elementos necesarios para su correcta instalación y funcionamiento</t>
    </r>
  </si>
  <si>
    <r>
      <rPr>
        <b/>
        <sz val="11"/>
        <color rgb="FF000000"/>
        <rFont val="Arial"/>
        <family val="2"/>
      </rPr>
      <t>Panel puerta Acústica TIPO 4</t>
    </r>
    <r>
      <rPr>
        <sz val="11"/>
        <color rgb="FF000000"/>
        <rFont val="Arial"/>
        <family val="2"/>
      </rPr>
      <t xml:space="preserve"> - </t>
    </r>
    <r>
      <rPr>
        <u/>
        <sz val="11"/>
        <color rgb="FF000000"/>
        <rFont val="Arial"/>
        <family val="2"/>
      </rPr>
      <t>acceso a Juzgados</t>
    </r>
    <r>
      <rPr>
        <sz val="11"/>
        <color rgb="FF000000"/>
        <rFont val="Arial"/>
        <family val="2"/>
      </rPr>
      <t xml:space="preserve"> - Puerta en vidrio laminado 4+4 con película y marco perimetral en tablero melamínico, hoja de 50 mm de espesor con marco de 2,37 m de alto. núcleo en fibra de vidrio.  Incluye suministro, instalación,chapa, bisagras y todos los elementos necesarios para su correcta instalación y funcionamiento</t>
    </r>
  </si>
  <si>
    <t>Paneles Fono Acústicos para S.O D  de sobreponer en pared tipo ezobord. Incluye suministro e instalación</t>
  </si>
  <si>
    <t>Paneles Fono Acústicos para S.O D  de  descolgado  en pared tipo ezobord. Incluye suministro e instalación</t>
  </si>
  <si>
    <t>CERTIFICACIONES</t>
  </si>
  <si>
    <t>Certificación de red de datos Categoría 6A.</t>
  </si>
  <si>
    <t xml:space="preserve">Certifiación RETILAP </t>
  </si>
  <si>
    <t xml:space="preserve">Certificación RETIE </t>
  </si>
  <si>
    <t>Actualización de planos eléctricos Asbuilt</t>
  </si>
  <si>
    <t>Certificación NTC Ascensor - ONAC</t>
  </si>
  <si>
    <t>SEÑALIZACION</t>
  </si>
  <si>
    <t> </t>
  </si>
  <si>
    <t>4.1</t>
  </si>
  <si>
    <t>Señalización informativa. Incluye suministro e instalación</t>
  </si>
  <si>
    <t>4.2</t>
  </si>
  <si>
    <t>Señalización orientativa. Incluye suministro e instalación</t>
  </si>
  <si>
    <t>4.3</t>
  </si>
  <si>
    <t>Señalización indicativa. Incluye suministro e instalación</t>
  </si>
  <si>
    <t>4.4</t>
  </si>
  <si>
    <t>Señalización reglamentaria. Incluye suministro e instalación</t>
  </si>
  <si>
    <t>N</t>
  </si>
  <si>
    <t>ELEMENTO</t>
  </si>
  <si>
    <t>L</t>
  </si>
  <si>
    <t>H</t>
  </si>
  <si>
    <t>A</t>
  </si>
  <si>
    <t>Panel acústico modular TIPO 1 sala de Audiencias y oficina Juez - Estructura modular con cierre hermético en acero galvanizado calibre 20, nucleo de 3,5¨, compuesto por laminado de fibra de vidrio, placa fono absorbente tipo mineral de roca y membrana acustica asfaltica flexible de 3mm de espesor. Acabado exterior por las dos caras en tablero de melamina 12 mm. espesor total del panel 150 mm, incluye ducto inferior para paso de redes certificado para norma RETIE.</t>
  </si>
  <si>
    <t>Panel acústico modular TIPO 2 -Salas de Audiencia - MIRILLA - Estructura modular con cierre hermético en acero galvanizado calibre 20, nucleo de 3,5¨, compuesto por laminado de fibra de vidrio, placa fono absorbente tipo mineral de roca y membrana acustica asfaltica flexible de 3mm de espesor. acabado exterior por las dos caras en tablero de melamina 12 mm con ventanilla de 0,30 x 1,35 en vidrio laminado 4+4 con película y marco perimetral en aluminio con sus respectivos sellos. Espesor total del panel 150 mm, incluye ducto inferior para paso de redes certificado para norma RETIE</t>
  </si>
  <si>
    <t>Panel acústico modular TIPO 3 - Juzgados Senciillo Exterior - Estructura modular con cierre hermético en acero galvanizado calibre 20, nucleo en fibra de vidrio. Acabado exterior por las dos caras en tablero de melamina 12 mm. Espesor total del panel 120 mm, incluye ducto inferior para paso de redes certificado para norma RETIE.</t>
  </si>
  <si>
    <t>Panel acústico modular TIPO 4 - Juzgados - Estructura modular con cierre hermético en acero galvanizado calibre 20, nucleo en fibra de vidrio. acabado exterior por las dos caras en tablero de melamina 12 mm con ventanilla de 30 x 1,35 en vidrio laminado 4+4 con película y marco perimetral en aluminio con sus respectivos sellos. Espesor total del panel 150 mm, incluye ducto inferior para paso de redes certificado para norma RETIE.</t>
  </si>
  <si>
    <t>Panel acústico modular TIPO 5 - Juzgados - Estructura modular con cierre hermético en acero galvanizado calibre 20, nucleo en fibra de vidrio. Marco exterior por las dos caras en tablero de melamina 12 mm con vidrio laminado centrado 4+4 con película y marco perimetral en aluminio con sus respectivos sellos. espesor total del panel 150 mm, incluye ducto inferior para paso de redes certificado para norma RETI</t>
  </si>
  <si>
    <t>Panel técnico modular TIPO 1 Salas de Audiencia - Estructura modular con cierre hermético en acero galvanizado calibre 20, nucleo de 3,5¨, compuesto por laminado de fibra de vidrio, placa fono absorbente tipo mineral de roca y membrana acustica asfaltica flexible de 3mm de espesor. acabado exterior por las dos caras en tablero de melamina 12 mm . espesor total del panel 150 mm, bajante inspeccionable para conducción de cableado desde bandeja superior, incluye ducto inferior para paso de redes certificado para norma RETIE.</t>
  </si>
  <si>
    <t>Panel técnico modular TIPO 2 Juzgados y otros - Estructura modular con cierre hermético en acero galvanizado calibre 20, nucleo de 3,5¨, compuesto por laminado de fibra de vidrio, acabado exterior por las dos caras en tablero de melamina 12 mm . espesor total del panel 150 mm, bajante inspeccionable para conducción de cableado desde bandeja superior, incluye ducto inferior para paso de redes certificado para norma RETIE.</t>
  </si>
  <si>
    <t>Paneles móviles de 10-12cm de espesor, fabricados en estructura de acero y tapas en madera o láminas CR según referencia. Internamente tiene varias capas de materiales aislantes y fonoabsorbentes. Cuentan con un sistema mecánico de tapa luces móviles operables de manera independiente en el canto de cada panel y sistemas de inserción lateral macho-hembra en aluminio extruido con empaques en neopreno o PVC. incluye Rieles, rodamientos, sellos perimetrales, paneles de 12 cms de espesor, nivelación, montaje de paneles, ajuste de sellos perimetrales, limpieza de espacio de trabajo y super</t>
  </si>
  <si>
    <t>Tapa superior en MDF con estructura en acero galvanizado, lana de roca, membrana acustica y tres manos de vinilo tipo 1.</t>
  </si>
  <si>
    <t>Tapa superior en MDF con estructura en acero galvanizado, frescasa y tres manos de vinilo tipo 1.</t>
  </si>
  <si>
    <t>Tapa superior en MDF con estructura en acero galvanizado, lana de roca y tres manos de vinilo tipo 1.</t>
  </si>
  <si>
    <t>Panel puerta Acústica TIPO 1 Sala de Audiencias - Puerta entamborada, hoja de 70 mm de espesor con marco de 2,37 m de alto. nucleo de 3,5¨ compuesto por laminado de fibra de vidrio, placa fono absorbente tipo mineral de roca y membrana acustica asfaltica flexible de 3mm de espesor. Acabado exterior en tablero melamínico. Incluye chapa, bisagras y todos los elementos necesarios para su correcta instalación y funcionamiento</t>
  </si>
  <si>
    <t>Panel puerta Acústica TIPO 2 Salas de audiencia con MIRILLA - Puerta entamborada, hoja de 70 mm de espesor con marco de 2,37 m de alto. nucleo de 3,5¨ compuesto por laminado de fibra de vidrio, placa fono absorbente tipo mineral de roca de y membrana acustica asfaltica flexible de 3mm de espesor. acabado exterior en tablero melamínico. con ventanilla de 0,30 x 1,35 en vidrio laminado 4+4 con película y marco perimetral en aluminio con sus respectivos sellos. Incluye chapa, bisagras y todos los elementos necesarios para su correcta instalación y funcionamiento</t>
  </si>
  <si>
    <t>Panel puerta Acústica TIPO 3 Juzgados - Puerta entamborada, hoja de 50 mm de espesor con marco de 2,37 m de alto. Nucleo en fibra de vidrio. Acabado exterior en tablero melamínico. Incluye chapa, bisagras y todos los elementos necesarios para su correcta instalación y funcionamiento</t>
  </si>
  <si>
    <t>Panel puerta Acústica TIPO 4 acceso a Juzgados - Puerta en vidrio laminado 4+4 con película y marco perimetral en tablero melamínico, hoja de 50 mm de espesor con marco de 2,37 m de alto. nucleo en fibra de vidrio.</t>
  </si>
  <si>
    <t>Paneles Fono Acusticos para S.O D de sobreponer en pared tipo ezobord</t>
  </si>
  <si>
    <t>Paneles Fono Acusticos para S.O D de descolgado en pared tipo ezobord</t>
  </si>
  <si>
    <t>L (ml)</t>
  </si>
  <si>
    <t>H (ml)</t>
  </si>
  <si>
    <t>A (M2)</t>
  </si>
  <si>
    <t>UN</t>
  </si>
  <si>
    <t>Panel acústico modular TIPO 1 sala de Audiencias, oficina Juez y S.O D- Estructura modular con cierre hermético en acero galvanizado calibre 20, nucleo de 3,5¨, compuesto por laminado de fibra de vidrio, placa fono absorbente tipo mineral de roca y membrana acustica asfaltica flexible de 3mm de espesor. Acabado exterior por las dos caras en tablero de melamina 12 mm. espesor total del panel 150 mm, incluye ducto inferior para paso de redes certificado para norma RETIE.</t>
  </si>
  <si>
    <t>Paneles Fono Acusticos  de sobreponer en pared tipo ezobord</t>
  </si>
  <si>
    <t>Paneles Fono Acusticos sobre decolgado en techo tipo ezobord</t>
  </si>
  <si>
    <t>Un</t>
  </si>
  <si>
    <r>
      <rPr>
        <sz val="11"/>
        <color rgb="FF242424"/>
        <rFont val="Aptos Narrow"/>
        <family val="2"/>
      </rPr>
      <t xml:space="preserve">Panel acústico modular </t>
    </r>
    <r>
      <rPr>
        <b/>
        <sz val="11"/>
        <color rgb="FF242424"/>
        <rFont val="Aptos Narrow"/>
        <family val="2"/>
      </rPr>
      <t>TIPO 1</t>
    </r>
    <r>
      <rPr>
        <sz val="11"/>
        <color rgb="FF242424"/>
        <rFont val="Aptos Narrow"/>
        <family val="2"/>
      </rPr>
      <t xml:space="preserve"> sala de Audiencias y oficina Juez - Estructura modular con cierre hermético en acero galvanizado calibre 20, nucleo de 3,5¨, compuesto por laminado de fibra de vidrio, placa fono absorbente tipo mineral de roca y membrana acustica asfaltica flexible de 3mm de espesor. Acabado exterior por las dos caras en tablero de melamina 12 mm. espesor total del panel 150 mm, incluye ducto inferior para paso de redes certificado para norma RETIE. </t>
    </r>
  </si>
  <si>
    <t>Panel técnico modular TIPO 1 Salas de Audiencia (0,90*2,35) - Estructura modular con cierre hermético en acero galvanizado calibre 20, nucleo de 3,5¨, compuesto por laminado de fibra de vidrio, placa fono absorbente tipo mineral de roca y membrana acustica asfaltica flexible de 3mm de espesor. acabado exterior por las dos caras en tablero de melamina 12 mm . espesor total del panel 150 mm, bajante inspeccionable para conducción de cableado desde bandeja superior, incluye ducto inferior para paso de redes certificado para norma RETIE.</t>
  </si>
  <si>
    <t xml:space="preserve"> </t>
  </si>
  <si>
    <t>=(+'PISO 0 '!F6+'PISO 1'!F6+'PISO 2 '!F6+'PISO 3  '!F6+'PISO 4'!F6+'PISO 15 '!F6+'PISO 16-19'!F6)+('PISO 3  '!K6160</t>
  </si>
  <si>
    <t>L(ml)</t>
  </si>
  <si>
    <t>H(ml)</t>
  </si>
  <si>
    <t xml:space="preserve">Panel acústico modular TIPO 1 sala de Audiencias y oficina Juez - Estructura modular con cierre hermético en acero galvanizado calibre 20, nucleo de 3,5¨, compuesto por laminado de fibra de vidrio, placa fono absorbente tipo mineral de roca y membrana acustica asfaltica flexible de 3mm de espesor. Acabado exterior por las dos caras en tablero de melamina 12 mm. espesor total del panel 150 mm, incluye ducto inferior para paso de redes certificado para norma RETIE. </t>
  </si>
  <si>
    <r>
      <rPr>
        <sz val="11"/>
        <color rgb="FF242424"/>
        <rFont val="Aptos Narrow"/>
        <family val="2"/>
      </rPr>
      <t xml:space="preserve">Panel acústico modular TIPO 2 -Salas de Audiencia - </t>
    </r>
    <r>
      <rPr>
        <b/>
        <sz val="11"/>
        <color rgb="FF242424"/>
        <rFont val="Aptos Narrow"/>
        <family val="2"/>
      </rPr>
      <t>MIRILLA</t>
    </r>
    <r>
      <rPr>
        <sz val="11"/>
        <color rgb="FF242424"/>
        <rFont val="Aptos Narrow"/>
        <family val="2"/>
      </rPr>
      <t xml:space="preserve"> - Estructura modular con cierre hermético en acero galvanizado calibre 20, nucleo de 3,5¨, compuesto por laminado de fibra de vidrio, placa fono absorbente tipo mineral de roca y membrana acustica asfaltica flexible de 3mm de espesor. acabado exterior por las dos caras en tablero de melamina 12 mm con ventanilla de 0,30 x 1,35 en vidrio laminado 4+4 con película y marco perimetral en aluminio con sus respectivos sellos. Espesor total del panel 150 mm, incluye ducto inferior para paso de redes certificado para norma RETIE</t>
    </r>
  </si>
  <si>
    <r>
      <rPr>
        <sz val="11"/>
        <color rgb="FF242424"/>
        <rFont val="Aptos Narrow"/>
        <family val="2"/>
      </rPr>
      <t xml:space="preserve">Panel acústico modular TIPO 3 - Juzgados Senciillo </t>
    </r>
    <r>
      <rPr>
        <b/>
        <sz val="11"/>
        <color rgb="FF242424"/>
        <rFont val="Aptos Narrow"/>
        <family val="2"/>
      </rPr>
      <t>Exterior</t>
    </r>
    <r>
      <rPr>
        <sz val="11"/>
        <color rgb="FF242424"/>
        <rFont val="Aptos Narrow"/>
        <family val="2"/>
      </rPr>
      <t xml:space="preserve"> - Estructura modular con cierre hermético en acero galvanizado calibre 20, nucleo en fibra de vidrio. Acabado exterior por las dos caras en tablero de melamina 12 mm. Espesor total del panel 120 mm, incluye ducto inferior para paso de redes certificado para norma RETIE.</t>
    </r>
  </si>
  <si>
    <r>
      <rPr>
        <sz val="11"/>
        <color rgb="FF242424"/>
        <rFont val="Aptos Narrow"/>
        <family val="2"/>
      </rPr>
      <t xml:space="preserve">Panel acústico modular TIPO 5 - Juzgados - Estructura modular con cierre hermético en acero galvanizado calibre 20, nucleo en fibra de vidrio. Marco exterior por las dos caras en tablero de melamina 12 mm </t>
    </r>
    <r>
      <rPr>
        <b/>
        <sz val="11"/>
        <color rgb="FF242424"/>
        <rFont val="Aptos Narrow"/>
        <family val="2"/>
      </rPr>
      <t>con vidrio laminado centrado 4+4</t>
    </r>
    <r>
      <rPr>
        <sz val="11"/>
        <color rgb="FF242424"/>
        <rFont val="Aptos Narrow"/>
        <family val="2"/>
      </rPr>
      <t xml:space="preserve"> con película y marco perimetral en aluminio con sus respectivos sellos. espesor total del panel 150 mm, incluye ducto inferior para paso de redes certificado para norma RETI</t>
    </r>
  </si>
  <si>
    <t>Panel acústico modular TIPO 1 sala de Audiencias y oficina Juez - Estructura modular con cierre hermético en acero galvanizado calibre 20, nucleo de 3,5¨, compuesto por laminado de fibra de vidrio, placa fono absorbente tipo mineral de roca y membrana acustica asfaltica flexible de 3mm de espesor. Acabado exterior por las dos caras en tablero de melamina 12 mm. espesor total del panel 150 mm, incluye ducto inferior para paso de redes certificado para norma RETIE. (Juzgado Tipo A)</t>
  </si>
  <si>
    <t>Panel técnico modular TIPO 2 Juzgados y otros (0,90*2,35) - Estructura modular con cierre hermético en acero galvanizado calibre 20, nucleo de 3,5¨, compuesto por laminado de fibra de vidrio, acabado exterior por las dos caras en tablero de melamina 12 mm . espesor total del panel 150 mm, bajante inspeccionable para conducción de cableado desde bandeja superior, incluye ducto inferior para paso de redes certificado para norma RETIE.</t>
  </si>
  <si>
    <t>SOLICITUD DE COTIZACIÓN</t>
  </si>
  <si>
    <t>OBJETO: EJECUCION FASE I ADECUACIÓN, DOTACIÓN Y PUESTA EN FUNCIONAMIENTO DE LOS ESPACIOS DEL EDIFICIO SAN MARTÍN PARA LA ESPECIALIDAD DE FAMILIA Y BIENESTAR DEL NIVEL CENTRAL. (Pisos 1° al 4°, 15 al 19 y Torre sur)</t>
  </si>
  <si>
    <t xml:space="preserve">EMPRESA: </t>
  </si>
  <si>
    <t>NIT:</t>
  </si>
  <si>
    <t>CONTACTO:</t>
  </si>
  <si>
    <t>CARGO:</t>
  </si>
  <si>
    <t>TEL. CELULAR :</t>
  </si>
  <si>
    <t>E-MAIL:</t>
  </si>
  <si>
    <t>INSTRUCCIONES PARA EL DILIGENCIAMIENTO DEL FORMATO DE COTIZACIÓN</t>
  </si>
  <si>
    <t>Tarifa IVA (%)</t>
  </si>
  <si>
    <r>
      <rPr>
        <b/>
        <sz val="12"/>
        <color theme="1"/>
        <rFont val="Arial Narrow"/>
        <family val="2"/>
      </rPr>
      <t>La presente cotización:</t>
    </r>
    <r>
      <rPr>
        <sz val="12"/>
        <color theme="1"/>
        <rFont val="Arial Narrow"/>
        <family val="2"/>
      </rPr>
      <t xml:space="preserve">
• Incluye todos los costos y gastos directos e indirectos en que debe incurrir el contratista durante la ejecución del contrato de acuerdo con las especificaciones de la Ficha Técnica.
• Se remite como parte del estudio de sector previo a la contratación, y no implica ninguna obligación de contratar.
• Tiene una vigencia de 90 dias a partir de la fecha de diligenciamiento.</t>
    </r>
  </si>
  <si>
    <t>VR. UNITARIO COTIZADO</t>
  </si>
  <si>
    <t>VR. UNITARIO INCLUÍDO IVA</t>
  </si>
  <si>
    <t>VALOR TOTAL INCLUÍDO IVA</t>
  </si>
  <si>
    <r>
      <t xml:space="preserve">• Por favor diligenciar solo las celdas en AZUL. </t>
    </r>
    <r>
      <rPr>
        <b/>
        <sz val="12"/>
        <color rgb="FFFF0000"/>
        <rFont val="Arial Narrow"/>
        <family val="2"/>
      </rPr>
      <t xml:space="preserve">(EL INTERESADO PODRÁ DILIGENCIAR ÚNICAMENTE LOS BIENES Y SERVICIOS QUE OFREZCA) </t>
    </r>
    <r>
      <rPr>
        <sz val="12"/>
        <color theme="1"/>
        <rFont val="Arial Narrow"/>
        <family val="2"/>
      </rPr>
      <t xml:space="preserve">
• Revisar todos los requerimientos que se exponen en el documento "Ficha Técnica" y formular su cotización en concordancia con este, garantizando que los bienes y/o servcicios ofrecidos cumplan en su  totalidad con las especificaciones técnicas descritas.
• El precio de la cotización debe ser expresado en PESOS COLOMBIANOS.
• Los valores unitarios deberán aproximarse por exceso o por defecto al entero más cercano así: (i) Si es igual o superior a 50 centavos, se aproxima al entero siguiente; (ii)  si es inferior a 50 centavos se baja al entero anterior. 
• No modificar, agregar o quitar ningún ítem o sub-ítem.</t>
    </r>
  </si>
  <si>
    <r>
      <t>• Por favor diligenciar solo las celdas en AZUL.</t>
    </r>
    <r>
      <rPr>
        <sz val="12"/>
        <color rgb="FFFF0000"/>
        <rFont val="Arial Narrow"/>
        <family val="2"/>
      </rPr>
      <t xml:space="preserve"> </t>
    </r>
    <r>
      <rPr>
        <b/>
        <sz val="12"/>
        <color rgb="FFFF0000"/>
        <rFont val="Arial Narrow"/>
        <family val="2"/>
      </rPr>
      <t xml:space="preserve">(EL INTERESADO PODRÁ DILIGENCIAR ÚNICAMENTE LOS BIENES Y SERVICIOS QUE OFREZCA) </t>
    </r>
    <r>
      <rPr>
        <sz val="12"/>
        <color theme="1"/>
        <rFont val="Arial Narrow"/>
        <family val="2"/>
      </rPr>
      <t xml:space="preserve">
• Revisar todos los requerimientos que se exponen en el documento "Ficha Técnica" y formular su cotización en concordancia con este, garantizando que los bienes y/o servcicios ofrecidos cumplan en su  totalidad con las especificaciones técnicas descritas.
• El precio de la cotización debe ser expresado en PESOS COLOMBIANOS.
• Los valores unitarios deberán aproximarse por exceso o por defecto al entero más cercano así: (i) Si es igual o superior a 50 centavos, se aproxima al entero siguiente; (ii)  si es inferior a 50 centavos se baja al entero anterior. 
• No modificar, agregar o quitar ningún ítem o sub-ítem.</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</si>
</sst>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3">
    <numFmt numFmtId="44" formatCode="_-&quot;$&quot;\ * #,##0.00_-;\-&quot;$&quot;\ * #,##0.00_-;_-&quot;$&quot;\ * &quot;-&quot;??_-;_-@_-"/>
    <numFmt numFmtId="43" formatCode="_-* #,##0.00_-;\-* #,##0.00_-;_-* &quot;-&quot;??_-;_-@_-"/>
    <numFmt numFmtId="164" formatCode="_(&quot;$&quot;\ * #,##0.00_);_(&quot;$&quot;\ * \(#,##0.00\);_(&quot;$&quot;\ * &quot;-&quot;??_);_(@_)"/>
    <numFmt numFmtId="165" formatCode="_-&quot;$&quot;\ * #,##0_-;\-&quot;$&quot;\ * #,##0_-;_-&quot;$&quot;\ * &quot;-&quot;??_-;_-@_-"/>
    <numFmt numFmtId="166" formatCode="0_)"/>
    <numFmt numFmtId="167" formatCode="_ &quot;$&quot;\ * #,##0.00_ ;_ &quot;$&quot;\ * \-#,##0.00_ ;_ &quot;$&quot;\ * &quot;-&quot;??_ ;_ @_ "/>
    <numFmt numFmtId="168" formatCode="_ &quot;$&quot;\ * #,##0_ ;_ &quot;$&quot;\ * \-#,##0_ ;_ &quot;$&quot;\ * &quot;-&quot;??_ ;_ @_ "/>
    <numFmt numFmtId="169" formatCode="0.0"/>
    <numFmt numFmtId="170" formatCode="_-[$$-409]* #,##0_ ;_-[$$-409]* \-#,##0\ ;_-[$$-409]* &quot;-&quot;??_ ;_-@_ "/>
    <numFmt numFmtId="172" formatCode="[$$-240A]\ #,##0.00"/>
    <numFmt numFmtId="174" formatCode="_-[$$-240A]\ * #,##0_-;\-[$$-240A]\ * #,##0_-;_-[$$-240A]\ * &quot;-&quot;??_-;_-@_-"/>
    <numFmt numFmtId="175" formatCode="&quot;$&quot;\ #,##0.00"/>
    <numFmt numFmtId="179" formatCode="&quot;$&quot;\ #,##0"/>
  </numFmts>
  <fonts count="43" x14ac:knownFonts="1">
    <font>
      <sz val="10"/>
      <name val="Arial"/>
    </font>
    <font>
      <sz val="10"/>
      <name val="Courier"/>
      <family val="3"/>
    </font>
    <font>
      <sz val="10"/>
      <name val="Arial"/>
      <family val="2"/>
    </font>
    <font>
      <sz val="11"/>
      <name val="Arial"/>
      <family val="2"/>
    </font>
    <font>
      <sz val="11"/>
      <color indexed="8"/>
      <name val="Arial"/>
      <family val="2"/>
    </font>
    <font>
      <sz val="11"/>
      <color theme="1"/>
      <name val="Arial"/>
      <family val="2"/>
    </font>
    <font>
      <sz val="10"/>
      <name val="Times New Roman"/>
      <family val="1"/>
      <charset val="204"/>
    </font>
    <font>
      <sz val="10"/>
      <color rgb="FF000000"/>
      <name val="Arial"/>
      <family val="2"/>
    </font>
    <font>
      <b/>
      <sz val="11"/>
      <name val="Arial"/>
      <family val="2"/>
    </font>
    <font>
      <b/>
      <sz val="10"/>
      <name val="Arial"/>
      <family val="2"/>
    </font>
    <font>
      <b/>
      <sz val="11"/>
      <color theme="1"/>
      <name val="Arial"/>
      <family val="2"/>
    </font>
    <font>
      <b/>
      <sz val="12"/>
      <name val="Arial"/>
      <family val="2"/>
    </font>
    <font>
      <sz val="12"/>
      <color rgb="FF000000"/>
      <name val="Arial"/>
      <family val="2"/>
    </font>
    <font>
      <sz val="11"/>
      <color rgb="FF000000"/>
      <name val="Arial"/>
      <family val="2"/>
    </font>
    <font>
      <sz val="11"/>
      <color rgb="FF375623"/>
      <name val="Arial"/>
      <family val="2"/>
    </font>
    <font>
      <sz val="11"/>
      <color rgb="FF242424"/>
      <name val="Aptos Narrow"/>
      <family val="2"/>
    </font>
    <font>
      <b/>
      <sz val="11"/>
      <color rgb="FF242424"/>
      <name val="Aptos Narrow"/>
      <family val="2"/>
    </font>
    <font>
      <sz val="14"/>
      <name val="Arial"/>
      <family val="2"/>
    </font>
    <font>
      <b/>
      <i/>
      <sz val="11"/>
      <name val="Arial"/>
      <family val="2"/>
    </font>
    <font>
      <sz val="13"/>
      <name val="Arial"/>
      <family val="2"/>
    </font>
    <font>
      <b/>
      <sz val="14"/>
      <name val="Arial"/>
      <family val="2"/>
    </font>
    <font>
      <b/>
      <i/>
      <sz val="11"/>
      <name val="Times New Roman"/>
      <family val="1"/>
    </font>
    <font>
      <b/>
      <sz val="16"/>
      <name val="Arial"/>
      <family val="2"/>
    </font>
    <font>
      <b/>
      <sz val="11"/>
      <color rgb="FF000000"/>
      <name val="Arial"/>
      <family val="2"/>
    </font>
    <font>
      <sz val="9"/>
      <name val="Arial"/>
      <family val="2"/>
    </font>
    <font>
      <sz val="9"/>
      <name val="Arial"/>
      <family val="2"/>
    </font>
    <font>
      <sz val="11"/>
      <name val="Arial"/>
      <family val="2"/>
    </font>
    <font>
      <b/>
      <sz val="11"/>
      <name val="Arial"/>
      <family val="2"/>
    </font>
    <font>
      <b/>
      <i/>
      <sz val="11"/>
      <name val="Arial"/>
      <family val="2"/>
    </font>
    <font>
      <b/>
      <sz val="10"/>
      <name val="Arial"/>
      <family val="2"/>
    </font>
    <font>
      <sz val="13"/>
      <name val="Arial"/>
      <family val="2"/>
    </font>
    <font>
      <b/>
      <sz val="12"/>
      <name val="Arial"/>
      <family val="2"/>
    </font>
    <font>
      <sz val="11"/>
      <color rgb="FF000000"/>
      <name val="Arial"/>
      <family val="2"/>
    </font>
    <font>
      <u/>
      <sz val="11"/>
      <color rgb="FF000000"/>
      <name val="Arial"/>
      <family val="2"/>
    </font>
    <font>
      <u/>
      <sz val="10"/>
      <color theme="10"/>
      <name val="Arial"/>
      <family val="2"/>
    </font>
    <font>
      <sz val="10"/>
      <name val="Arial"/>
      <family val="2"/>
    </font>
    <font>
      <b/>
      <sz val="12"/>
      <color theme="1"/>
      <name val="Arial Narrow"/>
      <family val="2"/>
    </font>
    <font>
      <sz val="12"/>
      <color theme="1"/>
      <name val="Arial Narrow"/>
      <family val="2"/>
    </font>
    <font>
      <u/>
      <sz val="12"/>
      <color theme="10"/>
      <name val="Arial"/>
      <family val="2"/>
    </font>
    <font>
      <b/>
      <sz val="12"/>
      <color rgb="FFFF0000"/>
      <name val="Arial Narrow"/>
      <family val="2"/>
    </font>
    <font>
      <b/>
      <sz val="12"/>
      <name val="Arial Narrow"/>
      <family val="2"/>
    </font>
    <font>
      <b/>
      <sz val="12"/>
      <color theme="0"/>
      <name val="Arial"/>
      <family val="2"/>
    </font>
    <font>
      <sz val="12"/>
      <color rgb="FFFF0000"/>
      <name val="Arial Narrow"/>
      <family val="2"/>
    </font>
  </fonts>
  <fills count="10">
    <fill>
      <patternFill patternType="none"/>
    </fill>
    <fill>
      <patternFill patternType="gray125"/>
    </fill>
    <fill>
      <patternFill patternType="solid">
        <fgColor theme="6" tint="0.39997558519241921"/>
        <bgColor indexed="64"/>
      </patternFill>
    </fill>
    <fill>
      <patternFill patternType="solid">
        <fgColor theme="0"/>
        <bgColor indexed="64"/>
      </patternFill>
    </fill>
    <fill>
      <patternFill patternType="solid">
        <fgColor rgb="FFFFFF00"/>
        <bgColor indexed="64"/>
      </patternFill>
    </fill>
    <fill>
      <patternFill patternType="solid">
        <fgColor theme="6" tint="-0.249977111117893"/>
        <bgColor indexed="64"/>
      </patternFill>
    </fill>
    <fill>
      <patternFill patternType="solid">
        <fgColor theme="4" tint="-0.249977111117893"/>
        <bgColor indexed="64"/>
      </patternFill>
    </fill>
    <fill>
      <patternFill patternType="solid">
        <fgColor theme="4" tint="0.59999389629810485"/>
        <bgColor indexed="64"/>
      </patternFill>
    </fill>
    <fill>
      <patternFill patternType="solid">
        <fgColor theme="4" tint="0.79998168889431442"/>
        <bgColor indexed="64"/>
      </patternFill>
    </fill>
    <fill>
      <patternFill patternType="solid">
        <fgColor theme="3" tint="0.79998168889431442"/>
        <bgColor indexed="64"/>
      </patternFill>
    </fill>
  </fills>
  <borders count="81">
    <border>
      <left/>
      <right/>
      <top/>
      <bottom/>
      <diagonal/>
    </border>
    <border>
      <left style="medium">
        <color indexed="64"/>
      </left>
      <right/>
      <top/>
      <bottom/>
      <diagonal/>
    </border>
    <border>
      <left/>
      <right/>
      <top style="thin">
        <color indexed="64"/>
      </top>
      <bottom style="thin">
        <color indexed="64"/>
      </bottom>
      <diagonal/>
    </border>
    <border>
      <left style="thin">
        <color rgb="FF000000"/>
      </left>
      <right style="thin">
        <color rgb="FF000000"/>
      </right>
      <top style="thin">
        <color rgb="FF000000"/>
      </top>
      <bottom style="thin">
        <color rgb="FF000000"/>
      </bottom>
      <diagonal/>
    </border>
    <border>
      <left style="medium">
        <color rgb="FF000000"/>
      </left>
      <right style="thin">
        <color indexed="64"/>
      </right>
      <top/>
      <bottom/>
      <diagonal/>
    </border>
    <border>
      <left/>
      <right/>
      <top style="medium">
        <color indexed="64"/>
      </top>
      <bottom/>
      <diagonal/>
    </border>
    <border>
      <left/>
      <right/>
      <top style="medium">
        <color rgb="FF000000"/>
      </top>
      <bottom/>
      <diagonal/>
    </border>
    <border>
      <left style="thin">
        <color rgb="FF000000"/>
      </left>
      <right style="thin">
        <color rgb="FF000000"/>
      </right>
      <top style="thin">
        <color rgb="FF000000"/>
      </top>
      <bottom/>
      <diagonal/>
    </border>
    <border>
      <left style="medium">
        <color rgb="FF000000"/>
      </left>
      <right style="thin">
        <color indexed="64"/>
      </right>
      <top/>
      <bottom style="thin">
        <color indexed="64"/>
      </bottom>
      <diagonal/>
    </border>
    <border>
      <left style="medium">
        <color rgb="FF000000"/>
      </left>
      <right style="thin">
        <color indexed="64"/>
      </right>
      <top style="thin">
        <color indexed="64"/>
      </top>
      <bottom style="thin">
        <color indexed="64"/>
      </bottom>
      <diagonal/>
    </border>
    <border>
      <left/>
      <right/>
      <top/>
      <bottom style="medium">
        <color rgb="FF000000"/>
      </bottom>
      <diagonal/>
    </border>
    <border>
      <left style="thin">
        <color rgb="FF000000"/>
      </left>
      <right/>
      <top style="thin">
        <color rgb="FF000000"/>
      </top>
      <bottom style="thin">
        <color rgb="FF000000"/>
      </bottom>
      <diagonal/>
    </border>
    <border>
      <left style="medium">
        <color rgb="FF000000"/>
      </left>
      <right/>
      <top/>
      <bottom/>
      <diagonal/>
    </border>
    <border>
      <left/>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medium">
        <color rgb="FF000000"/>
      </left>
      <right/>
      <top style="thin">
        <color rgb="FF000000"/>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medium">
        <color rgb="FF000000"/>
      </left>
      <right style="medium">
        <color indexed="64"/>
      </right>
      <top/>
      <bottom style="medium">
        <color rgb="FF000000"/>
      </bottom>
      <diagonal/>
    </border>
    <border>
      <left style="medium">
        <color rgb="FF000000"/>
      </left>
      <right style="medium">
        <color indexed="64"/>
      </right>
      <top/>
      <bottom/>
      <diagonal/>
    </border>
    <border>
      <left/>
      <right/>
      <top style="thin">
        <color rgb="FF000000"/>
      </top>
      <bottom/>
      <diagonal/>
    </border>
    <border>
      <left style="thin">
        <color indexed="64"/>
      </left>
      <right/>
      <top/>
      <bottom style="thin">
        <color indexed="64"/>
      </bottom>
      <diagonal/>
    </border>
    <border>
      <left style="medium">
        <color rgb="FF000000"/>
      </left>
      <right style="medium">
        <color rgb="FF000000"/>
      </right>
      <top style="thin">
        <color rgb="FF000000"/>
      </top>
      <bottom style="thin">
        <color rgb="FF000000"/>
      </bottom>
      <diagonal/>
    </border>
    <border>
      <left style="medium">
        <color rgb="FF000000"/>
      </left>
      <right style="medium">
        <color rgb="FF000000"/>
      </right>
      <top/>
      <bottom style="medium">
        <color rgb="FF000000"/>
      </bottom>
      <diagonal/>
    </border>
    <border>
      <left/>
      <right style="medium">
        <color rgb="FF000000"/>
      </right>
      <top style="thin">
        <color indexed="64"/>
      </top>
      <bottom style="thin">
        <color indexed="64"/>
      </bottom>
      <diagonal/>
    </border>
    <border>
      <left style="medium">
        <color rgb="FF000000"/>
      </left>
      <right style="medium">
        <color rgb="FF000000"/>
      </right>
      <top style="medium">
        <color rgb="FF000000"/>
      </top>
      <bottom style="medium">
        <color rgb="FF000000"/>
      </bottom>
      <diagonal/>
    </border>
    <border>
      <left style="medium">
        <color rgb="FF000000"/>
      </left>
      <right style="medium">
        <color rgb="FF000000"/>
      </right>
      <top/>
      <bottom/>
      <diagonal/>
    </border>
    <border>
      <left style="medium">
        <color rgb="FF000000"/>
      </left>
      <right style="medium">
        <color rgb="FF000000"/>
      </right>
      <top style="medium">
        <color rgb="FF000000"/>
      </top>
      <bottom/>
      <diagonal/>
    </border>
    <border>
      <left/>
      <right/>
      <top/>
      <bottom style="medium">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right style="medium">
        <color indexed="64"/>
      </right>
      <top/>
      <bottom style="medium">
        <color indexed="64"/>
      </bottom>
      <diagonal/>
    </border>
    <border>
      <left style="medium">
        <color indexed="64"/>
      </left>
      <right style="thin">
        <color indexed="64"/>
      </right>
      <top style="medium">
        <color indexed="64"/>
      </top>
      <bottom style="medium">
        <color indexed="64"/>
      </bottom>
      <diagonal/>
    </border>
    <border>
      <left/>
      <right style="thin">
        <color rgb="FF000000"/>
      </right>
      <top/>
      <bottom/>
      <diagonal/>
    </border>
    <border>
      <left style="thin">
        <color rgb="FF000000"/>
      </left>
      <right style="medium">
        <color rgb="FF000000"/>
      </right>
      <top/>
      <bottom/>
      <diagonal/>
    </border>
    <border>
      <left style="thin">
        <color rgb="FF000000"/>
      </left>
      <right style="thin">
        <color rgb="FF000000"/>
      </right>
      <top/>
      <bottom/>
      <diagonal/>
    </border>
    <border>
      <left/>
      <right style="medium">
        <color rgb="FF000000"/>
      </right>
      <top/>
      <bottom/>
      <diagonal/>
    </border>
    <border>
      <left/>
      <right style="medium">
        <color indexed="64"/>
      </right>
      <top style="medium">
        <color indexed="64"/>
      </top>
      <bottom style="medium">
        <color indexed="64"/>
      </bottom>
      <diagonal/>
    </border>
    <border>
      <left/>
      <right style="medium">
        <color rgb="FF000000"/>
      </right>
      <top style="medium">
        <color indexed="64"/>
      </top>
      <bottom style="medium">
        <color indexed="64"/>
      </bottom>
      <diagonal/>
    </border>
    <border>
      <left style="thin">
        <color indexed="64"/>
      </left>
      <right style="medium">
        <color indexed="64"/>
      </right>
      <top style="thin">
        <color indexed="64"/>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style="medium">
        <color rgb="FF000000"/>
      </top>
      <bottom/>
      <diagonal/>
    </border>
    <border>
      <left style="medium">
        <color indexed="64"/>
      </left>
      <right/>
      <top style="medium">
        <color indexed="64"/>
      </top>
      <bottom/>
      <diagonal/>
    </border>
    <border>
      <left style="medium">
        <color indexed="64"/>
      </left>
      <right style="thin">
        <color indexed="64"/>
      </right>
      <top style="medium">
        <color indexed="64"/>
      </top>
      <bottom/>
      <diagonal/>
    </border>
    <border>
      <left style="medium">
        <color indexed="64"/>
      </left>
      <right style="thin">
        <color indexed="64"/>
      </right>
      <top/>
      <bottom/>
      <diagonal/>
    </border>
    <border>
      <left style="thin">
        <color rgb="FF000000"/>
      </left>
      <right style="thin">
        <color rgb="FF000000"/>
      </right>
      <top style="medium">
        <color indexed="64"/>
      </top>
      <bottom/>
      <diagonal/>
    </border>
    <border>
      <left/>
      <right style="medium">
        <color indexed="64"/>
      </right>
      <top style="medium">
        <color indexed="64"/>
      </top>
      <bottom/>
      <diagonal/>
    </border>
    <border>
      <left/>
      <right style="medium">
        <color indexed="64"/>
      </right>
      <top/>
      <bottom/>
      <diagonal/>
    </border>
    <border>
      <left/>
      <right style="medium">
        <color rgb="FF000000"/>
      </right>
      <top style="medium">
        <color indexed="64"/>
      </top>
      <bottom/>
      <diagonal/>
    </border>
    <border>
      <left/>
      <right style="medium">
        <color rgb="FF000000"/>
      </right>
      <top/>
      <bottom style="medium">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medium">
        <color indexed="64"/>
      </right>
      <top/>
      <bottom/>
      <diagonal/>
    </border>
    <border>
      <left style="medium">
        <color indexed="64"/>
      </left>
      <right style="medium">
        <color indexed="64"/>
      </right>
      <top/>
      <bottom/>
      <diagonal/>
    </border>
    <border>
      <left style="medium">
        <color indexed="64"/>
      </left>
      <right style="thin">
        <color indexed="64"/>
      </right>
      <top style="medium">
        <color rgb="FF000000"/>
      </top>
      <bottom/>
      <diagonal/>
    </border>
    <border>
      <left style="medium">
        <color indexed="64"/>
      </left>
      <right style="medium">
        <color indexed="64"/>
      </right>
      <top/>
      <bottom style="medium">
        <color rgb="FF000000"/>
      </bottom>
      <diagonal/>
    </border>
    <border>
      <left style="medium">
        <color rgb="FF000000"/>
      </left>
      <right style="medium">
        <color rgb="FF000000"/>
      </right>
      <top style="medium">
        <color indexed="64"/>
      </top>
      <bottom style="medium">
        <color indexed="64"/>
      </bottom>
      <diagonal/>
    </border>
    <border>
      <left style="medium">
        <color indexed="64"/>
      </left>
      <right style="thin">
        <color rgb="FF000000"/>
      </right>
      <top style="medium">
        <color indexed="64"/>
      </top>
      <bottom/>
      <diagonal/>
    </border>
    <border>
      <left style="thin">
        <color rgb="FF000000"/>
      </left>
      <right/>
      <top style="medium">
        <color indexed="64"/>
      </top>
      <bottom/>
      <diagonal/>
    </border>
    <border>
      <left style="medium">
        <color rgb="FF000000"/>
      </left>
      <right style="medium">
        <color rgb="FF000000"/>
      </right>
      <top style="medium">
        <color indexed="64"/>
      </top>
      <bottom/>
      <diagonal/>
    </border>
    <border>
      <left style="thin">
        <color theme="0" tint="-0.499984740745262"/>
      </left>
      <right style="thin">
        <color theme="0" tint="-0.499984740745262"/>
      </right>
      <top style="medium">
        <color indexed="64"/>
      </top>
      <bottom/>
      <diagonal/>
    </border>
    <border>
      <left style="thin">
        <color theme="0" tint="-0.499984740745262"/>
      </left>
      <right style="medium">
        <color indexed="64"/>
      </right>
      <top style="medium">
        <color indexed="64"/>
      </top>
      <bottom/>
      <diagonal/>
    </border>
    <border>
      <left style="thin">
        <color indexed="64"/>
      </left>
      <right/>
      <top style="medium">
        <color indexed="64"/>
      </top>
      <bottom/>
      <diagonal/>
    </border>
    <border>
      <left/>
      <right style="thin">
        <color indexed="64"/>
      </right>
      <top style="medium">
        <color indexed="64"/>
      </top>
      <bottom/>
      <diagonal/>
    </border>
    <border>
      <left/>
      <right style="thin">
        <color theme="0" tint="-0.499984740745262"/>
      </right>
      <top style="thin">
        <color theme="0" tint="-0.499984740745262"/>
      </top>
      <bottom style="thin">
        <color theme="0" tint="-0.499984740745262"/>
      </bottom>
      <diagonal/>
    </border>
    <border>
      <left style="medium">
        <color indexed="64"/>
      </left>
      <right style="medium">
        <color indexed="64"/>
      </right>
      <top style="medium">
        <color indexed="64"/>
      </top>
      <bottom/>
      <diagonal/>
    </border>
    <border>
      <left style="thin">
        <color theme="0" tint="-0.499984740745262"/>
      </left>
      <right style="medium">
        <color indexed="64"/>
      </right>
      <top style="medium">
        <color indexed="64"/>
      </top>
      <bottom style="thin">
        <color theme="0" tint="-0.499984740745262"/>
      </bottom>
      <diagonal/>
    </border>
    <border>
      <left style="medium">
        <color indexed="64"/>
      </left>
      <right style="medium">
        <color indexed="64"/>
      </right>
      <top style="medium">
        <color rgb="FF000000"/>
      </top>
      <bottom/>
      <diagonal/>
    </border>
    <border>
      <left style="medium">
        <color indexed="64"/>
      </left>
      <right style="thin">
        <color indexed="64"/>
      </right>
      <top style="medium">
        <color rgb="FF000000"/>
      </top>
      <bottom style="medium">
        <color rgb="FF000000"/>
      </bottom>
      <diagonal/>
    </border>
  </borders>
  <cellStyleXfs count="14">
    <xf numFmtId="0" fontId="0" fillId="0" borderId="0"/>
    <xf numFmtId="164" fontId="2" fillId="0" borderId="0" applyFont="0" applyFill="0" applyBorder="0" applyAlignment="0" applyProtection="0"/>
    <xf numFmtId="166" fontId="1" fillId="0" borderId="0"/>
    <xf numFmtId="167" fontId="2" fillId="0" borderId="0" applyFont="0" applyFill="0" applyBorder="0" applyAlignment="0" applyProtection="0"/>
    <xf numFmtId="0" fontId="2" fillId="0" borderId="0"/>
    <xf numFmtId="0" fontId="2" fillId="0" borderId="0"/>
    <xf numFmtId="0" fontId="4" fillId="0" borderId="0"/>
    <xf numFmtId="0" fontId="5" fillId="0" borderId="0"/>
    <xf numFmtId="0" fontId="6" fillId="0" borderId="0" applyNumberFormat="0" applyFill="0" applyBorder="0" applyProtection="0">
      <alignment vertical="top" wrapText="1"/>
    </xf>
    <xf numFmtId="0" fontId="34" fillId="0" borderId="0" applyNumberFormat="0" applyFill="0" applyBorder="0" applyAlignment="0" applyProtection="0"/>
    <xf numFmtId="0" fontId="34" fillId="0" borderId="0" applyNumberFormat="0" applyFill="0" applyBorder="0" applyAlignment="0" applyProtection="0"/>
    <xf numFmtId="9" fontId="35" fillId="0" borderId="0" applyFont="0" applyFill="0" applyBorder="0" applyAlignment="0" applyProtection="0"/>
    <xf numFmtId="0" fontId="3" fillId="0" borderId="0"/>
    <xf numFmtId="9" fontId="3" fillId="0" borderId="0" applyFont="0" applyFill="0" applyBorder="0" applyAlignment="0" applyProtection="0"/>
  </cellStyleXfs>
  <cellXfs count="461">
    <xf numFmtId="0" fontId="0" fillId="0" borderId="0" xfId="0"/>
    <xf numFmtId="169" fontId="3" fillId="0" borderId="9" xfId="0" applyNumberFormat="1" applyFont="1" applyBorder="1" applyAlignment="1" applyProtection="1">
      <alignment horizontal="center" vertical="center" wrapText="1"/>
      <protection hidden="1"/>
    </xf>
    <xf numFmtId="2" fontId="3" fillId="0" borderId="9" xfId="0" applyNumberFormat="1" applyFont="1" applyBorder="1" applyAlignment="1" applyProtection="1">
      <alignment horizontal="center" vertical="center" wrapText="1"/>
      <protection hidden="1"/>
    </xf>
    <xf numFmtId="0" fontId="0" fillId="0" borderId="3" xfId="0" applyBorder="1" applyAlignment="1">
      <alignment horizontal="center" indent="1"/>
    </xf>
    <xf numFmtId="0" fontId="9" fillId="0" borderId="3" xfId="0" applyFont="1" applyBorder="1" applyAlignment="1">
      <alignment horizontal="center" indent="1"/>
    </xf>
    <xf numFmtId="0" fontId="9" fillId="0" borderId="3" xfId="0" applyFont="1" applyBorder="1" applyAlignment="1">
      <alignment horizontal="center" vertical="center"/>
    </xf>
    <xf numFmtId="0" fontId="15" fillId="0" borderId="3" xfId="0" applyFont="1" applyBorder="1" applyAlignment="1">
      <alignment wrapText="1"/>
    </xf>
    <xf numFmtId="0" fontId="0" fillId="0" borderId="3" xfId="0" applyBorder="1"/>
    <xf numFmtId="0" fontId="15" fillId="0" borderId="3" xfId="0" applyFont="1" applyBorder="1"/>
    <xf numFmtId="0" fontId="0" fillId="0" borderId="3" xfId="0" applyBorder="1" applyAlignment="1">
      <alignment horizontal="center" vertical="center"/>
    </xf>
    <xf numFmtId="0" fontId="0" fillId="0" borderId="3" xfId="0" applyBorder="1" applyAlignment="1">
      <alignment horizontal="center" vertical="center" indent="1"/>
    </xf>
    <xf numFmtId="0" fontId="9" fillId="0" borderId="3" xfId="0" applyFont="1" applyBorder="1" applyAlignment="1">
      <alignment horizontal="center" vertical="center" indent="1"/>
    </xf>
    <xf numFmtId="0" fontId="9" fillId="0" borderId="11" xfId="0" applyFont="1" applyBorder="1" applyAlignment="1">
      <alignment horizontal="center" vertical="center" indent="1"/>
    </xf>
    <xf numFmtId="2" fontId="9" fillId="0" borderId="11" xfId="0" applyNumberFormat="1" applyFont="1" applyBorder="1" applyAlignment="1">
      <alignment horizontal="center" vertical="center"/>
    </xf>
    <xf numFmtId="0" fontId="0" fillId="0" borderId="11" xfId="0" applyBorder="1"/>
    <xf numFmtId="0" fontId="9" fillId="0" borderId="3" xfId="0" applyFont="1" applyBorder="1"/>
    <xf numFmtId="0" fontId="9" fillId="0" borderId="11" xfId="0" applyFont="1" applyBorder="1" applyAlignment="1">
      <alignment horizontal="center" vertical="center"/>
    </xf>
    <xf numFmtId="0" fontId="9" fillId="0" borderId="11" xfId="0" applyFont="1" applyBorder="1" applyAlignment="1">
      <alignment horizontal="center" indent="1"/>
    </xf>
    <xf numFmtId="2" fontId="9" fillId="0" borderId="11" xfId="0" applyNumberFormat="1" applyFont="1" applyBorder="1"/>
    <xf numFmtId="2" fontId="0" fillId="0" borderId="3" xfId="0" applyNumberFormat="1" applyBorder="1"/>
    <xf numFmtId="0" fontId="9" fillId="0" borderId="11" xfId="0" applyFont="1" applyBorder="1"/>
    <xf numFmtId="2" fontId="9" fillId="0" borderId="3" xfId="0" applyNumberFormat="1" applyFont="1" applyBorder="1"/>
    <xf numFmtId="0" fontId="9" fillId="0" borderId="7" xfId="0" applyFont="1" applyBorder="1" applyAlignment="1">
      <alignment horizontal="center" indent="1"/>
    </xf>
    <xf numFmtId="169" fontId="3" fillId="4" borderId="9" xfId="0" applyNumberFormat="1" applyFont="1" applyFill="1" applyBorder="1" applyAlignment="1" applyProtection="1">
      <alignment horizontal="center" vertical="center" wrapText="1"/>
      <protection hidden="1"/>
    </xf>
    <xf numFmtId="0" fontId="15" fillId="0" borderId="0" xfId="0" applyFont="1" applyAlignment="1">
      <alignment wrapText="1"/>
    </xf>
    <xf numFmtId="0" fontId="0" fillId="0" borderId="3" xfId="0" applyBorder="1" applyAlignment="1">
      <alignment wrapText="1"/>
    </xf>
    <xf numFmtId="0" fontId="0" fillId="0" borderId="0" xfId="0" applyAlignment="1">
      <alignment wrapText="1"/>
    </xf>
    <xf numFmtId="0" fontId="8" fillId="0" borderId="0" xfId="0" applyFont="1" applyAlignment="1" applyProtection="1">
      <alignment horizontal="left" vertical="center" wrapText="1"/>
      <protection hidden="1"/>
    </xf>
    <xf numFmtId="3" fontId="17" fillId="0" borderId="0" xfId="0" applyNumberFormat="1" applyFont="1"/>
    <xf numFmtId="0" fontId="0" fillId="0" borderId="8" xfId="0" applyBorder="1" applyAlignment="1" applyProtection="1">
      <alignment horizontal="center" vertical="center" wrapText="1"/>
      <protection hidden="1"/>
    </xf>
    <xf numFmtId="3" fontId="0" fillId="0" borderId="0" xfId="0" applyNumberFormat="1"/>
    <xf numFmtId="3" fontId="19" fillId="0" borderId="0" xfId="0" applyNumberFormat="1" applyFont="1"/>
    <xf numFmtId="0" fontId="0" fillId="0" borderId="0" xfId="0" applyAlignment="1" applyProtection="1">
      <alignment vertical="center" wrapText="1"/>
      <protection hidden="1"/>
    </xf>
    <xf numFmtId="3" fontId="0" fillId="0" borderId="0" xfId="0" applyNumberFormat="1" applyAlignment="1">
      <alignment vertical="center" wrapText="1"/>
    </xf>
    <xf numFmtId="0" fontId="18" fillId="0" borderId="0" xfId="0" applyFont="1" applyAlignment="1" applyProtection="1">
      <alignment horizontal="center" vertical="center" wrapText="1"/>
      <protection hidden="1"/>
    </xf>
    <xf numFmtId="0" fontId="9" fillId="0" borderId="0" xfId="0" applyFont="1" applyAlignment="1" applyProtection="1">
      <alignment horizontal="center" vertical="center" wrapText="1"/>
      <protection hidden="1"/>
    </xf>
    <xf numFmtId="0" fontId="10" fillId="0" borderId="0" xfId="0" applyFont="1"/>
    <xf numFmtId="168" fontId="0" fillId="0" borderId="0" xfId="0" applyNumberFormat="1"/>
    <xf numFmtId="3" fontId="19" fillId="0" borderId="0" xfId="2" applyNumberFormat="1" applyFont="1" applyAlignment="1">
      <alignment horizontal="centerContinuous"/>
    </xf>
    <xf numFmtId="3" fontId="19" fillId="0" borderId="0" xfId="2" applyNumberFormat="1" applyFont="1" applyAlignment="1">
      <alignment horizontal="centerContinuous" vertical="center" wrapText="1"/>
    </xf>
    <xf numFmtId="4" fontId="3" fillId="0" borderId="14" xfId="0" applyNumberFormat="1" applyFont="1" applyBorder="1"/>
    <xf numFmtId="4" fontId="3" fillId="0" borderId="16" xfId="0" applyNumberFormat="1" applyFont="1" applyBorder="1" applyAlignment="1">
      <alignment horizontal="right" vertical="center"/>
    </xf>
    <xf numFmtId="4" fontId="3" fillId="0" borderId="14" xfId="0" applyNumberFormat="1" applyFont="1" applyBorder="1" applyAlignment="1">
      <alignment horizontal="right" vertical="center"/>
    </xf>
    <xf numFmtId="4" fontId="3" fillId="0" borderId="18" xfId="0" applyNumberFormat="1" applyFont="1" applyBorder="1" applyAlignment="1">
      <alignment horizontal="right" vertical="center"/>
    </xf>
    <xf numFmtId="172" fontId="27" fillId="0" borderId="0" xfId="0" applyNumberFormat="1" applyFont="1" applyAlignment="1">
      <alignment vertical="center"/>
    </xf>
    <xf numFmtId="172" fontId="8" fillId="0" borderId="0" xfId="0" applyNumberFormat="1" applyFont="1" applyAlignment="1">
      <alignment vertical="center"/>
    </xf>
    <xf numFmtId="3" fontId="8" fillId="5" borderId="5" xfId="0" applyNumberFormat="1" applyFont="1" applyFill="1" applyBorder="1" applyAlignment="1">
      <alignment vertical="center" wrapText="1"/>
    </xf>
    <xf numFmtId="3" fontId="8" fillId="5" borderId="5" xfId="0" applyNumberFormat="1" applyFont="1" applyFill="1" applyBorder="1" applyAlignment="1">
      <alignment horizontal="center" vertical="center"/>
    </xf>
    <xf numFmtId="0" fontId="28" fillId="0" borderId="0" xfId="0" applyFont="1" applyAlignment="1" applyProtection="1">
      <alignment vertical="center" wrapText="1"/>
      <protection hidden="1"/>
    </xf>
    <xf numFmtId="0" fontId="29" fillId="0" borderId="0" xfId="0" applyFont="1" applyAlignment="1" applyProtection="1">
      <alignment horizontal="center" vertical="center" wrapText="1"/>
      <protection hidden="1"/>
    </xf>
    <xf numFmtId="3" fontId="30" fillId="0" borderId="0" xfId="2" applyNumberFormat="1" applyFont="1" applyAlignment="1">
      <alignment horizontal="centerContinuous"/>
    </xf>
    <xf numFmtId="3" fontId="24" fillId="0" borderId="0" xfId="0" applyNumberFormat="1" applyFont="1"/>
    <xf numFmtId="3" fontId="25" fillId="0" borderId="0" xfId="0" applyNumberFormat="1" applyFont="1"/>
    <xf numFmtId="0" fontId="3" fillId="0" borderId="12" xfId="0" applyFont="1" applyBorder="1" applyAlignment="1" applyProtection="1">
      <alignment horizontal="center" vertical="center" wrapText="1"/>
      <protection hidden="1"/>
    </xf>
    <xf numFmtId="0" fontId="21" fillId="0" borderId="0" xfId="0" applyFont="1" applyAlignment="1" applyProtection="1">
      <alignment horizontal="center" vertical="center" wrapText="1"/>
      <protection hidden="1"/>
    </xf>
    <xf numFmtId="3" fontId="27" fillId="5" borderId="5" xfId="0" applyNumberFormat="1" applyFont="1" applyFill="1" applyBorder="1" applyAlignment="1">
      <alignment vertical="center"/>
    </xf>
    <xf numFmtId="0" fontId="8" fillId="2" borderId="6" xfId="0" applyFont="1" applyFill="1" applyBorder="1" applyAlignment="1" applyProtection="1">
      <alignment vertical="center" wrapText="1"/>
      <protection hidden="1"/>
    </xf>
    <xf numFmtId="0" fontId="8" fillId="2" borderId="6" xfId="0" applyFont="1" applyFill="1" applyBorder="1" applyAlignment="1" applyProtection="1">
      <alignment vertical="center"/>
      <protection hidden="1"/>
    </xf>
    <xf numFmtId="0" fontId="8" fillId="2" borderId="10" xfId="0" applyFont="1" applyFill="1" applyBorder="1" applyAlignment="1" applyProtection="1">
      <alignment vertical="center"/>
      <protection hidden="1"/>
    </xf>
    <xf numFmtId="0" fontId="8" fillId="2" borderId="10" xfId="0" applyFont="1" applyFill="1" applyBorder="1" applyAlignment="1" applyProtection="1">
      <alignment vertical="center" wrapText="1"/>
      <protection hidden="1"/>
    </xf>
    <xf numFmtId="3" fontId="8" fillId="5" borderId="26" xfId="0" applyNumberFormat="1" applyFont="1" applyFill="1" applyBorder="1" applyAlignment="1">
      <alignment horizontal="center" vertical="center"/>
    </xf>
    <xf numFmtId="4" fontId="5" fillId="2" borderId="29" xfId="0" applyNumberFormat="1" applyFont="1" applyFill="1" applyBorder="1" applyAlignment="1">
      <alignment horizontal="right" vertical="center"/>
    </xf>
    <xf numFmtId="0" fontId="0" fillId="0" borderId="30" xfId="0" applyBorder="1" applyAlignment="1">
      <alignment horizontal="center" vertical="center" wrapText="1"/>
    </xf>
    <xf numFmtId="0" fontId="9" fillId="2" borderId="6" xfId="0" applyFont="1" applyFill="1" applyBorder="1" applyAlignment="1" applyProtection="1">
      <alignment vertical="center" wrapText="1"/>
      <protection hidden="1"/>
    </xf>
    <xf numFmtId="0" fontId="0" fillId="0" borderId="32" xfId="0" applyBorder="1" applyAlignment="1" applyProtection="1">
      <alignment horizontal="center" vertical="center" wrapText="1"/>
      <protection hidden="1"/>
    </xf>
    <xf numFmtId="4" fontId="3" fillId="0" borderId="37" xfId="0" applyNumberFormat="1" applyFont="1" applyBorder="1" applyAlignment="1">
      <alignment horizontal="right" vertical="center"/>
    </xf>
    <xf numFmtId="0" fontId="0" fillId="0" borderId="30" xfId="0" applyBorder="1" applyAlignment="1" applyProtection="1">
      <alignment horizontal="center" vertical="center" wrapText="1"/>
      <protection hidden="1"/>
    </xf>
    <xf numFmtId="0" fontId="0" fillId="0" borderId="35" xfId="0" applyBorder="1" applyAlignment="1" applyProtection="1">
      <alignment horizontal="center" vertical="center" wrapText="1"/>
      <protection hidden="1"/>
    </xf>
    <xf numFmtId="4" fontId="3" fillId="0" borderId="38" xfId="0" applyNumberFormat="1" applyFont="1" applyBorder="1" applyAlignment="1">
      <alignment horizontal="right" vertical="center"/>
    </xf>
    <xf numFmtId="0" fontId="0" fillId="0" borderId="32" xfId="0" applyBorder="1" applyAlignment="1">
      <alignment horizontal="center" vertical="center" wrapText="1"/>
    </xf>
    <xf numFmtId="2" fontId="0" fillId="0" borderId="35" xfId="0" applyNumberFormat="1" applyBorder="1" applyAlignment="1">
      <alignment horizontal="center" vertical="center" wrapText="1"/>
    </xf>
    <xf numFmtId="0" fontId="0" fillId="0" borderId="35" xfId="0" applyBorder="1" applyAlignment="1">
      <alignment horizontal="center" vertical="center" wrapText="1"/>
    </xf>
    <xf numFmtId="0" fontId="3" fillId="0" borderId="2" xfId="6" applyFont="1" applyBorder="1" applyAlignment="1" applyProtection="1">
      <alignment horizontal="left" vertical="center" wrapText="1"/>
      <protection hidden="1"/>
    </xf>
    <xf numFmtId="0" fontId="3" fillId="0" borderId="25" xfId="6" applyFont="1" applyBorder="1" applyAlignment="1" applyProtection="1">
      <alignment horizontal="left" vertical="center" wrapText="1"/>
      <protection hidden="1"/>
    </xf>
    <xf numFmtId="0" fontId="3" fillId="0" borderId="14" xfId="6" applyFont="1" applyBorder="1" applyAlignment="1" applyProtection="1">
      <alignment horizontal="left" vertical="center" wrapText="1"/>
      <protection hidden="1"/>
    </xf>
    <xf numFmtId="0" fontId="3" fillId="0" borderId="38" xfId="6" applyFont="1" applyBorder="1" applyAlignment="1" applyProtection="1">
      <alignment horizontal="left" vertical="center" wrapText="1"/>
      <protection hidden="1"/>
    </xf>
    <xf numFmtId="0" fontId="21" fillId="0" borderId="0" xfId="0" applyFont="1" applyAlignment="1" applyProtection="1">
      <alignment horizontal="center" vertical="center" wrapText="1"/>
      <protection hidden="1"/>
    </xf>
    <xf numFmtId="0" fontId="9" fillId="0" borderId="0" xfId="0" applyFont="1" applyAlignment="1" applyProtection="1">
      <alignment horizontal="center" vertical="center" wrapText="1"/>
      <protection hidden="1"/>
    </xf>
    <xf numFmtId="0" fontId="3" fillId="0" borderId="37" xfId="6" applyFont="1" applyBorder="1" applyAlignment="1" applyProtection="1">
      <alignment horizontal="left" vertical="center" wrapText="1"/>
      <protection hidden="1"/>
    </xf>
    <xf numFmtId="2" fontId="20" fillId="0" borderId="12" xfId="0" applyNumberFormat="1" applyFont="1" applyBorder="1" applyAlignment="1">
      <alignment horizontal="center" vertical="center" wrapText="1"/>
    </xf>
    <xf numFmtId="2" fontId="20" fillId="0" borderId="0" xfId="0" applyNumberFormat="1" applyFont="1" applyBorder="1" applyAlignment="1">
      <alignment horizontal="center" vertical="center" wrapText="1"/>
    </xf>
    <xf numFmtId="0" fontId="22" fillId="0" borderId="12" xfId="0" applyFont="1" applyBorder="1" applyAlignment="1" applyProtection="1">
      <alignment horizontal="center" vertical="center" wrapText="1"/>
      <protection hidden="1"/>
    </xf>
    <xf numFmtId="0" fontId="22" fillId="0" borderId="0" xfId="0" applyFont="1" applyBorder="1" applyAlignment="1" applyProtection="1">
      <alignment horizontal="center" vertical="center" wrapText="1"/>
      <protection hidden="1"/>
    </xf>
    <xf numFmtId="2" fontId="20" fillId="0" borderId="0" xfId="0" applyNumberFormat="1" applyFont="1" applyBorder="1" applyAlignment="1">
      <alignment vertical="center" wrapText="1"/>
    </xf>
    <xf numFmtId="0" fontId="22" fillId="0" borderId="0" xfId="0" applyFont="1" applyBorder="1" applyAlignment="1" applyProtection="1">
      <alignment vertical="center" wrapText="1"/>
      <protection hidden="1"/>
    </xf>
    <xf numFmtId="4" fontId="3" fillId="0" borderId="43" xfId="0" applyNumberFormat="1" applyFont="1" applyBorder="1" applyAlignment="1">
      <alignment horizontal="right" vertical="center"/>
    </xf>
    <xf numFmtId="0" fontId="3" fillId="0" borderId="13" xfId="0" applyFont="1" applyBorder="1" applyAlignment="1" applyProtection="1">
      <alignment horizontal="center" vertical="center" wrapText="1"/>
      <protection hidden="1"/>
    </xf>
    <xf numFmtId="0" fontId="0" fillId="0" borderId="31" xfId="0" applyBorder="1" applyAlignment="1" applyProtection="1">
      <alignment horizontal="center" vertical="center" wrapText="1"/>
      <protection hidden="1"/>
    </xf>
    <xf numFmtId="4" fontId="3" fillId="0" borderId="49" xfId="0" applyNumberFormat="1" applyFont="1" applyBorder="1" applyAlignment="1">
      <alignment horizontal="right" vertical="center"/>
    </xf>
    <xf numFmtId="4" fontId="3" fillId="0" borderId="51" xfId="0" applyNumberFormat="1" applyFont="1" applyBorder="1" applyAlignment="1">
      <alignment horizontal="right" vertical="center"/>
    </xf>
    <xf numFmtId="0" fontId="8" fillId="2" borderId="0" xfId="7" applyFont="1" applyFill="1" applyBorder="1" applyAlignment="1" applyProtection="1">
      <alignment horizontal="left" vertical="center"/>
      <protection hidden="1"/>
    </xf>
    <xf numFmtId="0" fontId="8" fillId="2" borderId="0" xfId="7" applyFont="1" applyFill="1" applyBorder="1" applyAlignment="1" applyProtection="1">
      <alignment horizontal="left" vertical="center" wrapText="1"/>
      <protection hidden="1"/>
    </xf>
    <xf numFmtId="9" fontId="3" fillId="9" borderId="23" xfId="11" applyFont="1" applyFill="1" applyBorder="1" applyAlignment="1" applyProtection="1">
      <alignment horizontal="center" vertical="center" wrapText="1"/>
      <protection hidden="1"/>
    </xf>
    <xf numFmtId="9" fontId="0" fillId="9" borderId="34" xfId="11" applyFont="1" applyFill="1" applyBorder="1" applyAlignment="1">
      <alignment wrapText="1"/>
    </xf>
    <xf numFmtId="9" fontId="8" fillId="2" borderId="28" xfId="11" applyFont="1" applyFill="1" applyBorder="1" applyAlignment="1" applyProtection="1">
      <alignment horizontal="right" vertical="center" wrapText="1"/>
      <protection hidden="1"/>
    </xf>
    <xf numFmtId="9" fontId="10" fillId="2" borderId="27" xfId="11" applyFont="1" applyFill="1" applyBorder="1" applyAlignment="1">
      <alignment horizontal="right"/>
    </xf>
    <xf numFmtId="175" fontId="3" fillId="9" borderId="22" xfId="3" applyNumberFormat="1" applyFont="1" applyFill="1" applyBorder="1" applyAlignment="1" applyProtection="1">
      <alignment horizontal="right" vertical="center"/>
      <protection locked="0"/>
    </xf>
    <xf numFmtId="175" fontId="8" fillId="2" borderId="6" xfId="0" applyNumberFormat="1" applyFont="1" applyFill="1" applyBorder="1" applyAlignment="1" applyProtection="1">
      <alignment horizontal="right" vertical="center" wrapText="1"/>
      <protection hidden="1"/>
    </xf>
    <xf numFmtId="175" fontId="3" fillId="9" borderId="14" xfId="3" applyNumberFormat="1" applyFont="1" applyFill="1" applyBorder="1" applyAlignment="1" applyProtection="1">
      <alignment horizontal="right" vertical="center"/>
      <protection locked="0"/>
    </xf>
    <xf numFmtId="4" fontId="5" fillId="2" borderId="6" xfId="0" applyNumberFormat="1" applyFont="1" applyFill="1" applyBorder="1" applyAlignment="1">
      <alignment horizontal="right"/>
    </xf>
    <xf numFmtId="0" fontId="3" fillId="0" borderId="14" xfId="0" applyFont="1" applyBorder="1" applyAlignment="1" applyProtection="1">
      <alignment horizontal="center" vertical="center" wrapText="1"/>
      <protection hidden="1"/>
    </xf>
    <xf numFmtId="0" fontId="26" fillId="0" borderId="32" xfId="0" applyFont="1" applyBorder="1" applyAlignment="1" applyProtection="1">
      <alignment horizontal="center" vertical="center" wrapText="1"/>
      <protection hidden="1"/>
    </xf>
    <xf numFmtId="0" fontId="3" fillId="0" borderId="37" xfId="0" applyFont="1" applyBorder="1" applyAlignment="1" applyProtection="1">
      <alignment horizontal="center" vertical="center" wrapText="1"/>
      <protection hidden="1"/>
    </xf>
    <xf numFmtId="4" fontId="3" fillId="0" borderId="37" xfId="0" applyNumberFormat="1" applyFont="1" applyBorder="1"/>
    <xf numFmtId="175" fontId="3" fillId="9" borderId="37" xfId="3" applyNumberFormat="1" applyFont="1" applyFill="1" applyBorder="1" applyAlignment="1" applyProtection="1">
      <alignment horizontal="right" vertical="center"/>
      <protection locked="0"/>
    </xf>
    <xf numFmtId="9" fontId="3" fillId="9" borderId="33" xfId="11" applyFont="1" applyFill="1" applyBorder="1" applyAlignment="1" applyProtection="1">
      <alignment horizontal="right" vertical="center"/>
      <protection locked="0"/>
    </xf>
    <xf numFmtId="0" fontId="26" fillId="0" borderId="30" xfId="0" applyFont="1" applyBorder="1" applyAlignment="1" applyProtection="1">
      <alignment horizontal="center" vertical="center" wrapText="1"/>
      <protection hidden="1"/>
    </xf>
    <xf numFmtId="9" fontId="3" fillId="9" borderId="34" xfId="11" applyFont="1" applyFill="1" applyBorder="1" applyAlignment="1" applyProtection="1">
      <alignment horizontal="right" vertical="center"/>
      <protection locked="0"/>
    </xf>
    <xf numFmtId="0" fontId="26" fillId="0" borderId="35" xfId="0" applyFont="1" applyBorder="1" applyAlignment="1" applyProtection="1">
      <alignment horizontal="center" vertical="center" wrapText="1"/>
      <protection hidden="1"/>
    </xf>
    <xf numFmtId="0" fontId="3" fillId="0" borderId="38" xfId="0" applyFont="1" applyBorder="1" applyAlignment="1" applyProtection="1">
      <alignment horizontal="center" vertical="center" wrapText="1"/>
      <protection hidden="1"/>
    </xf>
    <xf numFmtId="4" fontId="3" fillId="0" borderId="38" xfId="0" applyNumberFormat="1" applyFont="1" applyBorder="1"/>
    <xf numFmtId="175" fontId="3" fillId="9" borderId="38" xfId="3" applyNumberFormat="1" applyFont="1" applyFill="1" applyBorder="1" applyAlignment="1" applyProtection="1">
      <alignment horizontal="right" vertical="center"/>
      <protection locked="0"/>
    </xf>
    <xf numFmtId="9" fontId="3" fillId="9" borderId="36" xfId="11" applyFont="1" applyFill="1" applyBorder="1" applyAlignment="1" applyProtection="1">
      <alignment horizontal="right" vertical="center"/>
      <protection locked="0"/>
    </xf>
    <xf numFmtId="0" fontId="8" fillId="2" borderId="0" xfId="0" applyFont="1" applyFill="1" applyBorder="1" applyAlignment="1" applyProtection="1">
      <alignment vertical="center"/>
      <protection hidden="1"/>
    </xf>
    <xf numFmtId="0" fontId="8" fillId="2" borderId="0" xfId="0" applyFont="1" applyFill="1" applyBorder="1" applyAlignment="1" applyProtection="1">
      <alignment vertical="center" wrapText="1"/>
      <protection hidden="1"/>
    </xf>
    <xf numFmtId="4" fontId="5" fillId="2" borderId="6" xfId="0" applyNumberFormat="1" applyFont="1" applyFill="1" applyBorder="1" applyAlignment="1">
      <alignment horizontal="right" vertical="center"/>
    </xf>
    <xf numFmtId="0" fontId="8" fillId="2" borderId="12" xfId="0" applyFont="1" applyFill="1" applyBorder="1" applyAlignment="1" applyProtection="1">
      <alignment vertical="center" wrapText="1"/>
      <protection hidden="1"/>
    </xf>
    <xf numFmtId="4" fontId="5" fillId="2" borderId="0" xfId="0" applyNumberFormat="1" applyFont="1" applyFill="1" applyBorder="1" applyAlignment="1">
      <alignment horizontal="right"/>
    </xf>
    <xf numFmtId="175" fontId="8" fillId="2" borderId="0" xfId="0" applyNumberFormat="1" applyFont="1" applyFill="1" applyBorder="1" applyAlignment="1" applyProtection="1">
      <alignment horizontal="right" vertical="center" wrapText="1"/>
      <protection hidden="1"/>
    </xf>
    <xf numFmtId="9" fontId="8" fillId="2" borderId="27" xfId="11" applyFont="1" applyFill="1" applyBorder="1" applyAlignment="1" applyProtection="1">
      <alignment horizontal="right" vertical="center" wrapText="1"/>
      <protection hidden="1"/>
    </xf>
    <xf numFmtId="0" fontId="26" fillId="0" borderId="40" xfId="0" applyFont="1" applyBorder="1" applyAlignment="1" applyProtection="1">
      <alignment horizontal="center" vertical="center" wrapText="1"/>
      <protection hidden="1"/>
    </xf>
    <xf numFmtId="0" fontId="3" fillId="0" borderId="51" xfId="6" applyFont="1" applyBorder="1" applyAlignment="1" applyProtection="1">
      <alignment horizontal="left" vertical="center" wrapText="1"/>
      <protection hidden="1"/>
    </xf>
    <xf numFmtId="0" fontId="3" fillId="0" borderId="51" xfId="0" applyFont="1" applyBorder="1" applyAlignment="1" applyProtection="1">
      <alignment horizontal="center" vertical="center" wrapText="1"/>
      <protection hidden="1"/>
    </xf>
    <xf numFmtId="175" fontId="3" fillId="9" borderId="51" xfId="3" applyNumberFormat="1" applyFont="1" applyFill="1" applyBorder="1" applyAlignment="1" applyProtection="1">
      <alignment horizontal="right" vertical="center"/>
      <protection locked="0"/>
    </xf>
    <xf numFmtId="9" fontId="3" fillId="9" borderId="52" xfId="11" applyFont="1" applyFill="1" applyBorder="1" applyAlignment="1" applyProtection="1">
      <alignment horizontal="right" vertical="center"/>
      <protection locked="0"/>
    </xf>
    <xf numFmtId="4" fontId="5" fillId="2" borderId="0" xfId="0" applyNumberFormat="1" applyFont="1" applyFill="1" applyBorder="1" applyAlignment="1">
      <alignment horizontal="right" vertical="center"/>
    </xf>
    <xf numFmtId="0" fontId="13" fillId="0" borderId="14" xfId="0" applyFont="1" applyBorder="1" applyAlignment="1">
      <alignment horizontal="left" vertical="center" wrapText="1"/>
    </xf>
    <xf numFmtId="175" fontId="3" fillId="9" borderId="14" xfId="1" applyNumberFormat="1" applyFont="1" applyFill="1" applyBorder="1" applyAlignment="1" applyProtection="1">
      <alignment horizontal="right" vertical="center"/>
    </xf>
    <xf numFmtId="0" fontId="3" fillId="0" borderId="14" xfId="0" applyFont="1" applyBorder="1" applyAlignment="1">
      <alignment horizontal="center" vertical="center" wrapText="1"/>
    </xf>
    <xf numFmtId="0" fontId="26" fillId="0" borderId="32" xfId="5" applyFont="1" applyBorder="1" applyAlignment="1" applyProtection="1">
      <alignment horizontal="center" vertical="center" wrapText="1"/>
      <protection hidden="1"/>
    </xf>
    <xf numFmtId="0" fontId="13" fillId="0" borderId="37" xfId="0" applyFont="1" applyBorder="1" applyAlignment="1">
      <alignment horizontal="left" vertical="center" wrapText="1"/>
    </xf>
    <xf numFmtId="175" fontId="3" fillId="9" borderId="37" xfId="1" applyNumberFormat="1" applyFont="1" applyFill="1" applyBorder="1" applyAlignment="1" applyProtection="1">
      <alignment horizontal="right" vertical="center"/>
    </xf>
    <xf numFmtId="9" fontId="3" fillId="9" borderId="33" xfId="11" applyFont="1" applyFill="1" applyBorder="1" applyAlignment="1">
      <alignment horizontal="right" vertical="center"/>
    </xf>
    <xf numFmtId="0" fontId="26" fillId="0" borderId="30" xfId="5" applyFont="1" applyBorder="1" applyAlignment="1" applyProtection="1">
      <alignment horizontal="center" vertical="center" wrapText="1"/>
      <protection hidden="1"/>
    </xf>
    <xf numFmtId="9" fontId="3" fillId="9" borderId="34" xfId="11" applyFont="1" applyFill="1" applyBorder="1" applyAlignment="1">
      <alignment horizontal="right" vertical="center"/>
    </xf>
    <xf numFmtId="0" fontId="26" fillId="0" borderId="35" xfId="5" applyFont="1" applyBorder="1" applyAlignment="1" applyProtection="1">
      <alignment horizontal="center" vertical="center" wrapText="1"/>
      <protection hidden="1"/>
    </xf>
    <xf numFmtId="0" fontId="13" fillId="0" borderId="38" xfId="0" applyFont="1" applyBorder="1" applyAlignment="1">
      <alignment horizontal="left" vertical="center" wrapText="1"/>
    </xf>
    <xf numFmtId="0" fontId="3" fillId="0" borderId="38" xfId="0" applyFont="1" applyBorder="1" applyAlignment="1">
      <alignment horizontal="center" vertical="center" wrapText="1"/>
    </xf>
    <xf numFmtId="175" fontId="3" fillId="9" borderId="38" xfId="1" applyNumberFormat="1" applyFont="1" applyFill="1" applyBorder="1" applyAlignment="1" applyProtection="1">
      <alignment horizontal="right" vertical="center"/>
    </xf>
    <xf numFmtId="9" fontId="3" fillId="9" borderId="36" xfId="11" applyFont="1" applyFill="1" applyBorder="1" applyAlignment="1">
      <alignment horizontal="right" vertical="center"/>
    </xf>
    <xf numFmtId="4" fontId="3" fillId="0" borderId="5" xfId="0" applyNumberFormat="1" applyFont="1" applyBorder="1" applyAlignment="1">
      <alignment horizontal="right" vertical="center"/>
    </xf>
    <xf numFmtId="0" fontId="27" fillId="2" borderId="0" xfId="5" applyFont="1" applyFill="1" applyBorder="1" applyAlignment="1" applyProtection="1">
      <alignment horizontal="center" vertical="center" wrapText="1"/>
      <protection hidden="1"/>
    </xf>
    <xf numFmtId="0" fontId="8" fillId="2" borderId="1" xfId="0" applyFont="1" applyFill="1" applyBorder="1" applyAlignment="1" applyProtection="1">
      <alignment horizontal="center" vertical="center" wrapText="1"/>
      <protection hidden="1"/>
    </xf>
    <xf numFmtId="175" fontId="10" fillId="2" borderId="0" xfId="5" applyNumberFormat="1" applyFont="1" applyFill="1" applyBorder="1" applyAlignment="1">
      <alignment horizontal="right"/>
    </xf>
    <xf numFmtId="3" fontId="3" fillId="0" borderId="14" xfId="0" applyNumberFormat="1" applyFont="1" applyBorder="1" applyAlignment="1">
      <alignment horizontal="center" vertical="center" wrapText="1"/>
    </xf>
    <xf numFmtId="2" fontId="32" fillId="0" borderId="32" xfId="0" applyNumberFormat="1" applyFont="1" applyBorder="1" applyAlignment="1">
      <alignment horizontal="center" vertical="center"/>
    </xf>
    <xf numFmtId="3" fontId="3" fillId="0" borderId="37" xfId="0" applyNumberFormat="1" applyFont="1" applyBorder="1" applyAlignment="1">
      <alignment horizontal="center" vertical="center" wrapText="1"/>
    </xf>
    <xf numFmtId="9" fontId="3" fillId="9" borderId="33" xfId="11" applyFont="1" applyFill="1" applyBorder="1" applyAlignment="1" applyProtection="1">
      <alignment horizontal="center" vertical="center"/>
      <protection locked="0"/>
    </xf>
    <xf numFmtId="2" fontId="32" fillId="0" borderId="30" xfId="0" applyNumberFormat="1" applyFont="1" applyBorder="1" applyAlignment="1">
      <alignment horizontal="center" vertical="center"/>
    </xf>
    <xf numFmtId="9" fontId="3" fillId="9" borderId="34" xfId="11" applyFont="1" applyFill="1" applyBorder="1" applyAlignment="1" applyProtection="1">
      <alignment horizontal="center" vertical="center"/>
      <protection locked="0"/>
    </xf>
    <xf numFmtId="2" fontId="32" fillId="0" borderId="35" xfId="0" applyNumberFormat="1" applyFont="1" applyBorder="1" applyAlignment="1">
      <alignment horizontal="center" vertical="center"/>
    </xf>
    <xf numFmtId="3" fontId="3" fillId="0" borderId="38" xfId="0" applyNumberFormat="1" applyFont="1" applyBorder="1" applyAlignment="1">
      <alignment horizontal="center" vertical="center" wrapText="1"/>
    </xf>
    <xf numFmtId="9" fontId="3" fillId="9" borderId="36" xfId="11" applyFont="1" applyFill="1" applyBorder="1" applyAlignment="1" applyProtection="1">
      <alignment horizontal="center" vertical="center"/>
      <protection locked="0"/>
    </xf>
    <xf numFmtId="2" fontId="32" fillId="0" borderId="56" xfId="0" applyNumberFormat="1" applyFont="1" applyBorder="1" applyAlignment="1">
      <alignment horizontal="center" vertical="center"/>
    </xf>
    <xf numFmtId="3" fontId="8" fillId="0" borderId="0" xfId="0" applyNumberFormat="1" applyFont="1" applyBorder="1" applyAlignment="1">
      <alignment vertical="center"/>
    </xf>
    <xf numFmtId="3" fontId="8" fillId="0" borderId="0" xfId="0" applyNumberFormat="1" applyFont="1" applyBorder="1" applyAlignment="1">
      <alignment vertical="center" wrapText="1"/>
    </xf>
    <xf numFmtId="0" fontId="9" fillId="0" borderId="12" xfId="0" applyFont="1" applyBorder="1" applyAlignment="1" applyProtection="1">
      <alignment horizontal="left" vertical="center" wrapText="1"/>
      <protection hidden="1"/>
    </xf>
    <xf numFmtId="4" fontId="3" fillId="0" borderId="0" xfId="0" applyNumberFormat="1" applyFont="1" applyBorder="1" applyAlignment="1">
      <alignment horizontal="right" vertical="center"/>
    </xf>
    <xf numFmtId="175" fontId="3" fillId="0" borderId="0" xfId="2" applyNumberFormat="1" applyFont="1" applyBorder="1" applyAlignment="1">
      <alignment horizontal="right" vertical="center"/>
    </xf>
    <xf numFmtId="9" fontId="3" fillId="0" borderId="20" xfId="11" applyFont="1" applyFill="1" applyBorder="1" applyAlignment="1">
      <alignment horizontal="right" vertical="center"/>
    </xf>
    <xf numFmtId="0" fontId="32" fillId="0" borderId="32" xfId="0" applyFont="1" applyBorder="1" applyAlignment="1">
      <alignment horizontal="center" vertical="center"/>
    </xf>
    <xf numFmtId="0" fontId="32" fillId="0" borderId="30" xfId="0" applyFont="1" applyBorder="1" applyAlignment="1">
      <alignment horizontal="center" vertical="center"/>
    </xf>
    <xf numFmtId="0" fontId="3" fillId="2" borderId="1" xfId="0" applyFont="1" applyFill="1" applyBorder="1" applyAlignment="1" applyProtection="1">
      <alignment horizontal="center" vertical="center" wrapText="1"/>
      <protection hidden="1"/>
    </xf>
    <xf numFmtId="0" fontId="32" fillId="0" borderId="56" xfId="0" applyFont="1" applyBorder="1" applyAlignment="1">
      <alignment horizontal="center" vertical="center"/>
    </xf>
    <xf numFmtId="175" fontId="3" fillId="9" borderId="14" xfId="2" applyNumberFormat="1" applyFont="1" applyFill="1" applyBorder="1" applyAlignment="1">
      <alignment horizontal="right" vertical="center"/>
    </xf>
    <xf numFmtId="0" fontId="3" fillId="0" borderId="37" xfId="0" applyFont="1" applyBorder="1" applyAlignment="1">
      <alignment horizontal="center" vertical="center" wrapText="1"/>
    </xf>
    <xf numFmtId="175" fontId="3" fillId="9" borderId="37" xfId="2" applyNumberFormat="1" applyFont="1" applyFill="1" applyBorder="1" applyAlignment="1">
      <alignment horizontal="right" vertical="center"/>
    </xf>
    <xf numFmtId="0" fontId="32" fillId="0" borderId="35" xfId="0" applyFont="1" applyBorder="1" applyAlignment="1">
      <alignment horizontal="center" vertical="center"/>
    </xf>
    <xf numFmtId="175" fontId="3" fillId="9" borderId="38" xfId="2" applyNumberFormat="1" applyFont="1" applyFill="1" applyBorder="1" applyAlignment="1">
      <alignment horizontal="right" vertical="center"/>
    </xf>
    <xf numFmtId="0" fontId="31" fillId="0" borderId="55" xfId="0" applyFont="1" applyBorder="1" applyAlignment="1">
      <alignment horizontal="center" vertical="center"/>
    </xf>
    <xf numFmtId="9" fontId="0" fillId="0" borderId="58" xfId="11" applyFont="1" applyBorder="1" applyAlignment="1">
      <alignment wrapText="1"/>
    </xf>
    <xf numFmtId="0" fontId="0" fillId="0" borderId="14" xfId="0" applyBorder="1" applyAlignment="1" applyProtection="1">
      <alignment horizontal="center" vertical="center" wrapText="1"/>
      <protection hidden="1"/>
    </xf>
    <xf numFmtId="0" fontId="26" fillId="0" borderId="32" xfId="0" applyFont="1" applyBorder="1" applyAlignment="1">
      <alignment horizontal="center" vertical="center"/>
    </xf>
    <xf numFmtId="9" fontId="0" fillId="9" borderId="33" xfId="11" applyFont="1" applyFill="1" applyBorder="1" applyAlignment="1">
      <alignment wrapText="1"/>
    </xf>
    <xf numFmtId="0" fontId="26" fillId="0" borderId="30" xfId="0" applyFont="1" applyBorder="1" applyAlignment="1">
      <alignment horizontal="center" vertical="center"/>
    </xf>
    <xf numFmtId="0" fontId="26" fillId="0" borderId="35" xfId="0" applyFont="1" applyBorder="1" applyAlignment="1">
      <alignment horizontal="center" vertical="center"/>
    </xf>
    <xf numFmtId="0" fontId="31" fillId="0" borderId="56" xfId="0" applyFont="1" applyBorder="1" applyAlignment="1">
      <alignment horizontal="center" vertical="center"/>
    </xf>
    <xf numFmtId="0" fontId="23" fillId="0" borderId="41" xfId="0" applyFont="1" applyBorder="1" applyAlignment="1">
      <alignment vertical="center"/>
    </xf>
    <xf numFmtId="0" fontId="23" fillId="0" borderId="42" xfId="0" applyFont="1" applyBorder="1" applyAlignment="1">
      <alignment vertical="center" wrapText="1"/>
    </xf>
    <xf numFmtId="0" fontId="9" fillId="0" borderId="41" xfId="0" applyFont="1" applyBorder="1" applyAlignment="1" applyProtection="1">
      <alignment horizontal="left" vertical="center" wrapText="1"/>
      <protection hidden="1"/>
    </xf>
    <xf numFmtId="175" fontId="3" fillId="0" borderId="42" xfId="2" applyNumberFormat="1" applyFont="1" applyBorder="1" applyAlignment="1">
      <alignment horizontal="right" vertical="center"/>
    </xf>
    <xf numFmtId="9" fontId="0" fillId="0" borderId="59" xfId="11" applyFont="1" applyBorder="1" applyAlignment="1">
      <alignment wrapText="1"/>
    </xf>
    <xf numFmtId="0" fontId="0" fillId="0" borderId="37" xfId="0" applyBorder="1" applyAlignment="1" applyProtection="1">
      <alignment horizontal="center" vertical="center" wrapText="1"/>
      <protection hidden="1"/>
    </xf>
    <xf numFmtId="0" fontId="0" fillId="0" borderId="38" xfId="0" applyBorder="1" applyAlignment="1" applyProtection="1">
      <alignment horizontal="center" vertical="center" wrapText="1"/>
      <protection hidden="1"/>
    </xf>
    <xf numFmtId="9" fontId="0" fillId="9" borderId="36" xfId="11" applyFont="1" applyFill="1" applyBorder="1" applyAlignment="1">
      <alignment wrapText="1"/>
    </xf>
    <xf numFmtId="0" fontId="23" fillId="0" borderId="60" xfId="0" applyFont="1" applyBorder="1" applyAlignment="1">
      <alignment vertical="center"/>
    </xf>
    <xf numFmtId="0" fontId="23" fillId="0" borderId="60" xfId="0" applyFont="1" applyBorder="1" applyAlignment="1">
      <alignment vertical="center" wrapText="1"/>
    </xf>
    <xf numFmtId="0" fontId="9" fillId="0" borderId="5" xfId="0" applyFont="1" applyBorder="1" applyAlignment="1" applyProtection="1">
      <alignment horizontal="left" vertical="center" wrapText="1"/>
      <protection hidden="1"/>
    </xf>
    <xf numFmtId="175" fontId="3" fillId="0" borderId="60" xfId="2" applyNumberFormat="1" applyFont="1" applyBorder="1" applyAlignment="1">
      <alignment horizontal="right" vertical="center"/>
    </xf>
    <xf numFmtId="0" fontId="26" fillId="0" borderId="40" xfId="0" applyFont="1" applyBorder="1" applyAlignment="1">
      <alignment horizontal="center" vertical="center"/>
    </xf>
    <xf numFmtId="0" fontId="13" fillId="0" borderId="13" xfId="0" applyFont="1" applyBorder="1" applyAlignment="1">
      <alignment horizontal="left" vertical="center" wrapText="1"/>
    </xf>
    <xf numFmtId="0" fontId="13" fillId="0" borderId="46" xfId="0" applyFont="1" applyBorder="1" applyAlignment="1">
      <alignment horizontal="left" vertical="center" wrapText="1"/>
    </xf>
    <xf numFmtId="175" fontId="3" fillId="9" borderId="46" xfId="2" applyNumberFormat="1" applyFont="1" applyFill="1" applyBorder="1" applyAlignment="1">
      <alignment horizontal="right" vertical="center"/>
    </xf>
    <xf numFmtId="9" fontId="0" fillId="9" borderId="45" xfId="11" applyFont="1" applyFill="1" applyBorder="1" applyAlignment="1">
      <alignment wrapText="1"/>
    </xf>
    <xf numFmtId="9" fontId="3" fillId="0" borderId="58" xfId="11" applyFont="1" applyBorder="1" applyAlignment="1">
      <alignment horizontal="right" vertical="center"/>
    </xf>
    <xf numFmtId="0" fontId="31" fillId="0" borderId="48" xfId="0" applyFont="1" applyBorder="1" applyAlignment="1">
      <alignment horizontal="center" vertical="center"/>
    </xf>
    <xf numFmtId="0" fontId="23" fillId="0" borderId="61" xfId="0" applyFont="1" applyBorder="1" applyAlignment="1">
      <alignment vertical="center"/>
    </xf>
    <xf numFmtId="0" fontId="23" fillId="0" borderId="61" xfId="0" applyFont="1" applyBorder="1" applyAlignment="1">
      <alignment vertical="center" wrapText="1"/>
    </xf>
    <xf numFmtId="0" fontId="9" fillId="0" borderId="29" xfId="0" applyFont="1" applyBorder="1" applyAlignment="1" applyProtection="1">
      <alignment horizontal="left" vertical="center" wrapText="1"/>
      <protection hidden="1"/>
    </xf>
    <xf numFmtId="4" fontId="3" fillId="0" borderId="29" xfId="0" applyNumberFormat="1" applyFont="1" applyBorder="1" applyAlignment="1">
      <alignment horizontal="right" vertical="center"/>
    </xf>
    <xf numFmtId="175" fontId="3" fillId="0" borderId="61" xfId="2" applyNumberFormat="1" applyFont="1" applyBorder="1" applyAlignment="1">
      <alignment horizontal="right" vertical="center"/>
    </xf>
    <xf numFmtId="9" fontId="3" fillId="0" borderId="39" xfId="11" applyFont="1" applyBorder="1" applyAlignment="1">
      <alignment horizontal="right" vertical="center"/>
    </xf>
    <xf numFmtId="0" fontId="0" fillId="0" borderId="13" xfId="0" applyBorder="1" applyAlignment="1" applyProtection="1">
      <alignment horizontal="center" vertical="center" wrapText="1"/>
      <protection hidden="1"/>
    </xf>
    <xf numFmtId="9" fontId="0" fillId="0" borderId="39" xfId="11" applyFont="1" applyBorder="1" applyAlignment="1">
      <alignment wrapText="1"/>
    </xf>
    <xf numFmtId="0" fontId="13" fillId="0" borderId="14" xfId="0" applyFont="1" applyBorder="1" applyAlignment="1">
      <alignment vertical="center" wrapText="1"/>
    </xf>
    <xf numFmtId="0" fontId="13" fillId="0" borderId="37" xfId="0" applyFont="1" applyBorder="1" applyAlignment="1">
      <alignment vertical="center" wrapText="1"/>
    </xf>
    <xf numFmtId="0" fontId="13" fillId="0" borderId="38" xfId="0" applyFont="1" applyBorder="1" applyAlignment="1">
      <alignment vertical="center" wrapText="1"/>
    </xf>
    <xf numFmtId="0" fontId="23" fillId="0" borderId="44" xfId="0" applyFont="1" applyBorder="1" applyAlignment="1">
      <alignment vertical="center"/>
    </xf>
    <xf numFmtId="0" fontId="23" fillId="0" borderId="44" xfId="0" applyFont="1" applyBorder="1" applyAlignment="1">
      <alignment vertical="center" wrapText="1"/>
    </xf>
    <xf numFmtId="0" fontId="9" fillId="0" borderId="0" xfId="0" applyFont="1" applyBorder="1" applyAlignment="1" applyProtection="1">
      <alignment horizontal="left" vertical="center" wrapText="1"/>
      <protection hidden="1"/>
    </xf>
    <xf numFmtId="175" fontId="3" fillId="0" borderId="44" xfId="2" applyNumberFormat="1" applyFont="1" applyBorder="1" applyAlignment="1">
      <alignment horizontal="right" vertical="center"/>
    </xf>
    <xf numFmtId="0" fontId="3" fillId="0" borderId="5" xfId="0" applyFont="1" applyBorder="1" applyAlignment="1" applyProtection="1">
      <alignment horizontal="center" vertical="center" wrapText="1"/>
      <protection hidden="1"/>
    </xf>
    <xf numFmtId="0" fontId="3" fillId="0" borderId="13" xfId="6" applyFont="1" applyBorder="1" applyAlignment="1" applyProtection="1">
      <alignment horizontal="left" vertical="center" wrapText="1"/>
      <protection hidden="1"/>
    </xf>
    <xf numFmtId="0" fontId="0" fillId="0" borderId="40" xfId="0" applyBorder="1" applyAlignment="1" applyProtection="1">
      <alignment horizontal="center" vertical="center" wrapText="1"/>
      <protection hidden="1"/>
    </xf>
    <xf numFmtId="9" fontId="0" fillId="9" borderId="52" xfId="11" applyFont="1" applyFill="1" applyBorder="1" applyAlignment="1">
      <alignment wrapText="1"/>
    </xf>
    <xf numFmtId="0" fontId="27" fillId="0" borderId="55" xfId="0" applyFont="1" applyBorder="1" applyAlignment="1" applyProtection="1">
      <alignment horizontal="center" vertical="center" wrapText="1"/>
      <protection hidden="1"/>
    </xf>
    <xf numFmtId="4" fontId="3" fillId="0" borderId="62" xfId="0" applyNumberFormat="1" applyFont="1" applyBorder="1" applyAlignment="1">
      <alignment horizontal="right" vertical="center"/>
    </xf>
    <xf numFmtId="175" fontId="3" fillId="0" borderId="62" xfId="2" applyNumberFormat="1" applyFont="1" applyBorder="1" applyAlignment="1">
      <alignment horizontal="right" vertical="center"/>
    </xf>
    <xf numFmtId="9" fontId="0" fillId="0" borderId="63" xfId="11" applyFont="1" applyBorder="1" applyAlignment="1">
      <alignment wrapText="1"/>
    </xf>
    <xf numFmtId="0" fontId="27" fillId="0" borderId="48" xfId="0" applyFont="1" applyBorder="1" applyAlignment="1" applyProtection="1">
      <alignment horizontal="center" vertical="center" wrapText="1"/>
      <protection hidden="1"/>
    </xf>
    <xf numFmtId="0" fontId="8" fillId="0" borderId="29" xfId="7" applyFont="1" applyBorder="1" applyAlignment="1" applyProtection="1">
      <alignment vertical="center"/>
      <protection hidden="1"/>
    </xf>
    <xf numFmtId="0" fontId="8" fillId="0" borderId="29" xfId="7" applyFont="1" applyBorder="1" applyAlignment="1" applyProtection="1">
      <alignment vertical="center" wrapText="1"/>
      <protection hidden="1"/>
    </xf>
    <xf numFmtId="0" fontId="9" fillId="0" borderId="48" xfId="0" applyFont="1" applyBorder="1" applyAlignment="1" applyProtection="1">
      <alignment horizontal="left" vertical="center" wrapText="1"/>
      <protection hidden="1"/>
    </xf>
    <xf numFmtId="175" fontId="10" fillId="0" borderId="49" xfId="5" applyNumberFormat="1" applyFont="1" applyBorder="1" applyAlignment="1">
      <alignment horizontal="right"/>
    </xf>
    <xf numFmtId="9" fontId="0" fillId="0" borderId="50" xfId="11" applyFont="1" applyFill="1" applyBorder="1" applyAlignment="1">
      <alignment wrapText="1"/>
    </xf>
    <xf numFmtId="0" fontId="8" fillId="0" borderId="5" xfId="7" applyFont="1" applyBorder="1" applyAlignment="1" applyProtection="1">
      <alignment horizontal="left" vertical="center"/>
      <protection hidden="1"/>
    </xf>
    <xf numFmtId="0" fontId="8" fillId="0" borderId="5" xfId="7" applyFont="1" applyBorder="1" applyAlignment="1" applyProtection="1">
      <alignment horizontal="left" vertical="center" wrapText="1"/>
      <protection hidden="1"/>
    </xf>
    <xf numFmtId="0" fontId="3" fillId="0" borderId="55" xfId="0" applyFont="1" applyBorder="1" applyAlignment="1" applyProtection="1">
      <alignment horizontal="center" vertical="center" wrapText="1"/>
      <protection hidden="1"/>
    </xf>
    <xf numFmtId="0" fontId="27" fillId="0" borderId="56" xfId="0" applyFont="1" applyBorder="1" applyAlignment="1" applyProtection="1">
      <alignment horizontal="center" vertical="center" wrapText="1"/>
      <protection hidden="1"/>
    </xf>
    <xf numFmtId="0" fontId="8" fillId="0" borderId="0" xfId="7" applyFont="1" applyBorder="1" applyAlignment="1" applyProtection="1">
      <alignment vertical="center"/>
      <protection hidden="1"/>
    </xf>
    <xf numFmtId="0" fontId="8" fillId="0" borderId="0" xfId="7" applyFont="1" applyBorder="1" applyAlignment="1" applyProtection="1">
      <alignment vertical="center" wrapText="1"/>
      <protection hidden="1"/>
    </xf>
    <xf numFmtId="0" fontId="9" fillId="0" borderId="56" xfId="0" applyFont="1" applyBorder="1" applyAlignment="1" applyProtection="1">
      <alignment horizontal="left" vertical="center" wrapText="1"/>
      <protection hidden="1"/>
    </xf>
    <xf numFmtId="175" fontId="3" fillId="0" borderId="18" xfId="2" applyNumberFormat="1" applyFont="1" applyBorder="1" applyAlignment="1">
      <alignment horizontal="right" vertical="center"/>
    </xf>
    <xf numFmtId="9" fontId="0" fillId="0" borderId="64" xfId="11" applyFont="1" applyBorder="1" applyAlignment="1">
      <alignment wrapText="1"/>
    </xf>
    <xf numFmtId="0" fontId="29" fillId="2" borderId="65" xfId="0" applyFont="1" applyFill="1" applyBorder="1" applyAlignment="1" applyProtection="1">
      <alignment horizontal="center" vertical="center" wrapText="1"/>
      <protection hidden="1"/>
    </xf>
    <xf numFmtId="0" fontId="9" fillId="2" borderId="0" xfId="0" applyFont="1" applyFill="1" applyBorder="1" applyAlignment="1" applyProtection="1">
      <alignment vertical="center" wrapText="1"/>
      <protection hidden="1"/>
    </xf>
    <xf numFmtId="9" fontId="8" fillId="2" borderId="59" xfId="11" applyFont="1" applyFill="1" applyBorder="1" applyAlignment="1" applyProtection="1">
      <alignment horizontal="right" vertical="center" wrapText="1"/>
      <protection hidden="1"/>
    </xf>
    <xf numFmtId="175" fontId="3" fillId="9" borderId="14" xfId="0" applyNumberFormat="1" applyFont="1" applyFill="1" applyBorder="1" applyAlignment="1">
      <alignment horizontal="right" vertical="center"/>
    </xf>
    <xf numFmtId="9" fontId="3" fillId="9" borderId="33" xfId="11" applyFont="1" applyFill="1" applyBorder="1" applyAlignment="1" applyProtection="1">
      <alignment horizontal="center" vertical="center" wrapText="1"/>
      <protection hidden="1"/>
    </xf>
    <xf numFmtId="9" fontId="3" fillId="9" borderId="34" xfId="11" applyFont="1" applyFill="1" applyBorder="1" applyAlignment="1" applyProtection="1">
      <alignment horizontal="center" vertical="center" wrapText="1"/>
      <protection hidden="1"/>
    </xf>
    <xf numFmtId="9" fontId="3" fillId="9" borderId="36" xfId="11" applyFont="1" applyFill="1" applyBorder="1" applyAlignment="1" applyProtection="1">
      <alignment horizontal="center" vertical="center" wrapText="1"/>
      <protection hidden="1"/>
    </xf>
    <xf numFmtId="9" fontId="3" fillId="9" borderId="34" xfId="11" applyFont="1" applyFill="1" applyBorder="1" applyAlignment="1" applyProtection="1">
      <alignment horizontal="left" vertical="center"/>
      <protection locked="0"/>
    </xf>
    <xf numFmtId="0" fontId="3" fillId="0" borderId="14" xfId="0" applyFont="1" applyBorder="1" applyAlignment="1" applyProtection="1">
      <alignment horizontal="left" vertical="center" wrapText="1"/>
      <protection hidden="1"/>
    </xf>
    <xf numFmtId="0" fontId="3" fillId="0" borderId="51" xfId="0" applyFont="1" applyBorder="1" applyAlignment="1" applyProtection="1">
      <alignment horizontal="left" vertical="center" wrapText="1"/>
      <protection hidden="1"/>
    </xf>
    <xf numFmtId="0" fontId="0" fillId="0" borderId="51" xfId="0" applyBorder="1" applyAlignment="1" applyProtection="1">
      <alignment horizontal="center" vertical="center" wrapText="1"/>
      <protection hidden="1"/>
    </xf>
    <xf numFmtId="9" fontId="3" fillId="9" borderId="52" xfId="11" applyFont="1" applyFill="1" applyBorder="1" applyAlignment="1" applyProtection="1">
      <alignment horizontal="center" vertical="center" wrapText="1"/>
      <protection hidden="1"/>
    </xf>
    <xf numFmtId="9" fontId="3" fillId="9" borderId="33" xfId="11" applyFont="1" applyFill="1" applyBorder="1" applyAlignment="1" applyProtection="1">
      <alignment horizontal="left" vertical="center"/>
      <protection locked="0"/>
    </xf>
    <xf numFmtId="9" fontId="34" fillId="9" borderId="34" xfId="11" applyFont="1" applyFill="1" applyBorder="1" applyAlignment="1" applyProtection="1">
      <alignment horizontal="right" vertical="center"/>
      <protection locked="0"/>
    </xf>
    <xf numFmtId="9" fontId="34" fillId="9" borderId="36" xfId="11" applyFont="1" applyFill="1" applyBorder="1" applyAlignment="1" applyProtection="1">
      <alignment horizontal="right" vertical="center"/>
      <protection locked="0"/>
    </xf>
    <xf numFmtId="0" fontId="27" fillId="0" borderId="66" xfId="0" applyFont="1" applyBorder="1" applyAlignment="1" applyProtection="1">
      <alignment horizontal="center" vertical="center" wrapText="1"/>
      <protection hidden="1"/>
    </xf>
    <xf numFmtId="0" fontId="8" fillId="0" borderId="0" xfId="0" applyFont="1" applyBorder="1" applyAlignment="1" applyProtection="1">
      <alignment horizontal="left" vertical="center"/>
      <protection hidden="1"/>
    </xf>
    <xf numFmtId="0" fontId="8" fillId="0" borderId="0" xfId="0" applyFont="1" applyBorder="1" applyAlignment="1" applyProtection="1">
      <alignment horizontal="left" vertical="center" wrapText="1"/>
      <protection hidden="1"/>
    </xf>
    <xf numFmtId="0" fontId="3" fillId="0" borderId="15" xfId="0" applyFont="1" applyBorder="1" applyAlignment="1" applyProtection="1">
      <alignment horizontal="center" vertical="center" wrapText="1"/>
      <protection hidden="1"/>
    </xf>
    <xf numFmtId="4" fontId="3" fillId="0" borderId="21" xfId="0" applyNumberFormat="1" applyFont="1" applyBorder="1" applyAlignment="1">
      <alignment horizontal="right" vertical="center"/>
    </xf>
    <xf numFmtId="175" fontId="3" fillId="0" borderId="21" xfId="2" applyNumberFormat="1" applyFont="1" applyBorder="1" applyAlignment="1">
      <alignment horizontal="right" vertical="center"/>
    </xf>
    <xf numFmtId="9" fontId="3" fillId="0" borderId="20" xfId="11" applyFont="1" applyBorder="1" applyAlignment="1">
      <alignment horizontal="right" vertical="center"/>
    </xf>
    <xf numFmtId="3" fontId="17" fillId="0" borderId="0" xfId="0" applyNumberFormat="1" applyFont="1" applyBorder="1"/>
    <xf numFmtId="9" fontId="3" fillId="9" borderId="36" xfId="11" applyFont="1" applyFill="1" applyBorder="1" applyAlignment="1" applyProtection="1">
      <alignment horizontal="left" vertical="center"/>
      <protection locked="0"/>
    </xf>
    <xf numFmtId="0" fontId="8" fillId="2" borderId="0" xfId="0" applyFont="1" applyFill="1" applyBorder="1" applyAlignment="1" applyProtection="1">
      <alignment horizontal="left" vertical="center"/>
      <protection hidden="1"/>
    </xf>
    <xf numFmtId="0" fontId="8" fillId="2" borderId="0" xfId="0" applyFont="1" applyFill="1" applyBorder="1" applyAlignment="1" applyProtection="1">
      <alignment horizontal="left" vertical="center" wrapText="1"/>
      <protection hidden="1"/>
    </xf>
    <xf numFmtId="0" fontId="29" fillId="2" borderId="67" xfId="0" applyFont="1" applyFill="1" applyBorder="1" applyAlignment="1" applyProtection="1">
      <alignment horizontal="center" vertical="center" wrapText="1"/>
      <protection hidden="1"/>
    </xf>
    <xf numFmtId="0" fontId="9" fillId="2" borderId="10" xfId="0" applyFont="1" applyFill="1" applyBorder="1" applyAlignment="1" applyProtection="1">
      <alignment vertical="center" wrapText="1"/>
      <protection hidden="1"/>
    </xf>
    <xf numFmtId="175" fontId="8" fillId="2" borderId="10" xfId="0" applyNumberFormat="1" applyFont="1" applyFill="1" applyBorder="1" applyAlignment="1" applyProtection="1">
      <alignment horizontal="right" vertical="center" wrapText="1"/>
      <protection hidden="1"/>
    </xf>
    <xf numFmtId="9" fontId="8" fillId="2" borderId="19" xfId="11" applyFont="1" applyFill="1" applyBorder="1" applyAlignment="1" applyProtection="1">
      <alignment horizontal="right" vertical="center" wrapText="1"/>
      <protection hidden="1"/>
    </xf>
    <xf numFmtId="0" fontId="9" fillId="2" borderId="0" xfId="0" applyFont="1" applyFill="1" applyBorder="1" applyAlignment="1" applyProtection="1">
      <alignment horizontal="left" vertical="center" wrapText="1"/>
      <protection hidden="1"/>
    </xf>
    <xf numFmtId="2" fontId="26" fillId="0" borderId="30" xfId="0" applyNumberFormat="1" applyFont="1" applyBorder="1" applyAlignment="1" applyProtection="1">
      <alignment horizontal="center" vertical="center" wrapText="1"/>
      <protection hidden="1"/>
    </xf>
    <xf numFmtId="175" fontId="9" fillId="2" borderId="0" xfId="0" applyNumberFormat="1" applyFont="1" applyFill="1" applyBorder="1" applyAlignment="1" applyProtection="1">
      <alignment vertical="center" wrapText="1"/>
      <protection hidden="1"/>
    </xf>
    <xf numFmtId="165" fontId="0" fillId="3" borderId="14" xfId="1" applyNumberFormat="1" applyFont="1" applyFill="1" applyBorder="1" applyAlignment="1">
      <alignment horizontal="center" vertical="center"/>
    </xf>
    <xf numFmtId="0" fontId="3" fillId="0" borderId="38" xfId="0" applyFont="1" applyBorder="1" applyAlignment="1" applyProtection="1">
      <alignment horizontal="left" vertical="center" wrapText="1"/>
      <protection hidden="1"/>
    </xf>
    <xf numFmtId="0" fontId="2" fillId="0" borderId="38" xfId="5" applyBorder="1" applyAlignment="1" applyProtection="1">
      <alignment horizontal="center" vertical="center" wrapText="1"/>
      <protection hidden="1"/>
    </xf>
    <xf numFmtId="4" fontId="5" fillId="2" borderId="10" xfId="0" applyNumberFormat="1" applyFont="1" applyFill="1" applyBorder="1" applyAlignment="1">
      <alignment horizontal="right" vertical="center"/>
    </xf>
    <xf numFmtId="9" fontId="8" fillId="2" borderId="24" xfId="11" applyFont="1" applyFill="1" applyBorder="1" applyAlignment="1" applyProtection="1">
      <alignment horizontal="right" vertical="center" wrapText="1"/>
      <protection hidden="1"/>
    </xf>
    <xf numFmtId="0" fontId="8" fillId="2" borderId="53" xfId="0" applyFont="1" applyFill="1" applyBorder="1" applyAlignment="1" applyProtection="1">
      <alignment horizontal="left" vertical="center"/>
      <protection hidden="1"/>
    </xf>
    <xf numFmtId="0" fontId="8" fillId="2" borderId="53" xfId="0" applyFont="1" applyFill="1" applyBorder="1" applyAlignment="1" applyProtection="1">
      <alignment horizontal="left" vertical="center" wrapText="1"/>
      <protection hidden="1"/>
    </xf>
    <xf numFmtId="4" fontId="5" fillId="2" borderId="6" xfId="0" applyNumberFormat="1" applyFont="1" applyFill="1" applyBorder="1"/>
    <xf numFmtId="4" fontId="5" fillId="2" borderId="27" xfId="0" applyNumberFormat="1" applyFont="1" applyFill="1" applyBorder="1"/>
    <xf numFmtId="175" fontId="3" fillId="9" borderId="14" xfId="1" applyNumberFormat="1" applyFont="1" applyFill="1" applyBorder="1" applyAlignment="1" applyProtection="1">
      <alignment horizontal="right" vertical="center" wrapText="1"/>
      <protection hidden="1"/>
    </xf>
    <xf numFmtId="0" fontId="26" fillId="3" borderId="32" xfId="0" applyFont="1" applyFill="1" applyBorder="1" applyAlignment="1" applyProtection="1">
      <alignment horizontal="center" vertical="center" wrapText="1"/>
      <protection hidden="1"/>
    </xf>
    <xf numFmtId="0" fontId="3" fillId="0" borderId="37" xfId="0" applyFont="1" applyBorder="1" applyAlignment="1" applyProtection="1">
      <alignment horizontal="left" vertical="center" wrapText="1"/>
      <protection hidden="1"/>
    </xf>
    <xf numFmtId="175" fontId="3" fillId="9" borderId="37" xfId="1" applyNumberFormat="1" applyFont="1" applyFill="1" applyBorder="1" applyAlignment="1" applyProtection="1">
      <alignment horizontal="right" vertical="center" wrapText="1"/>
      <protection hidden="1"/>
    </xf>
    <xf numFmtId="0" fontId="26" fillId="3" borderId="30" xfId="0" applyFont="1" applyFill="1" applyBorder="1" applyAlignment="1" applyProtection="1">
      <alignment horizontal="center" vertical="center" wrapText="1"/>
      <protection hidden="1"/>
    </xf>
    <xf numFmtId="9" fontId="3" fillId="9" borderId="34" xfId="11" applyFont="1" applyFill="1" applyBorder="1" applyAlignment="1" applyProtection="1">
      <alignment horizontal="right" vertical="center" wrapText="1"/>
      <protection hidden="1"/>
    </xf>
    <xf numFmtId="49" fontId="26" fillId="3" borderId="30" xfId="0" applyNumberFormat="1" applyFont="1" applyFill="1" applyBorder="1" applyAlignment="1" applyProtection="1">
      <alignment horizontal="center" vertical="center" wrapText="1"/>
      <protection hidden="1"/>
    </xf>
    <xf numFmtId="0" fontId="26" fillId="3" borderId="35" xfId="0" applyFont="1" applyFill="1" applyBorder="1" applyAlignment="1" applyProtection="1">
      <alignment horizontal="center" vertical="center" wrapText="1"/>
      <protection hidden="1"/>
    </xf>
    <xf numFmtId="3" fontId="11" fillId="0" borderId="20" xfId="0" applyNumberFormat="1" applyFont="1" applyBorder="1" applyAlignment="1">
      <alignment vertical="center"/>
    </xf>
    <xf numFmtId="0" fontId="37" fillId="0" borderId="14" xfId="12" applyFont="1" applyBorder="1" applyAlignment="1">
      <alignment horizontal="left" vertical="center" wrapText="1"/>
    </xf>
    <xf numFmtId="0" fontId="36" fillId="0" borderId="32" xfId="12" applyFont="1" applyBorder="1" applyAlignment="1">
      <alignment horizontal="center" vertical="center"/>
    </xf>
    <xf numFmtId="0" fontId="36" fillId="0" borderId="37" xfId="12" applyFont="1" applyBorder="1" applyAlignment="1">
      <alignment horizontal="center" vertical="center"/>
    </xf>
    <xf numFmtId="0" fontId="36" fillId="0" borderId="33" xfId="12" applyFont="1" applyBorder="1" applyAlignment="1">
      <alignment horizontal="center" vertical="center"/>
    </xf>
    <xf numFmtId="0" fontId="37" fillId="0" borderId="30" xfId="12" applyFont="1" applyBorder="1" applyAlignment="1">
      <alignment horizontal="left" vertical="center" wrapText="1"/>
    </xf>
    <xf numFmtId="0" fontId="37" fillId="0" borderId="34" xfId="12" applyFont="1" applyBorder="1" applyAlignment="1">
      <alignment horizontal="left" vertical="center" wrapText="1"/>
    </xf>
    <xf numFmtId="0" fontId="37" fillId="0" borderId="35" xfId="12" applyFont="1" applyBorder="1" applyAlignment="1">
      <alignment horizontal="left" vertical="center" wrapText="1"/>
    </xf>
    <xf numFmtId="0" fontId="37" fillId="0" borderId="38" xfId="12" applyFont="1" applyBorder="1" applyAlignment="1">
      <alignment horizontal="left" vertical="center" wrapText="1"/>
    </xf>
    <xf numFmtId="0" fontId="37" fillId="0" borderId="36" xfId="12" applyFont="1" applyBorder="1" applyAlignment="1">
      <alignment horizontal="left" vertical="center" wrapText="1"/>
    </xf>
    <xf numFmtId="0" fontId="36" fillId="0" borderId="14" xfId="12" applyFont="1" applyBorder="1" applyAlignment="1">
      <alignment vertical="center"/>
    </xf>
    <xf numFmtId="49" fontId="37" fillId="8" borderId="14" xfId="12" applyNumberFormat="1" applyFont="1" applyFill="1" applyBorder="1" applyAlignment="1" applyProtection="1">
      <alignment horizontal="left" vertical="center" wrapText="1"/>
      <protection locked="0"/>
    </xf>
    <xf numFmtId="0" fontId="36" fillId="0" borderId="32" xfId="12" applyFont="1" applyBorder="1" applyAlignment="1">
      <alignment vertical="center"/>
    </xf>
    <xf numFmtId="49" fontId="37" fillId="8" borderId="37" xfId="12" applyNumberFormat="1" applyFont="1" applyFill="1" applyBorder="1" applyAlignment="1" applyProtection="1">
      <alignment horizontal="left" vertical="center" wrapText="1"/>
      <protection locked="0"/>
    </xf>
    <xf numFmtId="0" fontId="36" fillId="0" borderId="37" xfId="12" applyFont="1" applyBorder="1" applyAlignment="1">
      <alignment vertical="center"/>
    </xf>
    <xf numFmtId="49" fontId="37" fillId="8" borderId="33" xfId="12" applyNumberFormat="1" applyFont="1" applyFill="1" applyBorder="1" applyAlignment="1" applyProtection="1">
      <alignment horizontal="left" vertical="center" wrapText="1"/>
      <protection locked="0"/>
    </xf>
    <xf numFmtId="0" fontId="36" fillId="0" borderId="30" xfId="12" applyFont="1" applyBorder="1" applyAlignment="1">
      <alignment vertical="center"/>
    </xf>
    <xf numFmtId="49" fontId="37" fillId="8" borderId="34" xfId="12" applyNumberFormat="1" applyFont="1" applyFill="1" applyBorder="1" applyAlignment="1" applyProtection="1">
      <alignment horizontal="left" vertical="center" wrapText="1"/>
      <protection locked="0"/>
    </xf>
    <xf numFmtId="0" fontId="36" fillId="0" borderId="35" xfId="12" applyFont="1" applyBorder="1" applyAlignment="1">
      <alignment vertical="center"/>
    </xf>
    <xf numFmtId="49" fontId="38" fillId="8" borderId="38" xfId="10" applyNumberFormat="1" applyFont="1" applyFill="1" applyBorder="1" applyAlignment="1" applyProtection="1">
      <alignment horizontal="left" vertical="center" wrapText="1"/>
      <protection locked="0"/>
    </xf>
    <xf numFmtId="49" fontId="37" fillId="8" borderId="38" xfId="12" applyNumberFormat="1" applyFont="1" applyFill="1" applyBorder="1" applyAlignment="1" applyProtection="1">
      <alignment horizontal="left" vertical="center" wrapText="1"/>
      <protection locked="0"/>
    </xf>
    <xf numFmtId="0" fontId="36" fillId="0" borderId="38" xfId="12" applyFont="1" applyBorder="1" applyAlignment="1">
      <alignment vertical="center"/>
    </xf>
    <xf numFmtId="49" fontId="37" fillId="8" borderId="36" xfId="12" applyNumberFormat="1" applyFont="1" applyFill="1" applyBorder="1" applyAlignment="1" applyProtection="1">
      <alignment horizontal="left" vertical="center" wrapText="1"/>
      <protection locked="0"/>
    </xf>
    <xf numFmtId="3" fontId="11" fillId="0" borderId="5" xfId="0" applyNumberFormat="1" applyFont="1" applyBorder="1" applyAlignment="1">
      <alignment vertical="center" wrapText="1"/>
    </xf>
    <xf numFmtId="3" fontId="11" fillId="0" borderId="69" xfId="0" applyNumberFormat="1" applyFont="1" applyBorder="1" applyAlignment="1">
      <alignment horizontal="center" vertical="center"/>
    </xf>
    <xf numFmtId="3" fontId="11" fillId="0" borderId="57" xfId="0" applyNumberFormat="1" applyFont="1" applyBorder="1" applyAlignment="1">
      <alignment horizontal="center" vertical="center"/>
    </xf>
    <xf numFmtId="3" fontId="11" fillId="0" borderId="70" xfId="0" applyNumberFormat="1" applyFont="1" applyBorder="1" applyAlignment="1">
      <alignment horizontal="center" vertical="center" wrapText="1"/>
    </xf>
    <xf numFmtId="3" fontId="11" fillId="0" borderId="71" xfId="0" applyNumberFormat="1" applyFont="1" applyBorder="1" applyAlignment="1">
      <alignment horizontal="center" vertical="center"/>
    </xf>
    <xf numFmtId="174" fontId="40" fillId="0" borderId="72" xfId="12" applyNumberFormat="1" applyFont="1" applyBorder="1" applyAlignment="1">
      <alignment horizontal="center" vertical="center" wrapText="1"/>
    </xf>
    <xf numFmtId="174" fontId="40" fillId="0" borderId="73" xfId="12" applyNumberFormat="1" applyFont="1" applyBorder="1" applyAlignment="1">
      <alignment horizontal="center" vertical="center" wrapText="1"/>
    </xf>
    <xf numFmtId="0" fontId="9" fillId="7" borderId="14" xfId="0" applyFont="1" applyFill="1" applyBorder="1" applyAlignment="1" applyProtection="1">
      <alignment horizontal="left" vertical="center" wrapText="1"/>
      <protection hidden="1"/>
    </xf>
    <xf numFmtId="0" fontId="9" fillId="7" borderId="14" xfId="0" applyFont="1" applyFill="1" applyBorder="1" applyAlignment="1" applyProtection="1">
      <alignment horizontal="left" vertical="center" wrapText="1"/>
      <protection hidden="1"/>
    </xf>
    <xf numFmtId="0" fontId="11" fillId="0" borderId="14" xfId="4" applyFont="1" applyBorder="1" applyAlignment="1" applyProtection="1">
      <alignment horizontal="left" vertical="center" wrapText="1"/>
      <protection hidden="1"/>
    </xf>
    <xf numFmtId="0" fontId="9" fillId="0" borderId="14" xfId="0" applyFont="1" applyBorder="1" applyAlignment="1" applyProtection="1">
      <alignment vertical="center" wrapText="1"/>
      <protection hidden="1"/>
    </xf>
    <xf numFmtId="0" fontId="13" fillId="0" borderId="14" xfId="4" applyFont="1" applyBorder="1" applyAlignment="1" applyProtection="1">
      <alignment horizontal="left" vertical="center" wrapText="1"/>
      <protection hidden="1"/>
    </xf>
    <xf numFmtId="0" fontId="3" fillId="0" borderId="14" xfId="4" applyFont="1" applyBorder="1" applyAlignment="1" applyProtection="1">
      <alignment horizontal="center" vertical="center"/>
      <protection hidden="1"/>
    </xf>
    <xf numFmtId="4" fontId="3" fillId="0" borderId="14" xfId="0" applyNumberFormat="1" applyFont="1" applyBorder="1" applyAlignment="1" applyProtection="1">
      <alignment horizontal="right" vertical="center" wrapText="1"/>
      <protection hidden="1"/>
    </xf>
    <xf numFmtId="0" fontId="0" fillId="9" borderId="14" xfId="0" applyFill="1" applyBorder="1"/>
    <xf numFmtId="168" fontId="3" fillId="9" borderId="14" xfId="3" applyNumberFormat="1" applyFont="1" applyFill="1" applyBorder="1" applyAlignment="1" applyProtection="1">
      <alignment horizontal="right" vertical="center"/>
      <protection locked="0"/>
    </xf>
    <xf numFmtId="168" fontId="3" fillId="0" borderId="14" xfId="3" applyNumberFormat="1" applyFont="1" applyBorder="1" applyAlignment="1" applyProtection="1">
      <alignment horizontal="right" vertical="center"/>
      <protection locked="0"/>
    </xf>
    <xf numFmtId="0" fontId="4" fillId="0" borderId="14" xfId="4" applyFont="1" applyBorder="1" applyAlignment="1" applyProtection="1">
      <alignment horizontal="left" vertical="center" wrapText="1"/>
      <protection hidden="1"/>
    </xf>
    <xf numFmtId="0" fontId="41" fillId="6" borderId="32" xfId="0" applyFont="1" applyFill="1" applyBorder="1" applyAlignment="1" applyProtection="1">
      <alignment vertical="center"/>
      <protection hidden="1"/>
    </xf>
    <xf numFmtId="0" fontId="41" fillId="6" borderId="37" xfId="0" applyFont="1" applyFill="1" applyBorder="1" applyAlignment="1" applyProtection="1">
      <alignment vertical="center"/>
      <protection hidden="1"/>
    </xf>
    <xf numFmtId="0" fontId="41" fillId="6" borderId="33" xfId="0" applyFont="1" applyFill="1" applyBorder="1" applyAlignment="1" applyProtection="1">
      <alignment vertical="center"/>
      <protection hidden="1"/>
    </xf>
    <xf numFmtId="0" fontId="29" fillId="7" borderId="30" xfId="0" applyFont="1" applyFill="1" applyBorder="1" applyAlignment="1" applyProtection="1">
      <alignment horizontal="center" vertical="center" wrapText="1"/>
      <protection hidden="1"/>
    </xf>
    <xf numFmtId="0" fontId="9" fillId="7" borderId="34" xfId="0" applyFont="1" applyFill="1" applyBorder="1" applyAlignment="1" applyProtection="1">
      <alignment horizontal="left" vertical="center" wrapText="1"/>
      <protection hidden="1"/>
    </xf>
    <xf numFmtId="0" fontId="29" fillId="0" borderId="30" xfId="0" applyFont="1" applyBorder="1" applyAlignment="1" applyProtection="1">
      <alignment horizontal="center" vertical="center" wrapText="1"/>
      <protection hidden="1"/>
    </xf>
    <xf numFmtId="0" fontId="0" fillId="0" borderId="34" xfId="0" applyBorder="1"/>
    <xf numFmtId="44" fontId="0" fillId="0" borderId="34" xfId="0" applyNumberFormat="1" applyBorder="1"/>
    <xf numFmtId="0" fontId="0" fillId="9" borderId="38" xfId="0" applyFill="1" applyBorder="1"/>
    <xf numFmtId="168" fontId="3" fillId="0" borderId="38" xfId="3" applyNumberFormat="1" applyFont="1" applyBorder="1" applyAlignment="1" applyProtection="1">
      <alignment horizontal="right" vertical="center"/>
      <protection locked="0"/>
    </xf>
    <xf numFmtId="44" fontId="0" fillId="0" borderId="36" xfId="0" applyNumberFormat="1" applyBorder="1"/>
    <xf numFmtId="0" fontId="4" fillId="0" borderId="17" xfId="4" applyFont="1" applyBorder="1" applyAlignment="1" applyProtection="1">
      <alignment horizontal="left" vertical="center" wrapText="1"/>
      <protection hidden="1"/>
    </xf>
    <xf numFmtId="0" fontId="3" fillId="0" borderId="17" xfId="4" applyFont="1" applyBorder="1" applyAlignment="1" applyProtection="1">
      <alignment horizontal="center" vertical="center"/>
      <protection hidden="1"/>
    </xf>
    <xf numFmtId="4" fontId="3" fillId="0" borderId="17" xfId="0" applyNumberFormat="1" applyFont="1" applyBorder="1" applyAlignment="1" applyProtection="1">
      <alignment horizontal="right" vertical="center" wrapText="1"/>
      <protection hidden="1"/>
    </xf>
    <xf numFmtId="0" fontId="0" fillId="9" borderId="17" xfId="0" applyFill="1" applyBorder="1"/>
    <xf numFmtId="168" fontId="3" fillId="9" borderId="17" xfId="3" applyNumberFormat="1" applyFont="1" applyFill="1" applyBorder="1" applyAlignment="1" applyProtection="1">
      <alignment horizontal="right" vertical="center"/>
      <protection locked="0"/>
    </xf>
    <xf numFmtId="168" fontId="3" fillId="0" borderId="17" xfId="3" applyNumberFormat="1" applyFont="1" applyBorder="1" applyAlignment="1" applyProtection="1">
      <alignment horizontal="right" vertical="center"/>
      <protection locked="0"/>
    </xf>
    <xf numFmtId="44" fontId="0" fillId="0" borderId="47" xfId="0" applyNumberFormat="1" applyBorder="1"/>
    <xf numFmtId="0" fontId="0" fillId="0" borderId="14" xfId="4" applyFont="1" applyBorder="1" applyAlignment="1" applyProtection="1">
      <alignment horizontal="center" vertical="center"/>
      <protection hidden="1"/>
    </xf>
    <xf numFmtId="4" fontId="14" fillId="0" borderId="14" xfId="0" applyNumberFormat="1" applyFont="1" applyBorder="1" applyAlignment="1">
      <alignment horizontal="right" vertical="center"/>
    </xf>
    <xf numFmtId="0" fontId="4" fillId="3" borderId="14" xfId="4" applyFont="1" applyFill="1" applyBorder="1" applyAlignment="1" applyProtection="1">
      <alignment horizontal="left" vertical="center" wrapText="1"/>
      <protection hidden="1"/>
    </xf>
    <xf numFmtId="0" fontId="29" fillId="0" borderId="32" xfId="0" applyFont="1" applyBorder="1" applyAlignment="1" applyProtection="1">
      <alignment horizontal="center" vertical="center" wrapText="1"/>
      <protection hidden="1"/>
    </xf>
    <xf numFmtId="0" fontId="11" fillId="0" borderId="37" xfId="4" applyFont="1" applyBorder="1" applyAlignment="1" applyProtection="1">
      <alignment horizontal="left" vertical="center" wrapText="1"/>
      <protection hidden="1"/>
    </xf>
    <xf numFmtId="0" fontId="3" fillId="0" borderId="37" xfId="4" applyFont="1" applyBorder="1" applyAlignment="1" applyProtection="1">
      <alignment horizontal="center" vertical="center"/>
      <protection hidden="1"/>
    </xf>
    <xf numFmtId="4" fontId="3" fillId="0" borderId="37" xfId="0" applyNumberFormat="1" applyFont="1" applyBorder="1" applyAlignment="1" applyProtection="1">
      <alignment horizontal="right" vertical="center" wrapText="1"/>
      <protection hidden="1"/>
    </xf>
    <xf numFmtId="168" fontId="3" fillId="0" borderId="37" xfId="3" applyNumberFormat="1" applyFont="1" applyFill="1" applyBorder="1" applyAlignment="1" applyProtection="1">
      <alignment horizontal="right" vertical="center"/>
      <protection locked="0"/>
    </xf>
    <xf numFmtId="168" fontId="3" fillId="0" borderId="37" xfId="3" applyNumberFormat="1" applyFont="1" applyBorder="1" applyAlignment="1" applyProtection="1">
      <alignment horizontal="right" vertical="center"/>
      <protection locked="0"/>
    </xf>
    <xf numFmtId="0" fontId="0" fillId="0" borderId="33" xfId="0" applyBorder="1"/>
    <xf numFmtId="0" fontId="0" fillId="0" borderId="45" xfId="0" applyBorder="1"/>
    <xf numFmtId="0" fontId="4" fillId="3" borderId="17" xfId="4" applyFont="1" applyFill="1" applyBorder="1" applyAlignment="1" applyProtection="1">
      <alignment horizontal="left" vertical="center" wrapText="1"/>
      <protection hidden="1"/>
    </xf>
    <xf numFmtId="0" fontId="13" fillId="0" borderId="17" xfId="0" applyFont="1" applyBorder="1" applyAlignment="1" applyProtection="1">
      <alignment horizontal="center" vertical="center" wrapText="1"/>
      <protection hidden="1"/>
    </xf>
    <xf numFmtId="4" fontId="13" fillId="0" borderId="17" xfId="0" applyNumberFormat="1" applyFont="1" applyBorder="1" applyAlignment="1" applyProtection="1">
      <alignment vertical="center" wrapText="1"/>
      <protection hidden="1"/>
    </xf>
    <xf numFmtId="168" fontId="13" fillId="9" borderId="17" xfId="3" applyNumberFormat="1" applyFont="1" applyFill="1" applyBorder="1" applyAlignment="1" applyProtection="1">
      <alignment horizontal="right" vertical="center"/>
      <protection locked="0"/>
    </xf>
    <xf numFmtId="168" fontId="3" fillId="0" borderId="51" xfId="3" applyNumberFormat="1" applyFont="1" applyBorder="1" applyAlignment="1" applyProtection="1">
      <alignment horizontal="right" vertical="center"/>
      <protection locked="0"/>
    </xf>
    <xf numFmtId="0" fontId="29" fillId="0" borderId="55" xfId="0" applyFont="1" applyBorder="1" applyAlignment="1" applyProtection="1">
      <alignment horizontal="center" vertical="center" wrapText="1"/>
      <protection hidden="1"/>
    </xf>
    <xf numFmtId="0" fontId="11" fillId="0" borderId="74" xfId="4" applyFont="1" applyBorder="1" applyAlignment="1" applyProtection="1">
      <alignment horizontal="left" vertical="center" wrapText="1"/>
      <protection hidden="1"/>
    </xf>
    <xf numFmtId="0" fontId="11" fillId="0" borderId="5" xfId="4" applyFont="1" applyBorder="1" applyAlignment="1" applyProtection="1">
      <alignment horizontal="left" vertical="center" wrapText="1"/>
      <protection hidden="1"/>
    </xf>
    <xf numFmtId="0" fontId="11" fillId="0" borderId="75" xfId="4" applyFont="1" applyBorder="1" applyAlignment="1" applyProtection="1">
      <alignment horizontal="left" vertical="center" wrapText="1"/>
      <protection hidden="1"/>
    </xf>
    <xf numFmtId="0" fontId="0" fillId="0" borderId="63" xfId="0" applyBorder="1"/>
    <xf numFmtId="0" fontId="13" fillId="0" borderId="14" xfId="4" applyFont="1" applyBorder="1" applyAlignment="1" applyProtection="1">
      <alignment horizontal="center" vertical="center"/>
      <protection hidden="1"/>
    </xf>
    <xf numFmtId="0" fontId="7" fillId="0" borderId="51" xfId="4" applyFont="1" applyBorder="1" applyAlignment="1" applyProtection="1">
      <alignment horizontal="left" vertical="center" wrapText="1"/>
      <protection hidden="1"/>
    </xf>
    <xf numFmtId="0" fontId="13" fillId="0" borderId="51" xfId="4" applyFont="1" applyBorder="1" applyAlignment="1" applyProtection="1">
      <alignment horizontal="center" vertical="center"/>
      <protection hidden="1"/>
    </xf>
    <xf numFmtId="4" fontId="13" fillId="0" borderId="51" xfId="0" applyNumberFormat="1" applyFont="1" applyBorder="1" applyAlignment="1" applyProtection="1">
      <alignment vertical="center" wrapText="1"/>
      <protection hidden="1"/>
    </xf>
    <xf numFmtId="0" fontId="0" fillId="9" borderId="51" xfId="0" applyFill="1" applyBorder="1"/>
    <xf numFmtId="168" fontId="13" fillId="9" borderId="51" xfId="3" applyNumberFormat="1" applyFont="1" applyFill="1" applyBorder="1" applyAlignment="1" applyProtection="1">
      <alignment horizontal="right" vertical="center"/>
      <protection locked="0"/>
    </xf>
    <xf numFmtId="44" fontId="0" fillId="0" borderId="52" xfId="0" applyNumberFormat="1" applyBorder="1"/>
    <xf numFmtId="0" fontId="32" fillId="0" borderId="14" xfId="0" applyFont="1" applyBorder="1" applyAlignment="1" applyProtection="1">
      <alignment vertical="center" wrapText="1"/>
      <protection hidden="1"/>
    </xf>
    <xf numFmtId="43" fontId="3" fillId="0" borderId="14" xfId="0" applyNumberFormat="1" applyFont="1" applyBorder="1" applyAlignment="1" applyProtection="1">
      <alignment horizontal="right" vertical="center" wrapText="1"/>
      <protection hidden="1"/>
    </xf>
    <xf numFmtId="170" fontId="3" fillId="9" borderId="14" xfId="0" applyNumberFormat="1" applyFont="1" applyFill="1" applyBorder="1" applyAlignment="1" applyProtection="1">
      <alignment horizontal="right" vertical="center" wrapText="1"/>
      <protection hidden="1"/>
    </xf>
    <xf numFmtId="0" fontId="13" fillId="0" borderId="14" xfId="0" applyFont="1" applyBorder="1" applyAlignment="1" applyProtection="1">
      <alignment vertical="center" wrapText="1"/>
      <protection hidden="1"/>
    </xf>
    <xf numFmtId="169" fontId="26" fillId="0" borderId="32" xfId="0" applyNumberFormat="1" applyFont="1" applyBorder="1" applyAlignment="1" applyProtection="1">
      <alignment horizontal="center" vertical="center" wrapText="1"/>
      <protection hidden="1"/>
    </xf>
    <xf numFmtId="0" fontId="32" fillId="0" borderId="37" xfId="0" applyFont="1" applyBorder="1" applyAlignment="1" applyProtection="1">
      <alignment vertical="center" wrapText="1"/>
      <protection hidden="1"/>
    </xf>
    <xf numFmtId="43" fontId="3" fillId="0" borderId="37" xfId="0" applyNumberFormat="1" applyFont="1" applyBorder="1" applyAlignment="1" applyProtection="1">
      <alignment horizontal="right" vertical="center" wrapText="1"/>
      <protection hidden="1"/>
    </xf>
    <xf numFmtId="0" fontId="0" fillId="9" borderId="37" xfId="0" applyFill="1" applyBorder="1"/>
    <xf numFmtId="170" fontId="3" fillId="9" borderId="37" xfId="0" applyNumberFormat="1" applyFont="1" applyFill="1" applyBorder="1" applyAlignment="1" applyProtection="1">
      <alignment horizontal="right" vertical="center" wrapText="1"/>
      <protection hidden="1"/>
    </xf>
    <xf numFmtId="44" fontId="0" fillId="0" borderId="33" xfId="0" applyNumberFormat="1" applyBorder="1"/>
    <xf numFmtId="169" fontId="26" fillId="0" borderId="30" xfId="0" applyNumberFormat="1" applyFont="1" applyBorder="1" applyAlignment="1" applyProtection="1">
      <alignment horizontal="center" vertical="center" wrapText="1"/>
      <protection hidden="1"/>
    </xf>
    <xf numFmtId="2" fontId="26" fillId="0" borderId="35" xfId="0" applyNumberFormat="1" applyFont="1" applyBorder="1" applyAlignment="1" applyProtection="1">
      <alignment horizontal="center" vertical="center" wrapText="1"/>
      <protection hidden="1"/>
    </xf>
    <xf numFmtId="0" fontId="13" fillId="0" borderId="38" xfId="0" applyFont="1" applyBorder="1" applyAlignment="1" applyProtection="1">
      <alignment vertical="center" wrapText="1"/>
      <protection hidden="1"/>
    </xf>
    <xf numFmtId="43" fontId="3" fillId="0" borderId="38" xfId="0" applyNumberFormat="1" applyFont="1" applyBorder="1" applyAlignment="1" applyProtection="1">
      <alignment horizontal="right" vertical="center" wrapText="1"/>
      <protection hidden="1"/>
    </xf>
    <xf numFmtId="170" fontId="3" fillId="9" borderId="38" xfId="0" applyNumberFormat="1" applyFont="1" applyFill="1" applyBorder="1" applyAlignment="1" applyProtection="1">
      <alignment horizontal="right" vertical="center" wrapText="1"/>
      <protection hidden="1"/>
    </xf>
    <xf numFmtId="0" fontId="29" fillId="0" borderId="4" xfId="0" applyFont="1" applyFill="1" applyBorder="1" applyAlignment="1" applyProtection="1">
      <alignment horizontal="center" vertical="center" wrapText="1"/>
      <protection hidden="1"/>
    </xf>
    <xf numFmtId="0" fontId="9" fillId="0" borderId="0" xfId="0" applyFont="1" applyFill="1" applyBorder="1" applyAlignment="1" applyProtection="1">
      <alignment horizontal="left" vertical="center" wrapText="1"/>
      <protection hidden="1"/>
    </xf>
    <xf numFmtId="0" fontId="9" fillId="0" borderId="0" xfId="0" applyFont="1" applyFill="1" applyAlignment="1" applyProtection="1">
      <alignment vertical="center" wrapText="1"/>
      <protection hidden="1"/>
    </xf>
    <xf numFmtId="0" fontId="9" fillId="0" borderId="27" xfId="0" applyFont="1" applyFill="1" applyBorder="1" applyAlignment="1" applyProtection="1">
      <alignment horizontal="left" vertical="center" wrapText="1"/>
      <protection hidden="1"/>
    </xf>
    <xf numFmtId="0" fontId="0" fillId="0" borderId="0" xfId="0" applyFill="1"/>
    <xf numFmtId="43" fontId="9" fillId="0" borderId="0" xfId="0" applyNumberFormat="1" applyFont="1" applyFill="1" applyAlignment="1" applyProtection="1">
      <alignment vertical="center" wrapText="1"/>
      <protection hidden="1"/>
    </xf>
    <xf numFmtId="170" fontId="9" fillId="0" borderId="0" xfId="0" applyNumberFormat="1" applyFont="1" applyFill="1" applyAlignment="1" applyProtection="1">
      <alignment vertical="center" wrapText="1"/>
      <protection hidden="1"/>
    </xf>
    <xf numFmtId="0" fontId="9" fillId="0" borderId="4" xfId="0" applyFont="1" applyFill="1" applyBorder="1" applyAlignment="1" applyProtection="1">
      <alignment horizontal="center" vertical="center" wrapText="1"/>
      <protection hidden="1"/>
    </xf>
    <xf numFmtId="179" fontId="0" fillId="0" borderId="0" xfId="0" applyNumberFormat="1"/>
    <xf numFmtId="170" fontId="9" fillId="0" borderId="27" xfId="0" applyNumberFormat="1" applyFont="1" applyFill="1" applyBorder="1" applyAlignment="1" applyProtection="1">
      <alignment vertical="center" wrapText="1"/>
      <protection hidden="1"/>
    </xf>
    <xf numFmtId="0" fontId="9" fillId="0" borderId="0" xfId="0" applyFont="1" applyFill="1" applyBorder="1" applyAlignment="1" applyProtection="1">
      <alignment vertical="center" wrapText="1"/>
      <protection hidden="1"/>
    </xf>
    <xf numFmtId="0" fontId="12" fillId="0" borderId="14" xfId="0" applyFont="1" applyBorder="1" applyAlignment="1">
      <alignment vertical="center" wrapText="1"/>
    </xf>
    <xf numFmtId="10" fontId="13" fillId="9" borderId="14" xfId="0" applyNumberFormat="1" applyFont="1" applyFill="1" applyBorder="1" applyAlignment="1">
      <alignment horizontal="right"/>
    </xf>
    <xf numFmtId="179" fontId="3" fillId="0" borderId="14" xfId="3" applyNumberFormat="1" applyFont="1" applyFill="1" applyBorder="1" applyAlignment="1" applyProtection="1">
      <alignment horizontal="right" vertical="center"/>
      <protection locked="0"/>
    </xf>
    <xf numFmtId="0" fontId="13" fillId="0" borderId="14" xfId="0" applyFont="1" applyBorder="1" applyAlignment="1">
      <alignment vertical="center" wrapText="1"/>
    </xf>
    <xf numFmtId="43" fontId="13" fillId="0" borderId="14" xfId="0" applyNumberFormat="1" applyFont="1" applyBorder="1" applyAlignment="1">
      <alignment horizontal="right"/>
    </xf>
    <xf numFmtId="175" fontId="13" fillId="9" borderId="14" xfId="0" applyNumberFormat="1" applyFont="1" applyFill="1" applyBorder="1" applyAlignment="1">
      <alignment horizontal="right"/>
    </xf>
    <xf numFmtId="0" fontId="12" fillId="0" borderId="37" xfId="0" applyFont="1" applyBorder="1" applyAlignment="1">
      <alignment vertical="center" wrapText="1"/>
    </xf>
    <xf numFmtId="43" fontId="3" fillId="0" borderId="37" xfId="0" applyNumberFormat="1" applyFont="1" applyBorder="1" applyAlignment="1">
      <alignment horizontal="right"/>
    </xf>
    <xf numFmtId="175" fontId="3" fillId="9" borderId="37" xfId="0" applyNumberFormat="1" applyFont="1" applyFill="1" applyBorder="1" applyAlignment="1">
      <alignment horizontal="right"/>
    </xf>
    <xf numFmtId="10" fontId="13" fillId="9" borderId="37" xfId="0" applyNumberFormat="1" applyFont="1" applyFill="1" applyBorder="1" applyAlignment="1">
      <alignment horizontal="right"/>
    </xf>
    <xf numFmtId="179" fontId="3" fillId="0" borderId="37" xfId="3" applyNumberFormat="1" applyFont="1" applyFill="1" applyBorder="1" applyAlignment="1" applyProtection="1">
      <alignment horizontal="right" vertical="center"/>
      <protection locked="0"/>
    </xf>
    <xf numFmtId="179" fontId="0" fillId="0" borderId="33" xfId="0" applyNumberFormat="1" applyBorder="1"/>
    <xf numFmtId="0" fontId="32" fillId="0" borderId="30" xfId="0" applyFont="1" applyBorder="1" applyAlignment="1" applyProtection="1">
      <alignment horizontal="center" vertical="center" wrapText="1"/>
      <protection hidden="1"/>
    </xf>
    <xf numFmtId="179" fontId="0" fillId="0" borderId="34" xfId="0" applyNumberFormat="1" applyBorder="1"/>
    <xf numFmtId="0" fontId="32" fillId="0" borderId="35" xfId="0" applyFont="1" applyBorder="1" applyAlignment="1" applyProtection="1">
      <alignment horizontal="center" vertical="center" wrapText="1"/>
      <protection hidden="1"/>
    </xf>
    <xf numFmtId="0" fontId="13" fillId="0" borderId="38" xfId="4" applyFont="1" applyBorder="1" applyAlignment="1" applyProtection="1">
      <alignment vertical="center" wrapText="1"/>
      <protection hidden="1"/>
    </xf>
    <xf numFmtId="0" fontId="13" fillId="0" borderId="38" xfId="4" applyFont="1" applyBorder="1" applyAlignment="1" applyProtection="1">
      <alignment horizontal="center" vertical="center"/>
      <protection hidden="1"/>
    </xf>
    <xf numFmtId="43" fontId="13" fillId="0" borderId="38" xfId="0" applyNumberFormat="1" applyFont="1" applyBorder="1" applyAlignment="1">
      <alignment vertical="center" wrapText="1"/>
    </xf>
    <xf numFmtId="175" fontId="13" fillId="9" borderId="38" xfId="0" applyNumberFormat="1" applyFont="1" applyFill="1" applyBorder="1" applyAlignment="1">
      <alignment vertical="center" wrapText="1"/>
    </xf>
    <xf numFmtId="10" fontId="13" fillId="9" borderId="38" xfId="0" applyNumberFormat="1" applyFont="1" applyFill="1" applyBorder="1" applyAlignment="1">
      <alignment horizontal="right"/>
    </xf>
    <xf numFmtId="179" fontId="3" fillId="0" borderId="38" xfId="3" applyNumberFormat="1" applyFont="1" applyFill="1" applyBorder="1" applyAlignment="1" applyProtection="1">
      <alignment horizontal="right" vertical="center"/>
      <protection locked="0"/>
    </xf>
    <xf numFmtId="179" fontId="0" fillId="0" borderId="36" xfId="0" applyNumberFormat="1" applyBorder="1"/>
    <xf numFmtId="43" fontId="13" fillId="0" borderId="14" xfId="0" applyNumberFormat="1" applyFont="1" applyBorder="1" applyAlignment="1">
      <alignment horizontal="right" vertical="center"/>
    </xf>
    <xf numFmtId="0" fontId="13" fillId="0" borderId="32" xfId="0" applyFont="1" applyBorder="1" applyAlignment="1" applyProtection="1">
      <alignment horizontal="center" vertical="center" wrapText="1"/>
      <protection hidden="1"/>
    </xf>
    <xf numFmtId="0" fontId="13" fillId="0" borderId="37" xfId="4" applyFont="1" applyBorder="1" applyAlignment="1" applyProtection="1">
      <alignment horizontal="center" vertical="center"/>
      <protection hidden="1"/>
    </xf>
    <xf numFmtId="43" fontId="13" fillId="0" borderId="37" xfId="0" applyNumberFormat="1" applyFont="1" applyBorder="1" applyAlignment="1">
      <alignment horizontal="right" vertical="center"/>
    </xf>
    <xf numFmtId="175" fontId="13" fillId="9" borderId="37" xfId="0" applyNumberFormat="1" applyFont="1" applyFill="1" applyBorder="1" applyAlignment="1">
      <alignment horizontal="right"/>
    </xf>
    <xf numFmtId="0" fontId="13" fillId="0" borderId="30" xfId="0" applyFont="1" applyBorder="1" applyAlignment="1" applyProtection="1">
      <alignment horizontal="center" vertical="center" wrapText="1"/>
      <protection hidden="1"/>
    </xf>
    <xf numFmtId="0" fontId="13" fillId="0" borderId="35" xfId="0" applyFont="1" applyBorder="1" applyAlignment="1" applyProtection="1">
      <alignment horizontal="center" vertical="center" wrapText="1"/>
      <protection hidden="1"/>
    </xf>
    <xf numFmtId="0" fontId="12" fillId="0" borderId="38" xfId="0" applyFont="1" applyBorder="1" applyAlignment="1">
      <alignment vertical="center" wrapText="1"/>
    </xf>
    <xf numFmtId="43" fontId="13" fillId="0" borderId="38" xfId="0" applyNumberFormat="1" applyFont="1" applyBorder="1" applyAlignment="1">
      <alignment horizontal="right" vertical="center"/>
    </xf>
    <xf numFmtId="175" fontId="13" fillId="9" borderId="38" xfId="0" applyNumberFormat="1" applyFont="1" applyFill="1" applyBorder="1" applyAlignment="1">
      <alignment horizontal="right"/>
    </xf>
    <xf numFmtId="0" fontId="37" fillId="0" borderId="17" xfId="12" applyFont="1" applyBorder="1" applyAlignment="1">
      <alignment horizontal="left" vertical="center" wrapText="1"/>
    </xf>
    <xf numFmtId="0" fontId="37" fillId="0" borderId="47" xfId="12" applyFont="1" applyBorder="1" applyAlignment="1">
      <alignment horizontal="left" vertical="center" wrapText="1"/>
    </xf>
    <xf numFmtId="3" fontId="11" fillId="0" borderId="40" xfId="0" applyNumberFormat="1" applyFont="1" applyBorder="1" applyAlignment="1">
      <alignment vertical="center"/>
    </xf>
    <xf numFmtId="3" fontId="11" fillId="0" borderId="51" xfId="0" applyNumberFormat="1" applyFont="1" applyBorder="1" applyAlignment="1">
      <alignment vertical="center" wrapText="1"/>
    </xf>
    <xf numFmtId="3" fontId="11" fillId="0" borderId="51" xfId="0" applyNumberFormat="1" applyFont="1" applyBorder="1" applyAlignment="1">
      <alignment horizontal="center" vertical="center"/>
    </xf>
    <xf numFmtId="3" fontId="11" fillId="0" borderId="51" xfId="0" applyNumberFormat="1" applyFont="1" applyBorder="1" applyAlignment="1">
      <alignment horizontal="center" vertical="center" wrapText="1"/>
    </xf>
    <xf numFmtId="174" fontId="40" fillId="0" borderId="51" xfId="12" applyNumberFormat="1" applyFont="1" applyBorder="1" applyAlignment="1">
      <alignment horizontal="center" vertical="center" wrapText="1"/>
    </xf>
    <xf numFmtId="174" fontId="40" fillId="0" borderId="52" xfId="12" applyNumberFormat="1" applyFont="1" applyBorder="1" applyAlignment="1">
      <alignment horizontal="center" vertical="center" wrapText="1"/>
    </xf>
    <xf numFmtId="0" fontId="29" fillId="0" borderId="40" xfId="0" applyFont="1" applyFill="1" applyBorder="1" applyAlignment="1" applyProtection="1">
      <alignment horizontal="center" vertical="center" wrapText="1"/>
      <protection hidden="1"/>
    </xf>
    <xf numFmtId="0" fontId="9" fillId="0" borderId="13" xfId="0" applyFont="1" applyFill="1" applyBorder="1" applyAlignment="1" applyProtection="1">
      <alignment horizontal="left" vertical="center" wrapText="1"/>
      <protection hidden="1"/>
    </xf>
    <xf numFmtId="0" fontId="9" fillId="0" borderId="13" xfId="0" applyFont="1" applyFill="1" applyBorder="1" applyAlignment="1" applyProtection="1">
      <alignment vertical="center" wrapText="1"/>
      <protection hidden="1"/>
    </xf>
    <xf numFmtId="43" fontId="9" fillId="0" borderId="13" xfId="0" applyNumberFormat="1" applyFont="1" applyFill="1" applyBorder="1" applyAlignment="1" applyProtection="1">
      <alignment vertical="center" wrapText="1"/>
      <protection hidden="1"/>
    </xf>
    <xf numFmtId="170" fontId="9" fillId="0" borderId="13" xfId="0" applyNumberFormat="1" applyFont="1" applyFill="1" applyBorder="1" applyAlignment="1" applyProtection="1">
      <alignment vertical="center" wrapText="1"/>
      <protection hidden="1"/>
    </xf>
    <xf numFmtId="170" fontId="9" fillId="0" borderId="68" xfId="0" applyNumberFormat="1" applyFont="1" applyFill="1" applyBorder="1" applyAlignment="1" applyProtection="1">
      <alignment vertical="center" wrapText="1"/>
      <protection hidden="1"/>
    </xf>
    <xf numFmtId="174" fontId="40" fillId="0" borderId="76" xfId="12" applyNumberFormat="1" applyFont="1" applyBorder="1" applyAlignment="1">
      <alignment horizontal="center" vertical="center" wrapText="1"/>
    </xf>
    <xf numFmtId="3" fontId="11" fillId="0" borderId="77" xfId="0" applyNumberFormat="1" applyFont="1" applyBorder="1" applyAlignment="1">
      <alignment vertical="center"/>
    </xf>
    <xf numFmtId="3" fontId="11" fillId="0" borderId="5" xfId="0" applyNumberFormat="1" applyFont="1" applyBorder="1" applyAlignment="1">
      <alignment vertical="center"/>
    </xf>
    <xf numFmtId="174" fontId="40" fillId="0" borderId="78" xfId="12" applyNumberFormat="1" applyFont="1" applyBorder="1" applyAlignment="1">
      <alignment horizontal="center" vertical="center" wrapText="1"/>
    </xf>
    <xf numFmtId="3" fontId="27" fillId="5" borderId="54" xfId="0" applyNumberFormat="1" applyFont="1" applyFill="1" applyBorder="1" applyAlignment="1">
      <alignment vertical="center"/>
    </xf>
    <xf numFmtId="172" fontId="27" fillId="0" borderId="59" xfId="0" applyNumberFormat="1" applyFont="1" applyBorder="1" applyAlignment="1">
      <alignment vertical="center"/>
    </xf>
    <xf numFmtId="0" fontId="26" fillId="2" borderId="79" xfId="0" applyFont="1" applyFill="1" applyBorder="1" applyAlignment="1" applyProtection="1">
      <alignment horizontal="center" vertical="center" wrapText="1"/>
      <protection hidden="1"/>
    </xf>
    <xf numFmtId="172" fontId="8" fillId="0" borderId="59" xfId="0" applyNumberFormat="1" applyFont="1" applyBorder="1" applyAlignment="1">
      <alignment vertical="center"/>
    </xf>
    <xf numFmtId="0" fontId="26" fillId="0" borderId="80" xfId="0" applyFont="1" applyBorder="1" applyAlignment="1" applyProtection="1">
      <alignment horizontal="center" vertical="center" wrapText="1"/>
      <protection hidden="1"/>
    </xf>
    <xf numFmtId="0" fontId="29" fillId="2" borderId="79" xfId="0" applyFont="1" applyFill="1" applyBorder="1" applyAlignment="1" applyProtection="1">
      <alignment horizontal="center" vertical="center" wrapText="1"/>
      <protection hidden="1"/>
    </xf>
    <xf numFmtId="0" fontId="29" fillId="2" borderId="56" xfId="0" applyFont="1" applyFill="1" applyBorder="1" applyAlignment="1" applyProtection="1">
      <alignment horizontal="center" vertical="center" wrapText="1"/>
      <protection hidden="1"/>
    </xf>
    <xf numFmtId="172" fontId="8" fillId="0" borderId="59" xfId="0" applyNumberFormat="1" applyFont="1" applyBorder="1" applyAlignment="1">
      <alignment vertical="center" wrapText="1"/>
    </xf>
    <xf numFmtId="0" fontId="27" fillId="2" borderId="56" xfId="0" applyFont="1" applyFill="1" applyBorder="1" applyAlignment="1" applyProtection="1">
      <alignment horizontal="center" vertical="center" wrapText="1"/>
      <protection hidden="1"/>
    </xf>
    <xf numFmtId="0" fontId="8" fillId="2" borderId="0" xfId="0" applyFont="1" applyFill="1" applyBorder="1" applyAlignment="1" applyProtection="1">
      <alignment horizontal="center" vertical="center" wrapText="1"/>
      <protection hidden="1"/>
    </xf>
    <xf numFmtId="175" fontId="10" fillId="2" borderId="0" xfId="0" applyNumberFormat="1" applyFont="1" applyFill="1" applyBorder="1" applyAlignment="1">
      <alignment horizontal="right"/>
    </xf>
    <xf numFmtId="0" fontId="27" fillId="2" borderId="56" xfId="5" applyFont="1" applyFill="1" applyBorder="1" applyAlignment="1" applyProtection="1">
      <alignment horizontal="center" vertical="center" wrapText="1"/>
      <protection hidden="1"/>
    </xf>
    <xf numFmtId="0" fontId="3" fillId="2" borderId="0" xfId="0" applyFont="1" applyFill="1" applyBorder="1" applyAlignment="1" applyProtection="1">
      <alignment horizontal="center" vertical="center" wrapText="1"/>
      <protection hidden="1"/>
    </xf>
    <xf numFmtId="172" fontId="8" fillId="0" borderId="39" xfId="0" applyNumberFormat="1" applyFont="1" applyBorder="1" applyAlignment="1">
      <alignment vertical="center"/>
    </xf>
  </cellXfs>
  <cellStyles count="14">
    <cellStyle name="Hipervínculo" xfId="10" builtinId="8"/>
    <cellStyle name="Hyperlink" xfId="9" xr:uid="{00000000-000B-0000-0000-000008000000}"/>
    <cellStyle name="Moneda" xfId="1" builtinId="4"/>
    <cellStyle name="Moneda 13" xfId="3" xr:uid="{E40D5435-34F6-4206-8C55-D2788BB7C1EF}"/>
    <cellStyle name="Normal" xfId="0" builtinId="0"/>
    <cellStyle name="Normal 10 2" xfId="5" xr:uid="{13FC43B4-AD68-4C14-B81C-5A0A34295348}"/>
    <cellStyle name="Normal 2" xfId="12" xr:uid="{8ECF2AC7-48BB-4219-8DF5-973BF6E499B0}"/>
    <cellStyle name="Normal 3" xfId="7" xr:uid="{E76BC022-51B8-426C-8586-E26AC11DFC01}"/>
    <cellStyle name="Normal 3 2" xfId="6" xr:uid="{969E9655-C452-419C-AC5D-94438D264F9C}"/>
    <cellStyle name="Normal 4" xfId="8" xr:uid="{DF98AAA6-A95D-45C8-BB0C-AC6AC9A3512B}"/>
    <cellStyle name="Normal 9" xfId="4" xr:uid="{FB90265B-2C56-42C4-B830-D1BC3345652D}"/>
    <cellStyle name="Normal_LISTA S.E.D" xfId="2" xr:uid="{24A6FC1E-BC3F-4F22-8519-CE96554D35D1}"/>
    <cellStyle name="Porcentaje" xfId="11" builtinId="5"/>
    <cellStyle name="Porcentaje 2" xfId="13" xr:uid="{14448712-208A-485D-83EF-E0E96A26C028}"/>
  </cellStyles>
  <dxfs count="20">
    <dxf>
      <font>
        <b/>
        <i val="0"/>
        <color theme="1"/>
      </font>
      <fill>
        <patternFill>
          <bgColor rgb="FFFF0000"/>
        </patternFill>
      </fill>
    </dxf>
    <dxf>
      <font>
        <b/>
        <i val="0"/>
        <color theme="1"/>
      </font>
      <fill>
        <patternFill>
          <bgColor rgb="FFFF0000"/>
        </patternFill>
      </fill>
    </dxf>
    <dxf>
      <font>
        <b/>
        <i val="0"/>
        <color theme="1"/>
      </font>
      <fill>
        <patternFill>
          <bgColor rgb="FFFF0000"/>
        </patternFill>
      </fill>
    </dxf>
    <dxf>
      <font>
        <b/>
        <i val="0"/>
        <color theme="1"/>
      </font>
      <fill>
        <patternFill>
          <bgColor rgb="FFFF0000"/>
        </patternFill>
      </fill>
    </dxf>
    <dxf>
      <font>
        <b/>
        <i val="0"/>
        <color theme="1"/>
      </font>
      <fill>
        <patternFill>
          <bgColor rgb="FFFF0000"/>
        </patternFill>
      </fill>
    </dxf>
    <dxf>
      <font>
        <b/>
        <i val="0"/>
        <color theme="1"/>
      </font>
      <fill>
        <patternFill>
          <bgColor rgb="FFFF0000"/>
        </patternFill>
      </fill>
    </dxf>
    <dxf>
      <font>
        <b/>
        <i val="0"/>
        <color theme="1"/>
      </font>
      <fill>
        <patternFill>
          <bgColor rgb="FFFF0000"/>
        </patternFill>
      </fill>
    </dxf>
    <dxf>
      <font>
        <b/>
        <i val="0"/>
        <color theme="1"/>
      </font>
      <fill>
        <patternFill>
          <bgColor rgb="FFFF0000"/>
        </patternFill>
      </fill>
    </dxf>
    <dxf>
      <font>
        <b/>
        <i val="0"/>
        <color theme="1"/>
      </font>
      <fill>
        <patternFill>
          <bgColor rgb="FFFF0000"/>
        </patternFill>
      </fill>
    </dxf>
    <dxf>
      <font>
        <b/>
        <i val="0"/>
        <color theme="1"/>
      </font>
      <fill>
        <patternFill>
          <bgColor rgb="FFFF0000"/>
        </patternFill>
      </fill>
    </dxf>
    <dxf>
      <font>
        <b/>
        <i val="0"/>
        <color theme="1"/>
      </font>
      <fill>
        <patternFill>
          <bgColor rgb="FFFF0000"/>
        </patternFill>
      </fill>
    </dxf>
    <dxf>
      <font>
        <b/>
        <i val="0"/>
        <color theme="1"/>
      </font>
      <fill>
        <patternFill>
          <bgColor rgb="FFFF0000"/>
        </patternFill>
      </fill>
    </dxf>
    <dxf>
      <font>
        <b/>
        <i val="0"/>
        <color theme="1"/>
      </font>
      <fill>
        <patternFill>
          <bgColor rgb="FFFF0000"/>
        </patternFill>
      </fill>
    </dxf>
    <dxf>
      <font>
        <b/>
        <i val="0"/>
        <color theme="1"/>
      </font>
      <fill>
        <patternFill>
          <bgColor rgb="FFFF0000"/>
        </patternFill>
      </fill>
    </dxf>
    <dxf>
      <font>
        <b/>
        <i val="0"/>
        <color theme="1"/>
      </font>
      <fill>
        <patternFill>
          <bgColor rgb="FFFF0000"/>
        </patternFill>
      </fill>
    </dxf>
    <dxf>
      <font>
        <b/>
        <i val="0"/>
        <color theme="1"/>
      </font>
      <fill>
        <patternFill>
          <bgColor rgb="FFFF0000"/>
        </patternFill>
      </fill>
    </dxf>
    <dxf>
      <font>
        <b/>
        <i val="0"/>
        <color theme="1"/>
      </font>
      <fill>
        <patternFill>
          <bgColor rgb="FFFF0000"/>
        </patternFill>
      </fill>
    </dxf>
    <dxf>
      <font>
        <b/>
        <i val="0"/>
        <color theme="1"/>
      </font>
      <fill>
        <patternFill>
          <bgColor rgb="FFFF0000"/>
        </patternFill>
      </fill>
    </dxf>
    <dxf>
      <font>
        <b/>
        <i val="0"/>
        <color theme="1"/>
      </font>
      <fill>
        <patternFill>
          <bgColor rgb="FFFF0000"/>
        </patternFill>
      </fill>
    </dxf>
    <dxf>
      <font>
        <b/>
        <i val="0"/>
        <color theme="1"/>
      </font>
      <fill>
        <patternFill>
          <bgColor rgb="FFFF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95250</xdr:colOff>
      <xdr:row>0</xdr:row>
      <xdr:rowOff>95250</xdr:rowOff>
    </xdr:from>
    <xdr:to>
      <xdr:col>3</xdr:col>
      <xdr:colOff>1224491</xdr:colOff>
      <xdr:row>5</xdr:row>
      <xdr:rowOff>19050</xdr:rowOff>
    </xdr:to>
    <xdr:pic>
      <xdr:nvPicPr>
        <xdr:cNvPr id="4" name="Imagen 3">
          <a:extLst>
            <a:ext uri="{FF2B5EF4-FFF2-40B4-BE49-F238E27FC236}">
              <a16:creationId xmlns:a16="http://schemas.microsoft.com/office/drawing/2014/main" id="{79970E67-57E5-8E9C-F071-1DCC03ECD89A}"/>
            </a:ext>
          </a:extLst>
        </xdr:cNvPr>
        <xdr:cNvPicPr>
          <a:picLocks noChangeAspect="1"/>
        </xdr:cNvPicPr>
      </xdr:nvPicPr>
      <xdr:blipFill>
        <a:blip xmlns:r="http://schemas.openxmlformats.org/officeDocument/2006/relationships" r:embed="rId1"/>
        <a:stretch>
          <a:fillRect/>
        </a:stretch>
      </xdr:blipFill>
      <xdr:spPr>
        <a:xfrm>
          <a:off x="171450" y="552450"/>
          <a:ext cx="2886075" cy="1066800"/>
        </a:xfrm>
        <a:prstGeom prst="rect">
          <a:avLst/>
        </a:prstGeom>
      </xdr:spPr>
    </xdr:pic>
    <xdr:clientData/>
  </xdr:twoCellAnchor>
  <xdr:twoCellAnchor editAs="oneCell">
    <xdr:from>
      <xdr:col>3</xdr:col>
      <xdr:colOff>1619250</xdr:colOff>
      <xdr:row>1</xdr:row>
      <xdr:rowOff>104775</xdr:rowOff>
    </xdr:from>
    <xdr:to>
      <xdr:col>5</xdr:col>
      <xdr:colOff>802973</xdr:colOff>
      <xdr:row>4</xdr:row>
      <xdr:rowOff>152400</xdr:rowOff>
    </xdr:to>
    <xdr:pic>
      <xdr:nvPicPr>
        <xdr:cNvPr id="5" name="Imagen 4">
          <a:extLst>
            <a:ext uri="{FF2B5EF4-FFF2-40B4-BE49-F238E27FC236}">
              <a16:creationId xmlns:a16="http://schemas.microsoft.com/office/drawing/2014/main" id="{F23946A5-F3F4-BD30-1A59-A66D36617B67}"/>
            </a:ext>
            <a:ext uri="{147F2762-F138-4A5C-976F-8EAC2B608ADB}">
              <a16:predDERef xmlns:a16="http://schemas.microsoft.com/office/drawing/2014/main" pred="{79970E67-57E5-8E9C-F071-1DCC03ECD89A}"/>
            </a:ext>
          </a:extLst>
        </xdr:cNvPr>
        <xdr:cNvPicPr>
          <a:picLocks noChangeAspect="1"/>
        </xdr:cNvPicPr>
      </xdr:nvPicPr>
      <xdr:blipFill>
        <a:blip xmlns:r="http://schemas.openxmlformats.org/officeDocument/2006/relationships" r:embed="rId2"/>
        <a:stretch>
          <a:fillRect/>
        </a:stretch>
      </xdr:blipFill>
      <xdr:spPr>
        <a:xfrm>
          <a:off x="3028950" y="752475"/>
          <a:ext cx="6457950" cy="619125"/>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95250</xdr:colOff>
      <xdr:row>0</xdr:row>
      <xdr:rowOff>95250</xdr:rowOff>
    </xdr:from>
    <xdr:to>
      <xdr:col>2</xdr:col>
      <xdr:colOff>597693</xdr:colOff>
      <xdr:row>4</xdr:row>
      <xdr:rowOff>113370</xdr:rowOff>
    </xdr:to>
    <xdr:pic>
      <xdr:nvPicPr>
        <xdr:cNvPr id="2" name="Imagen 1">
          <a:extLst>
            <a:ext uri="{FF2B5EF4-FFF2-40B4-BE49-F238E27FC236}">
              <a16:creationId xmlns:a16="http://schemas.microsoft.com/office/drawing/2014/main" id="{99D6E99B-DC34-4B4F-A409-11FC1DB14BFB}"/>
            </a:ext>
          </a:extLst>
        </xdr:cNvPr>
        <xdr:cNvPicPr>
          <a:picLocks noChangeAspect="1"/>
        </xdr:cNvPicPr>
      </xdr:nvPicPr>
      <xdr:blipFill>
        <a:blip xmlns:r="http://schemas.openxmlformats.org/officeDocument/2006/relationships" r:embed="rId1"/>
        <a:stretch>
          <a:fillRect/>
        </a:stretch>
      </xdr:blipFill>
      <xdr:spPr>
        <a:xfrm>
          <a:off x="323850" y="95250"/>
          <a:ext cx="1685925" cy="780120"/>
        </a:xfrm>
        <a:prstGeom prst="rect">
          <a:avLst/>
        </a:prstGeom>
      </xdr:spPr>
    </xdr:pic>
    <xdr:clientData/>
  </xdr:twoCellAnchor>
  <xdr:twoCellAnchor editAs="oneCell">
    <xdr:from>
      <xdr:col>2</xdr:col>
      <xdr:colOff>3546021</xdr:colOff>
      <xdr:row>1</xdr:row>
      <xdr:rowOff>40821</xdr:rowOff>
    </xdr:from>
    <xdr:to>
      <xdr:col>5</xdr:col>
      <xdr:colOff>1810810</xdr:colOff>
      <xdr:row>5</xdr:row>
      <xdr:rowOff>12246</xdr:rowOff>
    </xdr:to>
    <xdr:pic>
      <xdr:nvPicPr>
        <xdr:cNvPr id="3" name="Imagen 2">
          <a:extLst>
            <a:ext uri="{FF2B5EF4-FFF2-40B4-BE49-F238E27FC236}">
              <a16:creationId xmlns:a16="http://schemas.microsoft.com/office/drawing/2014/main" id="{CB869F06-48AD-4EA5-BBC5-6CCAE00749FD}"/>
            </a:ext>
            <a:ext uri="{147F2762-F138-4A5C-976F-8EAC2B608ADB}">
              <a16:predDERef xmlns:a16="http://schemas.microsoft.com/office/drawing/2014/main" pred="{79970E67-57E5-8E9C-F071-1DCC03ECD89A}"/>
            </a:ext>
          </a:extLst>
        </xdr:cNvPr>
        <xdr:cNvPicPr>
          <a:picLocks noChangeAspect="1"/>
        </xdr:cNvPicPr>
      </xdr:nvPicPr>
      <xdr:blipFill>
        <a:blip xmlns:r="http://schemas.openxmlformats.org/officeDocument/2006/relationships" r:embed="rId2"/>
        <a:stretch>
          <a:fillRect/>
        </a:stretch>
      </xdr:blipFill>
      <xdr:spPr>
        <a:xfrm>
          <a:off x="4961164" y="231321"/>
          <a:ext cx="6456289" cy="733425"/>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295275</xdr:colOff>
      <xdr:row>0</xdr:row>
      <xdr:rowOff>142875</xdr:rowOff>
    </xdr:from>
    <xdr:to>
      <xdr:col>2</xdr:col>
      <xdr:colOff>1029554</xdr:colOff>
      <xdr:row>5</xdr:row>
      <xdr:rowOff>57150</xdr:rowOff>
    </xdr:to>
    <xdr:pic>
      <xdr:nvPicPr>
        <xdr:cNvPr id="2" name="Imagen 1">
          <a:extLst>
            <a:ext uri="{FF2B5EF4-FFF2-40B4-BE49-F238E27FC236}">
              <a16:creationId xmlns:a16="http://schemas.microsoft.com/office/drawing/2014/main" id="{5D0969EB-3D9C-4291-BDB2-D43F4312B113}"/>
            </a:ext>
          </a:extLst>
        </xdr:cNvPr>
        <xdr:cNvPicPr>
          <a:picLocks noChangeAspect="1"/>
        </xdr:cNvPicPr>
      </xdr:nvPicPr>
      <xdr:blipFill>
        <a:blip xmlns:r="http://schemas.openxmlformats.org/officeDocument/2006/relationships" r:embed="rId1"/>
        <a:stretch>
          <a:fillRect/>
        </a:stretch>
      </xdr:blipFill>
      <xdr:spPr>
        <a:xfrm>
          <a:off x="295275" y="142875"/>
          <a:ext cx="1873197" cy="866775"/>
        </a:xfrm>
        <a:prstGeom prst="rect">
          <a:avLst/>
        </a:prstGeom>
      </xdr:spPr>
    </xdr:pic>
    <xdr:clientData/>
  </xdr:twoCellAnchor>
  <xdr:twoCellAnchor editAs="oneCell">
    <xdr:from>
      <xdr:col>2</xdr:col>
      <xdr:colOff>276225</xdr:colOff>
      <xdr:row>1</xdr:row>
      <xdr:rowOff>104775</xdr:rowOff>
    </xdr:from>
    <xdr:to>
      <xdr:col>5</xdr:col>
      <xdr:colOff>1862516</xdr:colOff>
      <xdr:row>5</xdr:row>
      <xdr:rowOff>76200</xdr:rowOff>
    </xdr:to>
    <xdr:pic>
      <xdr:nvPicPr>
        <xdr:cNvPr id="3" name="Imagen 2">
          <a:extLst>
            <a:ext uri="{FF2B5EF4-FFF2-40B4-BE49-F238E27FC236}">
              <a16:creationId xmlns:a16="http://schemas.microsoft.com/office/drawing/2014/main" id="{92617B56-8CBC-4055-B91E-E7FFE7DFCC35}"/>
            </a:ext>
            <a:ext uri="{147F2762-F138-4A5C-976F-8EAC2B608ADB}">
              <a16:predDERef xmlns:a16="http://schemas.microsoft.com/office/drawing/2014/main" pred="{79970E67-57E5-8E9C-F071-1DCC03ECD89A}"/>
            </a:ext>
          </a:extLst>
        </xdr:cNvPr>
        <xdr:cNvPicPr>
          <a:picLocks noChangeAspect="1"/>
        </xdr:cNvPicPr>
      </xdr:nvPicPr>
      <xdr:blipFill>
        <a:blip xmlns:r="http://schemas.openxmlformats.org/officeDocument/2006/relationships" r:embed="rId2"/>
        <a:stretch>
          <a:fillRect/>
        </a:stretch>
      </xdr:blipFill>
      <xdr:spPr>
        <a:xfrm>
          <a:off x="1800225" y="295275"/>
          <a:ext cx="6457648" cy="733425"/>
        </a:xfrm>
        <a:prstGeom prst="rect">
          <a:avLst/>
        </a:prstGeom>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85286B9-9156-4D7C-A1E1-A8FB7ED21923}">
  <dimension ref="A1:K261"/>
  <sheetViews>
    <sheetView tabSelected="1" topLeftCell="A54" zoomScale="60" zoomScaleNormal="60" zoomScaleSheetLayoutView="70" workbookViewId="0">
      <selection activeCell="H11" sqref="H11"/>
    </sheetView>
  </sheetViews>
  <sheetFormatPr baseColWidth="10" defaultColWidth="11.42578125" defaultRowHeight="15" x14ac:dyDescent="0.2"/>
  <cols>
    <col min="1" max="1" width="1.140625" style="30" customWidth="1"/>
    <col min="2" max="2" width="16.28515625" style="30" bestFit="1" customWidth="1"/>
    <col min="3" max="3" width="10" style="30" customWidth="1"/>
    <col min="4" max="4" width="85.85546875" style="33" customWidth="1"/>
    <col min="5" max="5" width="23.28515625" style="30" bestFit="1" customWidth="1"/>
    <col min="6" max="6" width="25.85546875" style="30" customWidth="1"/>
    <col min="7" max="7" width="28.5703125" style="30" customWidth="1"/>
    <col min="8" max="8" width="20.28515625" style="30" customWidth="1"/>
    <col min="9" max="9" width="30" style="44" bestFit="1" customWidth="1"/>
    <col min="10" max="10" width="15.42578125" style="51" bestFit="1" customWidth="1"/>
    <col min="11" max="16384" width="11.42578125" style="30"/>
  </cols>
  <sheetData>
    <row r="1" spans="1:10" ht="15" customHeight="1" x14ac:dyDescent="0.2">
      <c r="B1" s="48"/>
      <c r="C1" s="48"/>
      <c r="D1" s="34"/>
    </row>
    <row r="2" spans="1:10" ht="15" customHeight="1" x14ac:dyDescent="0.2">
      <c r="B2" s="48"/>
      <c r="C2" s="48"/>
      <c r="D2" s="34"/>
    </row>
    <row r="3" spans="1:10" ht="15" customHeight="1" x14ac:dyDescent="0.2">
      <c r="B3" s="48"/>
      <c r="C3" s="48"/>
      <c r="D3" s="34"/>
      <c r="E3" s="76"/>
      <c r="F3" s="76"/>
      <c r="G3" s="76"/>
      <c r="H3" s="54"/>
    </row>
    <row r="4" spans="1:10" x14ac:dyDescent="0.2">
      <c r="B4" s="77"/>
      <c r="C4" s="77"/>
      <c r="D4" s="77"/>
      <c r="E4" s="76"/>
      <c r="F4" s="76"/>
      <c r="G4" s="76"/>
      <c r="H4" s="54"/>
    </row>
    <row r="5" spans="1:10" ht="30" customHeight="1" x14ac:dyDescent="0.2">
      <c r="B5" s="49"/>
      <c r="C5" s="49"/>
      <c r="D5" s="35"/>
      <c r="E5" s="76"/>
      <c r="F5" s="76"/>
      <c r="G5" s="76"/>
      <c r="H5" s="54"/>
    </row>
    <row r="6" spans="1:10" x14ac:dyDescent="0.25">
      <c r="B6" s="49"/>
      <c r="C6" s="49"/>
      <c r="D6" s="35"/>
      <c r="E6" s="36"/>
      <c r="F6" s="37"/>
      <c r="G6" s="37"/>
      <c r="H6" s="37"/>
    </row>
    <row r="7" spans="1:10" ht="23.25" customHeight="1" x14ac:dyDescent="0.2">
      <c r="B7" s="81" t="s">
        <v>505</v>
      </c>
      <c r="C7" s="82"/>
      <c r="D7" s="82"/>
      <c r="E7" s="82"/>
      <c r="F7" s="82"/>
      <c r="G7" s="82"/>
      <c r="H7" s="84"/>
    </row>
    <row r="8" spans="1:10" s="31" customFormat="1" ht="16.5" x14ac:dyDescent="0.25">
      <c r="B8" s="50"/>
      <c r="C8" s="50"/>
      <c r="D8" s="39"/>
      <c r="E8" s="38"/>
      <c r="F8" s="38"/>
      <c r="G8" s="38"/>
      <c r="H8" s="38"/>
      <c r="I8" s="45"/>
      <c r="J8" s="52"/>
    </row>
    <row r="9" spans="1:10" s="31" customFormat="1" ht="62.25" customHeight="1" thickBot="1" x14ac:dyDescent="0.3">
      <c r="B9" s="79" t="s">
        <v>506</v>
      </c>
      <c r="C9" s="80"/>
      <c r="D9" s="80"/>
      <c r="E9" s="80"/>
      <c r="F9" s="80"/>
      <c r="G9" s="80"/>
      <c r="H9" s="83"/>
      <c r="I9" s="45"/>
      <c r="J9" s="52"/>
    </row>
    <row r="10" spans="1:10" s="31" customFormat="1" ht="49.5" customHeight="1" x14ac:dyDescent="0.25">
      <c r="B10" s="296" t="s">
        <v>507</v>
      </c>
      <c r="C10" s="297"/>
      <c r="D10" s="297"/>
      <c r="E10" s="298" t="s">
        <v>508</v>
      </c>
      <c r="F10" s="299"/>
      <c r="G10" s="45"/>
      <c r="H10" s="45"/>
      <c r="I10" s="45"/>
      <c r="J10" s="52"/>
    </row>
    <row r="11" spans="1:10" s="31" customFormat="1" ht="49.5" customHeight="1" x14ac:dyDescent="0.25">
      <c r="B11" s="300" t="s">
        <v>509</v>
      </c>
      <c r="C11" s="295"/>
      <c r="D11" s="295"/>
      <c r="E11" s="294" t="s">
        <v>510</v>
      </c>
      <c r="F11" s="301"/>
      <c r="G11" s="45"/>
      <c r="H11" s="45"/>
      <c r="I11" s="45"/>
      <c r="J11" s="52"/>
    </row>
    <row r="12" spans="1:10" s="31" customFormat="1" ht="49.5" customHeight="1" thickBot="1" x14ac:dyDescent="0.3">
      <c r="B12" s="302" t="s">
        <v>512</v>
      </c>
      <c r="C12" s="303"/>
      <c r="D12" s="304"/>
      <c r="E12" s="305" t="s">
        <v>511</v>
      </c>
      <c r="F12" s="306"/>
      <c r="G12" s="45"/>
      <c r="H12" s="45"/>
      <c r="I12" s="45"/>
      <c r="J12" s="52"/>
    </row>
    <row r="13" spans="1:10" s="31" customFormat="1" ht="21" customHeight="1" thickBot="1" x14ac:dyDescent="0.3">
      <c r="B13" s="45"/>
      <c r="C13" s="45"/>
      <c r="D13" s="45"/>
      <c r="E13" s="45"/>
      <c r="F13" s="45"/>
      <c r="G13" s="45"/>
      <c r="H13" s="45"/>
      <c r="I13" s="45"/>
      <c r="J13" s="52"/>
    </row>
    <row r="14" spans="1:10" s="31" customFormat="1" ht="19.5" customHeight="1" x14ac:dyDescent="0.25">
      <c r="A14" s="286" t="s">
        <v>513</v>
      </c>
      <c r="B14" s="287"/>
      <c r="C14" s="287"/>
      <c r="D14" s="287"/>
      <c r="E14" s="287"/>
      <c r="F14" s="287"/>
      <c r="G14" s="287"/>
      <c r="H14" s="287"/>
      <c r="I14" s="288"/>
      <c r="J14" s="52"/>
    </row>
    <row r="15" spans="1:10" s="31" customFormat="1" ht="135.75" customHeight="1" x14ac:dyDescent="0.25">
      <c r="A15" s="289" t="s">
        <v>519</v>
      </c>
      <c r="B15" s="285"/>
      <c r="C15" s="285"/>
      <c r="D15" s="285"/>
      <c r="E15" s="285"/>
      <c r="F15" s="285"/>
      <c r="G15" s="285"/>
      <c r="H15" s="285"/>
      <c r="I15" s="290"/>
      <c r="J15" s="52"/>
    </row>
    <row r="16" spans="1:10" s="31" customFormat="1" ht="81" customHeight="1" thickBot="1" x14ac:dyDescent="0.3">
      <c r="A16" s="291" t="s">
        <v>515</v>
      </c>
      <c r="B16" s="292"/>
      <c r="C16" s="292"/>
      <c r="D16" s="292"/>
      <c r="E16" s="292"/>
      <c r="F16" s="292"/>
      <c r="G16" s="292"/>
      <c r="H16" s="292"/>
      <c r="I16" s="293"/>
      <c r="J16" s="52"/>
    </row>
    <row r="17" spans="2:10" ht="54.75" customHeight="1" thickBot="1" x14ac:dyDescent="0.25">
      <c r="B17" s="444" t="s">
        <v>0</v>
      </c>
      <c r="C17" s="445"/>
      <c r="D17" s="307" t="s">
        <v>1</v>
      </c>
      <c r="E17" s="308" t="s">
        <v>2</v>
      </c>
      <c r="F17" s="309" t="s">
        <v>3</v>
      </c>
      <c r="G17" s="310" t="s">
        <v>516</v>
      </c>
      <c r="H17" s="311" t="s">
        <v>514</v>
      </c>
      <c r="I17" s="446" t="s">
        <v>517</v>
      </c>
      <c r="J17" s="443"/>
    </row>
    <row r="18" spans="2:10" ht="15.75" thickBot="1" x14ac:dyDescent="0.25">
      <c r="B18" s="447" t="s">
        <v>4</v>
      </c>
      <c r="C18" s="55"/>
      <c r="D18" s="46"/>
      <c r="E18" s="47"/>
      <c r="F18" s="47"/>
      <c r="G18" s="47"/>
      <c r="H18" s="60"/>
      <c r="I18" s="448"/>
    </row>
    <row r="19" spans="2:10" s="28" customFormat="1" ht="18.75" thickBot="1" x14ac:dyDescent="0.3">
      <c r="B19" s="449">
        <v>1</v>
      </c>
      <c r="C19" s="272" t="s">
        <v>5</v>
      </c>
      <c r="D19" s="273"/>
      <c r="E19" s="56"/>
      <c r="F19" s="99"/>
      <c r="G19" s="274"/>
      <c r="H19" s="275"/>
      <c r="I19" s="450"/>
      <c r="J19" s="52"/>
    </row>
    <row r="20" spans="2:10" s="28" customFormat="1" ht="33" customHeight="1" x14ac:dyDescent="0.25">
      <c r="B20" s="277">
        <v>1.1000000000000001</v>
      </c>
      <c r="C20" s="278" t="s">
        <v>6</v>
      </c>
      <c r="D20" s="278"/>
      <c r="E20" s="182" t="s">
        <v>7</v>
      </c>
      <c r="F20" s="65">
        <v>1</v>
      </c>
      <c r="G20" s="279"/>
      <c r="H20" s="238"/>
      <c r="I20" s="450">
        <f>G20*(1+H20)</f>
        <v>0</v>
      </c>
      <c r="J20" s="52"/>
    </row>
    <row r="21" spans="2:10" s="28" customFormat="1" ht="18" x14ac:dyDescent="0.25">
      <c r="B21" s="280">
        <v>1.2</v>
      </c>
      <c r="C21" s="242" t="s">
        <v>8</v>
      </c>
      <c r="D21" s="242"/>
      <c r="E21" s="171" t="s">
        <v>7</v>
      </c>
      <c r="F21" s="42">
        <v>1</v>
      </c>
      <c r="G21" s="276"/>
      <c r="H21" s="239"/>
      <c r="I21" s="450">
        <f t="shared" ref="I21:I85" si="0">G21*(1+H21)</f>
        <v>0</v>
      </c>
      <c r="J21" s="52"/>
    </row>
    <row r="22" spans="2:10" s="28" customFormat="1" ht="18" x14ac:dyDescent="0.25">
      <c r="B22" s="280">
        <v>1.3</v>
      </c>
      <c r="C22" s="242" t="s">
        <v>9</v>
      </c>
      <c r="D22" s="242"/>
      <c r="E22" s="171" t="s">
        <v>7</v>
      </c>
      <c r="F22" s="42">
        <v>1</v>
      </c>
      <c r="G22" s="276"/>
      <c r="H22" s="239"/>
      <c r="I22" s="450">
        <f t="shared" si="0"/>
        <v>0</v>
      </c>
      <c r="J22" s="52"/>
    </row>
    <row r="23" spans="2:10" s="28" customFormat="1" ht="18" x14ac:dyDescent="0.25">
      <c r="B23" s="280">
        <v>1.4</v>
      </c>
      <c r="C23" s="242" t="s">
        <v>10</v>
      </c>
      <c r="D23" s="242"/>
      <c r="E23" s="171" t="s">
        <v>7</v>
      </c>
      <c r="F23" s="42">
        <v>1</v>
      </c>
      <c r="G23" s="276"/>
      <c r="H23" s="239"/>
      <c r="I23" s="450">
        <f t="shared" si="0"/>
        <v>0</v>
      </c>
      <c r="J23" s="52"/>
    </row>
    <row r="24" spans="2:10" s="28" customFormat="1" ht="39" customHeight="1" x14ac:dyDescent="0.25">
      <c r="B24" s="280">
        <v>1.5</v>
      </c>
      <c r="C24" s="242" t="s">
        <v>11</v>
      </c>
      <c r="D24" s="242"/>
      <c r="E24" s="171" t="s">
        <v>12</v>
      </c>
      <c r="F24" s="42">
        <v>1</v>
      </c>
      <c r="G24" s="276"/>
      <c r="H24" s="239"/>
      <c r="I24" s="450">
        <f t="shared" si="0"/>
        <v>0</v>
      </c>
      <c r="J24" s="52"/>
    </row>
    <row r="25" spans="2:10" s="28" customFormat="1" ht="27" customHeight="1" x14ac:dyDescent="0.25">
      <c r="B25" s="280">
        <v>1.6</v>
      </c>
      <c r="C25" s="242" t="s">
        <v>13</v>
      </c>
      <c r="D25" s="242"/>
      <c r="E25" s="171" t="s">
        <v>12</v>
      </c>
      <c r="F25" s="42">
        <v>1</v>
      </c>
      <c r="G25" s="276"/>
      <c r="H25" s="239"/>
      <c r="I25" s="450">
        <f t="shared" si="0"/>
        <v>0</v>
      </c>
      <c r="J25" s="52"/>
    </row>
    <row r="26" spans="2:10" s="28" customFormat="1" ht="27" customHeight="1" x14ac:dyDescent="0.25">
      <c r="B26" s="280">
        <v>1.7</v>
      </c>
      <c r="C26" s="242" t="s">
        <v>14</v>
      </c>
      <c r="D26" s="242"/>
      <c r="E26" s="171" t="s">
        <v>12</v>
      </c>
      <c r="F26" s="42">
        <v>1</v>
      </c>
      <c r="G26" s="276"/>
      <c r="H26" s="239"/>
      <c r="I26" s="450">
        <f t="shared" si="0"/>
        <v>0</v>
      </c>
      <c r="J26" s="52"/>
    </row>
    <row r="27" spans="2:10" s="28" customFormat="1" ht="33" customHeight="1" x14ac:dyDescent="0.25">
      <c r="B27" s="280">
        <v>1.8</v>
      </c>
      <c r="C27" s="242" t="s">
        <v>15</v>
      </c>
      <c r="D27" s="242"/>
      <c r="E27" s="171" t="s">
        <v>7</v>
      </c>
      <c r="F27" s="42">
        <v>1</v>
      </c>
      <c r="G27" s="276"/>
      <c r="H27" s="239"/>
      <c r="I27" s="450">
        <f t="shared" si="0"/>
        <v>0</v>
      </c>
      <c r="J27" s="52"/>
    </row>
    <row r="28" spans="2:10" s="28" customFormat="1" ht="18" x14ac:dyDescent="0.25">
      <c r="B28" s="280">
        <v>1.9</v>
      </c>
      <c r="C28" s="242" t="s">
        <v>16</v>
      </c>
      <c r="D28" s="242"/>
      <c r="E28" s="171" t="s">
        <v>12</v>
      </c>
      <c r="F28" s="42">
        <v>1</v>
      </c>
      <c r="G28" s="276"/>
      <c r="H28" s="281"/>
      <c r="I28" s="450">
        <f t="shared" si="0"/>
        <v>0</v>
      </c>
      <c r="J28" s="52"/>
    </row>
    <row r="29" spans="2:10" s="28" customFormat="1" ht="18" x14ac:dyDescent="0.25">
      <c r="B29" s="282" t="s">
        <v>17</v>
      </c>
      <c r="C29" s="242" t="s">
        <v>18</v>
      </c>
      <c r="D29" s="242"/>
      <c r="E29" s="171" t="s">
        <v>12</v>
      </c>
      <c r="F29" s="42">
        <v>1</v>
      </c>
      <c r="G29" s="276"/>
      <c r="H29" s="281"/>
      <c r="I29" s="450">
        <f t="shared" si="0"/>
        <v>0</v>
      </c>
      <c r="J29" s="52"/>
    </row>
    <row r="30" spans="2:10" s="28" customFormat="1" ht="24" customHeight="1" x14ac:dyDescent="0.25">
      <c r="B30" s="280">
        <v>1.1100000000000001</v>
      </c>
      <c r="C30" s="242" t="s">
        <v>19</v>
      </c>
      <c r="D30" s="242"/>
      <c r="E30" s="171" t="s">
        <v>20</v>
      </c>
      <c r="F30" s="42">
        <v>1</v>
      </c>
      <c r="G30" s="276"/>
      <c r="H30" s="239"/>
      <c r="I30" s="450">
        <f t="shared" si="0"/>
        <v>0</v>
      </c>
      <c r="J30" s="52"/>
    </row>
    <row r="31" spans="2:10" s="28" customFormat="1" ht="25.5" customHeight="1" x14ac:dyDescent="0.25">
      <c r="B31" s="280">
        <v>1.1200000000000001</v>
      </c>
      <c r="C31" s="242" t="s">
        <v>21</v>
      </c>
      <c r="D31" s="242"/>
      <c r="E31" s="171" t="s">
        <v>12</v>
      </c>
      <c r="F31" s="42">
        <v>1</v>
      </c>
      <c r="G31" s="276"/>
      <c r="H31" s="281"/>
      <c r="I31" s="450">
        <f t="shared" si="0"/>
        <v>0</v>
      </c>
      <c r="J31" s="52"/>
    </row>
    <row r="32" spans="2:10" s="28" customFormat="1" ht="18" x14ac:dyDescent="0.25">
      <c r="B32" s="282" t="s">
        <v>22</v>
      </c>
      <c r="C32" s="242" t="s">
        <v>23</v>
      </c>
      <c r="D32" s="242"/>
      <c r="E32" s="171" t="s">
        <v>20</v>
      </c>
      <c r="F32" s="42">
        <v>1</v>
      </c>
      <c r="G32" s="276"/>
      <c r="H32" s="239"/>
      <c r="I32" s="450">
        <f t="shared" si="0"/>
        <v>0</v>
      </c>
      <c r="J32" s="52"/>
    </row>
    <row r="33" spans="2:10" s="28" customFormat="1" ht="18" x14ac:dyDescent="0.25">
      <c r="B33" s="280">
        <v>1.1399999999999999</v>
      </c>
      <c r="C33" s="242" t="s">
        <v>24</v>
      </c>
      <c r="D33" s="242"/>
      <c r="E33" s="171" t="s">
        <v>12</v>
      </c>
      <c r="F33" s="42">
        <v>1</v>
      </c>
      <c r="G33" s="276"/>
      <c r="H33" s="239"/>
      <c r="I33" s="450">
        <f t="shared" si="0"/>
        <v>0</v>
      </c>
      <c r="J33" s="52"/>
    </row>
    <row r="34" spans="2:10" s="28" customFormat="1" ht="28.5" customHeight="1" x14ac:dyDescent="0.25">
      <c r="B34" s="280">
        <v>1.1499999999999999</v>
      </c>
      <c r="C34" s="242" t="s">
        <v>25</v>
      </c>
      <c r="D34" s="242"/>
      <c r="E34" s="171" t="s">
        <v>20</v>
      </c>
      <c r="F34" s="42">
        <v>1</v>
      </c>
      <c r="G34" s="276"/>
      <c r="H34" s="239"/>
      <c r="I34" s="450">
        <f t="shared" si="0"/>
        <v>0</v>
      </c>
      <c r="J34" s="52"/>
    </row>
    <row r="35" spans="2:10" s="28" customFormat="1" ht="18" x14ac:dyDescent="0.25">
      <c r="B35" s="280">
        <v>1.1599999999999999</v>
      </c>
      <c r="C35" s="242" t="s">
        <v>26</v>
      </c>
      <c r="D35" s="242"/>
      <c r="E35" s="171" t="s">
        <v>12</v>
      </c>
      <c r="F35" s="42">
        <v>1</v>
      </c>
      <c r="G35" s="276"/>
      <c r="H35" s="281"/>
      <c r="I35" s="450">
        <f t="shared" si="0"/>
        <v>0</v>
      </c>
      <c r="J35" s="52"/>
    </row>
    <row r="36" spans="2:10" s="28" customFormat="1" ht="29.25" customHeight="1" x14ac:dyDescent="0.25">
      <c r="B36" s="280">
        <v>1.17</v>
      </c>
      <c r="C36" s="242" t="s">
        <v>27</v>
      </c>
      <c r="D36" s="242"/>
      <c r="E36" s="171" t="s">
        <v>12</v>
      </c>
      <c r="F36" s="42">
        <v>1</v>
      </c>
      <c r="G36" s="276"/>
      <c r="H36" s="239"/>
      <c r="I36" s="450">
        <f t="shared" si="0"/>
        <v>0</v>
      </c>
      <c r="J36" s="52"/>
    </row>
    <row r="37" spans="2:10" s="28" customFormat="1" ht="18" x14ac:dyDescent="0.25">
      <c r="B37" s="280">
        <v>1.18</v>
      </c>
      <c r="C37" s="242" t="s">
        <v>28</v>
      </c>
      <c r="D37" s="242"/>
      <c r="E37" s="171" t="s">
        <v>12</v>
      </c>
      <c r="F37" s="42">
        <v>1</v>
      </c>
      <c r="G37" s="276"/>
      <c r="H37" s="239"/>
      <c r="I37" s="450">
        <f t="shared" si="0"/>
        <v>0</v>
      </c>
      <c r="J37" s="52"/>
    </row>
    <row r="38" spans="2:10" s="28" customFormat="1" ht="18" x14ac:dyDescent="0.25">
      <c r="B38" s="280">
        <v>1.19</v>
      </c>
      <c r="C38" s="242" t="s">
        <v>29</v>
      </c>
      <c r="D38" s="242"/>
      <c r="E38" s="171" t="s">
        <v>30</v>
      </c>
      <c r="F38" s="42">
        <v>1</v>
      </c>
      <c r="G38" s="276"/>
      <c r="H38" s="239"/>
      <c r="I38" s="450">
        <f t="shared" si="0"/>
        <v>0</v>
      </c>
      <c r="J38" s="52"/>
    </row>
    <row r="39" spans="2:10" s="28" customFormat="1" ht="18" x14ac:dyDescent="0.25">
      <c r="B39" s="282" t="s">
        <v>31</v>
      </c>
      <c r="C39" s="242" t="s">
        <v>32</v>
      </c>
      <c r="D39" s="242"/>
      <c r="E39" s="171" t="s">
        <v>30</v>
      </c>
      <c r="F39" s="42">
        <v>1</v>
      </c>
      <c r="G39" s="276"/>
      <c r="H39" s="239"/>
      <c r="I39" s="450">
        <f t="shared" si="0"/>
        <v>0</v>
      </c>
      <c r="J39" s="52"/>
    </row>
    <row r="40" spans="2:10" s="28" customFormat="1" ht="18" x14ac:dyDescent="0.25">
      <c r="B40" s="280">
        <v>1.21</v>
      </c>
      <c r="C40" s="242" t="s">
        <v>33</v>
      </c>
      <c r="D40" s="242"/>
      <c r="E40" s="171" t="s">
        <v>7</v>
      </c>
      <c r="F40" s="42">
        <v>1</v>
      </c>
      <c r="G40" s="276"/>
      <c r="H40" s="239"/>
      <c r="I40" s="450">
        <f t="shared" si="0"/>
        <v>0</v>
      </c>
      <c r="J40" s="52"/>
    </row>
    <row r="41" spans="2:10" s="28" customFormat="1" ht="18" x14ac:dyDescent="0.25">
      <c r="B41" s="280">
        <v>1.22</v>
      </c>
      <c r="C41" s="242" t="s">
        <v>34</v>
      </c>
      <c r="D41" s="242"/>
      <c r="E41" s="171" t="s">
        <v>20</v>
      </c>
      <c r="F41" s="42">
        <v>1</v>
      </c>
      <c r="G41" s="276"/>
      <c r="H41" s="281"/>
      <c r="I41" s="450">
        <f t="shared" si="0"/>
        <v>0</v>
      </c>
      <c r="J41" s="52"/>
    </row>
    <row r="42" spans="2:10" s="28" customFormat="1" ht="18" x14ac:dyDescent="0.25">
      <c r="B42" s="280">
        <v>1.23</v>
      </c>
      <c r="C42" s="242" t="s">
        <v>35</v>
      </c>
      <c r="D42" s="242"/>
      <c r="E42" s="171" t="s">
        <v>7</v>
      </c>
      <c r="F42" s="42">
        <v>1</v>
      </c>
      <c r="G42" s="276"/>
      <c r="H42" s="239"/>
      <c r="I42" s="450">
        <f t="shared" si="0"/>
        <v>0</v>
      </c>
      <c r="J42" s="52"/>
    </row>
    <row r="43" spans="2:10" s="28" customFormat="1" ht="28.5" customHeight="1" x14ac:dyDescent="0.25">
      <c r="B43" s="280">
        <v>1.24</v>
      </c>
      <c r="C43" s="242" t="s">
        <v>36</v>
      </c>
      <c r="D43" s="242"/>
      <c r="E43" s="171" t="s">
        <v>7</v>
      </c>
      <c r="F43" s="42">
        <v>1</v>
      </c>
      <c r="G43" s="276"/>
      <c r="H43" s="281"/>
      <c r="I43" s="450">
        <f t="shared" si="0"/>
        <v>0</v>
      </c>
      <c r="J43" s="52"/>
    </row>
    <row r="44" spans="2:10" s="28" customFormat="1" ht="18" x14ac:dyDescent="0.25">
      <c r="B44" s="280">
        <v>1.25</v>
      </c>
      <c r="C44" s="242" t="s">
        <v>37</v>
      </c>
      <c r="D44" s="242"/>
      <c r="E44" s="171" t="s">
        <v>7</v>
      </c>
      <c r="F44" s="42">
        <v>1</v>
      </c>
      <c r="G44" s="127"/>
      <c r="H44" s="239"/>
      <c r="I44" s="450">
        <f t="shared" si="0"/>
        <v>0</v>
      </c>
      <c r="J44" s="52"/>
    </row>
    <row r="45" spans="2:10" s="28" customFormat="1" ht="18" x14ac:dyDescent="0.25">
      <c r="B45" s="280">
        <v>1.26</v>
      </c>
      <c r="C45" s="242" t="s">
        <v>38</v>
      </c>
      <c r="D45" s="242"/>
      <c r="E45" s="171" t="s">
        <v>20</v>
      </c>
      <c r="F45" s="42">
        <v>1</v>
      </c>
      <c r="G45" s="127"/>
      <c r="H45" s="239"/>
      <c r="I45" s="450">
        <f t="shared" si="0"/>
        <v>0</v>
      </c>
      <c r="J45" s="52"/>
    </row>
    <row r="46" spans="2:10" s="28" customFormat="1" ht="18" x14ac:dyDescent="0.25">
      <c r="B46" s="280">
        <v>1.27</v>
      </c>
      <c r="C46" s="242" t="s">
        <v>39</v>
      </c>
      <c r="D46" s="242"/>
      <c r="E46" s="171" t="s">
        <v>7</v>
      </c>
      <c r="F46" s="42">
        <v>1</v>
      </c>
      <c r="G46" s="127"/>
      <c r="H46" s="239"/>
      <c r="I46" s="450">
        <f t="shared" si="0"/>
        <v>0</v>
      </c>
      <c r="J46" s="52"/>
    </row>
    <row r="47" spans="2:10" s="28" customFormat="1" ht="27.75" customHeight="1" x14ac:dyDescent="0.25">
      <c r="B47" s="280">
        <v>1.29</v>
      </c>
      <c r="C47" s="242" t="s">
        <v>40</v>
      </c>
      <c r="D47" s="242"/>
      <c r="E47" s="171" t="s">
        <v>7</v>
      </c>
      <c r="F47" s="42">
        <v>1</v>
      </c>
      <c r="G47" s="127"/>
      <c r="H47" s="239"/>
      <c r="I47" s="450">
        <f t="shared" si="0"/>
        <v>0</v>
      </c>
      <c r="J47" s="52"/>
    </row>
    <row r="48" spans="2:10" s="28" customFormat="1" ht="30.75" customHeight="1" x14ac:dyDescent="0.25">
      <c r="B48" s="282" t="s">
        <v>41</v>
      </c>
      <c r="C48" s="242" t="s">
        <v>42</v>
      </c>
      <c r="D48" s="242"/>
      <c r="E48" s="171" t="s">
        <v>12</v>
      </c>
      <c r="F48" s="42">
        <v>1</v>
      </c>
      <c r="G48" s="127"/>
      <c r="H48" s="239"/>
      <c r="I48" s="450">
        <f t="shared" si="0"/>
        <v>0</v>
      </c>
      <c r="J48" s="52"/>
    </row>
    <row r="49" spans="2:10" s="28" customFormat="1" ht="45" customHeight="1" x14ac:dyDescent="0.25">
      <c r="B49" s="280">
        <v>1.31</v>
      </c>
      <c r="C49" s="242" t="s">
        <v>43</v>
      </c>
      <c r="D49" s="242"/>
      <c r="E49" s="171" t="s">
        <v>7</v>
      </c>
      <c r="F49" s="42">
        <v>1</v>
      </c>
      <c r="G49" s="98"/>
      <c r="H49" s="239"/>
      <c r="I49" s="450">
        <f t="shared" si="0"/>
        <v>0</v>
      </c>
      <c r="J49" s="52"/>
    </row>
    <row r="50" spans="2:10" s="28" customFormat="1" ht="15" customHeight="1" x14ac:dyDescent="0.25">
      <c r="B50" s="280">
        <v>1.32</v>
      </c>
      <c r="C50" s="242" t="s">
        <v>44</v>
      </c>
      <c r="D50" s="242"/>
      <c r="E50" s="171" t="s">
        <v>12</v>
      </c>
      <c r="F50" s="42">
        <v>1</v>
      </c>
      <c r="G50" s="98"/>
      <c r="H50" s="107"/>
      <c r="I50" s="450">
        <f t="shared" si="0"/>
        <v>0</v>
      </c>
      <c r="J50" s="52"/>
    </row>
    <row r="51" spans="2:10" s="28" customFormat="1" ht="15" customHeight="1" thickBot="1" x14ac:dyDescent="0.3">
      <c r="B51" s="283">
        <v>1.33</v>
      </c>
      <c r="C51" s="268" t="s">
        <v>45</v>
      </c>
      <c r="D51" s="268"/>
      <c r="E51" s="183" t="s">
        <v>12</v>
      </c>
      <c r="F51" s="68">
        <v>1</v>
      </c>
      <c r="G51" s="111"/>
      <c r="H51" s="112"/>
      <c r="I51" s="450">
        <f t="shared" si="0"/>
        <v>0</v>
      </c>
      <c r="J51" s="52"/>
    </row>
    <row r="52" spans="2:10" s="28" customFormat="1" ht="18.75" thickBot="1" x14ac:dyDescent="0.3">
      <c r="B52" s="234">
        <v>2</v>
      </c>
      <c r="C52" s="113" t="s">
        <v>46</v>
      </c>
      <c r="D52" s="114"/>
      <c r="E52" s="235"/>
      <c r="F52" s="125"/>
      <c r="G52" s="118"/>
      <c r="H52" s="119"/>
      <c r="I52" s="450"/>
      <c r="J52" s="52"/>
    </row>
    <row r="53" spans="2:10" s="28" customFormat="1" ht="30.75" customHeight="1" x14ac:dyDescent="0.25">
      <c r="B53" s="69">
        <v>2.1</v>
      </c>
      <c r="C53" s="78" t="s">
        <v>47</v>
      </c>
      <c r="D53" s="78"/>
      <c r="E53" s="182" t="s">
        <v>7</v>
      </c>
      <c r="F53" s="65">
        <v>1</v>
      </c>
      <c r="G53" s="104"/>
      <c r="H53" s="246"/>
      <c r="I53" s="450">
        <f t="shared" si="0"/>
        <v>0</v>
      </c>
      <c r="J53" s="52"/>
    </row>
    <row r="54" spans="2:10" s="28" customFormat="1" ht="30.75" customHeight="1" x14ac:dyDescent="0.25">
      <c r="B54" s="62">
        <v>2.2000000000000002</v>
      </c>
      <c r="C54" s="74" t="s">
        <v>48</v>
      </c>
      <c r="D54" s="74"/>
      <c r="E54" s="171" t="s">
        <v>20</v>
      </c>
      <c r="F54" s="42">
        <v>1</v>
      </c>
      <c r="G54" s="98"/>
      <c r="H54" s="239"/>
      <c r="I54" s="450">
        <f t="shared" si="0"/>
        <v>0</v>
      </c>
      <c r="J54" s="52"/>
    </row>
    <row r="55" spans="2:10" s="28" customFormat="1" ht="30" customHeight="1" x14ac:dyDescent="0.25">
      <c r="B55" s="62">
        <v>2.2999999999999998</v>
      </c>
      <c r="C55" s="74" t="s">
        <v>49</v>
      </c>
      <c r="D55" s="74"/>
      <c r="E55" s="171" t="s">
        <v>7</v>
      </c>
      <c r="F55" s="42">
        <v>1</v>
      </c>
      <c r="G55" s="98"/>
      <c r="H55" s="241"/>
      <c r="I55" s="450">
        <f t="shared" si="0"/>
        <v>0</v>
      </c>
      <c r="J55" s="52"/>
    </row>
    <row r="56" spans="2:10" s="28" customFormat="1" ht="36.75" customHeight="1" x14ac:dyDescent="0.25">
      <c r="B56" s="62">
        <v>2.4</v>
      </c>
      <c r="C56" s="74" t="s">
        <v>50</v>
      </c>
      <c r="D56" s="74"/>
      <c r="E56" s="171" t="s">
        <v>7</v>
      </c>
      <c r="F56" s="42">
        <v>1</v>
      </c>
      <c r="G56" s="98"/>
      <c r="H56" s="239"/>
      <c r="I56" s="450">
        <f t="shared" si="0"/>
        <v>0</v>
      </c>
      <c r="J56" s="52"/>
    </row>
    <row r="57" spans="2:10" s="28" customFormat="1" ht="49.5" customHeight="1" x14ac:dyDescent="0.25">
      <c r="B57" s="62">
        <v>2.5</v>
      </c>
      <c r="C57" s="74" t="s">
        <v>51</v>
      </c>
      <c r="D57" s="74"/>
      <c r="E57" s="171" t="s">
        <v>30</v>
      </c>
      <c r="F57" s="42">
        <v>1</v>
      </c>
      <c r="G57" s="98"/>
      <c r="H57" s="239"/>
      <c r="I57" s="450">
        <f t="shared" si="0"/>
        <v>0</v>
      </c>
      <c r="J57" s="52"/>
    </row>
    <row r="58" spans="2:10" s="28" customFormat="1" ht="57.75" customHeight="1" x14ac:dyDescent="0.25">
      <c r="B58" s="62">
        <v>2.6</v>
      </c>
      <c r="C58" s="74" t="s">
        <v>52</v>
      </c>
      <c r="D58" s="74"/>
      <c r="E58" s="171" t="s">
        <v>20</v>
      </c>
      <c r="F58" s="42">
        <v>1</v>
      </c>
      <c r="G58" s="98"/>
      <c r="H58" s="239"/>
      <c r="I58" s="450">
        <f t="shared" si="0"/>
        <v>0</v>
      </c>
      <c r="J58" s="52"/>
    </row>
    <row r="59" spans="2:10" s="28" customFormat="1" ht="57.75" customHeight="1" x14ac:dyDescent="0.25">
      <c r="B59" s="62">
        <v>2.7</v>
      </c>
      <c r="C59" s="74" t="s">
        <v>53</v>
      </c>
      <c r="D59" s="74"/>
      <c r="E59" s="171" t="s">
        <v>30</v>
      </c>
      <c r="F59" s="42">
        <v>1</v>
      </c>
      <c r="G59" s="98"/>
      <c r="H59" s="239"/>
      <c r="I59" s="450">
        <f t="shared" si="0"/>
        <v>0</v>
      </c>
      <c r="J59" s="52"/>
    </row>
    <row r="60" spans="2:10" s="28" customFormat="1" ht="57.75" customHeight="1" x14ac:dyDescent="0.25">
      <c r="B60" s="62">
        <v>2.8</v>
      </c>
      <c r="C60" s="74" t="s">
        <v>54</v>
      </c>
      <c r="D60" s="74"/>
      <c r="E60" s="171" t="s">
        <v>30</v>
      </c>
      <c r="F60" s="42">
        <v>1</v>
      </c>
      <c r="G60" s="98"/>
      <c r="H60" s="239"/>
      <c r="I60" s="450">
        <f t="shared" si="0"/>
        <v>0</v>
      </c>
      <c r="J60" s="52"/>
    </row>
    <row r="61" spans="2:10" s="28" customFormat="1" ht="57.75" customHeight="1" x14ac:dyDescent="0.25">
      <c r="B61" s="62">
        <v>2.9</v>
      </c>
      <c r="C61" s="74" t="s">
        <v>55</v>
      </c>
      <c r="D61" s="74"/>
      <c r="E61" s="171" t="s">
        <v>30</v>
      </c>
      <c r="F61" s="42">
        <v>1</v>
      </c>
      <c r="G61" s="98"/>
      <c r="H61" s="239"/>
      <c r="I61" s="450">
        <f t="shared" si="0"/>
        <v>0</v>
      </c>
      <c r="J61" s="52"/>
    </row>
    <row r="62" spans="2:10" s="28" customFormat="1" ht="57.75" customHeight="1" x14ac:dyDescent="0.25">
      <c r="B62" s="62">
        <v>2.1</v>
      </c>
      <c r="C62" s="74" t="s">
        <v>56</v>
      </c>
      <c r="D62" s="74"/>
      <c r="E62" s="171" t="s">
        <v>30</v>
      </c>
      <c r="F62" s="42">
        <v>1</v>
      </c>
      <c r="G62" s="98"/>
      <c r="H62" s="239"/>
      <c r="I62" s="450">
        <f t="shared" si="0"/>
        <v>0</v>
      </c>
      <c r="J62" s="52"/>
    </row>
    <row r="63" spans="2:10" s="28" customFormat="1" ht="42" customHeight="1" x14ac:dyDescent="0.25">
      <c r="B63" s="62">
        <v>2.11</v>
      </c>
      <c r="C63" s="74" t="s">
        <v>57</v>
      </c>
      <c r="D63" s="74"/>
      <c r="E63" s="171" t="s">
        <v>20</v>
      </c>
      <c r="F63" s="42">
        <v>1</v>
      </c>
      <c r="G63" s="98"/>
      <c r="H63" s="239"/>
      <c r="I63" s="450">
        <f t="shared" si="0"/>
        <v>0</v>
      </c>
      <c r="J63" s="52"/>
    </row>
    <row r="64" spans="2:10" s="28" customFormat="1" ht="39.75" customHeight="1" x14ac:dyDescent="0.25">
      <c r="B64" s="62">
        <v>2.12</v>
      </c>
      <c r="C64" s="74" t="s">
        <v>58</v>
      </c>
      <c r="D64" s="74"/>
      <c r="E64" s="171" t="s">
        <v>12</v>
      </c>
      <c r="F64" s="42">
        <v>1</v>
      </c>
      <c r="G64" s="98"/>
      <c r="H64" s="239"/>
      <c r="I64" s="450">
        <f t="shared" si="0"/>
        <v>0</v>
      </c>
      <c r="J64" s="52"/>
    </row>
    <row r="65" spans="2:10" s="28" customFormat="1" ht="33.75" customHeight="1" x14ac:dyDescent="0.25">
      <c r="B65" s="62">
        <v>2.13</v>
      </c>
      <c r="C65" s="74" t="s">
        <v>59</v>
      </c>
      <c r="D65" s="74"/>
      <c r="E65" s="171" t="s">
        <v>20</v>
      </c>
      <c r="F65" s="42">
        <v>1</v>
      </c>
      <c r="G65" s="98"/>
      <c r="H65" s="239"/>
      <c r="I65" s="450">
        <f t="shared" si="0"/>
        <v>0</v>
      </c>
      <c r="J65" s="52"/>
    </row>
    <row r="66" spans="2:10" s="28" customFormat="1" ht="30" customHeight="1" x14ac:dyDescent="0.25">
      <c r="B66" s="62">
        <v>2.14</v>
      </c>
      <c r="C66" s="74" t="s">
        <v>60</v>
      </c>
      <c r="D66" s="74"/>
      <c r="E66" s="171" t="s">
        <v>20</v>
      </c>
      <c r="F66" s="42">
        <v>1</v>
      </c>
      <c r="G66" s="98"/>
      <c r="H66" s="247"/>
      <c r="I66" s="450">
        <f t="shared" si="0"/>
        <v>0</v>
      </c>
      <c r="J66" s="52"/>
    </row>
    <row r="67" spans="2:10" s="28" customFormat="1" ht="31.5" customHeight="1" thickBot="1" x14ac:dyDescent="0.3">
      <c r="B67" s="71">
        <v>2.15</v>
      </c>
      <c r="C67" s="75" t="s">
        <v>61</v>
      </c>
      <c r="D67" s="75"/>
      <c r="E67" s="183" t="s">
        <v>20</v>
      </c>
      <c r="F67" s="68">
        <v>1</v>
      </c>
      <c r="G67" s="111"/>
      <c r="H67" s="248"/>
      <c r="I67" s="450">
        <f t="shared" si="0"/>
        <v>0</v>
      </c>
      <c r="J67" s="52"/>
    </row>
    <row r="68" spans="2:10" s="28" customFormat="1" ht="18.75" thickBot="1" x14ac:dyDescent="0.3">
      <c r="B68" s="260">
        <v>3</v>
      </c>
      <c r="C68" s="58" t="s">
        <v>62</v>
      </c>
      <c r="D68" s="59"/>
      <c r="E68" s="261"/>
      <c r="F68" s="270"/>
      <c r="G68" s="262"/>
      <c r="H68" s="271"/>
      <c r="I68" s="450"/>
      <c r="J68" s="52"/>
    </row>
    <row r="69" spans="2:10" s="28" customFormat="1" ht="30" customHeight="1" thickBot="1" x14ac:dyDescent="0.3">
      <c r="B69" s="451">
        <v>3.1</v>
      </c>
      <c r="C69" s="72" t="s">
        <v>63</v>
      </c>
      <c r="D69" s="73"/>
      <c r="E69" s="29" t="s">
        <v>20</v>
      </c>
      <c r="F69" s="41">
        <v>1</v>
      </c>
      <c r="G69" s="96"/>
      <c r="H69" s="92"/>
      <c r="I69" s="450">
        <f t="shared" si="0"/>
        <v>0</v>
      </c>
      <c r="J69" s="52"/>
    </row>
    <row r="70" spans="2:10" s="28" customFormat="1" ht="18.75" thickBot="1" x14ac:dyDescent="0.3">
      <c r="B70" s="452">
        <v>4</v>
      </c>
      <c r="C70" s="57" t="s">
        <v>64</v>
      </c>
      <c r="D70" s="56"/>
      <c r="E70" s="63"/>
      <c r="F70" s="115"/>
      <c r="G70" s="97"/>
      <c r="H70" s="94"/>
      <c r="I70" s="450"/>
      <c r="J70" s="52"/>
    </row>
    <row r="71" spans="2:10" s="28" customFormat="1" ht="18" x14ac:dyDescent="0.25">
      <c r="B71" s="101">
        <v>4.0999999999999996</v>
      </c>
      <c r="C71" s="78" t="s">
        <v>65</v>
      </c>
      <c r="D71" s="78"/>
      <c r="E71" s="182" t="s">
        <v>7</v>
      </c>
      <c r="F71" s="65">
        <v>1</v>
      </c>
      <c r="G71" s="104"/>
      <c r="H71" s="238"/>
      <c r="I71" s="450">
        <f t="shared" si="0"/>
        <v>0</v>
      </c>
      <c r="J71" s="52"/>
    </row>
    <row r="72" spans="2:10" s="28" customFormat="1" ht="37.5" customHeight="1" x14ac:dyDescent="0.25">
      <c r="B72" s="106">
        <v>4.2</v>
      </c>
      <c r="C72" s="242" t="s">
        <v>66</v>
      </c>
      <c r="D72" s="242"/>
      <c r="E72" s="171" t="s">
        <v>7</v>
      </c>
      <c r="F72" s="42">
        <v>1</v>
      </c>
      <c r="G72" s="98"/>
      <c r="H72" s="239"/>
      <c r="I72" s="450">
        <f t="shared" si="0"/>
        <v>0</v>
      </c>
      <c r="J72" s="52"/>
    </row>
    <row r="73" spans="2:10" s="28" customFormat="1" ht="18" x14ac:dyDescent="0.25">
      <c r="B73" s="106">
        <v>4.3</v>
      </c>
      <c r="C73" s="242" t="s">
        <v>67</v>
      </c>
      <c r="D73" s="242"/>
      <c r="E73" s="171" t="s">
        <v>20</v>
      </c>
      <c r="F73" s="42">
        <v>1</v>
      </c>
      <c r="G73" s="98"/>
      <c r="H73" s="239"/>
      <c r="I73" s="450">
        <f t="shared" si="0"/>
        <v>0</v>
      </c>
      <c r="J73" s="52"/>
    </row>
    <row r="74" spans="2:10" s="28" customFormat="1" ht="18" x14ac:dyDescent="0.25">
      <c r="B74" s="106">
        <v>4.4000000000000004</v>
      </c>
      <c r="C74" s="242" t="s">
        <v>68</v>
      </c>
      <c r="D74" s="242"/>
      <c r="E74" s="171" t="s">
        <v>20</v>
      </c>
      <c r="F74" s="42">
        <v>1</v>
      </c>
      <c r="G74" s="98"/>
      <c r="H74" s="239"/>
      <c r="I74" s="450">
        <f t="shared" si="0"/>
        <v>0</v>
      </c>
      <c r="J74" s="52"/>
    </row>
    <row r="75" spans="2:10" s="28" customFormat="1" ht="43.5" customHeight="1" x14ac:dyDescent="0.25">
      <c r="B75" s="106">
        <v>4.5</v>
      </c>
      <c r="C75" s="242" t="s">
        <v>69</v>
      </c>
      <c r="D75" s="242"/>
      <c r="E75" s="171" t="s">
        <v>30</v>
      </c>
      <c r="F75" s="42">
        <v>1</v>
      </c>
      <c r="G75" s="98"/>
      <c r="H75" s="239"/>
      <c r="I75" s="450">
        <f t="shared" si="0"/>
        <v>0</v>
      </c>
      <c r="J75" s="52"/>
    </row>
    <row r="76" spans="2:10" s="28" customFormat="1" ht="43.5" customHeight="1" x14ac:dyDescent="0.25">
      <c r="B76" s="106">
        <v>4.5999999999999996</v>
      </c>
      <c r="C76" s="242" t="s">
        <v>70</v>
      </c>
      <c r="D76" s="242"/>
      <c r="E76" s="171" t="s">
        <v>30</v>
      </c>
      <c r="F76" s="42">
        <v>1</v>
      </c>
      <c r="G76" s="98"/>
      <c r="H76" s="239"/>
      <c r="I76" s="450">
        <f t="shared" si="0"/>
        <v>0</v>
      </c>
      <c r="J76" s="52"/>
    </row>
    <row r="77" spans="2:10" s="28" customFormat="1" ht="18" x14ac:dyDescent="0.25">
      <c r="B77" s="106">
        <v>4.7</v>
      </c>
      <c r="C77" s="242" t="s">
        <v>71</v>
      </c>
      <c r="D77" s="242"/>
      <c r="E77" s="171" t="s">
        <v>20</v>
      </c>
      <c r="F77" s="42">
        <v>1</v>
      </c>
      <c r="G77" s="98"/>
      <c r="H77" s="239"/>
      <c r="I77" s="450">
        <f t="shared" si="0"/>
        <v>0</v>
      </c>
      <c r="J77" s="52"/>
    </row>
    <row r="78" spans="2:10" s="28" customFormat="1" ht="18" x14ac:dyDescent="0.25">
      <c r="B78" s="106">
        <v>4.8</v>
      </c>
      <c r="C78" s="242" t="s">
        <v>72</v>
      </c>
      <c r="D78" s="242"/>
      <c r="E78" s="171" t="s">
        <v>12</v>
      </c>
      <c r="F78" s="42">
        <v>1</v>
      </c>
      <c r="G78" s="98"/>
      <c r="H78" s="239"/>
      <c r="I78" s="450">
        <f t="shared" si="0"/>
        <v>0</v>
      </c>
      <c r="J78" s="52"/>
    </row>
    <row r="79" spans="2:10" s="28" customFormat="1" ht="40.5" customHeight="1" x14ac:dyDescent="0.25">
      <c r="B79" s="106">
        <v>4.9000000000000004</v>
      </c>
      <c r="C79" s="242" t="s">
        <v>73</v>
      </c>
      <c r="D79" s="242"/>
      <c r="E79" s="171" t="s">
        <v>12</v>
      </c>
      <c r="F79" s="42">
        <v>1</v>
      </c>
      <c r="G79" s="98"/>
      <c r="H79" s="239"/>
      <c r="I79" s="450">
        <f t="shared" si="0"/>
        <v>0</v>
      </c>
      <c r="J79" s="52"/>
    </row>
    <row r="80" spans="2:10" s="28" customFormat="1" ht="45.75" customHeight="1" x14ac:dyDescent="0.25">
      <c r="B80" s="265">
        <v>4.0999999999999996</v>
      </c>
      <c r="C80" s="242" t="s">
        <v>74</v>
      </c>
      <c r="D80" s="242"/>
      <c r="E80" s="171" t="s">
        <v>12</v>
      </c>
      <c r="F80" s="42">
        <v>1</v>
      </c>
      <c r="G80" s="98"/>
      <c r="H80" s="239"/>
      <c r="I80" s="450">
        <f t="shared" si="0"/>
        <v>0</v>
      </c>
      <c r="J80" s="52"/>
    </row>
    <row r="81" spans="2:10" s="28" customFormat="1" ht="30" customHeight="1" x14ac:dyDescent="0.25">
      <c r="B81" s="106">
        <v>4.1100000000000003</v>
      </c>
      <c r="C81" s="242" t="s">
        <v>75</v>
      </c>
      <c r="D81" s="242"/>
      <c r="E81" s="267" t="s">
        <v>7</v>
      </c>
      <c r="F81" s="42">
        <v>1</v>
      </c>
      <c r="G81" s="98"/>
      <c r="H81" s="93"/>
      <c r="I81" s="450">
        <f t="shared" si="0"/>
        <v>0</v>
      </c>
      <c r="J81" s="52"/>
    </row>
    <row r="82" spans="2:10" s="28" customFormat="1" ht="29.25" customHeight="1" thickBot="1" x14ac:dyDescent="0.3">
      <c r="B82" s="108">
        <v>4.12</v>
      </c>
      <c r="C82" s="268" t="s">
        <v>76</v>
      </c>
      <c r="D82" s="268"/>
      <c r="E82" s="269" t="s">
        <v>7</v>
      </c>
      <c r="F82" s="68">
        <v>1</v>
      </c>
      <c r="G82" s="138"/>
      <c r="H82" s="184"/>
      <c r="I82" s="450">
        <f t="shared" si="0"/>
        <v>0</v>
      </c>
      <c r="J82" s="52"/>
    </row>
    <row r="83" spans="2:10" s="28" customFormat="1" ht="18.75" thickBot="1" x14ac:dyDescent="0.3">
      <c r="B83" s="453">
        <v>5</v>
      </c>
      <c r="C83" s="113" t="s">
        <v>77</v>
      </c>
      <c r="D83" s="114"/>
      <c r="E83" s="235"/>
      <c r="F83" s="125"/>
      <c r="G83" s="118"/>
      <c r="H83" s="119"/>
      <c r="I83" s="450"/>
      <c r="J83" s="52"/>
    </row>
    <row r="84" spans="2:10" s="28" customFormat="1" ht="29.25" customHeight="1" x14ac:dyDescent="0.25">
      <c r="B84" s="101">
        <v>5.0999999999999996</v>
      </c>
      <c r="C84" s="78" t="s">
        <v>78</v>
      </c>
      <c r="D84" s="78"/>
      <c r="E84" s="182" t="s">
        <v>7</v>
      </c>
      <c r="F84" s="65">
        <v>1</v>
      </c>
      <c r="G84" s="104"/>
      <c r="H84" s="173"/>
      <c r="I84" s="450">
        <f t="shared" si="0"/>
        <v>0</v>
      </c>
      <c r="J84" s="52"/>
    </row>
    <row r="85" spans="2:10" s="28" customFormat="1" ht="18" x14ac:dyDescent="0.25">
      <c r="B85" s="106">
        <v>5.2</v>
      </c>
      <c r="C85" s="74" t="s">
        <v>79</v>
      </c>
      <c r="D85" s="74"/>
      <c r="E85" s="171" t="s">
        <v>7</v>
      </c>
      <c r="F85" s="42">
        <v>1</v>
      </c>
      <c r="G85" s="98"/>
      <c r="H85" s="93"/>
      <c r="I85" s="450">
        <f t="shared" si="0"/>
        <v>0</v>
      </c>
      <c r="J85" s="52"/>
    </row>
    <row r="86" spans="2:10" s="28" customFormat="1" ht="42" customHeight="1" x14ac:dyDescent="0.25">
      <c r="B86" s="106">
        <v>5.3</v>
      </c>
      <c r="C86" s="74" t="s">
        <v>80</v>
      </c>
      <c r="D86" s="74"/>
      <c r="E86" s="171" t="s">
        <v>7</v>
      </c>
      <c r="F86" s="42">
        <v>1</v>
      </c>
      <c r="G86" s="98"/>
      <c r="H86" s="93"/>
      <c r="I86" s="450">
        <f t="shared" ref="I86:I105" si="1">G86*(1+H86)</f>
        <v>0</v>
      </c>
      <c r="J86" s="52"/>
    </row>
    <row r="87" spans="2:10" s="28" customFormat="1" ht="21.75" customHeight="1" x14ac:dyDescent="0.25">
      <c r="B87" s="106">
        <v>5.4</v>
      </c>
      <c r="C87" s="74" t="s">
        <v>81</v>
      </c>
      <c r="D87" s="74"/>
      <c r="E87" s="171" t="s">
        <v>20</v>
      </c>
      <c r="F87" s="42">
        <v>1</v>
      </c>
      <c r="G87" s="98"/>
      <c r="H87" s="93"/>
      <c r="I87" s="450">
        <f t="shared" si="1"/>
        <v>0</v>
      </c>
      <c r="J87" s="52"/>
    </row>
    <row r="88" spans="2:10" s="28" customFormat="1" ht="30.75" customHeight="1" x14ac:dyDescent="0.25">
      <c r="B88" s="106">
        <v>5.5</v>
      </c>
      <c r="C88" s="74" t="s">
        <v>82</v>
      </c>
      <c r="D88" s="74"/>
      <c r="E88" s="171" t="s">
        <v>7</v>
      </c>
      <c r="F88" s="42">
        <v>1</v>
      </c>
      <c r="G88" s="98"/>
      <c r="H88" s="241"/>
      <c r="I88" s="450">
        <f t="shared" si="1"/>
        <v>0</v>
      </c>
      <c r="J88" s="52"/>
    </row>
    <row r="89" spans="2:10" s="28" customFormat="1" ht="26.25" customHeight="1" x14ac:dyDescent="0.25">
      <c r="B89" s="106">
        <v>5.6</v>
      </c>
      <c r="C89" s="74" t="s">
        <v>83</v>
      </c>
      <c r="D89" s="74"/>
      <c r="E89" s="171" t="s">
        <v>7</v>
      </c>
      <c r="F89" s="42">
        <v>1</v>
      </c>
      <c r="G89" s="98"/>
      <c r="H89" s="93"/>
      <c r="I89" s="450">
        <f t="shared" si="1"/>
        <v>0</v>
      </c>
      <c r="J89" s="52"/>
    </row>
    <row r="90" spans="2:10" s="28" customFormat="1" ht="18" x14ac:dyDescent="0.25">
      <c r="B90" s="106">
        <v>5.7</v>
      </c>
      <c r="C90" s="74" t="s">
        <v>84</v>
      </c>
      <c r="D90" s="74"/>
      <c r="E90" s="171" t="s">
        <v>12</v>
      </c>
      <c r="F90" s="42">
        <v>1</v>
      </c>
      <c r="G90" s="98"/>
      <c r="H90" s="93"/>
      <c r="I90" s="450">
        <f t="shared" si="1"/>
        <v>0</v>
      </c>
      <c r="J90" s="52"/>
    </row>
    <row r="91" spans="2:10" s="28" customFormat="1" ht="18.75" thickBot="1" x14ac:dyDescent="0.3">
      <c r="B91" s="108">
        <v>5.8</v>
      </c>
      <c r="C91" s="75" t="s">
        <v>85</v>
      </c>
      <c r="D91" s="75"/>
      <c r="E91" s="183" t="s">
        <v>20</v>
      </c>
      <c r="F91" s="68">
        <v>1</v>
      </c>
      <c r="G91" s="111"/>
      <c r="H91" s="184"/>
      <c r="I91" s="450">
        <f t="shared" si="1"/>
        <v>0</v>
      </c>
      <c r="J91" s="52"/>
    </row>
    <row r="92" spans="2:10" s="28" customFormat="1" ht="18.75" thickBot="1" x14ac:dyDescent="0.3">
      <c r="B92" s="234">
        <v>6</v>
      </c>
      <c r="C92" s="113" t="s">
        <v>86</v>
      </c>
      <c r="D92" s="114"/>
      <c r="E92" s="235"/>
      <c r="F92" s="235"/>
      <c r="G92" s="266"/>
      <c r="H92" s="119"/>
      <c r="I92" s="450"/>
      <c r="J92" s="52"/>
    </row>
    <row r="93" spans="2:10" s="28" customFormat="1" ht="18" x14ac:dyDescent="0.25">
      <c r="B93" s="101">
        <v>6.1</v>
      </c>
      <c r="C93" s="78" t="s">
        <v>87</v>
      </c>
      <c r="D93" s="78"/>
      <c r="E93" s="182" t="s">
        <v>7</v>
      </c>
      <c r="F93" s="65">
        <v>1</v>
      </c>
      <c r="G93" s="104"/>
      <c r="H93" s="238"/>
      <c r="I93" s="450">
        <f t="shared" si="1"/>
        <v>0</v>
      </c>
      <c r="J93" s="52"/>
    </row>
    <row r="94" spans="2:10" s="28" customFormat="1" ht="18" x14ac:dyDescent="0.25">
      <c r="B94" s="106">
        <v>6.2</v>
      </c>
      <c r="C94" s="74" t="s">
        <v>88</v>
      </c>
      <c r="D94" s="74"/>
      <c r="E94" s="171" t="s">
        <v>7</v>
      </c>
      <c r="F94" s="42">
        <v>1</v>
      </c>
      <c r="G94" s="98"/>
      <c r="H94" s="239"/>
      <c r="I94" s="450">
        <f t="shared" si="1"/>
        <v>0</v>
      </c>
      <c r="J94" s="52"/>
    </row>
    <row r="95" spans="2:10" s="28" customFormat="1" ht="18" x14ac:dyDescent="0.25">
      <c r="B95" s="106">
        <v>6.3</v>
      </c>
      <c r="C95" s="74" t="s">
        <v>89</v>
      </c>
      <c r="D95" s="74"/>
      <c r="E95" s="171" t="s">
        <v>7</v>
      </c>
      <c r="F95" s="42">
        <v>1</v>
      </c>
      <c r="G95" s="98"/>
      <c r="H95" s="239"/>
      <c r="I95" s="450">
        <f t="shared" si="1"/>
        <v>0</v>
      </c>
      <c r="J95" s="52"/>
    </row>
    <row r="96" spans="2:10" s="28" customFormat="1" ht="18" x14ac:dyDescent="0.25">
      <c r="B96" s="106">
        <v>6.4</v>
      </c>
      <c r="C96" s="74" t="s">
        <v>90</v>
      </c>
      <c r="D96" s="74"/>
      <c r="E96" s="171" t="s">
        <v>30</v>
      </c>
      <c r="F96" s="42">
        <v>1</v>
      </c>
      <c r="G96" s="98"/>
      <c r="H96" s="239"/>
      <c r="I96" s="450">
        <f t="shared" si="1"/>
        <v>0</v>
      </c>
      <c r="J96" s="52"/>
    </row>
    <row r="97" spans="2:10" s="28" customFormat="1" ht="18" x14ac:dyDescent="0.25">
      <c r="B97" s="106">
        <v>6.5</v>
      </c>
      <c r="C97" s="74" t="s">
        <v>91</v>
      </c>
      <c r="D97" s="74"/>
      <c r="E97" s="171" t="s">
        <v>20</v>
      </c>
      <c r="F97" s="42">
        <v>1</v>
      </c>
      <c r="G97" s="98"/>
      <c r="H97" s="239"/>
      <c r="I97" s="450">
        <f t="shared" si="1"/>
        <v>0</v>
      </c>
      <c r="J97" s="52"/>
    </row>
    <row r="98" spans="2:10" s="28" customFormat="1" ht="18" x14ac:dyDescent="0.25">
      <c r="B98" s="106">
        <v>6.6</v>
      </c>
      <c r="C98" s="74" t="s">
        <v>92</v>
      </c>
      <c r="D98" s="74"/>
      <c r="E98" s="171" t="s">
        <v>30</v>
      </c>
      <c r="F98" s="42">
        <v>1</v>
      </c>
      <c r="G98" s="98"/>
      <c r="H98" s="239"/>
      <c r="I98" s="450">
        <f t="shared" si="1"/>
        <v>0</v>
      </c>
      <c r="J98" s="52"/>
    </row>
    <row r="99" spans="2:10" s="28" customFormat="1" ht="18" x14ac:dyDescent="0.25">
      <c r="B99" s="106">
        <v>6.7</v>
      </c>
      <c r="C99" s="74" t="s">
        <v>93</v>
      </c>
      <c r="D99" s="74"/>
      <c r="E99" s="171" t="s">
        <v>20</v>
      </c>
      <c r="F99" s="42">
        <v>1</v>
      </c>
      <c r="G99" s="98"/>
      <c r="H99" s="239"/>
      <c r="I99" s="450">
        <f t="shared" si="1"/>
        <v>0</v>
      </c>
      <c r="J99" s="52"/>
    </row>
    <row r="100" spans="2:10" s="28" customFormat="1" ht="18" x14ac:dyDescent="0.25">
      <c r="B100" s="106">
        <v>6.8</v>
      </c>
      <c r="C100" s="74" t="s">
        <v>94</v>
      </c>
      <c r="D100" s="74"/>
      <c r="E100" s="171" t="s">
        <v>20</v>
      </c>
      <c r="F100" s="42">
        <v>1</v>
      </c>
      <c r="G100" s="98"/>
      <c r="H100" s="93"/>
      <c r="I100" s="450">
        <f t="shared" si="1"/>
        <v>0</v>
      </c>
      <c r="J100" s="52"/>
    </row>
    <row r="101" spans="2:10" s="28" customFormat="1" ht="18" x14ac:dyDescent="0.25">
      <c r="B101" s="106">
        <v>6.9</v>
      </c>
      <c r="C101" s="74" t="s">
        <v>95</v>
      </c>
      <c r="D101" s="74"/>
      <c r="E101" s="171" t="s">
        <v>20</v>
      </c>
      <c r="F101" s="42">
        <v>1</v>
      </c>
      <c r="G101" s="98"/>
      <c r="H101" s="93"/>
      <c r="I101" s="450">
        <f t="shared" si="1"/>
        <v>0</v>
      </c>
      <c r="J101" s="52"/>
    </row>
    <row r="102" spans="2:10" s="28" customFormat="1" ht="27.75" customHeight="1" x14ac:dyDescent="0.25">
      <c r="B102" s="265">
        <v>6.1</v>
      </c>
      <c r="C102" s="74" t="s">
        <v>96</v>
      </c>
      <c r="D102" s="74"/>
      <c r="E102" s="171" t="s">
        <v>7</v>
      </c>
      <c r="F102" s="42">
        <v>1</v>
      </c>
      <c r="G102" s="98"/>
      <c r="H102" s="241"/>
      <c r="I102" s="450">
        <f t="shared" si="1"/>
        <v>0</v>
      </c>
      <c r="J102" s="52"/>
    </row>
    <row r="103" spans="2:10" s="28" customFormat="1" ht="27" customHeight="1" thickBot="1" x14ac:dyDescent="0.3">
      <c r="B103" s="108">
        <v>6.11</v>
      </c>
      <c r="C103" s="75" t="s">
        <v>97</v>
      </c>
      <c r="D103" s="75"/>
      <c r="E103" s="183" t="s">
        <v>7</v>
      </c>
      <c r="F103" s="68">
        <v>1</v>
      </c>
      <c r="G103" s="111"/>
      <c r="H103" s="257"/>
      <c r="I103" s="450">
        <f t="shared" si="1"/>
        <v>0</v>
      </c>
      <c r="J103" s="52"/>
    </row>
    <row r="104" spans="2:10" s="28" customFormat="1" ht="18.75" thickBot="1" x14ac:dyDescent="0.3">
      <c r="B104" s="234">
        <v>7</v>
      </c>
      <c r="C104" s="258" t="s">
        <v>98</v>
      </c>
      <c r="D104" s="259"/>
      <c r="E104" s="264"/>
      <c r="F104" s="125"/>
      <c r="G104" s="118"/>
      <c r="H104" s="119"/>
      <c r="I104" s="450"/>
      <c r="J104" s="52"/>
    </row>
    <row r="105" spans="2:10" s="28" customFormat="1" ht="33" customHeight="1" thickBot="1" x14ac:dyDescent="0.3">
      <c r="B105" s="120">
        <v>7.1</v>
      </c>
      <c r="C105" s="121" t="s">
        <v>99</v>
      </c>
      <c r="D105" s="121"/>
      <c r="E105" s="244" t="s">
        <v>20</v>
      </c>
      <c r="F105" s="89">
        <v>1</v>
      </c>
      <c r="G105" s="123"/>
      <c r="H105" s="245"/>
      <c r="I105" s="450">
        <f t="shared" si="1"/>
        <v>0</v>
      </c>
      <c r="J105" s="52"/>
    </row>
    <row r="106" spans="2:10" s="28" customFormat="1" ht="18.75" thickBot="1" x14ac:dyDescent="0.3">
      <c r="B106" s="260">
        <v>8</v>
      </c>
      <c r="C106" s="58" t="s">
        <v>100</v>
      </c>
      <c r="D106" s="59"/>
      <c r="E106" s="261"/>
      <c r="F106" s="61"/>
      <c r="G106" s="262"/>
      <c r="H106" s="263"/>
      <c r="I106" s="450"/>
      <c r="J106" s="52"/>
    </row>
    <row r="107" spans="2:10" s="28" customFormat="1" ht="15" customHeight="1" thickBot="1" x14ac:dyDescent="0.3">
      <c r="B107" s="249">
        <v>8.1</v>
      </c>
      <c r="C107" s="250" t="s">
        <v>101</v>
      </c>
      <c r="D107" s="251"/>
      <c r="E107" s="252"/>
      <c r="F107" s="253"/>
      <c r="G107" s="254"/>
      <c r="H107" s="255"/>
      <c r="I107" s="450"/>
      <c r="J107" s="52"/>
    </row>
    <row r="108" spans="2:10" s="28" customFormat="1" ht="15" customHeight="1" x14ac:dyDescent="0.25">
      <c r="B108" s="101" t="s">
        <v>102</v>
      </c>
      <c r="C108" s="78" t="s">
        <v>103</v>
      </c>
      <c r="D108" s="78"/>
      <c r="E108" s="182" t="s">
        <v>12</v>
      </c>
      <c r="F108" s="65">
        <v>1</v>
      </c>
      <c r="G108" s="104"/>
      <c r="H108" s="246"/>
      <c r="I108" s="450">
        <f t="shared" ref="I108:I127" si="2">G108*(1+H108)</f>
        <v>0</v>
      </c>
      <c r="J108" s="52"/>
    </row>
    <row r="109" spans="2:10" s="28" customFormat="1" ht="15" customHeight="1" x14ac:dyDescent="0.25">
      <c r="B109" s="106" t="s">
        <v>104</v>
      </c>
      <c r="C109" s="74" t="s">
        <v>105</v>
      </c>
      <c r="D109" s="74"/>
      <c r="E109" s="171" t="s">
        <v>12</v>
      </c>
      <c r="F109" s="42">
        <v>1</v>
      </c>
      <c r="G109" s="98"/>
      <c r="H109" s="241"/>
      <c r="I109" s="450">
        <f t="shared" si="2"/>
        <v>0</v>
      </c>
      <c r="J109" s="52"/>
    </row>
    <row r="110" spans="2:10" s="28" customFormat="1" ht="15" customHeight="1" x14ac:dyDescent="0.25">
      <c r="B110" s="106" t="s">
        <v>106</v>
      </c>
      <c r="C110" s="74" t="s">
        <v>107</v>
      </c>
      <c r="D110" s="74"/>
      <c r="E110" s="171" t="s">
        <v>12</v>
      </c>
      <c r="F110" s="42">
        <v>1</v>
      </c>
      <c r="G110" s="98"/>
      <c r="H110" s="241"/>
      <c r="I110" s="450">
        <f t="shared" si="2"/>
        <v>0</v>
      </c>
      <c r="J110" s="52"/>
    </row>
    <row r="111" spans="2:10" s="28" customFormat="1" ht="15" customHeight="1" x14ac:dyDescent="0.25">
      <c r="B111" s="106" t="s">
        <v>108</v>
      </c>
      <c r="C111" s="74" t="s">
        <v>109</v>
      </c>
      <c r="D111" s="74"/>
      <c r="E111" s="171" t="s">
        <v>12</v>
      </c>
      <c r="F111" s="42">
        <v>1</v>
      </c>
      <c r="G111" s="98"/>
      <c r="H111" s="107"/>
      <c r="I111" s="450">
        <f t="shared" si="2"/>
        <v>0</v>
      </c>
      <c r="J111" s="52"/>
    </row>
    <row r="112" spans="2:10" s="28" customFormat="1" ht="15" customHeight="1" x14ac:dyDescent="0.25">
      <c r="B112" s="106" t="s">
        <v>110</v>
      </c>
      <c r="C112" s="74" t="s">
        <v>111</v>
      </c>
      <c r="D112" s="74"/>
      <c r="E112" s="171" t="s">
        <v>12</v>
      </c>
      <c r="F112" s="42">
        <v>1</v>
      </c>
      <c r="G112" s="98"/>
      <c r="H112" s="107"/>
      <c r="I112" s="450">
        <f t="shared" si="2"/>
        <v>0</v>
      </c>
      <c r="J112" s="52"/>
    </row>
    <row r="113" spans="2:10" s="28" customFormat="1" ht="15" customHeight="1" x14ac:dyDescent="0.25">
      <c r="B113" s="106" t="s">
        <v>112</v>
      </c>
      <c r="C113" s="74" t="s">
        <v>113</v>
      </c>
      <c r="D113" s="74"/>
      <c r="E113" s="171" t="s">
        <v>12</v>
      </c>
      <c r="F113" s="42">
        <v>1</v>
      </c>
      <c r="G113" s="98"/>
      <c r="H113" s="241"/>
      <c r="I113" s="450">
        <f t="shared" si="2"/>
        <v>0</v>
      </c>
      <c r="J113" s="52"/>
    </row>
    <row r="114" spans="2:10" s="28" customFormat="1" ht="15" customHeight="1" x14ac:dyDescent="0.25">
      <c r="B114" s="106" t="s">
        <v>114</v>
      </c>
      <c r="C114" s="74" t="s">
        <v>115</v>
      </c>
      <c r="D114" s="74"/>
      <c r="E114" s="171" t="s">
        <v>12</v>
      </c>
      <c r="F114" s="42">
        <v>1</v>
      </c>
      <c r="G114" s="98"/>
      <c r="H114" s="241"/>
      <c r="I114" s="450">
        <f t="shared" si="2"/>
        <v>0</v>
      </c>
      <c r="J114" s="52"/>
    </row>
    <row r="115" spans="2:10" s="28" customFormat="1" ht="15" customHeight="1" x14ac:dyDescent="0.25">
      <c r="B115" s="106" t="s">
        <v>116</v>
      </c>
      <c r="C115" s="74" t="s">
        <v>117</v>
      </c>
      <c r="D115" s="74"/>
      <c r="E115" s="171" t="s">
        <v>12</v>
      </c>
      <c r="F115" s="42">
        <v>1</v>
      </c>
      <c r="G115" s="98"/>
      <c r="H115" s="241"/>
      <c r="I115" s="450">
        <f t="shared" si="2"/>
        <v>0</v>
      </c>
      <c r="J115" s="52"/>
    </row>
    <row r="116" spans="2:10" s="28" customFormat="1" ht="15" customHeight="1" thickBot="1" x14ac:dyDescent="0.3">
      <c r="B116" s="108" t="s">
        <v>118</v>
      </c>
      <c r="C116" s="75" t="s">
        <v>119</v>
      </c>
      <c r="D116" s="75"/>
      <c r="E116" s="183" t="s">
        <v>12</v>
      </c>
      <c r="F116" s="68">
        <v>1</v>
      </c>
      <c r="G116" s="111"/>
      <c r="H116" s="257"/>
      <c r="I116" s="450">
        <f t="shared" si="2"/>
        <v>0</v>
      </c>
      <c r="J116" s="52"/>
    </row>
    <row r="117" spans="2:10" s="28" customFormat="1" ht="18.75" thickBot="1" x14ac:dyDescent="0.3">
      <c r="B117" s="228">
        <v>8.1999999999999993</v>
      </c>
      <c r="C117" s="250" t="s">
        <v>120</v>
      </c>
      <c r="D117" s="256"/>
      <c r="E117" s="53"/>
      <c r="F117" s="157"/>
      <c r="G117" s="158"/>
      <c r="H117" s="255"/>
      <c r="I117" s="450"/>
      <c r="J117" s="52"/>
    </row>
    <row r="118" spans="2:10" s="28" customFormat="1" ht="28.5" customHeight="1" x14ac:dyDescent="0.25">
      <c r="B118" s="101" t="s">
        <v>121</v>
      </c>
      <c r="C118" s="78" t="s">
        <v>122</v>
      </c>
      <c r="D118" s="78"/>
      <c r="E118" s="182" t="s">
        <v>12</v>
      </c>
      <c r="F118" s="65">
        <v>1</v>
      </c>
      <c r="G118" s="104"/>
      <c r="H118" s="246"/>
      <c r="I118" s="450">
        <f t="shared" si="2"/>
        <v>0</v>
      </c>
      <c r="J118" s="52"/>
    </row>
    <row r="119" spans="2:10" s="28" customFormat="1" ht="28.5" customHeight="1" x14ac:dyDescent="0.25">
      <c r="B119" s="106" t="s">
        <v>123</v>
      </c>
      <c r="C119" s="74" t="s">
        <v>124</v>
      </c>
      <c r="D119" s="74"/>
      <c r="E119" s="171" t="s">
        <v>12</v>
      </c>
      <c r="F119" s="42">
        <v>1</v>
      </c>
      <c r="G119" s="98"/>
      <c r="H119" s="241"/>
      <c r="I119" s="450">
        <f t="shared" si="2"/>
        <v>0</v>
      </c>
      <c r="J119" s="52"/>
    </row>
    <row r="120" spans="2:10" s="28" customFormat="1" ht="24" customHeight="1" x14ac:dyDescent="0.25">
      <c r="B120" s="106" t="s">
        <v>125</v>
      </c>
      <c r="C120" s="74" t="s">
        <v>126</v>
      </c>
      <c r="D120" s="74"/>
      <c r="E120" s="171" t="s">
        <v>12</v>
      </c>
      <c r="F120" s="42">
        <v>1</v>
      </c>
      <c r="G120" s="98"/>
      <c r="H120" s="241"/>
      <c r="I120" s="450">
        <f t="shared" si="2"/>
        <v>0</v>
      </c>
      <c r="J120" s="52"/>
    </row>
    <row r="121" spans="2:10" s="28" customFormat="1" ht="27.75" customHeight="1" x14ac:dyDescent="0.25">
      <c r="B121" s="106" t="s">
        <v>127</v>
      </c>
      <c r="C121" s="74" t="s">
        <v>128</v>
      </c>
      <c r="D121" s="74"/>
      <c r="E121" s="171" t="s">
        <v>12</v>
      </c>
      <c r="F121" s="42">
        <v>1</v>
      </c>
      <c r="G121" s="98"/>
      <c r="H121" s="241"/>
      <c r="I121" s="450">
        <f t="shared" si="2"/>
        <v>0</v>
      </c>
      <c r="J121" s="52"/>
    </row>
    <row r="122" spans="2:10" s="28" customFormat="1" ht="27.75" customHeight="1" x14ac:dyDescent="0.25">
      <c r="B122" s="106" t="s">
        <v>129</v>
      </c>
      <c r="C122" s="74" t="s">
        <v>130</v>
      </c>
      <c r="D122" s="74"/>
      <c r="E122" s="171" t="s">
        <v>12</v>
      </c>
      <c r="F122" s="42">
        <v>1</v>
      </c>
      <c r="G122" s="98"/>
      <c r="H122" s="241"/>
      <c r="I122" s="450">
        <f t="shared" si="2"/>
        <v>0</v>
      </c>
      <c r="J122" s="52"/>
    </row>
    <row r="123" spans="2:10" s="28" customFormat="1" ht="24" customHeight="1" x14ac:dyDescent="0.25">
      <c r="B123" s="106" t="s">
        <v>131</v>
      </c>
      <c r="C123" s="74" t="s">
        <v>132</v>
      </c>
      <c r="D123" s="74"/>
      <c r="E123" s="171" t="s">
        <v>12</v>
      </c>
      <c r="F123" s="42">
        <v>1</v>
      </c>
      <c r="G123" s="98"/>
      <c r="H123" s="241"/>
      <c r="I123" s="450">
        <f t="shared" si="2"/>
        <v>0</v>
      </c>
      <c r="J123" s="52"/>
    </row>
    <row r="124" spans="2:10" s="28" customFormat="1" ht="24" customHeight="1" x14ac:dyDescent="0.25">
      <c r="B124" s="106" t="s">
        <v>133</v>
      </c>
      <c r="C124" s="74" t="s">
        <v>134</v>
      </c>
      <c r="D124" s="74"/>
      <c r="E124" s="171" t="s">
        <v>12</v>
      </c>
      <c r="F124" s="42">
        <v>1</v>
      </c>
      <c r="G124" s="98"/>
      <c r="H124" s="241"/>
      <c r="I124" s="450">
        <f t="shared" si="2"/>
        <v>0</v>
      </c>
      <c r="J124" s="52"/>
    </row>
    <row r="125" spans="2:10" s="28" customFormat="1" ht="30" customHeight="1" x14ac:dyDescent="0.25">
      <c r="B125" s="106" t="s">
        <v>135</v>
      </c>
      <c r="C125" s="74" t="s">
        <v>136</v>
      </c>
      <c r="D125" s="74"/>
      <c r="E125" s="171" t="s">
        <v>12</v>
      </c>
      <c r="F125" s="42">
        <v>1</v>
      </c>
      <c r="G125" s="98"/>
      <c r="H125" s="247"/>
      <c r="I125" s="450">
        <f t="shared" si="2"/>
        <v>0</v>
      </c>
      <c r="J125" s="52"/>
    </row>
    <row r="126" spans="2:10" s="28" customFormat="1" ht="28.5" customHeight="1" x14ac:dyDescent="0.25">
      <c r="B126" s="106" t="s">
        <v>137</v>
      </c>
      <c r="C126" s="74" t="s">
        <v>138</v>
      </c>
      <c r="D126" s="74"/>
      <c r="E126" s="171" t="s">
        <v>12</v>
      </c>
      <c r="F126" s="42">
        <v>1</v>
      </c>
      <c r="G126" s="98"/>
      <c r="H126" s="247"/>
      <c r="I126" s="450">
        <f t="shared" si="2"/>
        <v>0</v>
      </c>
      <c r="J126" s="52"/>
    </row>
    <row r="127" spans="2:10" s="28" customFormat="1" ht="24" customHeight="1" thickBot="1" x14ac:dyDescent="0.3">
      <c r="B127" s="108" t="s">
        <v>139</v>
      </c>
      <c r="C127" s="75" t="s">
        <v>140</v>
      </c>
      <c r="D127" s="75"/>
      <c r="E127" s="183" t="s">
        <v>12</v>
      </c>
      <c r="F127" s="68">
        <v>1</v>
      </c>
      <c r="G127" s="111"/>
      <c r="H127" s="248"/>
      <c r="I127" s="450">
        <f t="shared" si="2"/>
        <v>0</v>
      </c>
      <c r="J127" s="52"/>
    </row>
    <row r="128" spans="2:10" s="28" customFormat="1" ht="18" customHeight="1" thickBot="1" x14ac:dyDescent="0.3">
      <c r="B128" s="234">
        <v>9</v>
      </c>
      <c r="C128" s="113" t="s">
        <v>141</v>
      </c>
      <c r="D128" s="114"/>
      <c r="E128" s="235"/>
      <c r="F128" s="125"/>
      <c r="G128" s="118"/>
      <c r="H128" s="119"/>
      <c r="I128" s="450"/>
      <c r="J128" s="52"/>
    </row>
    <row r="129" spans="2:10" s="28" customFormat="1" ht="63" customHeight="1" thickBot="1" x14ac:dyDescent="0.3">
      <c r="B129" s="120">
        <v>9.1</v>
      </c>
      <c r="C129" s="243" t="s">
        <v>142</v>
      </c>
      <c r="D129" s="243"/>
      <c r="E129" s="244" t="s">
        <v>7</v>
      </c>
      <c r="F129" s="89">
        <v>1</v>
      </c>
      <c r="G129" s="123"/>
      <c r="H129" s="245"/>
      <c r="I129" s="450">
        <v>0</v>
      </c>
      <c r="J129" s="45"/>
    </row>
    <row r="130" spans="2:10" s="28" customFormat="1" ht="18.75" thickBot="1" x14ac:dyDescent="0.3">
      <c r="B130" s="234">
        <v>10</v>
      </c>
      <c r="C130" s="113" t="s">
        <v>143</v>
      </c>
      <c r="D130" s="114"/>
      <c r="E130" s="235"/>
      <c r="F130" s="125"/>
      <c r="G130" s="118"/>
      <c r="H130" s="119"/>
      <c r="I130" s="454"/>
      <c r="J130" s="52"/>
    </row>
    <row r="131" spans="2:10" s="28" customFormat="1" ht="30" customHeight="1" x14ac:dyDescent="0.25">
      <c r="B131" s="69">
        <v>10.1</v>
      </c>
      <c r="C131" s="78" t="s">
        <v>144</v>
      </c>
      <c r="D131" s="78"/>
      <c r="E131" s="182" t="s">
        <v>7</v>
      </c>
      <c r="F131" s="65">
        <v>1</v>
      </c>
      <c r="G131" s="104"/>
      <c r="H131" s="238"/>
      <c r="I131" s="450">
        <v>0</v>
      </c>
      <c r="J131" s="52"/>
    </row>
    <row r="132" spans="2:10" s="28" customFormat="1" ht="29.25" customHeight="1" x14ac:dyDescent="0.25">
      <c r="B132" s="62">
        <v>10.199999999999999</v>
      </c>
      <c r="C132" s="74" t="s">
        <v>145</v>
      </c>
      <c r="D132" s="74"/>
      <c r="E132" s="171" t="s">
        <v>20</v>
      </c>
      <c r="F132" s="42">
        <v>1</v>
      </c>
      <c r="G132" s="98"/>
      <c r="H132" s="241"/>
      <c r="I132" s="450">
        <v>0</v>
      </c>
      <c r="J132" s="52"/>
    </row>
    <row r="133" spans="2:10" s="28" customFormat="1" ht="46.5" customHeight="1" x14ac:dyDescent="0.25">
      <c r="B133" s="62">
        <v>10.3</v>
      </c>
      <c r="C133" s="74" t="s">
        <v>146</v>
      </c>
      <c r="D133" s="74"/>
      <c r="E133" s="171" t="s">
        <v>7</v>
      </c>
      <c r="F133" s="42">
        <v>1</v>
      </c>
      <c r="G133" s="98"/>
      <c r="H133" s="241"/>
      <c r="I133" s="450">
        <v>0</v>
      </c>
      <c r="J133" s="52"/>
    </row>
    <row r="134" spans="2:10" s="28" customFormat="1" ht="27.75" customHeight="1" x14ac:dyDescent="0.25">
      <c r="B134" s="62">
        <v>10.4</v>
      </c>
      <c r="C134" s="74" t="s">
        <v>147</v>
      </c>
      <c r="D134" s="74"/>
      <c r="E134" s="171" t="s">
        <v>7</v>
      </c>
      <c r="F134" s="42">
        <v>1</v>
      </c>
      <c r="G134" s="98"/>
      <c r="H134" s="241"/>
      <c r="I134" s="450">
        <v>0</v>
      </c>
      <c r="J134" s="52"/>
    </row>
    <row r="135" spans="2:10" s="28" customFormat="1" ht="30" customHeight="1" x14ac:dyDescent="0.25">
      <c r="B135" s="62">
        <v>10.5</v>
      </c>
      <c r="C135" s="74" t="s">
        <v>148</v>
      </c>
      <c r="D135" s="74"/>
      <c r="E135" s="171" t="s">
        <v>30</v>
      </c>
      <c r="F135" s="42">
        <v>1</v>
      </c>
      <c r="G135" s="98"/>
      <c r="H135" s="239"/>
      <c r="I135" s="450">
        <v>0</v>
      </c>
      <c r="J135" s="52"/>
    </row>
    <row r="136" spans="2:10" s="28" customFormat="1" ht="30" customHeight="1" x14ac:dyDescent="0.25">
      <c r="B136" s="62">
        <v>10.6</v>
      </c>
      <c r="C136" s="74" t="s">
        <v>149</v>
      </c>
      <c r="D136" s="74"/>
      <c r="E136" s="171" t="s">
        <v>30</v>
      </c>
      <c r="F136" s="42">
        <v>1</v>
      </c>
      <c r="G136" s="98"/>
      <c r="H136" s="239"/>
      <c r="I136" s="450">
        <v>0</v>
      </c>
      <c r="J136" s="52"/>
    </row>
    <row r="137" spans="2:10" s="28" customFormat="1" ht="30" customHeight="1" x14ac:dyDescent="0.25">
      <c r="B137" s="62">
        <v>10.7</v>
      </c>
      <c r="C137" s="74" t="s">
        <v>150</v>
      </c>
      <c r="D137" s="74"/>
      <c r="E137" s="171" t="s">
        <v>30</v>
      </c>
      <c r="F137" s="42">
        <v>1</v>
      </c>
      <c r="G137" s="98"/>
      <c r="H137" s="239"/>
      <c r="I137" s="450">
        <v>0</v>
      </c>
      <c r="J137" s="52"/>
    </row>
    <row r="138" spans="2:10" s="28" customFormat="1" ht="46.5" customHeight="1" x14ac:dyDescent="0.25">
      <c r="B138" s="62">
        <v>10.8</v>
      </c>
      <c r="C138" s="74" t="s">
        <v>151</v>
      </c>
      <c r="D138" s="74"/>
      <c r="E138" s="171" t="s">
        <v>20</v>
      </c>
      <c r="F138" s="42">
        <v>1</v>
      </c>
      <c r="G138" s="98"/>
      <c r="H138" s="239"/>
      <c r="I138" s="450">
        <v>0</v>
      </c>
      <c r="J138" s="52"/>
    </row>
    <row r="139" spans="2:10" s="28" customFormat="1" ht="46.5" customHeight="1" x14ac:dyDescent="0.25">
      <c r="B139" s="62">
        <v>10.9</v>
      </c>
      <c r="C139" s="74" t="s">
        <v>152</v>
      </c>
      <c r="D139" s="74"/>
      <c r="E139" s="171" t="s">
        <v>20</v>
      </c>
      <c r="F139" s="42">
        <v>1</v>
      </c>
      <c r="G139" s="98"/>
      <c r="H139" s="239"/>
      <c r="I139" s="450">
        <v>0</v>
      </c>
      <c r="J139" s="52"/>
    </row>
    <row r="140" spans="2:10" s="28" customFormat="1" ht="46.5" customHeight="1" thickBot="1" x14ac:dyDescent="0.3">
      <c r="B140" s="70">
        <v>10.1</v>
      </c>
      <c r="C140" s="75" t="s">
        <v>153</v>
      </c>
      <c r="D140" s="75"/>
      <c r="E140" s="183" t="s">
        <v>30</v>
      </c>
      <c r="F140" s="68">
        <v>1</v>
      </c>
      <c r="G140" s="111"/>
      <c r="H140" s="240"/>
      <c r="I140" s="450">
        <v>0</v>
      </c>
      <c r="J140" s="52"/>
    </row>
    <row r="141" spans="2:10" s="28" customFormat="1" ht="18.75" thickBot="1" x14ac:dyDescent="0.3">
      <c r="B141" s="234">
        <v>11</v>
      </c>
      <c r="C141" s="113" t="s">
        <v>154</v>
      </c>
      <c r="D141" s="114"/>
      <c r="E141" s="235"/>
      <c r="F141" s="125"/>
      <c r="G141" s="118"/>
      <c r="H141" s="236"/>
      <c r="I141" s="450"/>
      <c r="J141" s="52"/>
    </row>
    <row r="142" spans="2:10" s="28" customFormat="1" ht="18" x14ac:dyDescent="0.25">
      <c r="B142" s="64">
        <v>11.1</v>
      </c>
      <c r="C142" s="78" t="s">
        <v>155</v>
      </c>
      <c r="D142" s="78"/>
      <c r="E142" s="182" t="s">
        <v>12</v>
      </c>
      <c r="F142" s="65">
        <v>1</v>
      </c>
      <c r="G142" s="104"/>
      <c r="H142" s="238"/>
      <c r="I142" s="450">
        <v>0</v>
      </c>
      <c r="J142" s="52"/>
    </row>
    <row r="143" spans="2:10" s="28" customFormat="1" ht="18" x14ac:dyDescent="0.25">
      <c r="B143" s="66">
        <v>11.2</v>
      </c>
      <c r="C143" s="74" t="s">
        <v>156</v>
      </c>
      <c r="D143" s="74"/>
      <c r="E143" s="171" t="s">
        <v>12</v>
      </c>
      <c r="F143" s="42">
        <v>1</v>
      </c>
      <c r="G143" s="98"/>
      <c r="H143" s="239"/>
      <c r="I143" s="450">
        <v>0</v>
      </c>
      <c r="J143" s="52"/>
    </row>
    <row r="144" spans="2:10" s="28" customFormat="1" ht="27.75" customHeight="1" x14ac:dyDescent="0.25">
      <c r="B144" s="66">
        <v>11.3</v>
      </c>
      <c r="C144" s="74" t="s">
        <v>157</v>
      </c>
      <c r="D144" s="74"/>
      <c r="E144" s="171" t="s">
        <v>7</v>
      </c>
      <c r="F144" s="42">
        <v>1</v>
      </c>
      <c r="G144" s="98"/>
      <c r="H144" s="239"/>
      <c r="I144" s="450">
        <v>0</v>
      </c>
      <c r="J144" s="52"/>
    </row>
    <row r="145" spans="2:10" s="28" customFormat="1" ht="18" x14ac:dyDescent="0.25">
      <c r="B145" s="66">
        <v>11.4</v>
      </c>
      <c r="C145" s="74" t="s">
        <v>158</v>
      </c>
      <c r="D145" s="74"/>
      <c r="E145" s="171" t="s">
        <v>12</v>
      </c>
      <c r="F145" s="42">
        <v>1</v>
      </c>
      <c r="G145" s="237"/>
      <c r="H145" s="239"/>
      <c r="I145" s="450">
        <v>0</v>
      </c>
      <c r="J145" s="52"/>
    </row>
    <row r="146" spans="2:10" s="28" customFormat="1" ht="18" x14ac:dyDescent="0.25">
      <c r="B146" s="66">
        <v>11.5</v>
      </c>
      <c r="C146" s="74" t="s">
        <v>159</v>
      </c>
      <c r="D146" s="74"/>
      <c r="E146" s="171" t="s">
        <v>12</v>
      </c>
      <c r="F146" s="42">
        <v>1</v>
      </c>
      <c r="G146" s="237"/>
      <c r="H146" s="239"/>
      <c r="I146" s="450">
        <v>0</v>
      </c>
      <c r="J146" s="52"/>
    </row>
    <row r="147" spans="2:10" s="28" customFormat="1" ht="34.5" customHeight="1" x14ac:dyDescent="0.25">
      <c r="B147" s="66">
        <v>11.6</v>
      </c>
      <c r="C147" s="74" t="s">
        <v>160</v>
      </c>
      <c r="D147" s="74"/>
      <c r="E147" s="171" t="s">
        <v>12</v>
      </c>
      <c r="F147" s="42">
        <v>1</v>
      </c>
      <c r="G147" s="237"/>
      <c r="H147" s="239"/>
      <c r="I147" s="450">
        <v>0</v>
      </c>
      <c r="J147" s="52"/>
    </row>
    <row r="148" spans="2:10" s="28" customFormat="1" ht="39" customHeight="1" x14ac:dyDescent="0.25">
      <c r="B148" s="66">
        <v>11.7</v>
      </c>
      <c r="C148" s="74" t="s">
        <v>161</v>
      </c>
      <c r="D148" s="74"/>
      <c r="E148" s="171" t="s">
        <v>12</v>
      </c>
      <c r="F148" s="42">
        <v>1</v>
      </c>
      <c r="G148" s="237"/>
      <c r="H148" s="239"/>
      <c r="I148" s="450">
        <v>0</v>
      </c>
      <c r="J148" s="52"/>
    </row>
    <row r="149" spans="2:10" s="28" customFormat="1" ht="27.75" customHeight="1" x14ac:dyDescent="0.25">
      <c r="B149" s="66">
        <v>11.8</v>
      </c>
      <c r="C149" s="74" t="s">
        <v>162</v>
      </c>
      <c r="D149" s="74"/>
      <c r="E149" s="171" t="s">
        <v>30</v>
      </c>
      <c r="F149" s="42">
        <v>1</v>
      </c>
      <c r="G149" s="98"/>
      <c r="H149" s="239"/>
      <c r="I149" s="450">
        <v>0</v>
      </c>
      <c r="J149" s="52"/>
    </row>
    <row r="150" spans="2:10" s="28" customFormat="1" ht="27.75" customHeight="1" thickBot="1" x14ac:dyDescent="0.3">
      <c r="B150" s="67">
        <v>11.9</v>
      </c>
      <c r="C150" s="75" t="s">
        <v>163</v>
      </c>
      <c r="D150" s="75"/>
      <c r="E150" s="183" t="s">
        <v>30</v>
      </c>
      <c r="F150" s="68">
        <v>1</v>
      </c>
      <c r="G150" s="111"/>
      <c r="H150" s="240"/>
      <c r="I150" s="450">
        <v>0</v>
      </c>
      <c r="J150" s="52"/>
    </row>
    <row r="151" spans="2:10" s="28" customFormat="1" ht="18.75" thickBot="1" x14ac:dyDescent="0.3">
      <c r="B151" s="455">
        <v>12</v>
      </c>
      <c r="C151" s="90" t="s">
        <v>164</v>
      </c>
      <c r="D151" s="91"/>
      <c r="E151" s="456"/>
      <c r="F151" s="125"/>
      <c r="G151" s="457"/>
      <c r="H151" s="95"/>
      <c r="I151" s="450"/>
      <c r="J151" s="52"/>
    </row>
    <row r="152" spans="2:10" s="28" customFormat="1" ht="18" customHeight="1" thickBot="1" x14ac:dyDescent="0.3">
      <c r="B152" s="215">
        <v>12.1</v>
      </c>
      <c r="C152" s="225" t="s">
        <v>165</v>
      </c>
      <c r="D152" s="226"/>
      <c r="E152" s="227"/>
      <c r="F152" s="216"/>
      <c r="G152" s="217"/>
      <c r="H152" s="218"/>
      <c r="I152" s="450"/>
      <c r="J152" s="52"/>
    </row>
    <row r="153" spans="2:10" s="28" customFormat="1" ht="18" x14ac:dyDescent="0.25">
      <c r="B153" s="101" t="s">
        <v>166</v>
      </c>
      <c r="C153" s="78" t="s">
        <v>167</v>
      </c>
      <c r="D153" s="78"/>
      <c r="E153" s="182" t="s">
        <v>20</v>
      </c>
      <c r="F153" s="65">
        <v>1</v>
      </c>
      <c r="G153" s="104"/>
      <c r="H153" s="173"/>
      <c r="I153" s="450">
        <v>0</v>
      </c>
      <c r="J153" s="52"/>
    </row>
    <row r="154" spans="2:10" s="28" customFormat="1" ht="18" x14ac:dyDescent="0.25">
      <c r="B154" s="106" t="s">
        <v>168</v>
      </c>
      <c r="C154" s="74" t="s">
        <v>169</v>
      </c>
      <c r="D154" s="74"/>
      <c r="E154" s="171" t="s">
        <v>20</v>
      </c>
      <c r="F154" s="42">
        <v>1</v>
      </c>
      <c r="G154" s="98"/>
      <c r="H154" s="93"/>
      <c r="I154" s="450">
        <v>0</v>
      </c>
      <c r="J154" s="52"/>
    </row>
    <row r="155" spans="2:10" s="28" customFormat="1" ht="18" x14ac:dyDescent="0.25">
      <c r="B155" s="106" t="s">
        <v>170</v>
      </c>
      <c r="C155" s="74" t="s">
        <v>171</v>
      </c>
      <c r="D155" s="74"/>
      <c r="E155" s="171" t="s">
        <v>20</v>
      </c>
      <c r="F155" s="42">
        <v>1</v>
      </c>
      <c r="G155" s="98"/>
      <c r="H155" s="93"/>
      <c r="I155" s="450">
        <v>0</v>
      </c>
      <c r="J155" s="52"/>
    </row>
    <row r="156" spans="2:10" s="28" customFormat="1" ht="18" x14ac:dyDescent="0.25">
      <c r="B156" s="106" t="s">
        <v>172</v>
      </c>
      <c r="C156" s="74" t="s">
        <v>173</v>
      </c>
      <c r="D156" s="74"/>
      <c r="E156" s="171" t="s">
        <v>12</v>
      </c>
      <c r="F156" s="42">
        <v>1</v>
      </c>
      <c r="G156" s="98"/>
      <c r="H156" s="93"/>
      <c r="I156" s="450">
        <v>0</v>
      </c>
      <c r="J156" s="52"/>
    </row>
    <row r="157" spans="2:10" s="28" customFormat="1" ht="18" x14ac:dyDescent="0.25">
      <c r="B157" s="106" t="s">
        <v>174</v>
      </c>
      <c r="C157" s="74" t="s">
        <v>175</v>
      </c>
      <c r="D157" s="74"/>
      <c r="E157" s="171" t="s">
        <v>12</v>
      </c>
      <c r="F157" s="42">
        <v>1</v>
      </c>
      <c r="G157" s="98"/>
      <c r="H157" s="93"/>
      <c r="I157" s="450">
        <v>0</v>
      </c>
      <c r="J157" s="52"/>
    </row>
    <row r="158" spans="2:10" s="28" customFormat="1" ht="18" x14ac:dyDescent="0.25">
      <c r="B158" s="106" t="s">
        <v>176</v>
      </c>
      <c r="C158" s="74" t="s">
        <v>177</v>
      </c>
      <c r="D158" s="74"/>
      <c r="E158" s="171" t="s">
        <v>12</v>
      </c>
      <c r="F158" s="42">
        <v>1</v>
      </c>
      <c r="G158" s="98"/>
      <c r="H158" s="93"/>
      <c r="I158" s="450">
        <v>0</v>
      </c>
      <c r="J158" s="52"/>
    </row>
    <row r="159" spans="2:10" s="28" customFormat="1" ht="18.75" thickBot="1" x14ac:dyDescent="0.3">
      <c r="B159" s="108" t="s">
        <v>178</v>
      </c>
      <c r="C159" s="75" t="s">
        <v>179</v>
      </c>
      <c r="D159" s="75"/>
      <c r="E159" s="183" t="s">
        <v>20</v>
      </c>
      <c r="F159" s="68">
        <v>1</v>
      </c>
      <c r="G159" s="111"/>
      <c r="H159" s="184"/>
      <c r="I159" s="450">
        <v>0</v>
      </c>
      <c r="J159" s="52"/>
    </row>
    <row r="160" spans="2:10" s="28" customFormat="1" ht="18.75" thickBot="1" x14ac:dyDescent="0.3">
      <c r="B160" s="228">
        <v>12.2</v>
      </c>
      <c r="C160" s="229" t="s">
        <v>180</v>
      </c>
      <c r="D160" s="230"/>
      <c r="E160" s="231"/>
      <c r="F160" s="43"/>
      <c r="G160" s="232"/>
      <c r="H160" s="233"/>
      <c r="I160" s="450"/>
      <c r="J160" s="52"/>
    </row>
    <row r="161" spans="2:10" s="28" customFormat="1" ht="18" x14ac:dyDescent="0.25">
      <c r="B161" s="101" t="s">
        <v>181</v>
      </c>
      <c r="C161" s="78" t="s">
        <v>182</v>
      </c>
      <c r="D161" s="78"/>
      <c r="E161" s="182" t="s">
        <v>20</v>
      </c>
      <c r="F161" s="65">
        <v>1</v>
      </c>
      <c r="G161" s="104"/>
      <c r="H161" s="173"/>
      <c r="I161" s="450">
        <v>0</v>
      </c>
      <c r="J161" s="52"/>
    </row>
    <row r="162" spans="2:10" s="28" customFormat="1" ht="29.25" customHeight="1" x14ac:dyDescent="0.25">
      <c r="B162" s="106" t="s">
        <v>183</v>
      </c>
      <c r="C162" s="74" t="s">
        <v>184</v>
      </c>
      <c r="D162" s="74"/>
      <c r="E162" s="171" t="s">
        <v>12</v>
      </c>
      <c r="F162" s="42">
        <v>1</v>
      </c>
      <c r="G162" s="98"/>
      <c r="H162" s="93"/>
      <c r="I162" s="450">
        <v>0</v>
      </c>
      <c r="J162" s="52"/>
    </row>
    <row r="163" spans="2:10" s="28" customFormat="1" ht="18.75" thickBot="1" x14ac:dyDescent="0.3">
      <c r="B163" s="108" t="s">
        <v>185</v>
      </c>
      <c r="C163" s="75" t="s">
        <v>186</v>
      </c>
      <c r="D163" s="75"/>
      <c r="E163" s="183" t="s">
        <v>12</v>
      </c>
      <c r="F163" s="68">
        <v>1</v>
      </c>
      <c r="G163" s="111"/>
      <c r="H163" s="184"/>
      <c r="I163" s="450">
        <v>0</v>
      </c>
      <c r="J163" s="52"/>
    </row>
    <row r="164" spans="2:10" s="28" customFormat="1" ht="18.75" thickBot="1" x14ac:dyDescent="0.3">
      <c r="B164" s="219">
        <v>12.3</v>
      </c>
      <c r="C164" s="220" t="s">
        <v>187</v>
      </c>
      <c r="D164" s="221"/>
      <c r="E164" s="222"/>
      <c r="F164" s="88"/>
      <c r="G164" s="223"/>
      <c r="H164" s="224"/>
      <c r="I164" s="450"/>
      <c r="J164" s="52"/>
    </row>
    <row r="165" spans="2:10" s="28" customFormat="1" ht="18.75" thickBot="1" x14ac:dyDescent="0.3">
      <c r="B165" s="120" t="s">
        <v>188</v>
      </c>
      <c r="C165" s="212" t="s">
        <v>189</v>
      </c>
      <c r="D165" s="212"/>
      <c r="E165" s="213" t="s">
        <v>20</v>
      </c>
      <c r="F165" s="89">
        <v>1</v>
      </c>
      <c r="G165" s="123"/>
      <c r="H165" s="214"/>
      <c r="I165" s="450">
        <v>0</v>
      </c>
      <c r="J165" s="52"/>
    </row>
    <row r="166" spans="2:10" s="28" customFormat="1" ht="20.25" customHeight="1" thickBot="1" x14ac:dyDescent="0.3">
      <c r="B166" s="458">
        <v>13</v>
      </c>
      <c r="C166" s="90" t="s">
        <v>190</v>
      </c>
      <c r="D166" s="91"/>
      <c r="E166" s="459"/>
      <c r="F166" s="125"/>
      <c r="G166" s="143"/>
      <c r="H166" s="95"/>
      <c r="I166" s="450"/>
      <c r="J166" s="52"/>
    </row>
    <row r="167" spans="2:10" s="28" customFormat="1" ht="18.75" thickBot="1" x14ac:dyDescent="0.3">
      <c r="B167" s="169">
        <v>13.1</v>
      </c>
      <c r="C167" s="185" t="s">
        <v>191</v>
      </c>
      <c r="D167" s="186"/>
      <c r="E167" s="211"/>
      <c r="F167" s="140"/>
      <c r="G167" s="188"/>
      <c r="H167" s="194"/>
      <c r="I167" s="450"/>
      <c r="J167" s="52"/>
    </row>
    <row r="168" spans="2:10" s="28" customFormat="1" ht="54.75" customHeight="1" x14ac:dyDescent="0.25">
      <c r="B168" s="172" t="s">
        <v>192</v>
      </c>
      <c r="C168" s="130" t="s">
        <v>193</v>
      </c>
      <c r="D168" s="130"/>
      <c r="E168" s="102" t="s">
        <v>20</v>
      </c>
      <c r="F168" s="65">
        <v>1</v>
      </c>
      <c r="G168" s="166"/>
      <c r="H168" s="173"/>
      <c r="I168" s="450">
        <v>0</v>
      </c>
      <c r="J168" s="52"/>
    </row>
    <row r="169" spans="2:10" s="28" customFormat="1" ht="54.75" customHeight="1" x14ac:dyDescent="0.25">
      <c r="B169" s="174" t="s">
        <v>194</v>
      </c>
      <c r="C169" s="126" t="s">
        <v>195</v>
      </c>
      <c r="D169" s="126"/>
      <c r="E169" s="100" t="s">
        <v>20</v>
      </c>
      <c r="F169" s="42">
        <v>1</v>
      </c>
      <c r="G169" s="164"/>
      <c r="H169" s="93"/>
      <c r="I169" s="450">
        <v>0</v>
      </c>
      <c r="J169" s="52"/>
    </row>
    <row r="170" spans="2:10" s="28" customFormat="1" ht="54.75" customHeight="1" x14ac:dyDescent="0.25">
      <c r="B170" s="174" t="s">
        <v>196</v>
      </c>
      <c r="C170" s="126" t="s">
        <v>197</v>
      </c>
      <c r="D170" s="126"/>
      <c r="E170" s="171" t="s">
        <v>20</v>
      </c>
      <c r="F170" s="42">
        <v>1</v>
      </c>
      <c r="G170" s="164"/>
      <c r="H170" s="93"/>
      <c r="I170" s="450">
        <v>0</v>
      </c>
      <c r="J170" s="52"/>
    </row>
    <row r="171" spans="2:10" s="28" customFormat="1" ht="54.75" customHeight="1" x14ac:dyDescent="0.25">
      <c r="B171" s="174" t="s">
        <v>198</v>
      </c>
      <c r="C171" s="126" t="s">
        <v>199</v>
      </c>
      <c r="D171" s="126"/>
      <c r="E171" s="171" t="s">
        <v>20</v>
      </c>
      <c r="F171" s="42">
        <v>1</v>
      </c>
      <c r="G171" s="164"/>
      <c r="H171" s="93"/>
      <c r="I171" s="450">
        <v>0</v>
      </c>
      <c r="J171" s="52"/>
    </row>
    <row r="172" spans="2:10" s="28" customFormat="1" ht="54.75" customHeight="1" thickBot="1" x14ac:dyDescent="0.3">
      <c r="B172" s="175" t="s">
        <v>200</v>
      </c>
      <c r="C172" s="136" t="s">
        <v>201</v>
      </c>
      <c r="D172" s="136"/>
      <c r="E172" s="183" t="s">
        <v>20</v>
      </c>
      <c r="F172" s="68">
        <v>1</v>
      </c>
      <c r="G172" s="168"/>
      <c r="H172" s="184"/>
      <c r="I172" s="450">
        <v>0</v>
      </c>
      <c r="J172" s="52"/>
    </row>
    <row r="173" spans="2:10" s="28" customFormat="1" ht="18.75" thickBot="1" x14ac:dyDescent="0.3">
      <c r="B173" s="176">
        <v>13.2</v>
      </c>
      <c r="C173" s="207" t="s">
        <v>202</v>
      </c>
      <c r="D173" s="208"/>
      <c r="E173" s="209"/>
      <c r="F173" s="157"/>
      <c r="G173" s="210"/>
      <c r="H173" s="181"/>
      <c r="I173" s="450"/>
      <c r="J173" s="52"/>
    </row>
    <row r="174" spans="2:10" s="28" customFormat="1" ht="45" customHeight="1" x14ac:dyDescent="0.25">
      <c r="B174" s="172" t="s">
        <v>203</v>
      </c>
      <c r="C174" s="130" t="s">
        <v>204</v>
      </c>
      <c r="D174" s="130"/>
      <c r="E174" s="182" t="s">
        <v>20</v>
      </c>
      <c r="F174" s="65">
        <v>1</v>
      </c>
      <c r="G174" s="166"/>
      <c r="H174" s="173"/>
      <c r="I174" s="450">
        <v>0</v>
      </c>
      <c r="J174" s="52"/>
    </row>
    <row r="175" spans="2:10" s="28" customFormat="1" ht="18" x14ac:dyDescent="0.25">
      <c r="B175" s="174" t="s">
        <v>205</v>
      </c>
      <c r="C175" s="126" t="s">
        <v>206</v>
      </c>
      <c r="D175" s="126"/>
      <c r="E175" s="171" t="s">
        <v>20</v>
      </c>
      <c r="F175" s="42">
        <v>1</v>
      </c>
      <c r="G175" s="164"/>
      <c r="H175" s="93"/>
      <c r="I175" s="450">
        <v>0</v>
      </c>
      <c r="J175" s="52"/>
    </row>
    <row r="176" spans="2:10" s="28" customFormat="1" ht="36.75" customHeight="1" x14ac:dyDescent="0.25">
      <c r="B176" s="174" t="s">
        <v>207</v>
      </c>
      <c r="C176" s="126" t="s">
        <v>208</v>
      </c>
      <c r="D176" s="126"/>
      <c r="E176" s="171" t="s">
        <v>20</v>
      </c>
      <c r="F176" s="42">
        <v>1</v>
      </c>
      <c r="G176" s="164"/>
      <c r="H176" s="93"/>
      <c r="I176" s="450">
        <v>0</v>
      </c>
      <c r="J176" s="52"/>
    </row>
    <row r="177" spans="2:10" s="28" customFormat="1" ht="40.5" customHeight="1" thickBot="1" x14ac:dyDescent="0.3">
      <c r="B177" s="175" t="s">
        <v>209</v>
      </c>
      <c r="C177" s="136" t="s">
        <v>210</v>
      </c>
      <c r="D177" s="136"/>
      <c r="E177" s="183" t="s">
        <v>20</v>
      </c>
      <c r="F177" s="68">
        <v>1</v>
      </c>
      <c r="G177" s="168"/>
      <c r="H177" s="184"/>
      <c r="I177" s="450">
        <v>0</v>
      </c>
      <c r="J177" s="52"/>
    </row>
    <row r="178" spans="2:10" s="28" customFormat="1" ht="18.75" thickBot="1" x14ac:dyDescent="0.3">
      <c r="B178" s="176">
        <v>13.3</v>
      </c>
      <c r="C178" s="207" t="s">
        <v>211</v>
      </c>
      <c r="D178" s="208"/>
      <c r="E178" s="209"/>
      <c r="F178" s="157"/>
      <c r="G178" s="210"/>
      <c r="H178" s="181"/>
      <c r="I178" s="450"/>
      <c r="J178" s="52"/>
    </row>
    <row r="179" spans="2:10" s="28" customFormat="1" ht="69" customHeight="1" x14ac:dyDescent="0.25">
      <c r="B179" s="172" t="s">
        <v>212</v>
      </c>
      <c r="C179" s="205" t="s">
        <v>213</v>
      </c>
      <c r="D179" s="205"/>
      <c r="E179" s="182" t="s">
        <v>12</v>
      </c>
      <c r="F179" s="65">
        <v>1</v>
      </c>
      <c r="G179" s="166"/>
      <c r="H179" s="173"/>
      <c r="I179" s="450">
        <v>0</v>
      </c>
      <c r="J179" s="52"/>
    </row>
    <row r="180" spans="2:10" s="28" customFormat="1" ht="63" customHeight="1" x14ac:dyDescent="0.25">
      <c r="B180" s="174" t="s">
        <v>214</v>
      </c>
      <c r="C180" s="204" t="s">
        <v>215</v>
      </c>
      <c r="D180" s="204"/>
      <c r="E180" s="171" t="s">
        <v>12</v>
      </c>
      <c r="F180" s="42">
        <v>1</v>
      </c>
      <c r="G180" s="164"/>
      <c r="H180" s="93"/>
      <c r="I180" s="450">
        <v>0</v>
      </c>
      <c r="J180" s="52"/>
    </row>
    <row r="181" spans="2:10" s="28" customFormat="1" ht="40.5" customHeight="1" thickBot="1" x14ac:dyDescent="0.3">
      <c r="B181" s="175" t="s">
        <v>216</v>
      </c>
      <c r="C181" s="206" t="s">
        <v>217</v>
      </c>
      <c r="D181" s="206"/>
      <c r="E181" s="183" t="s">
        <v>12</v>
      </c>
      <c r="F181" s="68">
        <v>1</v>
      </c>
      <c r="G181" s="168"/>
      <c r="H181" s="184"/>
      <c r="I181" s="450">
        <v>0</v>
      </c>
      <c r="J181" s="52"/>
    </row>
    <row r="182" spans="2:10" s="28" customFormat="1" ht="18.75" thickBot="1" x14ac:dyDescent="0.3">
      <c r="B182" s="195">
        <v>13.4</v>
      </c>
      <c r="C182" s="196" t="s">
        <v>218</v>
      </c>
      <c r="D182" s="197"/>
      <c r="E182" s="198"/>
      <c r="F182" s="199"/>
      <c r="G182" s="200"/>
      <c r="H182" s="203"/>
      <c r="I182" s="450"/>
      <c r="J182" s="52"/>
    </row>
    <row r="183" spans="2:10" s="28" customFormat="1" ht="51.75" customHeight="1" thickBot="1" x14ac:dyDescent="0.3">
      <c r="B183" s="189" t="s">
        <v>219</v>
      </c>
      <c r="C183" s="190" t="s">
        <v>220</v>
      </c>
      <c r="D183" s="191"/>
      <c r="E183" s="202" t="s">
        <v>12</v>
      </c>
      <c r="F183" s="89">
        <v>1</v>
      </c>
      <c r="G183" s="192"/>
      <c r="H183" s="193"/>
      <c r="I183" s="450">
        <v>0</v>
      </c>
      <c r="J183" s="52"/>
    </row>
    <row r="184" spans="2:10" s="28" customFormat="1" ht="18.75" thickBot="1" x14ac:dyDescent="0.3">
      <c r="B184" s="169">
        <v>13.5</v>
      </c>
      <c r="C184" s="185" t="s">
        <v>221</v>
      </c>
      <c r="D184" s="186"/>
      <c r="E184" s="187"/>
      <c r="F184" s="140"/>
      <c r="G184" s="188"/>
      <c r="H184" s="194"/>
      <c r="I184" s="450"/>
      <c r="J184" s="52"/>
    </row>
    <row r="185" spans="2:10" s="28" customFormat="1" ht="47.25" customHeight="1" x14ac:dyDescent="0.25">
      <c r="B185" s="172" t="s">
        <v>222</v>
      </c>
      <c r="C185" s="130" t="s">
        <v>223</v>
      </c>
      <c r="D185" s="130"/>
      <c r="E185" s="182" t="s">
        <v>12</v>
      </c>
      <c r="F185" s="65">
        <v>1</v>
      </c>
      <c r="G185" s="166"/>
      <c r="H185" s="173"/>
      <c r="I185" s="450">
        <v>0</v>
      </c>
      <c r="J185" s="52"/>
    </row>
    <row r="186" spans="2:10" s="28" customFormat="1" ht="43.5" customHeight="1" x14ac:dyDescent="0.25">
      <c r="B186" s="174" t="s">
        <v>224</v>
      </c>
      <c r="C186" s="126" t="s">
        <v>225</v>
      </c>
      <c r="D186" s="126"/>
      <c r="E186" s="171" t="s">
        <v>12</v>
      </c>
      <c r="F186" s="42">
        <v>1</v>
      </c>
      <c r="G186" s="164"/>
      <c r="H186" s="93"/>
      <c r="I186" s="450">
        <v>0</v>
      </c>
      <c r="J186" s="52"/>
    </row>
    <row r="187" spans="2:10" s="28" customFormat="1" ht="32.25" customHeight="1" x14ac:dyDescent="0.25">
      <c r="B187" s="174" t="s">
        <v>226</v>
      </c>
      <c r="C187" s="126" t="s">
        <v>227</v>
      </c>
      <c r="D187" s="126"/>
      <c r="E187" s="171" t="s">
        <v>12</v>
      </c>
      <c r="F187" s="42">
        <v>1</v>
      </c>
      <c r="G187" s="164"/>
      <c r="H187" s="93"/>
      <c r="I187" s="450">
        <v>0</v>
      </c>
      <c r="J187" s="52"/>
    </row>
    <row r="188" spans="2:10" s="28" customFormat="1" ht="33" customHeight="1" x14ac:dyDescent="0.25">
      <c r="B188" s="174" t="s">
        <v>228</v>
      </c>
      <c r="C188" s="126" t="s">
        <v>229</v>
      </c>
      <c r="D188" s="126"/>
      <c r="E188" s="171" t="s">
        <v>12</v>
      </c>
      <c r="F188" s="42">
        <v>1</v>
      </c>
      <c r="G188" s="164"/>
      <c r="H188" s="93"/>
      <c r="I188" s="450">
        <v>0</v>
      </c>
      <c r="J188" s="52"/>
    </row>
    <row r="189" spans="2:10" s="28" customFormat="1" ht="18.75" thickBot="1" x14ac:dyDescent="0.3">
      <c r="B189" s="175" t="s">
        <v>230</v>
      </c>
      <c r="C189" s="136" t="s">
        <v>231</v>
      </c>
      <c r="D189" s="136"/>
      <c r="E189" s="183" t="s">
        <v>12</v>
      </c>
      <c r="F189" s="68">
        <v>1</v>
      </c>
      <c r="G189" s="168"/>
      <c r="H189" s="184"/>
      <c r="I189" s="450">
        <v>0</v>
      </c>
      <c r="J189" s="52"/>
    </row>
    <row r="190" spans="2:10" s="28" customFormat="1" ht="18.75" thickBot="1" x14ac:dyDescent="0.3">
      <c r="B190" s="195">
        <v>13.6</v>
      </c>
      <c r="C190" s="196" t="s">
        <v>232</v>
      </c>
      <c r="D190" s="197"/>
      <c r="E190" s="198"/>
      <c r="F190" s="199"/>
      <c r="G190" s="200"/>
      <c r="H190" s="201"/>
      <c r="I190" s="450"/>
      <c r="J190" s="52"/>
    </row>
    <row r="191" spans="2:10" s="28" customFormat="1" ht="44.25" customHeight="1" thickBot="1" x14ac:dyDescent="0.3">
      <c r="B191" s="189" t="s">
        <v>233</v>
      </c>
      <c r="C191" s="190" t="s">
        <v>234</v>
      </c>
      <c r="D191" s="191"/>
      <c r="E191" s="86" t="s">
        <v>235</v>
      </c>
      <c r="F191" s="89">
        <v>1</v>
      </c>
      <c r="G191" s="192"/>
      <c r="H191" s="193"/>
      <c r="I191" s="450">
        <v>0</v>
      </c>
      <c r="J191" s="52"/>
    </row>
    <row r="192" spans="2:10" s="28" customFormat="1" ht="18.75" thickBot="1" x14ac:dyDescent="0.3">
      <c r="B192" s="169">
        <v>13.7</v>
      </c>
      <c r="C192" s="185" t="s">
        <v>236</v>
      </c>
      <c r="D192" s="186"/>
      <c r="E192" s="187"/>
      <c r="F192" s="140"/>
      <c r="G192" s="188"/>
      <c r="H192" s="170"/>
      <c r="I192" s="450"/>
      <c r="J192" s="52"/>
    </row>
    <row r="193" spans="2:10" s="28" customFormat="1" ht="68.25" customHeight="1" x14ac:dyDescent="0.25">
      <c r="B193" s="172" t="s">
        <v>237</v>
      </c>
      <c r="C193" s="130" t="s">
        <v>238</v>
      </c>
      <c r="D193" s="130"/>
      <c r="E193" s="182" t="s">
        <v>12</v>
      </c>
      <c r="F193" s="65">
        <v>1</v>
      </c>
      <c r="G193" s="166"/>
      <c r="H193" s="173"/>
      <c r="I193" s="450">
        <v>0</v>
      </c>
      <c r="J193" s="52"/>
    </row>
    <row r="194" spans="2:10" s="28" customFormat="1" ht="73.5" customHeight="1" x14ac:dyDescent="0.25">
      <c r="B194" s="174" t="s">
        <v>239</v>
      </c>
      <c r="C194" s="126" t="s">
        <v>240</v>
      </c>
      <c r="D194" s="126"/>
      <c r="E194" s="171" t="s">
        <v>12</v>
      </c>
      <c r="F194" s="42">
        <v>1</v>
      </c>
      <c r="G194" s="164"/>
      <c r="H194" s="93"/>
      <c r="I194" s="450">
        <v>0</v>
      </c>
      <c r="J194" s="52"/>
    </row>
    <row r="195" spans="2:10" s="28" customFormat="1" ht="72" customHeight="1" thickBot="1" x14ac:dyDescent="0.3">
      <c r="B195" s="175" t="s">
        <v>241</v>
      </c>
      <c r="C195" s="136" t="s">
        <v>242</v>
      </c>
      <c r="D195" s="136"/>
      <c r="E195" s="183" t="s">
        <v>12</v>
      </c>
      <c r="F195" s="68">
        <v>1</v>
      </c>
      <c r="G195" s="168"/>
      <c r="H195" s="184"/>
      <c r="I195" s="450">
        <v>0</v>
      </c>
      <c r="J195" s="52"/>
    </row>
    <row r="196" spans="2:10" s="28" customFormat="1" ht="18.75" thickBot="1" x14ac:dyDescent="0.3">
      <c r="B196" s="176">
        <v>13.8</v>
      </c>
      <c r="C196" s="177" t="s">
        <v>243</v>
      </c>
      <c r="D196" s="178"/>
      <c r="E196" s="179"/>
      <c r="F196" s="85"/>
      <c r="G196" s="180"/>
      <c r="H196" s="181"/>
      <c r="I196" s="450"/>
      <c r="J196" s="52"/>
    </row>
    <row r="197" spans="2:10" s="28" customFormat="1" ht="76.5" customHeight="1" x14ac:dyDescent="0.25">
      <c r="B197" s="172" t="s">
        <v>244</v>
      </c>
      <c r="C197" s="130" t="s">
        <v>245</v>
      </c>
      <c r="D197" s="130"/>
      <c r="E197" s="182" t="s">
        <v>12</v>
      </c>
      <c r="F197" s="65">
        <v>1</v>
      </c>
      <c r="G197" s="166"/>
      <c r="H197" s="173"/>
      <c r="I197" s="450">
        <v>0</v>
      </c>
      <c r="J197" s="52"/>
    </row>
    <row r="198" spans="2:10" s="28" customFormat="1" ht="69" customHeight="1" x14ac:dyDescent="0.25">
      <c r="B198" s="174" t="s">
        <v>246</v>
      </c>
      <c r="C198" s="126" t="s">
        <v>247</v>
      </c>
      <c r="D198" s="126"/>
      <c r="E198" s="171" t="s">
        <v>12</v>
      </c>
      <c r="F198" s="42">
        <v>1</v>
      </c>
      <c r="G198" s="164"/>
      <c r="H198" s="93"/>
      <c r="I198" s="450">
        <v>0</v>
      </c>
      <c r="J198" s="52"/>
    </row>
    <row r="199" spans="2:10" s="28" customFormat="1" ht="48.75" customHeight="1" x14ac:dyDescent="0.25">
      <c r="B199" s="174" t="s">
        <v>248</v>
      </c>
      <c r="C199" s="126" t="s">
        <v>249</v>
      </c>
      <c r="D199" s="126"/>
      <c r="E199" s="100" t="s">
        <v>12</v>
      </c>
      <c r="F199" s="42">
        <v>1</v>
      </c>
      <c r="G199" s="164"/>
      <c r="H199" s="93"/>
      <c r="I199" s="450">
        <v>0</v>
      </c>
      <c r="J199" s="52"/>
    </row>
    <row r="200" spans="2:10" s="28" customFormat="1" ht="91.5" customHeight="1" x14ac:dyDescent="0.25">
      <c r="B200" s="174" t="s">
        <v>250</v>
      </c>
      <c r="C200" s="126" t="s">
        <v>251</v>
      </c>
      <c r="D200" s="126"/>
      <c r="E200" s="171" t="s">
        <v>12</v>
      </c>
      <c r="F200" s="42">
        <v>1</v>
      </c>
      <c r="G200" s="164"/>
      <c r="H200" s="93"/>
      <c r="I200" s="450">
        <v>0</v>
      </c>
      <c r="J200" s="52"/>
    </row>
    <row r="201" spans="2:10" s="28" customFormat="1" ht="61.5" customHeight="1" x14ac:dyDescent="0.25">
      <c r="B201" s="174" t="s">
        <v>252</v>
      </c>
      <c r="C201" s="126" t="s">
        <v>253</v>
      </c>
      <c r="D201" s="126"/>
      <c r="E201" s="171" t="s">
        <v>12</v>
      </c>
      <c r="F201" s="42">
        <v>1</v>
      </c>
      <c r="G201" s="164"/>
      <c r="H201" s="93"/>
      <c r="I201" s="450">
        <v>0</v>
      </c>
      <c r="J201" s="52"/>
    </row>
    <row r="202" spans="2:10" s="28" customFormat="1" ht="57" customHeight="1" x14ac:dyDescent="0.25">
      <c r="B202" s="174" t="s">
        <v>254</v>
      </c>
      <c r="C202" s="126" t="s">
        <v>255</v>
      </c>
      <c r="D202" s="126"/>
      <c r="E202" s="171" t="s">
        <v>12</v>
      </c>
      <c r="F202" s="42">
        <v>1</v>
      </c>
      <c r="G202" s="164"/>
      <c r="H202" s="93"/>
      <c r="I202" s="450">
        <v>0</v>
      </c>
      <c r="J202" s="52"/>
    </row>
    <row r="203" spans="2:10" s="28" customFormat="1" ht="23.25" customHeight="1" x14ac:dyDescent="0.25">
      <c r="B203" s="174" t="s">
        <v>256</v>
      </c>
      <c r="C203" s="126" t="s">
        <v>257</v>
      </c>
      <c r="D203" s="126"/>
      <c r="E203" s="171" t="s">
        <v>12</v>
      </c>
      <c r="F203" s="42">
        <v>1</v>
      </c>
      <c r="G203" s="164"/>
      <c r="H203" s="93"/>
      <c r="I203" s="450">
        <v>0</v>
      </c>
      <c r="J203" s="52"/>
    </row>
    <row r="204" spans="2:10" s="28" customFormat="1" ht="23.25" customHeight="1" x14ac:dyDescent="0.25">
      <c r="B204" s="174" t="s">
        <v>258</v>
      </c>
      <c r="C204" s="126" t="s">
        <v>259</v>
      </c>
      <c r="D204" s="126"/>
      <c r="E204" s="100" t="s">
        <v>20</v>
      </c>
      <c r="F204" s="42">
        <v>1</v>
      </c>
      <c r="G204" s="164"/>
      <c r="H204" s="93"/>
      <c r="I204" s="450">
        <v>0</v>
      </c>
      <c r="J204" s="52"/>
    </row>
    <row r="205" spans="2:10" s="28" customFormat="1" ht="23.25" customHeight="1" thickBot="1" x14ac:dyDescent="0.3">
      <c r="B205" s="175" t="s">
        <v>260</v>
      </c>
      <c r="C205" s="136" t="s">
        <v>261</v>
      </c>
      <c r="D205" s="136"/>
      <c r="E205" s="183" t="s">
        <v>12</v>
      </c>
      <c r="F205" s="68">
        <v>1</v>
      </c>
      <c r="G205" s="168"/>
      <c r="H205" s="184"/>
      <c r="I205" s="450">
        <v>0</v>
      </c>
      <c r="J205" s="52"/>
    </row>
    <row r="206" spans="2:10" s="28" customFormat="1" ht="18.75" thickBot="1" x14ac:dyDescent="0.3">
      <c r="B206" s="176">
        <v>13.9</v>
      </c>
      <c r="C206" s="177" t="s">
        <v>262</v>
      </c>
      <c r="D206" s="178"/>
      <c r="E206" s="179"/>
      <c r="F206" s="85"/>
      <c r="G206" s="180"/>
      <c r="H206" s="181"/>
      <c r="I206" s="450"/>
      <c r="J206" s="52"/>
    </row>
    <row r="207" spans="2:10" s="28" customFormat="1" ht="43.5" customHeight="1" x14ac:dyDescent="0.25">
      <c r="B207" s="172" t="s">
        <v>263</v>
      </c>
      <c r="C207" s="130" t="s">
        <v>264</v>
      </c>
      <c r="D207" s="130"/>
      <c r="E207" s="102" t="s">
        <v>12</v>
      </c>
      <c r="F207" s="65">
        <v>1</v>
      </c>
      <c r="G207" s="166"/>
      <c r="H207" s="173"/>
      <c r="I207" s="450">
        <v>0</v>
      </c>
      <c r="J207" s="52"/>
    </row>
    <row r="208" spans="2:10" s="28" customFormat="1" ht="43.5" customHeight="1" x14ac:dyDescent="0.25">
      <c r="B208" s="174" t="s">
        <v>265</v>
      </c>
      <c r="C208" s="126" t="s">
        <v>266</v>
      </c>
      <c r="D208" s="126"/>
      <c r="E208" s="171" t="s">
        <v>12</v>
      </c>
      <c r="F208" s="42">
        <v>1</v>
      </c>
      <c r="G208" s="164"/>
      <c r="H208" s="93"/>
      <c r="I208" s="450">
        <v>0</v>
      </c>
      <c r="J208" s="52"/>
    </row>
    <row r="209" spans="1:10" s="28" customFormat="1" ht="43.5" customHeight="1" x14ac:dyDescent="0.25">
      <c r="B209" s="174" t="s">
        <v>267</v>
      </c>
      <c r="C209" s="126" t="s">
        <v>268</v>
      </c>
      <c r="D209" s="126"/>
      <c r="E209" s="171" t="s">
        <v>12</v>
      </c>
      <c r="F209" s="42">
        <v>1</v>
      </c>
      <c r="G209" s="164"/>
      <c r="H209" s="93"/>
      <c r="I209" s="450">
        <v>0</v>
      </c>
      <c r="J209" s="52"/>
    </row>
    <row r="210" spans="1:10" s="28" customFormat="1" ht="31.5" customHeight="1" x14ac:dyDescent="0.25">
      <c r="B210" s="174" t="s">
        <v>269</v>
      </c>
      <c r="C210" s="126" t="s">
        <v>270</v>
      </c>
      <c r="D210" s="126"/>
      <c r="E210" s="171" t="s">
        <v>12</v>
      </c>
      <c r="F210" s="42">
        <v>1</v>
      </c>
      <c r="G210" s="164"/>
      <c r="H210" s="93"/>
      <c r="I210" s="450">
        <v>0</v>
      </c>
      <c r="J210" s="52"/>
    </row>
    <row r="211" spans="1:10" s="28" customFormat="1" ht="21" customHeight="1" x14ac:dyDescent="0.25">
      <c r="B211" s="174" t="s">
        <v>271</v>
      </c>
      <c r="C211" s="126" t="s">
        <v>272</v>
      </c>
      <c r="D211" s="126"/>
      <c r="E211" s="100" t="s">
        <v>235</v>
      </c>
      <c r="F211" s="42">
        <v>1</v>
      </c>
      <c r="G211" s="164"/>
      <c r="H211" s="134"/>
      <c r="I211" s="450">
        <v>0</v>
      </c>
      <c r="J211" s="52"/>
    </row>
    <row r="212" spans="1:10" s="28" customFormat="1" ht="18.75" customHeight="1" thickBot="1" x14ac:dyDescent="0.3">
      <c r="B212" s="175" t="s">
        <v>273</v>
      </c>
      <c r="C212" s="136" t="s">
        <v>274</v>
      </c>
      <c r="D212" s="136"/>
      <c r="E212" s="109" t="s">
        <v>235</v>
      </c>
      <c r="F212" s="68">
        <v>1</v>
      </c>
      <c r="G212" s="168"/>
      <c r="H212" s="139"/>
      <c r="I212" s="450">
        <v>0</v>
      </c>
      <c r="J212" s="52"/>
    </row>
    <row r="213" spans="1:10" s="28" customFormat="1" ht="19.5" customHeight="1" thickBot="1" x14ac:dyDescent="0.3">
      <c r="B213" s="458">
        <v>14</v>
      </c>
      <c r="C213" s="90" t="s">
        <v>275</v>
      </c>
      <c r="D213" s="91"/>
      <c r="E213" s="162"/>
      <c r="F213" s="125"/>
      <c r="G213" s="143"/>
      <c r="H213" s="95"/>
      <c r="I213" s="450"/>
      <c r="J213" s="52"/>
    </row>
    <row r="214" spans="1:10" s="28" customFormat="1" ht="18" x14ac:dyDescent="0.25">
      <c r="A214" s="28">
        <v>14.2</v>
      </c>
      <c r="B214" s="160">
        <v>14.1</v>
      </c>
      <c r="C214" s="130" t="s">
        <v>276</v>
      </c>
      <c r="D214" s="130"/>
      <c r="E214" s="165" t="s">
        <v>277</v>
      </c>
      <c r="F214" s="65">
        <v>1</v>
      </c>
      <c r="G214" s="166"/>
      <c r="H214" s="147"/>
      <c r="I214" s="450">
        <v>0</v>
      </c>
      <c r="J214" s="52"/>
    </row>
    <row r="215" spans="1:10" s="28" customFormat="1" ht="32.25" customHeight="1" x14ac:dyDescent="0.25">
      <c r="A215" s="28">
        <v>14.3</v>
      </c>
      <c r="B215" s="161">
        <f t="shared" ref="B215:B222" si="3">B214+0.1</f>
        <v>14.2</v>
      </c>
      <c r="C215" s="126" t="s">
        <v>278</v>
      </c>
      <c r="D215" s="126"/>
      <c r="E215" s="128" t="s">
        <v>20</v>
      </c>
      <c r="F215" s="42">
        <v>1</v>
      </c>
      <c r="G215" s="164"/>
      <c r="H215" s="149"/>
      <c r="I215" s="450">
        <v>0</v>
      </c>
      <c r="J215" s="52"/>
    </row>
    <row r="216" spans="1:10" s="28" customFormat="1" ht="30.75" customHeight="1" x14ac:dyDescent="0.25">
      <c r="B216" s="161">
        <f t="shared" si="3"/>
        <v>14.299999999999999</v>
      </c>
      <c r="C216" s="126" t="s">
        <v>279</v>
      </c>
      <c r="D216" s="126"/>
      <c r="E216" s="128" t="s">
        <v>20</v>
      </c>
      <c r="F216" s="42">
        <v>1</v>
      </c>
      <c r="G216" s="164"/>
      <c r="H216" s="149"/>
      <c r="I216" s="450">
        <v>0</v>
      </c>
      <c r="J216" s="52"/>
    </row>
    <row r="217" spans="1:10" s="28" customFormat="1" ht="44.25" customHeight="1" thickBot="1" x14ac:dyDescent="0.3">
      <c r="B217" s="167">
        <f t="shared" si="3"/>
        <v>14.399999999999999</v>
      </c>
      <c r="C217" s="136" t="s">
        <v>280</v>
      </c>
      <c r="D217" s="136"/>
      <c r="E217" s="137" t="s">
        <v>20</v>
      </c>
      <c r="F217" s="68">
        <v>1</v>
      </c>
      <c r="G217" s="168"/>
      <c r="H217" s="152"/>
      <c r="I217" s="450">
        <v>0</v>
      </c>
      <c r="J217" s="52"/>
    </row>
    <row r="218" spans="1:10" s="28" customFormat="1" ht="18.75" thickBot="1" x14ac:dyDescent="0.3">
      <c r="B218" s="163">
        <f t="shared" si="3"/>
        <v>14.499999999999998</v>
      </c>
      <c r="C218" s="154" t="s">
        <v>281</v>
      </c>
      <c r="D218" s="155"/>
      <c r="E218" s="156"/>
      <c r="F218" s="157"/>
      <c r="G218" s="158"/>
      <c r="H218" s="159"/>
      <c r="I218" s="450"/>
      <c r="J218" s="52"/>
    </row>
    <row r="219" spans="1:10" s="28" customFormat="1" ht="18" x14ac:dyDescent="0.25">
      <c r="B219" s="160">
        <f t="shared" si="3"/>
        <v>14.599999999999998</v>
      </c>
      <c r="C219" s="130" t="s">
        <v>282</v>
      </c>
      <c r="D219" s="130"/>
      <c r="E219" s="146" t="s">
        <v>12</v>
      </c>
      <c r="F219" s="65">
        <v>1</v>
      </c>
      <c r="G219" s="131"/>
      <c r="H219" s="147"/>
      <c r="I219" s="450">
        <v>0</v>
      </c>
      <c r="J219" s="52"/>
    </row>
    <row r="220" spans="1:10" s="28" customFormat="1" ht="18" x14ac:dyDescent="0.25">
      <c r="B220" s="161">
        <f t="shared" si="3"/>
        <v>14.699999999999998</v>
      </c>
      <c r="C220" s="126" t="s">
        <v>283</v>
      </c>
      <c r="D220" s="126"/>
      <c r="E220" s="144" t="s">
        <v>12</v>
      </c>
      <c r="F220" s="42">
        <v>1</v>
      </c>
      <c r="G220" s="127"/>
      <c r="H220" s="149"/>
      <c r="I220" s="450">
        <v>0</v>
      </c>
      <c r="J220" s="52"/>
    </row>
    <row r="221" spans="1:10" s="28" customFormat="1" ht="18" x14ac:dyDescent="0.25">
      <c r="B221" s="161">
        <f t="shared" si="3"/>
        <v>14.799999999999997</v>
      </c>
      <c r="C221" s="126" t="s">
        <v>284</v>
      </c>
      <c r="D221" s="126"/>
      <c r="E221" s="144" t="s">
        <v>12</v>
      </c>
      <c r="F221" s="42">
        <v>1</v>
      </c>
      <c r="G221" s="127"/>
      <c r="H221" s="149"/>
      <c r="I221" s="450">
        <v>0</v>
      </c>
      <c r="J221" s="52"/>
    </row>
    <row r="222" spans="1:10" s="28" customFormat="1" ht="18" x14ac:dyDescent="0.25">
      <c r="B222" s="161">
        <f t="shared" si="3"/>
        <v>14.899999999999997</v>
      </c>
      <c r="C222" s="126" t="s">
        <v>285</v>
      </c>
      <c r="D222" s="126"/>
      <c r="E222" s="144" t="s">
        <v>7</v>
      </c>
      <c r="F222" s="42">
        <v>1</v>
      </c>
      <c r="G222" s="127"/>
      <c r="H222" s="149"/>
      <c r="I222" s="450">
        <v>0</v>
      </c>
      <c r="J222" s="52"/>
    </row>
    <row r="223" spans="1:10" s="28" customFormat="1" ht="18.75" thickBot="1" x14ac:dyDescent="0.3">
      <c r="B223" s="150">
        <v>14.1</v>
      </c>
      <c r="C223" s="136" t="s">
        <v>286</v>
      </c>
      <c r="D223" s="136"/>
      <c r="E223" s="151" t="s">
        <v>7</v>
      </c>
      <c r="F223" s="68">
        <v>1</v>
      </c>
      <c r="G223" s="138"/>
      <c r="H223" s="152"/>
      <c r="I223" s="450">
        <v>0</v>
      </c>
      <c r="J223" s="52"/>
    </row>
    <row r="224" spans="1:10" s="28" customFormat="1" ht="18.75" thickBot="1" x14ac:dyDescent="0.3">
      <c r="B224" s="153">
        <v>14.11</v>
      </c>
      <c r="C224" s="154" t="s">
        <v>287</v>
      </c>
      <c r="D224" s="155"/>
      <c r="E224" s="156"/>
      <c r="F224" s="157"/>
      <c r="G224" s="158"/>
      <c r="H224" s="159"/>
      <c r="I224" s="450"/>
      <c r="J224" s="52"/>
    </row>
    <row r="225" spans="1:10" s="28" customFormat="1" ht="18" x14ac:dyDescent="0.25">
      <c r="B225" s="145">
        <v>14.12</v>
      </c>
      <c r="C225" s="130" t="s">
        <v>288</v>
      </c>
      <c r="D225" s="130"/>
      <c r="E225" s="146" t="s">
        <v>7</v>
      </c>
      <c r="F225" s="65">
        <v>1</v>
      </c>
      <c r="G225" s="131"/>
      <c r="H225" s="147"/>
      <c r="I225" s="450">
        <v>0</v>
      </c>
      <c r="J225" s="52"/>
    </row>
    <row r="226" spans="1:10" s="28" customFormat="1" ht="18" x14ac:dyDescent="0.25">
      <c r="B226" s="148">
        <v>14.13</v>
      </c>
      <c r="C226" s="126" t="s">
        <v>289</v>
      </c>
      <c r="D226" s="126"/>
      <c r="E226" s="144" t="s">
        <v>12</v>
      </c>
      <c r="F226" s="42">
        <v>1</v>
      </c>
      <c r="G226" s="127"/>
      <c r="H226" s="149"/>
      <c r="I226" s="450">
        <v>0</v>
      </c>
      <c r="J226" s="52"/>
    </row>
    <row r="227" spans="1:10" s="28" customFormat="1" ht="18" x14ac:dyDescent="0.25">
      <c r="B227" s="148">
        <v>14.14</v>
      </c>
      <c r="C227" s="126" t="s">
        <v>290</v>
      </c>
      <c r="D227" s="126"/>
      <c r="E227" s="144" t="s">
        <v>12</v>
      </c>
      <c r="F227" s="42">
        <v>1</v>
      </c>
      <c r="G227" s="127"/>
      <c r="H227" s="149"/>
      <c r="I227" s="450">
        <v>0</v>
      </c>
      <c r="J227" s="52"/>
    </row>
    <row r="228" spans="1:10" s="28" customFormat="1" ht="18.75" thickBot="1" x14ac:dyDescent="0.3">
      <c r="B228" s="150">
        <v>14.15</v>
      </c>
      <c r="C228" s="136" t="s">
        <v>291</v>
      </c>
      <c r="D228" s="136"/>
      <c r="E228" s="151" t="s">
        <v>12</v>
      </c>
      <c r="F228" s="68">
        <v>1</v>
      </c>
      <c r="G228" s="138"/>
      <c r="H228" s="152"/>
      <c r="I228" s="450">
        <v>0</v>
      </c>
      <c r="J228" s="52"/>
    </row>
    <row r="229" spans="1:10" s="28" customFormat="1" ht="18.75" thickBot="1" x14ac:dyDescent="0.3">
      <c r="A229" s="28">
        <v>172</v>
      </c>
      <c r="B229" s="458">
        <v>15</v>
      </c>
      <c r="C229" s="141"/>
      <c r="D229" s="91" t="s">
        <v>292</v>
      </c>
      <c r="E229" s="142"/>
      <c r="F229" s="125"/>
      <c r="G229" s="143"/>
      <c r="H229" s="95"/>
      <c r="I229" s="450"/>
      <c r="J229" s="52"/>
    </row>
    <row r="230" spans="1:10" s="28" customFormat="1" ht="32.25" customHeight="1" x14ac:dyDescent="0.25">
      <c r="B230" s="129">
        <v>15.1</v>
      </c>
      <c r="C230" s="130" t="s">
        <v>293</v>
      </c>
      <c r="D230" s="130"/>
      <c r="E230" s="102" t="s">
        <v>12</v>
      </c>
      <c r="F230" s="65">
        <v>1</v>
      </c>
      <c r="G230" s="131"/>
      <c r="H230" s="132"/>
      <c r="I230" s="450">
        <v>0</v>
      </c>
      <c r="J230" s="52"/>
    </row>
    <row r="231" spans="1:10" s="28" customFormat="1" ht="25.5" customHeight="1" x14ac:dyDescent="0.25">
      <c r="B231" s="133">
        <v>15.2</v>
      </c>
      <c r="C231" s="126" t="s">
        <v>294</v>
      </c>
      <c r="D231" s="126"/>
      <c r="E231" s="100" t="s">
        <v>12</v>
      </c>
      <c r="F231" s="42">
        <v>1</v>
      </c>
      <c r="G231" s="127"/>
      <c r="H231" s="134"/>
      <c r="I231" s="450">
        <v>0</v>
      </c>
      <c r="J231" s="52"/>
    </row>
    <row r="232" spans="1:10" s="28" customFormat="1" ht="25.5" customHeight="1" x14ac:dyDescent="0.25">
      <c r="B232" s="133">
        <v>15.3</v>
      </c>
      <c r="C232" s="126" t="s">
        <v>295</v>
      </c>
      <c r="D232" s="126"/>
      <c r="E232" s="128" t="s">
        <v>20</v>
      </c>
      <c r="F232" s="42">
        <v>1</v>
      </c>
      <c r="G232" s="127"/>
      <c r="H232" s="134"/>
      <c r="I232" s="450">
        <v>0</v>
      </c>
      <c r="J232" s="52"/>
    </row>
    <row r="233" spans="1:10" s="28" customFormat="1" ht="25.5" customHeight="1" x14ac:dyDescent="0.25">
      <c r="B233" s="133">
        <v>15.4</v>
      </c>
      <c r="C233" s="126" t="s">
        <v>296</v>
      </c>
      <c r="D233" s="126"/>
      <c r="E233" s="100" t="s">
        <v>12</v>
      </c>
      <c r="F233" s="42">
        <v>1</v>
      </c>
      <c r="G233" s="127"/>
      <c r="H233" s="134"/>
      <c r="I233" s="450">
        <v>0</v>
      </c>
      <c r="J233" s="52"/>
    </row>
    <row r="234" spans="1:10" s="28" customFormat="1" ht="18" x14ac:dyDescent="0.25">
      <c r="B234" s="133">
        <v>15.5</v>
      </c>
      <c r="C234" s="126" t="s">
        <v>297</v>
      </c>
      <c r="D234" s="126"/>
      <c r="E234" s="100" t="s">
        <v>12</v>
      </c>
      <c r="F234" s="42">
        <v>1</v>
      </c>
      <c r="G234" s="127"/>
      <c r="H234" s="134"/>
      <c r="I234" s="450">
        <v>0</v>
      </c>
      <c r="J234" s="52"/>
    </row>
    <row r="235" spans="1:10" s="28" customFormat="1" ht="41.25" customHeight="1" x14ac:dyDescent="0.25">
      <c r="B235" s="133">
        <v>15.6</v>
      </c>
      <c r="C235" s="126" t="s">
        <v>298</v>
      </c>
      <c r="D235" s="126"/>
      <c r="E235" s="128" t="s">
        <v>20</v>
      </c>
      <c r="F235" s="42">
        <v>1</v>
      </c>
      <c r="G235" s="127"/>
      <c r="H235" s="134"/>
      <c r="I235" s="450">
        <v>0</v>
      </c>
      <c r="J235" s="52"/>
    </row>
    <row r="236" spans="1:10" s="28" customFormat="1" ht="24.75" customHeight="1" x14ac:dyDescent="0.25">
      <c r="B236" s="133">
        <v>15.7</v>
      </c>
      <c r="C236" s="126" t="s">
        <v>299</v>
      </c>
      <c r="D236" s="126"/>
      <c r="E236" s="100" t="s">
        <v>12</v>
      </c>
      <c r="F236" s="42">
        <v>1</v>
      </c>
      <c r="G236" s="127"/>
      <c r="H236" s="134"/>
      <c r="I236" s="450">
        <v>0</v>
      </c>
      <c r="J236" s="52"/>
    </row>
    <row r="237" spans="1:10" s="28" customFormat="1" ht="31.5" customHeight="1" thickBot="1" x14ac:dyDescent="0.3">
      <c r="B237" s="135">
        <v>15.8</v>
      </c>
      <c r="C237" s="136" t="s">
        <v>300</v>
      </c>
      <c r="D237" s="136"/>
      <c r="E237" s="137" t="s">
        <v>20</v>
      </c>
      <c r="F237" s="68">
        <v>1</v>
      </c>
      <c r="G237" s="138"/>
      <c r="H237" s="139"/>
      <c r="I237" s="450">
        <v>0</v>
      </c>
      <c r="J237" s="52"/>
    </row>
    <row r="238" spans="1:10" s="28" customFormat="1" ht="18.75" thickBot="1" x14ac:dyDescent="0.3">
      <c r="B238" s="455">
        <v>16</v>
      </c>
      <c r="C238" s="113" t="s">
        <v>301</v>
      </c>
      <c r="D238" s="114"/>
      <c r="E238" s="116"/>
      <c r="F238" s="125"/>
      <c r="G238" s="118"/>
      <c r="H238" s="119"/>
      <c r="I238" s="450"/>
      <c r="J238" s="52"/>
    </row>
    <row r="239" spans="1:10" s="28" customFormat="1" ht="45.75" customHeight="1" thickBot="1" x14ac:dyDescent="0.3">
      <c r="B239" s="120">
        <v>16.100000000000001</v>
      </c>
      <c r="C239" s="121" t="s">
        <v>302</v>
      </c>
      <c r="D239" s="121"/>
      <c r="E239" s="122" t="s">
        <v>20</v>
      </c>
      <c r="F239" s="89">
        <v>1</v>
      </c>
      <c r="G239" s="123"/>
      <c r="H239" s="124"/>
      <c r="I239" s="450">
        <v>0</v>
      </c>
      <c r="J239" s="52"/>
    </row>
    <row r="240" spans="1:10" s="28" customFormat="1" ht="18.75" thickBot="1" x14ac:dyDescent="0.3">
      <c r="B240" s="455">
        <v>17</v>
      </c>
      <c r="C240" s="113" t="s">
        <v>303</v>
      </c>
      <c r="D240" s="114"/>
      <c r="E240" s="116"/>
      <c r="F240" s="117"/>
      <c r="G240" s="118"/>
      <c r="H240" s="119"/>
      <c r="I240" s="450"/>
      <c r="J240" s="52"/>
    </row>
    <row r="241" spans="1:11" s="28" customFormat="1" ht="15" customHeight="1" x14ac:dyDescent="0.25">
      <c r="B241" s="101">
        <v>17.100000000000001</v>
      </c>
      <c r="C241" s="78" t="s">
        <v>304</v>
      </c>
      <c r="D241" s="78"/>
      <c r="E241" s="102" t="s">
        <v>7</v>
      </c>
      <c r="F241" s="103">
        <v>1</v>
      </c>
      <c r="G241" s="104"/>
      <c r="H241" s="105"/>
      <c r="I241" s="450">
        <v>0</v>
      </c>
      <c r="J241" s="52"/>
    </row>
    <row r="242" spans="1:11" s="28" customFormat="1" ht="15" customHeight="1" x14ac:dyDescent="0.25">
      <c r="B242" s="106">
        <v>17.2</v>
      </c>
      <c r="C242" s="74" t="s">
        <v>305</v>
      </c>
      <c r="D242" s="74"/>
      <c r="E242" s="100" t="s">
        <v>7</v>
      </c>
      <c r="F242" s="40">
        <v>1</v>
      </c>
      <c r="G242" s="98"/>
      <c r="H242" s="107"/>
      <c r="I242" s="450">
        <v>0</v>
      </c>
      <c r="J242" s="52"/>
    </row>
    <row r="243" spans="1:11" s="28" customFormat="1" ht="15" customHeight="1" thickBot="1" x14ac:dyDescent="0.3">
      <c r="B243" s="108">
        <v>17.3</v>
      </c>
      <c r="C243" s="75" t="s">
        <v>306</v>
      </c>
      <c r="D243" s="75"/>
      <c r="E243" s="109" t="s">
        <v>307</v>
      </c>
      <c r="F243" s="110">
        <v>1</v>
      </c>
      <c r="G243" s="111"/>
      <c r="H243" s="112"/>
      <c r="I243" s="460">
        <v>0</v>
      </c>
      <c r="J243" s="52"/>
    </row>
    <row r="244" spans="1:11" x14ac:dyDescent="0.2">
      <c r="A244" s="32"/>
      <c r="B244" s="32"/>
      <c r="C244" s="32"/>
      <c r="D244" s="27"/>
      <c r="E244" s="27"/>
      <c r="F244" s="27"/>
      <c r="G244" s="27"/>
      <c r="H244" s="27"/>
      <c r="I244" s="27"/>
    </row>
    <row r="245" spans="1:11" ht="29.25" customHeight="1" x14ac:dyDescent="0.25">
      <c r="J245" s="52"/>
      <c r="K245" s="28"/>
    </row>
    <row r="246" spans="1:11" ht="27.75" customHeight="1" x14ac:dyDescent="0.25">
      <c r="J246" s="52"/>
      <c r="K246" s="28"/>
    </row>
    <row r="247" spans="1:11" s="28" customFormat="1" ht="24" customHeight="1" x14ac:dyDescent="0.25">
      <c r="I247" s="45"/>
      <c r="J247" s="52"/>
    </row>
    <row r="248" spans="1:11" x14ac:dyDescent="0.2">
      <c r="D248" s="30"/>
    </row>
    <row r="249" spans="1:11" x14ac:dyDescent="0.2">
      <c r="D249" s="30"/>
    </row>
    <row r="250" spans="1:11" x14ac:dyDescent="0.2">
      <c r="D250" s="30"/>
    </row>
    <row r="251" spans="1:11" x14ac:dyDescent="0.2">
      <c r="D251" s="30"/>
    </row>
    <row r="252" spans="1:11" ht="18.75" customHeight="1" x14ac:dyDescent="0.2">
      <c r="D252" s="30"/>
    </row>
    <row r="253" spans="1:11" s="28" customFormat="1" ht="24" customHeight="1" x14ac:dyDescent="0.25">
      <c r="I253" s="45"/>
      <c r="J253" s="52"/>
    </row>
    <row r="254" spans="1:11" ht="22.5" customHeight="1" x14ac:dyDescent="0.2">
      <c r="D254" s="30"/>
    </row>
    <row r="255" spans="1:11" ht="21" customHeight="1" x14ac:dyDescent="0.2">
      <c r="D255" s="30"/>
    </row>
    <row r="256" spans="1:11" ht="21" customHeight="1" x14ac:dyDescent="0.2">
      <c r="D256" s="30"/>
    </row>
    <row r="257" spans="4:4" ht="21" customHeight="1" x14ac:dyDescent="0.2">
      <c r="D257" s="30"/>
    </row>
    <row r="261" spans="4:4" ht="41.25" customHeight="1" x14ac:dyDescent="0.2"/>
  </sheetData>
  <protectedRanges>
    <protectedRange sqref="C229 B153:B237" name="Rango1_2_2"/>
    <protectedRange sqref="C20:C51" name="Rango1_2_24"/>
    <protectedRange sqref="C69 C53:C67" name="Rango1_2_25"/>
    <protectedRange sqref="C71:C82" name="Rango1_2_27"/>
    <protectedRange sqref="C84:C89" name="Rango1_2_28"/>
    <protectedRange sqref="C90:C91" name="Rango1_2_16_5_3"/>
    <protectedRange sqref="C100:C102" name="Rango1_2_29"/>
    <protectedRange sqref="C103" name="Rango1_2_16_5_4"/>
    <protectedRange sqref="C105" name="Rango1_2_30"/>
    <protectedRange sqref="C107:D107 C108:C127" name="Rango1_2_31"/>
    <protectedRange sqref="C129" name="Rango1_2_32"/>
    <protectedRange sqref="C131:C140" name="Rango1_2_33"/>
    <protectedRange sqref="C142:C144 C149:C150" name="Rango1_2_34"/>
    <protectedRange sqref="C152:D152 C153:C161 D160 C163:C165 D164" name="Rango1_2_35"/>
    <protectedRange sqref="C167:D167 D173 D178 C168:C183 D182 C184:D184 C190:D190 D192 D196 D206 C191:C212" name="Rango1_2_36"/>
    <protectedRange sqref="C218:D218 C224:D224" name="Rango1_2_37"/>
    <protectedRange sqref="C239" name="Rango1_2_38"/>
    <protectedRange sqref="C241:C243" name="Rango1_2_39"/>
    <protectedRange sqref="G20:H20" name="Rango1_2_44"/>
    <protectedRange sqref="E20:E51" name="Rango1_2"/>
    <protectedRange sqref="E53:E67" name="Rango1_2_3"/>
    <protectedRange sqref="E82 E71:E80" name="Rango1_2_4"/>
    <protectedRange sqref="E84:E89" name="Rango1_2_5"/>
    <protectedRange sqref="E90:E91" name="Rango1_2_16_5_1"/>
    <protectedRange sqref="E100:E102" name="Rango1_2_7"/>
    <protectedRange sqref="E103" name="Rango1_2_16_5_2"/>
    <protectedRange sqref="E105" name="Rango1_2_8"/>
    <protectedRange sqref="E153:E165" name="Rango1_2_9"/>
    <protectedRange sqref="E168:E212" name="Rango1_2_10"/>
    <protectedRange sqref="E214:E228" name="Rango1_2_11"/>
    <protectedRange sqref="E230:E237" name="Rango1_2_12"/>
  </protectedRanges>
  <mergeCells count="204">
    <mergeCell ref="A16:I16"/>
    <mergeCell ref="A15:I15"/>
    <mergeCell ref="A14:I14"/>
    <mergeCell ref="C10:D10"/>
    <mergeCell ref="C11:D11"/>
    <mergeCell ref="C12:D12"/>
    <mergeCell ref="C185:D185"/>
    <mergeCell ref="C205:D205"/>
    <mergeCell ref="C207:D207"/>
    <mergeCell ref="C208:D208"/>
    <mergeCell ref="C209:D209"/>
    <mergeCell ref="C199:D199"/>
    <mergeCell ref="C200:D200"/>
    <mergeCell ref="C201:D201"/>
    <mergeCell ref="C202:D202"/>
    <mergeCell ref="C204:D204"/>
    <mergeCell ref="C203:D203"/>
    <mergeCell ref="C193:D193"/>
    <mergeCell ref="C194:D194"/>
    <mergeCell ref="C195:D195"/>
    <mergeCell ref="C149:D149"/>
    <mergeCell ref="C145:D145"/>
    <mergeCell ref="C146:D146"/>
    <mergeCell ref="C144:D144"/>
    <mergeCell ref="C179:D179"/>
    <mergeCell ref="C180:D180"/>
    <mergeCell ref="C181:D181"/>
    <mergeCell ref="C183:D183"/>
    <mergeCell ref="C76:D76"/>
    <mergeCell ref="C77:D77"/>
    <mergeCell ref="C78:D78"/>
    <mergeCell ref="C133:D133"/>
    <mergeCell ref="C134:D134"/>
    <mergeCell ref="C142:D142"/>
    <mergeCell ref="C143:D143"/>
    <mergeCell ref="C126:D126"/>
    <mergeCell ref="C127:D127"/>
    <mergeCell ref="C129:D129"/>
    <mergeCell ref="C131:D131"/>
    <mergeCell ref="C132:D132"/>
    <mergeCell ref="C135:D135"/>
    <mergeCell ref="C136:D136"/>
    <mergeCell ref="C137:D137"/>
    <mergeCell ref="C139:D139"/>
    <mergeCell ref="C121:D121"/>
    <mergeCell ref="C122:D122"/>
    <mergeCell ref="C123:D123"/>
    <mergeCell ref="C124:D124"/>
    <mergeCell ref="C125:D125"/>
    <mergeCell ref="C115:D115"/>
    <mergeCell ref="C140:D140"/>
    <mergeCell ref="C138:D138"/>
    <mergeCell ref="C197:D197"/>
    <mergeCell ref="C198:D198"/>
    <mergeCell ref="C186:D186"/>
    <mergeCell ref="C187:D187"/>
    <mergeCell ref="C188:D188"/>
    <mergeCell ref="C189:D189"/>
    <mergeCell ref="C191:D191"/>
    <mergeCell ref="C228:D228"/>
    <mergeCell ref="C217:D217"/>
    <mergeCell ref="C219:D219"/>
    <mergeCell ref="C220:D220"/>
    <mergeCell ref="C221:D221"/>
    <mergeCell ref="C222:D222"/>
    <mergeCell ref="C211:D211"/>
    <mergeCell ref="C212:D212"/>
    <mergeCell ref="C214:D214"/>
    <mergeCell ref="C215:D215"/>
    <mergeCell ref="C216:D216"/>
    <mergeCell ref="C225:D225"/>
    <mergeCell ref="C226:D226"/>
    <mergeCell ref="C227:D227"/>
    <mergeCell ref="C223:D223"/>
    <mergeCell ref="C210:D210"/>
    <mergeCell ref="C172:D172"/>
    <mergeCell ref="C174:D174"/>
    <mergeCell ref="C175:D175"/>
    <mergeCell ref="C176:D176"/>
    <mergeCell ref="C177:D177"/>
    <mergeCell ref="C165:D165"/>
    <mergeCell ref="C168:D168"/>
    <mergeCell ref="C169:D169"/>
    <mergeCell ref="C170:D170"/>
    <mergeCell ref="C171:D171"/>
    <mergeCell ref="C158:D158"/>
    <mergeCell ref="C159:D159"/>
    <mergeCell ref="C161:D161"/>
    <mergeCell ref="C162:D162"/>
    <mergeCell ref="C163:D163"/>
    <mergeCell ref="C153:D153"/>
    <mergeCell ref="C154:D154"/>
    <mergeCell ref="C155:D155"/>
    <mergeCell ref="C156:D156"/>
    <mergeCell ref="C157:D157"/>
    <mergeCell ref="C116:D116"/>
    <mergeCell ref="C118:D118"/>
    <mergeCell ref="C119:D119"/>
    <mergeCell ref="C120:D120"/>
    <mergeCell ref="C111:D111"/>
    <mergeCell ref="C112:D112"/>
    <mergeCell ref="C113:D113"/>
    <mergeCell ref="C114:D114"/>
    <mergeCell ref="C102:D102"/>
    <mergeCell ref="C103:D103"/>
    <mergeCell ref="C105:D105"/>
    <mergeCell ref="C108:D108"/>
    <mergeCell ref="C109:D109"/>
    <mergeCell ref="C85:D85"/>
    <mergeCell ref="C86:D86"/>
    <mergeCell ref="C87:D87"/>
    <mergeCell ref="C88:D88"/>
    <mergeCell ref="C96:D96"/>
    <mergeCell ref="C97:D97"/>
    <mergeCell ref="C98:D98"/>
    <mergeCell ref="C99:D99"/>
    <mergeCell ref="C110:D110"/>
    <mergeCell ref="C93:D93"/>
    <mergeCell ref="C94:D94"/>
    <mergeCell ref="C95:D95"/>
    <mergeCell ref="C239:D239"/>
    <mergeCell ref="C241:D241"/>
    <mergeCell ref="C242:D242"/>
    <mergeCell ref="C243:D243"/>
    <mergeCell ref="C37:D37"/>
    <mergeCell ref="C38:D38"/>
    <mergeCell ref="C232:D232"/>
    <mergeCell ref="C231:D231"/>
    <mergeCell ref="C230:D230"/>
    <mergeCell ref="C20:D20"/>
    <mergeCell ref="C21:D21"/>
    <mergeCell ref="C22:D22"/>
    <mergeCell ref="C23:D23"/>
    <mergeCell ref="C24:D24"/>
    <mergeCell ref="C25:D25"/>
    <mergeCell ref="C27:D27"/>
    <mergeCell ref="C28:D28"/>
    <mergeCell ref="C29:D29"/>
    <mergeCell ref="C30:D30"/>
    <mergeCell ref="C31:D31"/>
    <mergeCell ref="C32:D32"/>
    <mergeCell ref="C33:D33"/>
    <mergeCell ref="C44:D44"/>
    <mergeCell ref="C45:D45"/>
    <mergeCell ref="C46:D46"/>
    <mergeCell ref="C79:D79"/>
    <mergeCell ref="C80:D80"/>
    <mergeCell ref="C66:D66"/>
    <mergeCell ref="C57:D57"/>
    <mergeCell ref="C58:D58"/>
    <mergeCell ref="C59:D59"/>
    <mergeCell ref="E3:G3"/>
    <mergeCell ref="E4:G4"/>
    <mergeCell ref="B4:D4"/>
    <mergeCell ref="B7:G7"/>
    <mergeCell ref="B9:G9"/>
    <mergeCell ref="E5:G5"/>
    <mergeCell ref="C47:D47"/>
    <mergeCell ref="C48:D48"/>
    <mergeCell ref="C39:D39"/>
    <mergeCell ref="C40:D40"/>
    <mergeCell ref="C41:D41"/>
    <mergeCell ref="C42:D42"/>
    <mergeCell ref="C43:D43"/>
    <mergeCell ref="C34:D34"/>
    <mergeCell ref="C35:D35"/>
    <mergeCell ref="C36:D36"/>
    <mergeCell ref="C26:D26"/>
    <mergeCell ref="C75:D75"/>
    <mergeCell ref="C55:D55"/>
    <mergeCell ref="C56:D56"/>
    <mergeCell ref="C63:D63"/>
    <mergeCell ref="C64:D64"/>
    <mergeCell ref="C65:D65"/>
    <mergeCell ref="C49:D49"/>
    <mergeCell ref="C50:D50"/>
    <mergeCell ref="C51:D51"/>
    <mergeCell ref="C53:D53"/>
    <mergeCell ref="C54:D54"/>
    <mergeCell ref="C60:D60"/>
    <mergeCell ref="C61:D61"/>
    <mergeCell ref="C62:D62"/>
    <mergeCell ref="C235:D235"/>
    <mergeCell ref="C237:D237"/>
    <mergeCell ref="C236:D236"/>
    <mergeCell ref="C234:D234"/>
    <mergeCell ref="C233:D233"/>
    <mergeCell ref="C67:D67"/>
    <mergeCell ref="C69:D69"/>
    <mergeCell ref="C71:D71"/>
    <mergeCell ref="C89:D89"/>
    <mergeCell ref="C90:D90"/>
    <mergeCell ref="C91:D91"/>
    <mergeCell ref="C100:D100"/>
    <mergeCell ref="C101:D101"/>
    <mergeCell ref="C84:D84"/>
    <mergeCell ref="C147:D147"/>
    <mergeCell ref="C148:D148"/>
    <mergeCell ref="C150:D150"/>
    <mergeCell ref="C72:D72"/>
    <mergeCell ref="C73:D73"/>
    <mergeCell ref="C74:D74"/>
    <mergeCell ref="C81:D81"/>
    <mergeCell ref="C82:D82"/>
  </mergeCells>
  <conditionalFormatting sqref="B19:B52 B68:B116 B118:B130 B141:B166">
    <cfRule type="containsText" dxfId="19" priority="1" operator="containsText" text="falta #">
      <formula>NOT(ISERROR(SEARCH("falta #",B19)))</formula>
    </cfRule>
    <cfRule type="containsErrors" dxfId="18" priority="2">
      <formula>ISERROR(B19)</formula>
    </cfRule>
  </conditionalFormatting>
  <conditionalFormatting sqref="B213">
    <cfRule type="containsText" dxfId="17" priority="7" operator="containsText" text="falta #">
      <formula>NOT(ISERROR(SEARCH("falta #",B213)))</formula>
    </cfRule>
    <cfRule type="containsErrors" dxfId="16" priority="8">
      <formula>ISERROR(B213)</formula>
    </cfRule>
  </conditionalFormatting>
  <conditionalFormatting sqref="B117:C117 B229:C229 B230:B240 B241:C243">
    <cfRule type="containsText" dxfId="9" priority="17" operator="containsText" text="falta #">
      <formula>NOT(ISERROR(SEARCH("falta #",B117)))</formula>
    </cfRule>
    <cfRule type="containsErrors" dxfId="8" priority="18">
      <formula>ISERROR(B117)</formula>
    </cfRule>
  </conditionalFormatting>
  <pageMargins left="0.25" right="0.25" top="0.75" bottom="0.75" header="0.3" footer="0.3"/>
  <pageSetup scale="40" fitToHeight="0" orientation="landscape" r:id="rId1"/>
  <headerFooter>
    <oddFooter>&amp;CPágina &amp;P de &amp;N</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FFF038-D2FD-4FC7-89FB-B4FAF3BD8565}">
  <dimension ref="A1:I98"/>
  <sheetViews>
    <sheetView topLeftCell="A7" zoomScale="70" zoomScaleNormal="70" workbookViewId="0">
      <selection activeCell="A15" sqref="A15:I15"/>
    </sheetView>
  </sheetViews>
  <sheetFormatPr baseColWidth="10" defaultRowHeight="15" customHeight="1" x14ac:dyDescent="0.2"/>
  <cols>
    <col min="1" max="1" width="3.42578125" customWidth="1"/>
    <col min="2" max="2" width="17.7109375" bestFit="1" customWidth="1"/>
    <col min="3" max="3" width="76.5703125" customWidth="1"/>
    <col min="4" max="4" width="29.42578125" customWidth="1"/>
    <col min="5" max="5" width="16.85546875" customWidth="1"/>
    <col min="6" max="6" width="29.42578125" bestFit="1" customWidth="1"/>
    <col min="7" max="7" width="16.28515625" bestFit="1" customWidth="1"/>
    <col min="8" max="8" width="30" bestFit="1" customWidth="1"/>
    <col min="9" max="9" width="21.28515625" customWidth="1"/>
  </cols>
  <sheetData>
    <row r="1" spans="1:9" x14ac:dyDescent="0.2">
      <c r="A1" s="30"/>
      <c r="B1" s="48"/>
      <c r="C1" s="48"/>
      <c r="D1" s="34"/>
      <c r="E1" s="30"/>
      <c r="F1" s="30"/>
      <c r="G1" s="30"/>
      <c r="H1" s="30"/>
      <c r="I1" s="44"/>
    </row>
    <row r="2" spans="1:9" x14ac:dyDescent="0.2">
      <c r="A2" s="30"/>
      <c r="B2" s="48"/>
      <c r="C2" s="48"/>
      <c r="D2" s="34"/>
      <c r="E2" s="30"/>
      <c r="F2" s="30"/>
      <c r="G2" s="30"/>
      <c r="H2" s="30"/>
      <c r="I2" s="44"/>
    </row>
    <row r="3" spans="1:9" x14ac:dyDescent="0.2">
      <c r="A3" s="30"/>
      <c r="B3" s="48"/>
      <c r="C3" s="48"/>
      <c r="D3" s="34"/>
      <c r="E3" s="76"/>
      <c r="F3" s="76"/>
      <c r="G3" s="76"/>
      <c r="H3" s="54"/>
      <c r="I3" s="44"/>
    </row>
    <row r="4" spans="1:9" x14ac:dyDescent="0.2">
      <c r="A4" s="30"/>
      <c r="B4" s="77"/>
      <c r="C4" s="77"/>
      <c r="D4" s="77"/>
      <c r="E4" s="76"/>
      <c r="F4" s="76"/>
      <c r="G4" s="76"/>
      <c r="H4" s="54"/>
      <c r="I4" s="44"/>
    </row>
    <row r="5" spans="1:9" x14ac:dyDescent="0.2">
      <c r="A5" s="30"/>
      <c r="B5" s="49"/>
      <c r="C5" s="49"/>
      <c r="D5" s="35"/>
      <c r="E5" s="76"/>
      <c r="F5" s="76"/>
      <c r="G5" s="76"/>
      <c r="H5" s="54"/>
      <c r="I5" s="44"/>
    </row>
    <row r="6" spans="1:9" x14ac:dyDescent="0.25">
      <c r="A6" s="30"/>
      <c r="B6" s="49"/>
      <c r="C6" s="49"/>
      <c r="D6" s="35"/>
      <c r="E6" s="36"/>
      <c r="F6" s="37"/>
      <c r="G6" s="37"/>
      <c r="H6" s="37"/>
      <c r="I6" s="44"/>
    </row>
    <row r="7" spans="1:9" ht="20.25" customHeight="1" x14ac:dyDescent="0.2">
      <c r="A7" s="30"/>
      <c r="B7" s="81" t="s">
        <v>505</v>
      </c>
      <c r="C7" s="82"/>
      <c r="D7" s="82"/>
      <c r="E7" s="82"/>
      <c r="F7" s="82"/>
      <c r="G7" s="82"/>
      <c r="H7" s="82"/>
      <c r="I7" s="82"/>
    </row>
    <row r="8" spans="1:9" ht="16.5" x14ac:dyDescent="0.25">
      <c r="A8" s="31"/>
      <c r="B8" s="50"/>
      <c r="C8" s="50"/>
      <c r="D8" s="39"/>
      <c r="E8" s="38"/>
      <c r="F8" s="38"/>
      <c r="G8" s="38"/>
      <c r="H8" s="38"/>
      <c r="I8" s="45"/>
    </row>
    <row r="9" spans="1:9" ht="66.75" customHeight="1" thickBot="1" x14ac:dyDescent="0.3">
      <c r="A9" s="31"/>
      <c r="B9" s="79" t="s">
        <v>506</v>
      </c>
      <c r="C9" s="80"/>
      <c r="D9" s="80"/>
      <c r="E9" s="80"/>
      <c r="F9" s="80"/>
      <c r="G9" s="80"/>
      <c r="H9" s="80"/>
      <c r="I9" s="80"/>
    </row>
    <row r="10" spans="1:9" ht="30" customHeight="1" x14ac:dyDescent="0.25">
      <c r="A10" s="31"/>
      <c r="B10" s="296" t="s">
        <v>507</v>
      </c>
      <c r="C10" s="297"/>
      <c r="D10" s="297"/>
      <c r="E10" s="298" t="s">
        <v>508</v>
      </c>
      <c r="F10" s="299"/>
      <c r="G10" s="45"/>
      <c r="H10" s="45"/>
      <c r="I10" s="45"/>
    </row>
    <row r="11" spans="1:9" ht="27" customHeight="1" x14ac:dyDescent="0.25">
      <c r="A11" s="31"/>
      <c r="B11" s="300" t="s">
        <v>509</v>
      </c>
      <c r="C11" s="295"/>
      <c r="D11" s="295"/>
      <c r="E11" s="294" t="s">
        <v>510</v>
      </c>
      <c r="F11" s="301"/>
      <c r="G11" s="45"/>
      <c r="H11" s="45"/>
      <c r="I11" s="45"/>
    </row>
    <row r="12" spans="1:9" ht="29.25" customHeight="1" thickBot="1" x14ac:dyDescent="0.3">
      <c r="A12" s="31"/>
      <c r="B12" s="302" t="s">
        <v>512</v>
      </c>
      <c r="C12" s="303"/>
      <c r="D12" s="304"/>
      <c r="E12" s="305" t="s">
        <v>511</v>
      </c>
      <c r="F12" s="306"/>
      <c r="G12" s="45"/>
      <c r="H12" s="45"/>
      <c r="I12" s="45"/>
    </row>
    <row r="13" spans="1:9" ht="17.25" thickBot="1" x14ac:dyDescent="0.3">
      <c r="A13" s="31"/>
      <c r="B13" s="45"/>
      <c r="C13" s="45"/>
      <c r="D13" s="45"/>
      <c r="E13" s="45"/>
      <c r="F13" s="45"/>
      <c r="G13" s="45"/>
      <c r="H13" s="45"/>
      <c r="I13" s="45"/>
    </row>
    <row r="14" spans="1:9" ht="15.75" x14ac:dyDescent="0.2">
      <c r="A14" s="286" t="s">
        <v>513</v>
      </c>
      <c r="B14" s="287"/>
      <c r="C14" s="287"/>
      <c r="D14" s="287"/>
      <c r="E14" s="287"/>
      <c r="F14" s="287"/>
      <c r="G14" s="287"/>
      <c r="H14" s="287"/>
      <c r="I14" s="288"/>
    </row>
    <row r="15" spans="1:9" ht="112.5" customHeight="1" x14ac:dyDescent="0.2">
      <c r="A15" s="289" t="s">
        <v>519</v>
      </c>
      <c r="B15" s="285"/>
      <c r="C15" s="285"/>
      <c r="D15" s="285"/>
      <c r="E15" s="285"/>
      <c r="F15" s="285"/>
      <c r="G15" s="285"/>
      <c r="H15" s="285"/>
      <c r="I15" s="290"/>
    </row>
    <row r="16" spans="1:9" ht="87" customHeight="1" thickBot="1" x14ac:dyDescent="0.25">
      <c r="A16" s="291" t="s">
        <v>515</v>
      </c>
      <c r="B16" s="292"/>
      <c r="C16" s="292"/>
      <c r="D16" s="292"/>
      <c r="E16" s="292"/>
      <c r="F16" s="292"/>
      <c r="G16" s="292"/>
      <c r="H16" s="292"/>
      <c r="I16" s="293"/>
    </row>
    <row r="17" spans="2:9" ht="32.25" thickBot="1" x14ac:dyDescent="0.25">
      <c r="B17" s="284" t="s">
        <v>0</v>
      </c>
      <c r="C17" s="307" t="s">
        <v>1</v>
      </c>
      <c r="D17" s="308" t="s">
        <v>2</v>
      </c>
      <c r="E17" s="309" t="s">
        <v>3</v>
      </c>
      <c r="F17" s="310" t="s">
        <v>516</v>
      </c>
      <c r="G17" s="311" t="s">
        <v>514</v>
      </c>
      <c r="H17" s="312" t="s">
        <v>517</v>
      </c>
      <c r="I17" s="313" t="s">
        <v>518</v>
      </c>
    </row>
    <row r="18" spans="2:9" ht="15.75" x14ac:dyDescent="0.2">
      <c r="B18" s="325" t="s">
        <v>308</v>
      </c>
      <c r="C18" s="326"/>
      <c r="D18" s="326"/>
      <c r="E18" s="326"/>
      <c r="F18" s="326"/>
      <c r="G18" s="326"/>
      <c r="H18" s="326"/>
      <c r="I18" s="327"/>
    </row>
    <row r="19" spans="2:9" ht="12.75" x14ac:dyDescent="0.2">
      <c r="B19" s="328">
        <v>1</v>
      </c>
      <c r="C19" s="314" t="s">
        <v>309</v>
      </c>
      <c r="D19" s="314"/>
      <c r="E19" s="315"/>
      <c r="F19" s="315"/>
      <c r="G19" s="315"/>
      <c r="H19" s="315"/>
      <c r="I19" s="329"/>
    </row>
    <row r="20" spans="2:9" ht="15.75" x14ac:dyDescent="0.2">
      <c r="B20" s="330">
        <v>1.1000000000000001</v>
      </c>
      <c r="C20" s="316" t="s">
        <v>310</v>
      </c>
      <c r="D20" s="316"/>
      <c r="E20" s="317"/>
      <c r="F20" s="317"/>
      <c r="G20" s="317"/>
      <c r="H20" s="317"/>
      <c r="I20" s="331"/>
    </row>
    <row r="21" spans="2:9" ht="21.75" customHeight="1" x14ac:dyDescent="0.2">
      <c r="B21" s="66" t="s">
        <v>311</v>
      </c>
      <c r="C21" s="318" t="s">
        <v>312</v>
      </c>
      <c r="D21" s="319" t="s">
        <v>12</v>
      </c>
      <c r="E21" s="320">
        <v>32</v>
      </c>
      <c r="F21" s="321"/>
      <c r="G21" s="322"/>
      <c r="H21" s="323">
        <f>F21*(1+G21)</f>
        <v>0</v>
      </c>
      <c r="I21" s="332">
        <f>H21*E21</f>
        <v>0</v>
      </c>
    </row>
    <row r="22" spans="2:9" ht="14.25" x14ac:dyDescent="0.2">
      <c r="B22" s="66" t="s">
        <v>313</v>
      </c>
      <c r="C22" s="318" t="s">
        <v>314</v>
      </c>
      <c r="D22" s="319" t="s">
        <v>12</v>
      </c>
      <c r="E22" s="320">
        <v>32</v>
      </c>
      <c r="F22" s="321"/>
      <c r="G22" s="322"/>
      <c r="H22" s="323">
        <f t="shared" ref="H22:H85" si="0">F22*(1+G22)</f>
        <v>0</v>
      </c>
      <c r="I22" s="332">
        <f t="shared" ref="I22:I85" si="1">H22*E22</f>
        <v>0</v>
      </c>
    </row>
    <row r="23" spans="2:9" ht="28.5" x14ac:dyDescent="0.2">
      <c r="B23" s="66" t="s">
        <v>315</v>
      </c>
      <c r="C23" s="318" t="s">
        <v>316</v>
      </c>
      <c r="D23" s="319" t="s">
        <v>12</v>
      </c>
      <c r="E23" s="320">
        <v>64</v>
      </c>
      <c r="F23" s="321"/>
      <c r="G23" s="322"/>
      <c r="H23" s="323">
        <f t="shared" si="0"/>
        <v>0</v>
      </c>
      <c r="I23" s="332">
        <f t="shared" si="1"/>
        <v>0</v>
      </c>
    </row>
    <row r="24" spans="2:9" ht="28.5" x14ac:dyDescent="0.2">
      <c r="B24" s="66" t="s">
        <v>317</v>
      </c>
      <c r="C24" s="324" t="s">
        <v>318</v>
      </c>
      <c r="D24" s="319" t="s">
        <v>12</v>
      </c>
      <c r="E24" s="320">
        <v>64</v>
      </c>
      <c r="F24" s="321"/>
      <c r="G24" s="322"/>
      <c r="H24" s="323">
        <f t="shared" si="0"/>
        <v>0</v>
      </c>
      <c r="I24" s="332">
        <f t="shared" si="1"/>
        <v>0</v>
      </c>
    </row>
    <row r="25" spans="2:9" ht="28.5" x14ac:dyDescent="0.2">
      <c r="B25" s="66" t="s">
        <v>319</v>
      </c>
      <c r="C25" s="318" t="s">
        <v>320</v>
      </c>
      <c r="D25" s="319" t="s">
        <v>20</v>
      </c>
      <c r="E25" s="320">
        <v>153</v>
      </c>
      <c r="F25" s="321"/>
      <c r="G25" s="322"/>
      <c r="H25" s="323">
        <f t="shared" si="0"/>
        <v>0</v>
      </c>
      <c r="I25" s="332">
        <f t="shared" si="1"/>
        <v>0</v>
      </c>
    </row>
    <row r="26" spans="2:9" ht="14.25" x14ac:dyDescent="0.2">
      <c r="B26" s="66" t="s">
        <v>321</v>
      </c>
      <c r="C26" s="318" t="s">
        <v>322</v>
      </c>
      <c r="D26" s="319" t="s">
        <v>12</v>
      </c>
      <c r="E26" s="320">
        <v>4</v>
      </c>
      <c r="F26" s="321"/>
      <c r="G26" s="322"/>
      <c r="H26" s="323">
        <f t="shared" si="0"/>
        <v>0</v>
      </c>
      <c r="I26" s="332">
        <f t="shared" si="1"/>
        <v>0</v>
      </c>
    </row>
    <row r="27" spans="2:9" ht="14.25" x14ac:dyDescent="0.2">
      <c r="B27" s="66" t="s">
        <v>323</v>
      </c>
      <c r="C27" s="318" t="s">
        <v>324</v>
      </c>
      <c r="D27" s="319" t="s">
        <v>12</v>
      </c>
      <c r="E27" s="320">
        <v>68</v>
      </c>
      <c r="F27" s="321"/>
      <c r="G27" s="322"/>
      <c r="H27" s="323">
        <f t="shared" si="0"/>
        <v>0</v>
      </c>
      <c r="I27" s="332">
        <f t="shared" si="1"/>
        <v>0</v>
      </c>
    </row>
    <row r="28" spans="2:9" ht="28.5" x14ac:dyDescent="0.2">
      <c r="B28" s="66" t="s">
        <v>325</v>
      </c>
      <c r="C28" s="324" t="s">
        <v>326</v>
      </c>
      <c r="D28" s="319" t="s">
        <v>12</v>
      </c>
      <c r="E28" s="320">
        <v>32</v>
      </c>
      <c r="F28" s="321"/>
      <c r="G28" s="322"/>
      <c r="H28" s="323">
        <f t="shared" si="0"/>
        <v>0</v>
      </c>
      <c r="I28" s="332">
        <f t="shared" si="1"/>
        <v>0</v>
      </c>
    </row>
    <row r="29" spans="2:9" ht="29.25" thickBot="1" x14ac:dyDescent="0.25">
      <c r="B29" s="87" t="s">
        <v>327</v>
      </c>
      <c r="C29" s="336" t="s">
        <v>328</v>
      </c>
      <c r="D29" s="337" t="s">
        <v>12</v>
      </c>
      <c r="E29" s="338">
        <v>224</v>
      </c>
      <c r="F29" s="339"/>
      <c r="G29" s="340"/>
      <c r="H29" s="341">
        <f t="shared" si="0"/>
        <v>0</v>
      </c>
      <c r="I29" s="342">
        <f t="shared" si="1"/>
        <v>0</v>
      </c>
    </row>
    <row r="30" spans="2:9" ht="15" customHeight="1" x14ac:dyDescent="0.2">
      <c r="B30" s="346">
        <v>1.2</v>
      </c>
      <c r="C30" s="347" t="s">
        <v>329</v>
      </c>
      <c r="D30" s="347"/>
      <c r="E30" s="348"/>
      <c r="F30" s="349"/>
      <c r="G30" s="350"/>
      <c r="H30" s="351"/>
      <c r="I30" s="352"/>
    </row>
    <row r="31" spans="2:9" ht="28.5" x14ac:dyDescent="0.2">
      <c r="B31" s="66" t="s">
        <v>330</v>
      </c>
      <c r="C31" s="324" t="s">
        <v>331</v>
      </c>
      <c r="D31" s="343" t="s">
        <v>12</v>
      </c>
      <c r="E31" s="344">
        <v>433</v>
      </c>
      <c r="F31" s="321"/>
      <c r="G31" s="321"/>
      <c r="H31" s="323">
        <f t="shared" si="0"/>
        <v>0</v>
      </c>
      <c r="I31" s="332">
        <f t="shared" si="1"/>
        <v>0</v>
      </c>
    </row>
    <row r="32" spans="2:9" ht="28.5" x14ac:dyDescent="0.2">
      <c r="B32" s="66" t="s">
        <v>332</v>
      </c>
      <c r="C32" s="318" t="s">
        <v>333</v>
      </c>
      <c r="D32" s="343" t="s">
        <v>12</v>
      </c>
      <c r="E32" s="344">
        <v>50</v>
      </c>
      <c r="F32" s="321"/>
      <c r="G32" s="321"/>
      <c r="H32" s="323">
        <f t="shared" si="0"/>
        <v>0</v>
      </c>
      <c r="I32" s="332">
        <f t="shared" si="1"/>
        <v>0</v>
      </c>
    </row>
    <row r="33" spans="2:9" ht="28.5" x14ac:dyDescent="0.2">
      <c r="B33" s="66" t="s">
        <v>334</v>
      </c>
      <c r="C33" s="324" t="s">
        <v>335</v>
      </c>
      <c r="D33" s="343" t="s">
        <v>12</v>
      </c>
      <c r="E33" s="344">
        <v>13</v>
      </c>
      <c r="F33" s="321"/>
      <c r="G33" s="321"/>
      <c r="H33" s="323">
        <f t="shared" si="0"/>
        <v>0</v>
      </c>
      <c r="I33" s="332">
        <f t="shared" si="1"/>
        <v>0</v>
      </c>
    </row>
    <row r="34" spans="2:9" ht="14.25" x14ac:dyDescent="0.2">
      <c r="B34" s="66" t="s">
        <v>336</v>
      </c>
      <c r="C34" s="324" t="s">
        <v>337</v>
      </c>
      <c r="D34" s="343" t="s">
        <v>12</v>
      </c>
      <c r="E34" s="344">
        <v>4</v>
      </c>
      <c r="F34" s="321"/>
      <c r="G34" s="321"/>
      <c r="H34" s="323">
        <f t="shared" si="0"/>
        <v>0</v>
      </c>
      <c r="I34" s="332">
        <f t="shared" si="1"/>
        <v>0</v>
      </c>
    </row>
    <row r="35" spans="2:9" ht="28.5" x14ac:dyDescent="0.2">
      <c r="B35" s="66" t="s">
        <v>338</v>
      </c>
      <c r="C35" s="324" t="s">
        <v>339</v>
      </c>
      <c r="D35" s="343" t="s">
        <v>12</v>
      </c>
      <c r="E35" s="344">
        <v>50</v>
      </c>
      <c r="F35" s="321"/>
      <c r="G35" s="321"/>
      <c r="H35" s="323">
        <f t="shared" si="0"/>
        <v>0</v>
      </c>
      <c r="I35" s="332">
        <f t="shared" si="1"/>
        <v>0</v>
      </c>
    </row>
    <row r="36" spans="2:9" ht="28.5" x14ac:dyDescent="0.2">
      <c r="B36" s="66" t="s">
        <v>340</v>
      </c>
      <c r="C36" s="324" t="s">
        <v>341</v>
      </c>
      <c r="D36" s="343" t="s">
        <v>12</v>
      </c>
      <c r="E36" s="344">
        <v>682</v>
      </c>
      <c r="F36" s="321"/>
      <c r="G36" s="321"/>
      <c r="H36" s="323">
        <f t="shared" si="0"/>
        <v>0</v>
      </c>
      <c r="I36" s="332">
        <f t="shared" si="1"/>
        <v>0</v>
      </c>
    </row>
    <row r="37" spans="2:9" ht="14.25" x14ac:dyDescent="0.2">
      <c r="B37" s="66" t="s">
        <v>342</v>
      </c>
      <c r="C37" s="318" t="s">
        <v>343</v>
      </c>
      <c r="D37" s="343" t="s">
        <v>12</v>
      </c>
      <c r="E37" s="344">
        <v>372</v>
      </c>
      <c r="F37" s="321"/>
      <c r="G37" s="321"/>
      <c r="H37" s="323">
        <f t="shared" si="0"/>
        <v>0</v>
      </c>
      <c r="I37" s="332">
        <f t="shared" si="1"/>
        <v>0</v>
      </c>
    </row>
    <row r="38" spans="2:9" ht="14.25" x14ac:dyDescent="0.2">
      <c r="B38" s="66" t="s">
        <v>344</v>
      </c>
      <c r="C38" s="318" t="s">
        <v>345</v>
      </c>
      <c r="D38" s="343" t="s">
        <v>12</v>
      </c>
      <c r="E38" s="344">
        <v>50</v>
      </c>
      <c r="F38" s="321"/>
      <c r="G38" s="321"/>
      <c r="H38" s="323">
        <f t="shared" si="0"/>
        <v>0</v>
      </c>
      <c r="I38" s="332">
        <f t="shared" si="1"/>
        <v>0</v>
      </c>
    </row>
    <row r="39" spans="2:9" ht="14.25" x14ac:dyDescent="0.2">
      <c r="B39" s="66" t="s">
        <v>346</v>
      </c>
      <c r="C39" s="324" t="s">
        <v>347</v>
      </c>
      <c r="D39" s="343" t="s">
        <v>12</v>
      </c>
      <c r="E39" s="344">
        <v>65</v>
      </c>
      <c r="F39" s="321"/>
      <c r="G39" s="321"/>
      <c r="H39" s="323">
        <f t="shared" si="0"/>
        <v>0</v>
      </c>
      <c r="I39" s="332">
        <f t="shared" si="1"/>
        <v>0</v>
      </c>
    </row>
    <row r="40" spans="2:9" ht="28.5" x14ac:dyDescent="0.2">
      <c r="B40" s="66" t="s">
        <v>348</v>
      </c>
      <c r="C40" s="324" t="s">
        <v>349</v>
      </c>
      <c r="D40" s="343" t="s">
        <v>12</v>
      </c>
      <c r="E40" s="344">
        <v>51</v>
      </c>
      <c r="F40" s="321"/>
      <c r="G40" s="321"/>
      <c r="H40" s="323">
        <f t="shared" si="0"/>
        <v>0</v>
      </c>
      <c r="I40" s="332">
        <f t="shared" si="1"/>
        <v>0</v>
      </c>
    </row>
    <row r="41" spans="2:9" ht="15" customHeight="1" x14ac:dyDescent="0.2">
      <c r="B41" s="66" t="s">
        <v>350</v>
      </c>
      <c r="C41" s="318" t="s">
        <v>351</v>
      </c>
      <c r="D41" s="343" t="s">
        <v>12</v>
      </c>
      <c r="E41" s="344">
        <v>37</v>
      </c>
      <c r="F41" s="321"/>
      <c r="G41" s="321"/>
      <c r="H41" s="323">
        <f t="shared" si="0"/>
        <v>0</v>
      </c>
      <c r="I41" s="332">
        <f t="shared" si="1"/>
        <v>0</v>
      </c>
    </row>
    <row r="42" spans="2:9" ht="15" customHeight="1" x14ac:dyDescent="0.2">
      <c r="B42" s="66" t="s">
        <v>352</v>
      </c>
      <c r="C42" s="318" t="s">
        <v>353</v>
      </c>
      <c r="D42" s="343" t="s">
        <v>12</v>
      </c>
      <c r="E42" s="344">
        <v>60</v>
      </c>
      <c r="F42" s="321"/>
      <c r="G42" s="321"/>
      <c r="H42" s="323">
        <f t="shared" si="0"/>
        <v>0</v>
      </c>
      <c r="I42" s="332">
        <f t="shared" si="1"/>
        <v>0</v>
      </c>
    </row>
    <row r="43" spans="2:9" ht="15" customHeight="1" x14ac:dyDescent="0.2">
      <c r="B43" s="66" t="s">
        <v>354</v>
      </c>
      <c r="C43" s="324" t="s">
        <v>355</v>
      </c>
      <c r="D43" s="343" t="s">
        <v>12</v>
      </c>
      <c r="E43" s="344">
        <v>36</v>
      </c>
      <c r="F43" s="321"/>
      <c r="G43" s="321"/>
      <c r="H43" s="323">
        <f t="shared" si="0"/>
        <v>0</v>
      </c>
      <c r="I43" s="332">
        <f t="shared" si="1"/>
        <v>0</v>
      </c>
    </row>
    <row r="44" spans="2:9" ht="15" customHeight="1" x14ac:dyDescent="0.2">
      <c r="B44" s="66" t="s">
        <v>356</v>
      </c>
      <c r="C44" s="324" t="s">
        <v>357</v>
      </c>
      <c r="D44" s="343" t="s">
        <v>12</v>
      </c>
      <c r="E44" s="344">
        <v>72</v>
      </c>
      <c r="F44" s="321"/>
      <c r="G44" s="321"/>
      <c r="H44" s="323">
        <f t="shared" si="0"/>
        <v>0</v>
      </c>
      <c r="I44" s="332">
        <f t="shared" si="1"/>
        <v>0</v>
      </c>
    </row>
    <row r="45" spans="2:9" ht="15" customHeight="1" x14ac:dyDescent="0.2">
      <c r="B45" s="66" t="s">
        <v>358</v>
      </c>
      <c r="C45" s="318" t="s">
        <v>359</v>
      </c>
      <c r="D45" s="343" t="s">
        <v>12</v>
      </c>
      <c r="E45" s="344">
        <v>76</v>
      </c>
      <c r="F45" s="321"/>
      <c r="G45" s="321"/>
      <c r="H45" s="323">
        <f t="shared" si="0"/>
        <v>0</v>
      </c>
      <c r="I45" s="332">
        <f t="shared" si="1"/>
        <v>0</v>
      </c>
    </row>
    <row r="46" spans="2:9" ht="15" customHeight="1" x14ac:dyDescent="0.2">
      <c r="B46" s="66" t="s">
        <v>360</v>
      </c>
      <c r="C46" s="318" t="s">
        <v>361</v>
      </c>
      <c r="D46" s="343" t="s">
        <v>12</v>
      </c>
      <c r="E46" s="344">
        <v>17</v>
      </c>
      <c r="F46" s="321"/>
      <c r="G46" s="321"/>
      <c r="H46" s="323">
        <f t="shared" si="0"/>
        <v>0</v>
      </c>
      <c r="I46" s="332">
        <f t="shared" si="1"/>
        <v>0</v>
      </c>
    </row>
    <row r="47" spans="2:9" ht="15" customHeight="1" x14ac:dyDescent="0.2">
      <c r="B47" s="66" t="s">
        <v>362</v>
      </c>
      <c r="C47" s="318" t="s">
        <v>363</v>
      </c>
      <c r="D47" s="343" t="s">
        <v>12</v>
      </c>
      <c r="E47" s="344">
        <v>1</v>
      </c>
      <c r="F47" s="321"/>
      <c r="G47" s="321"/>
      <c r="H47" s="323">
        <f t="shared" si="0"/>
        <v>0</v>
      </c>
      <c r="I47" s="332">
        <f t="shared" si="1"/>
        <v>0</v>
      </c>
    </row>
    <row r="48" spans="2:9" ht="15" customHeight="1" x14ac:dyDescent="0.2">
      <c r="B48" s="66" t="s">
        <v>364</v>
      </c>
      <c r="C48" s="318" t="s">
        <v>365</v>
      </c>
      <c r="D48" s="343" t="s">
        <v>20</v>
      </c>
      <c r="E48" s="344">
        <v>494</v>
      </c>
      <c r="F48" s="321"/>
      <c r="G48" s="321"/>
      <c r="H48" s="323">
        <f t="shared" si="0"/>
        <v>0</v>
      </c>
      <c r="I48" s="332">
        <f t="shared" si="1"/>
        <v>0</v>
      </c>
    </row>
    <row r="49" spans="2:9" ht="15" customHeight="1" x14ac:dyDescent="0.2">
      <c r="B49" s="66" t="s">
        <v>366</v>
      </c>
      <c r="C49" s="318" t="s">
        <v>367</v>
      </c>
      <c r="D49" s="343" t="s">
        <v>12</v>
      </c>
      <c r="E49" s="344">
        <v>5</v>
      </c>
      <c r="F49" s="321"/>
      <c r="G49" s="321"/>
      <c r="H49" s="323">
        <f t="shared" si="0"/>
        <v>0</v>
      </c>
      <c r="I49" s="332">
        <f t="shared" si="1"/>
        <v>0</v>
      </c>
    </row>
    <row r="50" spans="2:9" ht="15" customHeight="1" x14ac:dyDescent="0.2">
      <c r="B50" s="66" t="s">
        <v>368</v>
      </c>
      <c r="C50" s="318" t="s">
        <v>369</v>
      </c>
      <c r="D50" s="343" t="s">
        <v>12</v>
      </c>
      <c r="E50" s="344">
        <v>77</v>
      </c>
      <c r="F50" s="321"/>
      <c r="G50" s="321"/>
      <c r="H50" s="323">
        <f t="shared" si="0"/>
        <v>0</v>
      </c>
      <c r="I50" s="332">
        <f t="shared" si="1"/>
        <v>0</v>
      </c>
    </row>
    <row r="51" spans="2:9" ht="15" customHeight="1" x14ac:dyDescent="0.2">
      <c r="B51" s="66" t="s">
        <v>370</v>
      </c>
      <c r="C51" s="318" t="s">
        <v>371</v>
      </c>
      <c r="D51" s="343" t="s">
        <v>12</v>
      </c>
      <c r="E51" s="344">
        <v>7</v>
      </c>
      <c r="F51" s="321"/>
      <c r="G51" s="321"/>
      <c r="H51" s="323">
        <f t="shared" si="0"/>
        <v>0</v>
      </c>
      <c r="I51" s="332">
        <f t="shared" si="1"/>
        <v>0</v>
      </c>
    </row>
    <row r="52" spans="2:9" ht="15" customHeight="1" x14ac:dyDescent="0.2">
      <c r="B52" s="66" t="s">
        <v>372</v>
      </c>
      <c r="C52" s="318" t="s">
        <v>373</v>
      </c>
      <c r="D52" s="343" t="s">
        <v>12</v>
      </c>
      <c r="E52" s="344">
        <v>236</v>
      </c>
      <c r="F52" s="321"/>
      <c r="G52" s="321"/>
      <c r="H52" s="323">
        <f t="shared" si="0"/>
        <v>0</v>
      </c>
      <c r="I52" s="332">
        <f t="shared" si="1"/>
        <v>0</v>
      </c>
    </row>
    <row r="53" spans="2:9" ht="15" customHeight="1" x14ac:dyDescent="0.2">
      <c r="B53" s="66" t="s">
        <v>374</v>
      </c>
      <c r="C53" s="318" t="s">
        <v>375</v>
      </c>
      <c r="D53" s="343" t="s">
        <v>12</v>
      </c>
      <c r="E53" s="344">
        <v>17</v>
      </c>
      <c r="F53" s="321"/>
      <c r="G53" s="321"/>
      <c r="H53" s="323">
        <f t="shared" si="0"/>
        <v>0</v>
      </c>
      <c r="I53" s="332">
        <f t="shared" si="1"/>
        <v>0</v>
      </c>
    </row>
    <row r="54" spans="2:9" ht="15" customHeight="1" x14ac:dyDescent="0.2">
      <c r="B54" s="66" t="s">
        <v>376</v>
      </c>
      <c r="C54" s="318" t="s">
        <v>377</v>
      </c>
      <c r="D54" s="343" t="s">
        <v>12</v>
      </c>
      <c r="E54" s="344">
        <v>12</v>
      </c>
      <c r="F54" s="321"/>
      <c r="G54" s="321"/>
      <c r="H54" s="323">
        <f t="shared" si="0"/>
        <v>0</v>
      </c>
      <c r="I54" s="332">
        <f t="shared" si="1"/>
        <v>0</v>
      </c>
    </row>
    <row r="55" spans="2:9" ht="28.5" x14ac:dyDescent="0.2">
      <c r="B55" s="66" t="s">
        <v>378</v>
      </c>
      <c r="C55" s="324" t="s">
        <v>379</v>
      </c>
      <c r="D55" s="343" t="s">
        <v>12</v>
      </c>
      <c r="E55" s="344">
        <v>1</v>
      </c>
      <c r="F55" s="321"/>
      <c r="G55" s="321"/>
      <c r="H55" s="323">
        <f t="shared" si="0"/>
        <v>0</v>
      </c>
      <c r="I55" s="332">
        <f t="shared" si="1"/>
        <v>0</v>
      </c>
    </row>
    <row r="56" spans="2:9" ht="15" customHeight="1" x14ac:dyDescent="0.2">
      <c r="B56" s="66" t="s">
        <v>380</v>
      </c>
      <c r="C56" s="318" t="s">
        <v>381</v>
      </c>
      <c r="D56" s="171" t="s">
        <v>20</v>
      </c>
      <c r="E56" s="344">
        <v>1</v>
      </c>
      <c r="F56" s="321"/>
      <c r="G56" s="321"/>
      <c r="H56" s="323">
        <f t="shared" si="0"/>
        <v>0</v>
      </c>
      <c r="I56" s="332">
        <f t="shared" si="1"/>
        <v>0</v>
      </c>
    </row>
    <row r="57" spans="2:9" ht="14.25" x14ac:dyDescent="0.2">
      <c r="B57" s="66" t="s">
        <v>382</v>
      </c>
      <c r="C57" s="318" t="s">
        <v>383</v>
      </c>
      <c r="D57" s="343" t="s">
        <v>12</v>
      </c>
      <c r="E57" s="344">
        <v>10</v>
      </c>
      <c r="F57" s="321"/>
      <c r="G57" s="321"/>
      <c r="H57" s="323">
        <f t="shared" si="0"/>
        <v>0</v>
      </c>
      <c r="I57" s="332">
        <f t="shared" si="1"/>
        <v>0</v>
      </c>
    </row>
    <row r="58" spans="2:9" ht="28.5" x14ac:dyDescent="0.2">
      <c r="B58" s="66" t="s">
        <v>384</v>
      </c>
      <c r="C58" s="324" t="s">
        <v>385</v>
      </c>
      <c r="D58" s="343" t="s">
        <v>12</v>
      </c>
      <c r="E58" s="344">
        <v>38</v>
      </c>
      <c r="F58" s="321"/>
      <c r="G58" s="321"/>
      <c r="H58" s="323">
        <f t="shared" si="0"/>
        <v>0</v>
      </c>
      <c r="I58" s="332">
        <f t="shared" si="1"/>
        <v>0</v>
      </c>
    </row>
    <row r="59" spans="2:9" ht="28.5" x14ac:dyDescent="0.2">
      <c r="B59" s="66" t="s">
        <v>386</v>
      </c>
      <c r="C59" s="318" t="s">
        <v>387</v>
      </c>
      <c r="D59" s="343" t="s">
        <v>12</v>
      </c>
      <c r="E59" s="344">
        <v>288</v>
      </c>
      <c r="F59" s="321"/>
      <c r="G59" s="321"/>
      <c r="H59" s="323">
        <f t="shared" si="0"/>
        <v>0</v>
      </c>
      <c r="I59" s="332">
        <f t="shared" si="1"/>
        <v>0</v>
      </c>
    </row>
    <row r="60" spans="2:9" ht="28.5" x14ac:dyDescent="0.2">
      <c r="B60" s="66" t="s">
        <v>388</v>
      </c>
      <c r="C60" s="345" t="s">
        <v>389</v>
      </c>
      <c r="D60" s="343" t="s">
        <v>12</v>
      </c>
      <c r="E60" s="344">
        <v>53</v>
      </c>
      <c r="F60" s="321"/>
      <c r="G60" s="321"/>
      <c r="H60" s="323">
        <f t="shared" si="0"/>
        <v>0</v>
      </c>
      <c r="I60" s="332">
        <f t="shared" si="1"/>
        <v>0</v>
      </c>
    </row>
    <row r="61" spans="2:9" ht="14.25" x14ac:dyDescent="0.2">
      <c r="B61" s="66" t="s">
        <v>390</v>
      </c>
      <c r="C61" s="345" t="s">
        <v>391</v>
      </c>
      <c r="D61" s="343" t="s">
        <v>12</v>
      </c>
      <c r="E61" s="344">
        <v>53</v>
      </c>
      <c r="F61" s="321"/>
      <c r="G61" s="321"/>
      <c r="H61" s="323">
        <f t="shared" si="0"/>
        <v>0</v>
      </c>
      <c r="I61" s="332">
        <f t="shared" si="1"/>
        <v>0</v>
      </c>
    </row>
    <row r="62" spans="2:9" ht="28.5" x14ac:dyDescent="0.2">
      <c r="B62" s="66" t="s">
        <v>392</v>
      </c>
      <c r="C62" s="345" t="s">
        <v>393</v>
      </c>
      <c r="D62" s="343" t="s">
        <v>12</v>
      </c>
      <c r="E62" s="344">
        <v>2</v>
      </c>
      <c r="F62" s="321"/>
      <c r="G62" s="321"/>
      <c r="H62" s="323">
        <f t="shared" si="0"/>
        <v>0</v>
      </c>
      <c r="I62" s="332">
        <f t="shared" si="1"/>
        <v>0</v>
      </c>
    </row>
    <row r="63" spans="2:9" ht="28.5" x14ac:dyDescent="0.2">
      <c r="B63" s="66" t="s">
        <v>394</v>
      </c>
      <c r="C63" s="345" t="s">
        <v>395</v>
      </c>
      <c r="D63" s="343" t="s">
        <v>20</v>
      </c>
      <c r="E63" s="344">
        <v>8</v>
      </c>
      <c r="F63" s="321"/>
      <c r="G63" s="321"/>
      <c r="H63" s="323">
        <f t="shared" si="0"/>
        <v>0</v>
      </c>
      <c r="I63" s="332">
        <f t="shared" si="1"/>
        <v>0</v>
      </c>
    </row>
    <row r="64" spans="2:9" ht="28.5" x14ac:dyDescent="0.2">
      <c r="B64" s="66" t="s">
        <v>396</v>
      </c>
      <c r="C64" s="345" t="s">
        <v>397</v>
      </c>
      <c r="D64" s="343" t="s">
        <v>12</v>
      </c>
      <c r="E64" s="344">
        <v>89</v>
      </c>
      <c r="F64" s="321"/>
      <c r="G64" s="321"/>
      <c r="H64" s="323">
        <f t="shared" si="0"/>
        <v>0</v>
      </c>
      <c r="I64" s="332">
        <f t="shared" si="1"/>
        <v>0</v>
      </c>
    </row>
    <row r="65" spans="2:9" ht="15" customHeight="1" x14ac:dyDescent="0.2">
      <c r="B65" s="66" t="s">
        <v>398</v>
      </c>
      <c r="C65" s="345" t="s">
        <v>399</v>
      </c>
      <c r="D65" s="343" t="s">
        <v>12</v>
      </c>
      <c r="E65" s="344">
        <v>18</v>
      </c>
      <c r="F65" s="321"/>
      <c r="G65" s="321"/>
      <c r="H65" s="323">
        <f t="shared" si="0"/>
        <v>0</v>
      </c>
      <c r="I65" s="332">
        <f t="shared" si="1"/>
        <v>0</v>
      </c>
    </row>
    <row r="66" spans="2:9" ht="15" customHeight="1" x14ac:dyDescent="0.2">
      <c r="B66" s="66" t="s">
        <v>400</v>
      </c>
      <c r="C66" s="345" t="s">
        <v>401</v>
      </c>
      <c r="D66" s="343" t="s">
        <v>12</v>
      </c>
      <c r="E66" s="344">
        <v>4</v>
      </c>
      <c r="F66" s="321"/>
      <c r="G66" s="321"/>
      <c r="H66" s="323">
        <f t="shared" si="0"/>
        <v>0</v>
      </c>
      <c r="I66" s="332">
        <f t="shared" si="1"/>
        <v>0</v>
      </c>
    </row>
    <row r="67" spans="2:9" ht="28.5" x14ac:dyDescent="0.2">
      <c r="B67" s="66" t="s">
        <v>402</v>
      </c>
      <c r="C67" s="345" t="s">
        <v>403</v>
      </c>
      <c r="D67" s="171" t="s">
        <v>12</v>
      </c>
      <c r="E67" s="344">
        <v>7</v>
      </c>
      <c r="F67" s="321"/>
      <c r="G67" s="321"/>
      <c r="H67" s="323">
        <f t="shared" si="0"/>
        <v>0</v>
      </c>
      <c r="I67" s="332">
        <f t="shared" si="1"/>
        <v>0</v>
      </c>
    </row>
    <row r="68" spans="2:9" ht="28.5" x14ac:dyDescent="0.2">
      <c r="B68" s="66" t="s">
        <v>404</v>
      </c>
      <c r="C68" s="345" t="s">
        <v>405</v>
      </c>
      <c r="D68" s="171" t="s">
        <v>12</v>
      </c>
      <c r="E68" s="344">
        <v>48</v>
      </c>
      <c r="F68" s="321"/>
      <c r="G68" s="321"/>
      <c r="H68" s="323">
        <f t="shared" si="0"/>
        <v>0</v>
      </c>
      <c r="I68" s="332">
        <f t="shared" si="1"/>
        <v>0</v>
      </c>
    </row>
    <row r="69" spans="2:9" ht="28.5" x14ac:dyDescent="0.2">
      <c r="B69" s="66" t="s">
        <v>406</v>
      </c>
      <c r="C69" s="345" t="s">
        <v>407</v>
      </c>
      <c r="D69" s="171" t="s">
        <v>12</v>
      </c>
      <c r="E69" s="344">
        <v>15</v>
      </c>
      <c r="F69" s="321"/>
      <c r="G69" s="321"/>
      <c r="H69" s="323">
        <f t="shared" si="0"/>
        <v>0</v>
      </c>
      <c r="I69" s="332">
        <f t="shared" si="1"/>
        <v>0</v>
      </c>
    </row>
    <row r="70" spans="2:9" ht="28.5" x14ac:dyDescent="0.2">
      <c r="B70" s="66" t="s">
        <v>408</v>
      </c>
      <c r="C70" s="345" t="s">
        <v>409</v>
      </c>
      <c r="D70" s="171" t="s">
        <v>12</v>
      </c>
      <c r="E70" s="344">
        <v>4</v>
      </c>
      <c r="F70" s="321"/>
      <c r="G70" s="322"/>
      <c r="H70" s="323">
        <f t="shared" si="0"/>
        <v>0</v>
      </c>
      <c r="I70" s="332">
        <f t="shared" si="1"/>
        <v>0</v>
      </c>
    </row>
    <row r="71" spans="2:9" ht="15" customHeight="1" x14ac:dyDescent="0.2">
      <c r="B71" s="66" t="s">
        <v>410</v>
      </c>
      <c r="C71" s="345" t="s">
        <v>411</v>
      </c>
      <c r="D71" s="171" t="s">
        <v>20</v>
      </c>
      <c r="E71" s="344">
        <v>38.450000000000003</v>
      </c>
      <c r="F71" s="321"/>
      <c r="G71" s="322"/>
      <c r="H71" s="323">
        <f t="shared" si="0"/>
        <v>0</v>
      </c>
      <c r="I71" s="332">
        <f t="shared" si="1"/>
        <v>0</v>
      </c>
    </row>
    <row r="72" spans="2:9" ht="28.5" x14ac:dyDescent="0.2">
      <c r="B72" s="66" t="s">
        <v>412</v>
      </c>
      <c r="C72" s="345" t="s">
        <v>413</v>
      </c>
      <c r="D72" s="171" t="s">
        <v>12</v>
      </c>
      <c r="E72" s="344">
        <v>32</v>
      </c>
      <c r="F72" s="321"/>
      <c r="G72" s="322"/>
      <c r="H72" s="323">
        <f t="shared" si="0"/>
        <v>0</v>
      </c>
      <c r="I72" s="332">
        <f t="shared" si="1"/>
        <v>0</v>
      </c>
    </row>
    <row r="73" spans="2:9" ht="28.5" x14ac:dyDescent="0.2">
      <c r="B73" s="66" t="s">
        <v>414</v>
      </c>
      <c r="C73" s="345" t="s">
        <v>415</v>
      </c>
      <c r="D73" s="171" t="s">
        <v>12</v>
      </c>
      <c r="E73" s="344">
        <v>56</v>
      </c>
      <c r="F73" s="321"/>
      <c r="G73" s="322"/>
      <c r="H73" s="323">
        <f t="shared" si="0"/>
        <v>0</v>
      </c>
      <c r="I73" s="332">
        <f t="shared" si="1"/>
        <v>0</v>
      </c>
    </row>
    <row r="74" spans="2:9" ht="28.5" x14ac:dyDescent="0.2">
      <c r="B74" s="66" t="s">
        <v>416</v>
      </c>
      <c r="C74" s="345" t="s">
        <v>417</v>
      </c>
      <c r="D74" s="171" t="s">
        <v>12</v>
      </c>
      <c r="E74" s="344">
        <v>86</v>
      </c>
      <c r="F74" s="321"/>
      <c r="G74" s="322"/>
      <c r="H74" s="323">
        <f t="shared" si="0"/>
        <v>0</v>
      </c>
      <c r="I74" s="332">
        <f t="shared" si="1"/>
        <v>0</v>
      </c>
    </row>
    <row r="75" spans="2:9" ht="28.5" x14ac:dyDescent="0.2">
      <c r="B75" s="66" t="s">
        <v>418</v>
      </c>
      <c r="C75" s="345" t="s">
        <v>419</v>
      </c>
      <c r="D75" s="171" t="s">
        <v>12</v>
      </c>
      <c r="E75" s="344">
        <v>2</v>
      </c>
      <c r="F75" s="321"/>
      <c r="G75" s="322"/>
      <c r="H75" s="323">
        <f t="shared" si="0"/>
        <v>0</v>
      </c>
      <c r="I75" s="332">
        <f t="shared" si="1"/>
        <v>0</v>
      </c>
    </row>
    <row r="76" spans="2:9" ht="28.5" x14ac:dyDescent="0.2">
      <c r="B76" s="66" t="s">
        <v>420</v>
      </c>
      <c r="C76" s="345" t="s">
        <v>421</v>
      </c>
      <c r="D76" s="171" t="s">
        <v>12</v>
      </c>
      <c r="E76" s="344">
        <v>12</v>
      </c>
      <c r="F76" s="321"/>
      <c r="G76" s="322"/>
      <c r="H76" s="323">
        <f t="shared" si="0"/>
        <v>0</v>
      </c>
      <c r="I76" s="332">
        <f t="shared" si="1"/>
        <v>0</v>
      </c>
    </row>
    <row r="77" spans="2:9" ht="14.25" x14ac:dyDescent="0.2">
      <c r="B77" s="66" t="s">
        <v>422</v>
      </c>
      <c r="C77" s="345" t="s">
        <v>423</v>
      </c>
      <c r="D77" s="171" t="s">
        <v>12</v>
      </c>
      <c r="E77" s="344">
        <v>9</v>
      </c>
      <c r="F77" s="321"/>
      <c r="G77" s="322"/>
      <c r="H77" s="323">
        <f t="shared" si="0"/>
        <v>0</v>
      </c>
      <c r="I77" s="332">
        <f t="shared" si="1"/>
        <v>0</v>
      </c>
    </row>
    <row r="78" spans="2:9" ht="29.25" thickBot="1" x14ac:dyDescent="0.25">
      <c r="B78" s="87" t="s">
        <v>424</v>
      </c>
      <c r="C78" s="354" t="s">
        <v>425</v>
      </c>
      <c r="D78" s="355" t="s">
        <v>20</v>
      </c>
      <c r="E78" s="356">
        <v>14</v>
      </c>
      <c r="F78" s="339"/>
      <c r="G78" s="357"/>
      <c r="H78" s="341">
        <f t="shared" si="0"/>
        <v>0</v>
      </c>
      <c r="I78" s="342">
        <f t="shared" si="1"/>
        <v>0</v>
      </c>
    </row>
    <row r="79" spans="2:9" ht="40.5" customHeight="1" thickBot="1" x14ac:dyDescent="0.25">
      <c r="B79" s="359">
        <v>1.3</v>
      </c>
      <c r="C79" s="360" t="s">
        <v>426</v>
      </c>
      <c r="D79" s="361"/>
      <c r="E79" s="361"/>
      <c r="F79" s="361"/>
      <c r="G79" s="361"/>
      <c r="H79" s="362"/>
      <c r="I79" s="363"/>
    </row>
    <row r="80" spans="2:9" ht="37.5" customHeight="1" thickBot="1" x14ac:dyDescent="0.25">
      <c r="B80" s="213" t="s">
        <v>427</v>
      </c>
      <c r="C80" s="365" t="s">
        <v>428</v>
      </c>
      <c r="D80" s="366" t="s">
        <v>7</v>
      </c>
      <c r="E80" s="367">
        <v>200</v>
      </c>
      <c r="F80" s="368"/>
      <c r="G80" s="369"/>
      <c r="H80" s="358">
        <f t="shared" si="0"/>
        <v>0</v>
      </c>
      <c r="I80" s="370">
        <f t="shared" si="1"/>
        <v>0</v>
      </c>
    </row>
    <row r="81" spans="2:9" ht="15" customHeight="1" thickBot="1" x14ac:dyDescent="0.25">
      <c r="B81" s="386">
        <v>2</v>
      </c>
      <c r="C81" s="387" t="s">
        <v>429</v>
      </c>
      <c r="D81" s="387"/>
      <c r="E81" s="388"/>
      <c r="F81" s="388"/>
      <c r="G81" s="388"/>
      <c r="H81" s="389"/>
      <c r="I81" s="390"/>
    </row>
    <row r="82" spans="2:9" ht="100.5" x14ac:dyDescent="0.2">
      <c r="B82" s="375">
        <v>2.1</v>
      </c>
      <c r="C82" s="376" t="s">
        <v>430</v>
      </c>
      <c r="D82" s="102" t="s">
        <v>7</v>
      </c>
      <c r="E82" s="377">
        <v>4552.5727499999994</v>
      </c>
      <c r="F82" s="378"/>
      <c r="G82" s="379"/>
      <c r="H82" s="351">
        <f t="shared" si="0"/>
        <v>0</v>
      </c>
      <c r="I82" s="380">
        <f t="shared" si="1"/>
        <v>0</v>
      </c>
    </row>
    <row r="83" spans="2:9" ht="129" x14ac:dyDescent="0.2">
      <c r="B83" s="381">
        <v>2.2000000000000002</v>
      </c>
      <c r="C83" s="371" t="s">
        <v>431</v>
      </c>
      <c r="D83" s="100" t="s">
        <v>7</v>
      </c>
      <c r="E83" s="372">
        <v>148.89600000000002</v>
      </c>
      <c r="F83" s="321"/>
      <c r="G83" s="373"/>
      <c r="H83" s="323">
        <f t="shared" si="0"/>
        <v>0</v>
      </c>
      <c r="I83" s="332">
        <f t="shared" si="1"/>
        <v>0</v>
      </c>
    </row>
    <row r="84" spans="2:9" ht="72" x14ac:dyDescent="0.2">
      <c r="B84" s="381">
        <v>2.2999999999999998</v>
      </c>
      <c r="C84" s="371" t="s">
        <v>432</v>
      </c>
      <c r="D84" s="100" t="s">
        <v>7</v>
      </c>
      <c r="E84" s="372">
        <v>1390.4456500000001</v>
      </c>
      <c r="F84" s="321"/>
      <c r="G84" s="373"/>
      <c r="H84" s="323">
        <f t="shared" si="0"/>
        <v>0</v>
      </c>
      <c r="I84" s="332">
        <f t="shared" si="1"/>
        <v>0</v>
      </c>
    </row>
    <row r="85" spans="2:9" ht="100.5" x14ac:dyDescent="0.2">
      <c r="B85" s="381">
        <v>2.4</v>
      </c>
      <c r="C85" s="371" t="s">
        <v>433</v>
      </c>
      <c r="D85" s="100" t="s">
        <v>20</v>
      </c>
      <c r="E85" s="372">
        <v>93.060000000000016</v>
      </c>
      <c r="F85" s="321"/>
      <c r="G85" s="373"/>
      <c r="H85" s="323">
        <f t="shared" si="0"/>
        <v>0</v>
      </c>
      <c r="I85" s="332">
        <f t="shared" si="1"/>
        <v>0</v>
      </c>
    </row>
    <row r="86" spans="2:9" ht="86.25" x14ac:dyDescent="0.2">
      <c r="B86" s="381">
        <v>2.5</v>
      </c>
      <c r="C86" s="371" t="s">
        <v>434</v>
      </c>
      <c r="D86" s="100" t="s">
        <v>7</v>
      </c>
      <c r="E86" s="372">
        <v>820.22050000000013</v>
      </c>
      <c r="F86" s="321"/>
      <c r="G86" s="373"/>
      <c r="H86" s="323">
        <f t="shared" ref="H86:H98" si="2">F86*(1+G86)</f>
        <v>0</v>
      </c>
      <c r="I86" s="332">
        <f t="shared" ref="I86:I98" si="3">H86*E86</f>
        <v>0</v>
      </c>
    </row>
    <row r="87" spans="2:9" ht="114.75" x14ac:dyDescent="0.2">
      <c r="B87" s="381">
        <v>2.6</v>
      </c>
      <c r="C87" s="371" t="s">
        <v>435</v>
      </c>
      <c r="D87" s="100" t="s">
        <v>7</v>
      </c>
      <c r="E87" s="372">
        <v>74.448000000000008</v>
      </c>
      <c r="F87" s="321"/>
      <c r="G87" s="373"/>
      <c r="H87" s="323">
        <f t="shared" si="2"/>
        <v>0</v>
      </c>
      <c r="I87" s="332">
        <f t="shared" si="3"/>
        <v>0</v>
      </c>
    </row>
    <row r="88" spans="2:9" ht="100.5" x14ac:dyDescent="0.2">
      <c r="B88" s="381">
        <v>2.7</v>
      </c>
      <c r="C88" s="371" t="s">
        <v>436</v>
      </c>
      <c r="D88" s="100" t="s">
        <v>7</v>
      </c>
      <c r="E88" s="372">
        <v>265.22100000000006</v>
      </c>
      <c r="F88" s="321"/>
      <c r="G88" s="373"/>
      <c r="H88" s="323">
        <f t="shared" si="2"/>
        <v>0</v>
      </c>
      <c r="I88" s="332">
        <f t="shared" si="3"/>
        <v>0</v>
      </c>
    </row>
    <row r="89" spans="2:9" ht="129" x14ac:dyDescent="0.2">
      <c r="B89" s="381">
        <v>2.8</v>
      </c>
      <c r="C89" s="371" t="s">
        <v>437</v>
      </c>
      <c r="D89" s="100" t="s">
        <v>7</v>
      </c>
      <c r="E89" s="372">
        <v>68.119150000000005</v>
      </c>
      <c r="F89" s="321"/>
      <c r="G89" s="373"/>
      <c r="H89" s="323">
        <f t="shared" si="2"/>
        <v>0</v>
      </c>
      <c r="I89" s="332">
        <f t="shared" si="3"/>
        <v>0</v>
      </c>
    </row>
    <row r="90" spans="2:9" ht="42.75" x14ac:dyDescent="0.2">
      <c r="B90" s="381">
        <v>2.9</v>
      </c>
      <c r="C90" s="374" t="s">
        <v>438</v>
      </c>
      <c r="D90" s="100" t="s">
        <v>7</v>
      </c>
      <c r="E90" s="372">
        <v>1496.43175</v>
      </c>
      <c r="F90" s="321"/>
      <c r="G90" s="373"/>
      <c r="H90" s="323">
        <f t="shared" si="2"/>
        <v>0</v>
      </c>
      <c r="I90" s="332">
        <f t="shared" si="3"/>
        <v>0</v>
      </c>
    </row>
    <row r="91" spans="2:9" ht="28.5" x14ac:dyDescent="0.2">
      <c r="B91" s="265">
        <v>2.1</v>
      </c>
      <c r="C91" s="374" t="s">
        <v>439</v>
      </c>
      <c r="D91" s="100" t="s">
        <v>7</v>
      </c>
      <c r="E91" s="372">
        <v>1141.6350000000002</v>
      </c>
      <c r="F91" s="321"/>
      <c r="G91" s="373"/>
      <c r="H91" s="323">
        <f t="shared" si="2"/>
        <v>0</v>
      </c>
      <c r="I91" s="332">
        <f t="shared" si="3"/>
        <v>0</v>
      </c>
    </row>
    <row r="92" spans="2:9" ht="28.5" x14ac:dyDescent="0.2">
      <c r="B92" s="265">
        <v>2.11</v>
      </c>
      <c r="C92" s="374" t="s">
        <v>440</v>
      </c>
      <c r="D92" s="100" t="s">
        <v>7</v>
      </c>
      <c r="E92" s="372">
        <v>1</v>
      </c>
      <c r="F92" s="321"/>
      <c r="G92" s="373"/>
      <c r="H92" s="323">
        <f t="shared" si="2"/>
        <v>0</v>
      </c>
      <c r="I92" s="332">
        <f t="shared" si="3"/>
        <v>0</v>
      </c>
    </row>
    <row r="93" spans="2:9" ht="100.5" x14ac:dyDescent="0.2">
      <c r="B93" s="265">
        <v>2.12</v>
      </c>
      <c r="C93" s="374" t="s">
        <v>441</v>
      </c>
      <c r="D93" s="100" t="s">
        <v>12</v>
      </c>
      <c r="E93" s="372">
        <v>48</v>
      </c>
      <c r="F93" s="321"/>
      <c r="G93" s="373"/>
      <c r="H93" s="323">
        <f t="shared" si="2"/>
        <v>0</v>
      </c>
      <c r="I93" s="332">
        <f t="shared" si="3"/>
        <v>0</v>
      </c>
    </row>
    <row r="94" spans="2:9" ht="114.75" x14ac:dyDescent="0.2">
      <c r="B94" s="265">
        <v>2.13</v>
      </c>
      <c r="C94" s="374" t="s">
        <v>442</v>
      </c>
      <c r="D94" s="100" t="s">
        <v>12</v>
      </c>
      <c r="E94" s="372">
        <v>32</v>
      </c>
      <c r="F94" s="321"/>
      <c r="G94" s="373"/>
      <c r="H94" s="323">
        <f t="shared" si="2"/>
        <v>0</v>
      </c>
      <c r="I94" s="332">
        <f t="shared" si="3"/>
        <v>0</v>
      </c>
    </row>
    <row r="95" spans="2:9" ht="72" x14ac:dyDescent="0.2">
      <c r="B95" s="265">
        <v>2.14</v>
      </c>
      <c r="C95" s="374" t="s">
        <v>443</v>
      </c>
      <c r="D95" s="100" t="s">
        <v>12</v>
      </c>
      <c r="E95" s="372">
        <v>39</v>
      </c>
      <c r="F95" s="321"/>
      <c r="G95" s="373"/>
      <c r="H95" s="323">
        <f t="shared" si="2"/>
        <v>0</v>
      </c>
      <c r="I95" s="332">
        <f t="shared" si="3"/>
        <v>0</v>
      </c>
    </row>
    <row r="96" spans="2:9" ht="72" x14ac:dyDescent="0.2">
      <c r="B96" s="265">
        <v>2.15</v>
      </c>
      <c r="C96" s="374" t="s">
        <v>444</v>
      </c>
      <c r="D96" s="100" t="s">
        <v>12</v>
      </c>
      <c r="E96" s="372">
        <v>51</v>
      </c>
      <c r="F96" s="321"/>
      <c r="G96" s="373"/>
      <c r="H96" s="323">
        <f t="shared" si="2"/>
        <v>0</v>
      </c>
      <c r="I96" s="332">
        <f t="shared" si="3"/>
        <v>0</v>
      </c>
    </row>
    <row r="97" spans="2:9" ht="28.5" x14ac:dyDescent="0.2">
      <c r="B97" s="265">
        <v>2.16</v>
      </c>
      <c r="C97" s="374" t="s">
        <v>445</v>
      </c>
      <c r="D97" s="100" t="s">
        <v>7</v>
      </c>
      <c r="E97" s="372">
        <v>13.200000000000001</v>
      </c>
      <c r="F97" s="321"/>
      <c r="G97" s="373"/>
      <c r="H97" s="323">
        <f t="shared" si="2"/>
        <v>0</v>
      </c>
      <c r="I97" s="332">
        <f t="shared" si="3"/>
        <v>0</v>
      </c>
    </row>
    <row r="98" spans="2:9" ht="29.25" thickBot="1" x14ac:dyDescent="0.25">
      <c r="B98" s="382">
        <v>2.17</v>
      </c>
      <c r="C98" s="383" t="s">
        <v>446</v>
      </c>
      <c r="D98" s="109" t="s">
        <v>7</v>
      </c>
      <c r="E98" s="384">
        <v>113.30000000000001</v>
      </c>
      <c r="F98" s="333"/>
      <c r="G98" s="385"/>
      <c r="H98" s="334">
        <f t="shared" si="2"/>
        <v>0</v>
      </c>
      <c r="I98" s="335">
        <f t="shared" si="3"/>
        <v>0</v>
      </c>
    </row>
  </sheetData>
  <protectedRanges>
    <protectedRange sqref="E67:E68 E73:E74 E70:E71 E76:E77" name="Rango1_2_6"/>
    <protectedRange sqref="G88" name="Rango1_2_1"/>
    <protectedRange sqref="C38:C55 C66:C77" name="Rango1_2_40"/>
    <protectedRange sqref="C78" name="Rango1_2_41"/>
    <protectedRange sqref="C82:C89" name="Rango1_2_3_2"/>
    <protectedRange sqref="C90:C98" name="Rango1_2_3_2_2"/>
  </protectedRanges>
  <mergeCells count="16">
    <mergeCell ref="A16:I16"/>
    <mergeCell ref="B9:I9"/>
    <mergeCell ref="B7:I7"/>
    <mergeCell ref="C79:H79"/>
    <mergeCell ref="C10:D10"/>
    <mergeCell ref="C11:D11"/>
    <mergeCell ref="C12:D12"/>
    <mergeCell ref="A14:I14"/>
    <mergeCell ref="A15:I15"/>
    <mergeCell ref="C20:D20"/>
    <mergeCell ref="C19:D19"/>
    <mergeCell ref="C30:D30"/>
    <mergeCell ref="E3:G3"/>
    <mergeCell ref="B4:D4"/>
    <mergeCell ref="E4:G4"/>
    <mergeCell ref="E5:G5"/>
  </mergeCells>
  <conditionalFormatting sqref="B81">
    <cfRule type="containsText" dxfId="7" priority="1" operator="containsText" text="falta #">
      <formula>NOT(ISERROR(SEARCH("falta #",B81)))</formula>
    </cfRule>
    <cfRule type="containsErrors" dxfId="6" priority="2">
      <formula>ISERROR(B81)</formula>
    </cfRule>
  </conditionalFormatting>
  <conditionalFormatting sqref="B19">
    <cfRule type="containsText" dxfId="5" priority="3" operator="containsText" text="falta #">
      <formula>NOT(ISERROR(SEARCH("falta #",B19)))</formula>
    </cfRule>
    <cfRule type="containsErrors" dxfId="4" priority="4">
      <formula>ISERROR(B19)</formula>
    </cfRule>
  </conditionalFormatting>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599D071-ECE4-46B9-B31B-88E009F448B4}">
  <dimension ref="A1:I29"/>
  <sheetViews>
    <sheetView topLeftCell="A15" zoomScale="70" zoomScaleNormal="70" workbookViewId="0">
      <selection activeCell="J15" sqref="J15"/>
    </sheetView>
  </sheetViews>
  <sheetFormatPr baseColWidth="10" defaultRowHeight="12.75" x14ac:dyDescent="0.2"/>
  <cols>
    <col min="1" max="1" width="2" customWidth="1"/>
    <col min="2" max="2" width="12.5703125" bestFit="1" customWidth="1"/>
    <col min="3" max="3" width="46" customWidth="1"/>
    <col min="4" max="4" width="10.28515625" bestFit="1" customWidth="1"/>
    <col min="5" max="5" width="16.85546875" customWidth="1"/>
    <col min="6" max="6" width="34.85546875" customWidth="1"/>
    <col min="7" max="7" width="16.28515625" bestFit="1" customWidth="1"/>
    <col min="8" max="8" width="41.140625" bestFit="1" customWidth="1"/>
  </cols>
  <sheetData>
    <row r="1" spans="1:9" ht="15" x14ac:dyDescent="0.2">
      <c r="A1" s="30"/>
      <c r="B1" s="48"/>
      <c r="C1" s="48"/>
      <c r="D1" s="34"/>
      <c r="E1" s="30"/>
      <c r="F1" s="30"/>
      <c r="G1" s="30"/>
      <c r="H1" s="30"/>
      <c r="I1" s="44"/>
    </row>
    <row r="2" spans="1:9" ht="15" x14ac:dyDescent="0.2">
      <c r="A2" s="30"/>
      <c r="B2" s="48"/>
      <c r="C2" s="48"/>
      <c r="D2" s="34"/>
      <c r="E2" s="30"/>
      <c r="F2" s="30"/>
      <c r="G2" s="30"/>
      <c r="H2" s="30"/>
      <c r="I2" s="44"/>
    </row>
    <row r="3" spans="1:9" ht="15" x14ac:dyDescent="0.2">
      <c r="A3" s="30"/>
      <c r="B3" s="48"/>
      <c r="C3" s="48"/>
      <c r="D3" s="34"/>
      <c r="E3" s="76"/>
      <c r="F3" s="76"/>
      <c r="G3" s="76"/>
      <c r="H3" s="54"/>
      <c r="I3" s="44"/>
    </row>
    <row r="4" spans="1:9" ht="15" x14ac:dyDescent="0.2">
      <c r="A4" s="30"/>
      <c r="B4" s="77"/>
      <c r="C4" s="77"/>
      <c r="D4" s="77"/>
      <c r="E4" s="76"/>
      <c r="F4" s="76"/>
      <c r="G4" s="76"/>
      <c r="H4" s="54"/>
      <c r="I4" s="44"/>
    </row>
    <row r="5" spans="1:9" ht="15" x14ac:dyDescent="0.2">
      <c r="A5" s="30"/>
      <c r="B5" s="49"/>
      <c r="C5" s="49"/>
      <c r="D5" s="35"/>
      <c r="E5" s="76"/>
      <c r="F5" s="76"/>
      <c r="G5" s="76"/>
      <c r="H5" s="54"/>
      <c r="I5" s="44"/>
    </row>
    <row r="6" spans="1:9" ht="15" x14ac:dyDescent="0.25">
      <c r="A6" s="30"/>
      <c r="B6" s="49"/>
      <c r="C6" s="49"/>
      <c r="D6" s="35"/>
      <c r="E6" s="36"/>
      <c r="F6" s="37"/>
      <c r="G6" s="37"/>
      <c r="H6" s="37"/>
      <c r="I6" s="44"/>
    </row>
    <row r="7" spans="1:9" ht="20.25" x14ac:dyDescent="0.2">
      <c r="A7" s="30"/>
      <c r="B7" s="81" t="s">
        <v>505</v>
      </c>
      <c r="C7" s="82"/>
      <c r="D7" s="82"/>
      <c r="E7" s="82"/>
      <c r="F7" s="82"/>
      <c r="G7" s="82"/>
      <c r="H7" s="84"/>
      <c r="I7" s="44"/>
    </row>
    <row r="8" spans="1:9" ht="16.5" x14ac:dyDescent="0.25">
      <c r="A8" s="31"/>
      <c r="B8" s="50"/>
      <c r="C8" s="50"/>
      <c r="D8" s="39"/>
      <c r="E8" s="38"/>
      <c r="F8" s="38"/>
      <c r="G8" s="38"/>
      <c r="H8" s="38"/>
      <c r="I8" s="45"/>
    </row>
    <row r="9" spans="1:9" ht="70.5" customHeight="1" thickBot="1" x14ac:dyDescent="0.3">
      <c r="A9" s="31"/>
      <c r="B9" s="79" t="s">
        <v>506</v>
      </c>
      <c r="C9" s="80"/>
      <c r="D9" s="80"/>
      <c r="E9" s="80"/>
      <c r="F9" s="80"/>
      <c r="G9" s="80"/>
      <c r="H9" s="83"/>
      <c r="I9" s="45"/>
    </row>
    <row r="10" spans="1:9" ht="16.5" x14ac:dyDescent="0.25">
      <c r="A10" s="31"/>
      <c r="B10" s="296" t="s">
        <v>507</v>
      </c>
      <c r="C10" s="297"/>
      <c r="D10" s="297"/>
      <c r="E10" s="298" t="s">
        <v>508</v>
      </c>
      <c r="F10" s="299"/>
      <c r="G10" s="45"/>
      <c r="H10" s="45"/>
      <c r="I10" s="45"/>
    </row>
    <row r="11" spans="1:9" ht="16.5" x14ac:dyDescent="0.25">
      <c r="A11" s="31"/>
      <c r="B11" s="300" t="s">
        <v>509</v>
      </c>
      <c r="C11" s="295"/>
      <c r="D11" s="295"/>
      <c r="E11" s="294" t="s">
        <v>510</v>
      </c>
      <c r="F11" s="301"/>
      <c r="G11" s="45"/>
      <c r="H11" s="45"/>
      <c r="I11" s="45"/>
    </row>
    <row r="12" spans="1:9" ht="17.25" thickBot="1" x14ac:dyDescent="0.3">
      <c r="A12" s="31"/>
      <c r="B12" s="302" t="s">
        <v>512</v>
      </c>
      <c r="C12" s="303"/>
      <c r="D12" s="304"/>
      <c r="E12" s="305" t="s">
        <v>511</v>
      </c>
      <c r="F12" s="306"/>
      <c r="G12" s="45"/>
      <c r="H12" s="45"/>
      <c r="I12" s="45"/>
    </row>
    <row r="13" spans="1:9" ht="17.25" thickBot="1" x14ac:dyDescent="0.3">
      <c r="A13" s="31"/>
      <c r="B13" s="45"/>
      <c r="C13" s="45"/>
      <c r="D13" s="45"/>
      <c r="E13" s="45"/>
      <c r="F13" s="45"/>
      <c r="G13" s="45"/>
      <c r="H13" s="45"/>
      <c r="I13" s="45"/>
    </row>
    <row r="14" spans="1:9" ht="15.75" x14ac:dyDescent="0.2">
      <c r="A14" s="286" t="s">
        <v>513</v>
      </c>
      <c r="B14" s="287"/>
      <c r="C14" s="287"/>
      <c r="D14" s="287"/>
      <c r="E14" s="287"/>
      <c r="F14" s="287"/>
      <c r="G14" s="287"/>
      <c r="H14" s="287"/>
      <c r="I14" s="288"/>
    </row>
    <row r="15" spans="1:9" ht="124.5" customHeight="1" x14ac:dyDescent="0.2">
      <c r="A15" s="289" t="s">
        <v>520</v>
      </c>
      <c r="B15" s="285"/>
      <c r="C15" s="285"/>
      <c r="D15" s="285"/>
      <c r="E15" s="285"/>
      <c r="F15" s="285"/>
      <c r="G15" s="285"/>
      <c r="H15" s="285"/>
      <c r="I15" s="290"/>
    </row>
    <row r="16" spans="1:9" ht="111.75" customHeight="1" thickBot="1" x14ac:dyDescent="0.25">
      <c r="A16" s="291" t="s">
        <v>515</v>
      </c>
      <c r="B16" s="429"/>
      <c r="C16" s="429"/>
      <c r="D16" s="429"/>
      <c r="E16" s="429"/>
      <c r="F16" s="429"/>
      <c r="G16" s="429"/>
      <c r="H16" s="429"/>
      <c r="I16" s="430"/>
    </row>
    <row r="17" spans="2:9" ht="63.75" thickBot="1" x14ac:dyDescent="0.25">
      <c r="B17" s="431" t="s">
        <v>0</v>
      </c>
      <c r="C17" s="432" t="s">
        <v>1</v>
      </c>
      <c r="D17" s="433" t="s">
        <v>2</v>
      </c>
      <c r="E17" s="433" t="s">
        <v>3</v>
      </c>
      <c r="F17" s="434" t="s">
        <v>516</v>
      </c>
      <c r="G17" s="433" t="s">
        <v>514</v>
      </c>
      <c r="H17" s="435" t="s">
        <v>517</v>
      </c>
      <c r="I17" s="436" t="s">
        <v>518</v>
      </c>
    </row>
    <row r="18" spans="2:9" ht="13.5" thickBot="1" x14ac:dyDescent="0.25">
      <c r="B18" s="437">
        <v>3</v>
      </c>
      <c r="C18" s="438" t="s">
        <v>447</v>
      </c>
      <c r="D18" s="438"/>
      <c r="E18" s="439"/>
      <c r="F18" s="440"/>
      <c r="G18" s="441"/>
      <c r="H18" s="442"/>
      <c r="I18" s="353"/>
    </row>
    <row r="19" spans="2:9" ht="15" x14ac:dyDescent="0.2">
      <c r="B19" s="160">
        <v>3.1</v>
      </c>
      <c r="C19" s="403" t="s">
        <v>448</v>
      </c>
      <c r="D19" s="182" t="s">
        <v>12</v>
      </c>
      <c r="E19" s="404">
        <v>1923</v>
      </c>
      <c r="F19" s="405"/>
      <c r="G19" s="406"/>
      <c r="H19" s="407">
        <f>F19*(1+G19)</f>
        <v>0</v>
      </c>
      <c r="I19" s="408">
        <f>H19*E19</f>
        <v>0</v>
      </c>
    </row>
    <row r="20" spans="2:9" ht="14.25" x14ac:dyDescent="0.2">
      <c r="B20" s="409">
        <v>3.2</v>
      </c>
      <c r="C20" s="400" t="s">
        <v>449</v>
      </c>
      <c r="D20" s="100" t="s">
        <v>235</v>
      </c>
      <c r="E20" s="401">
        <v>1</v>
      </c>
      <c r="F20" s="402"/>
      <c r="G20" s="398"/>
      <c r="H20" s="399">
        <f t="shared" ref="H20:H28" si="0">F20*(1+G20)</f>
        <v>0</v>
      </c>
      <c r="I20" s="410">
        <f t="shared" ref="I20:I28" si="1">H20*E20</f>
        <v>0</v>
      </c>
    </row>
    <row r="21" spans="2:9" ht="14.25" x14ac:dyDescent="0.2">
      <c r="B21" s="409">
        <v>3.3</v>
      </c>
      <c r="C21" s="400" t="s">
        <v>450</v>
      </c>
      <c r="D21" s="100" t="s">
        <v>235</v>
      </c>
      <c r="E21" s="401">
        <v>1</v>
      </c>
      <c r="F21" s="402"/>
      <c r="G21" s="398"/>
      <c r="H21" s="399">
        <f t="shared" si="0"/>
        <v>0</v>
      </c>
      <c r="I21" s="410">
        <f t="shared" si="1"/>
        <v>0</v>
      </c>
    </row>
    <row r="22" spans="2:9" ht="14.25" x14ac:dyDescent="0.2">
      <c r="B22" s="409">
        <v>3.4</v>
      </c>
      <c r="C22" s="400" t="s">
        <v>451</v>
      </c>
      <c r="D22" s="100" t="s">
        <v>235</v>
      </c>
      <c r="E22" s="401">
        <v>1</v>
      </c>
      <c r="F22" s="402"/>
      <c r="G22" s="398"/>
      <c r="H22" s="399">
        <f t="shared" si="0"/>
        <v>0</v>
      </c>
      <c r="I22" s="410">
        <f t="shared" si="1"/>
        <v>0</v>
      </c>
    </row>
    <row r="23" spans="2:9" ht="15" thickBot="1" x14ac:dyDescent="0.25">
      <c r="B23" s="411">
        <v>3.5</v>
      </c>
      <c r="C23" s="412" t="s">
        <v>452</v>
      </c>
      <c r="D23" s="413" t="s">
        <v>12</v>
      </c>
      <c r="E23" s="414">
        <v>1</v>
      </c>
      <c r="F23" s="415"/>
      <c r="G23" s="416"/>
      <c r="H23" s="417">
        <f t="shared" si="0"/>
        <v>0</v>
      </c>
      <c r="I23" s="418">
        <f t="shared" si="1"/>
        <v>0</v>
      </c>
    </row>
    <row r="24" spans="2:9" ht="13.5" thickBot="1" x14ac:dyDescent="0.25">
      <c r="B24" s="393">
        <v>4</v>
      </c>
      <c r="C24" s="396" t="s">
        <v>453</v>
      </c>
      <c r="D24" s="388" t="s">
        <v>454</v>
      </c>
      <c r="E24" s="388"/>
      <c r="F24" s="391" t="s">
        <v>454</v>
      </c>
      <c r="G24" s="392" t="s">
        <v>454</v>
      </c>
      <c r="H24" s="395"/>
    </row>
    <row r="25" spans="2:9" ht="37.5" customHeight="1" x14ac:dyDescent="0.2">
      <c r="B25" s="420" t="s">
        <v>455</v>
      </c>
      <c r="C25" s="403" t="s">
        <v>456</v>
      </c>
      <c r="D25" s="421" t="s">
        <v>7</v>
      </c>
      <c r="E25" s="422">
        <v>9132.7999999999993</v>
      </c>
      <c r="F25" s="423"/>
      <c r="G25" s="406"/>
      <c r="H25" s="407">
        <f t="shared" si="0"/>
        <v>0</v>
      </c>
      <c r="I25" s="408">
        <f t="shared" si="1"/>
        <v>0</v>
      </c>
    </row>
    <row r="26" spans="2:9" ht="34.5" customHeight="1" x14ac:dyDescent="0.2">
      <c r="B26" s="424" t="s">
        <v>457</v>
      </c>
      <c r="C26" s="397" t="s">
        <v>458</v>
      </c>
      <c r="D26" s="364" t="s">
        <v>7</v>
      </c>
      <c r="E26" s="419">
        <v>9132.7999999999993</v>
      </c>
      <c r="F26" s="402"/>
      <c r="G26" s="398"/>
      <c r="H26" s="399">
        <f t="shared" si="0"/>
        <v>0</v>
      </c>
      <c r="I26" s="410">
        <f t="shared" si="1"/>
        <v>0</v>
      </c>
    </row>
    <row r="27" spans="2:9" ht="27.75" customHeight="1" x14ac:dyDescent="0.2">
      <c r="B27" s="424" t="s">
        <v>459</v>
      </c>
      <c r="C27" s="397" t="s">
        <v>460</v>
      </c>
      <c r="D27" s="364" t="s">
        <v>7</v>
      </c>
      <c r="E27" s="419">
        <v>9132.7999999999993</v>
      </c>
      <c r="F27" s="402"/>
      <c r="G27" s="398"/>
      <c r="H27" s="399">
        <f t="shared" si="0"/>
        <v>0</v>
      </c>
      <c r="I27" s="410">
        <f t="shared" si="1"/>
        <v>0</v>
      </c>
    </row>
    <row r="28" spans="2:9" ht="33" customHeight="1" thickBot="1" x14ac:dyDescent="0.25">
      <c r="B28" s="425" t="s">
        <v>461</v>
      </c>
      <c r="C28" s="426" t="s">
        <v>462</v>
      </c>
      <c r="D28" s="413" t="s">
        <v>7</v>
      </c>
      <c r="E28" s="427">
        <v>9132.7999999999993</v>
      </c>
      <c r="F28" s="428"/>
      <c r="G28" s="416"/>
      <c r="H28" s="417">
        <f t="shared" si="0"/>
        <v>0</v>
      </c>
      <c r="I28" s="418">
        <f t="shared" si="1"/>
        <v>0</v>
      </c>
    </row>
    <row r="29" spans="2:9" x14ac:dyDescent="0.2">
      <c r="I29" s="394"/>
    </row>
  </sheetData>
  <protectedRanges>
    <protectedRange sqref="B19" name="Rango1_2_2"/>
    <protectedRange sqref="C19:C22" name="Rango1_2_42"/>
    <protectedRange sqref="F25:G28" name="Rango1_2_13"/>
    <protectedRange sqref="E25:E28" name="Rango1_2_13_1"/>
  </protectedRanges>
  <mergeCells count="13">
    <mergeCell ref="C10:D10"/>
    <mergeCell ref="C11:D11"/>
    <mergeCell ref="C12:D12"/>
    <mergeCell ref="A14:I14"/>
    <mergeCell ref="A15:I15"/>
    <mergeCell ref="A16:I16"/>
    <mergeCell ref="C18:D18"/>
    <mergeCell ref="E3:G3"/>
    <mergeCell ref="B4:D4"/>
    <mergeCell ref="E4:G4"/>
    <mergeCell ref="E5:G5"/>
    <mergeCell ref="B7:G7"/>
    <mergeCell ref="B9:G9"/>
  </mergeCells>
  <conditionalFormatting sqref="B18">
    <cfRule type="containsText" dxfId="3" priority="3" operator="containsText" text="falta #">
      <formula>NOT(ISERROR(SEARCH("falta #",B18)))</formula>
    </cfRule>
    <cfRule type="containsErrors" dxfId="2" priority="4">
      <formula>ISERROR(B18)</formula>
    </cfRule>
  </conditionalFormatting>
  <conditionalFormatting sqref="B24">
    <cfRule type="containsText" dxfId="1" priority="1" operator="containsText" text="falta #">
      <formula>NOT(ISERROR(SEARCH("falta #",B24)))</formula>
    </cfRule>
    <cfRule type="containsErrors" dxfId="0" priority="2">
      <formula>ISERROR(B24)</formula>
    </cfRule>
  </conditionalFormatting>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C724F7C-269C-41F7-BF92-8B79A95A4148}">
  <dimension ref="B5:F23"/>
  <sheetViews>
    <sheetView topLeftCell="A10" workbookViewId="0">
      <selection activeCell="B6" sqref="B6:B22"/>
    </sheetView>
  </sheetViews>
  <sheetFormatPr baseColWidth="10" defaultColWidth="9.140625" defaultRowHeight="12.75" x14ac:dyDescent="0.2"/>
  <cols>
    <col min="3" max="3" width="64.5703125" customWidth="1"/>
    <col min="4" max="4" width="10.42578125" customWidth="1"/>
    <col min="6" max="6" width="10.140625" customWidth="1"/>
  </cols>
  <sheetData>
    <row r="5" spans="2:6" ht="27" customHeight="1" x14ac:dyDescent="0.2">
      <c r="B5" s="3" t="s">
        <v>463</v>
      </c>
      <c r="C5" s="4" t="s">
        <v>464</v>
      </c>
      <c r="D5" s="4" t="s">
        <v>465</v>
      </c>
      <c r="E5" s="4" t="s">
        <v>466</v>
      </c>
      <c r="F5" s="4" t="s">
        <v>467</v>
      </c>
    </row>
    <row r="6" spans="2:6" ht="119.25" customHeight="1" x14ac:dyDescent="0.25">
      <c r="B6" s="1">
        <v>2.1</v>
      </c>
      <c r="C6" s="6" t="s">
        <v>468</v>
      </c>
      <c r="D6" s="7"/>
      <c r="E6" s="7"/>
      <c r="F6" s="7"/>
    </row>
    <row r="7" spans="2:6" ht="147.75" customHeight="1" x14ac:dyDescent="0.25">
      <c r="B7" s="1">
        <v>2.2000000000000002</v>
      </c>
      <c r="C7" s="6" t="s">
        <v>469</v>
      </c>
      <c r="D7" s="7"/>
      <c r="E7" s="7"/>
      <c r="F7" s="7"/>
    </row>
    <row r="8" spans="2:6" ht="81" customHeight="1" x14ac:dyDescent="0.25">
      <c r="B8" s="1">
        <v>2.2999999999999998</v>
      </c>
      <c r="C8" s="6" t="s">
        <v>470</v>
      </c>
      <c r="D8" s="7"/>
      <c r="E8" s="7"/>
      <c r="F8" s="7"/>
    </row>
    <row r="9" spans="2:6" ht="105" x14ac:dyDescent="0.25">
      <c r="B9" s="1">
        <v>2.4</v>
      </c>
      <c r="C9" s="6" t="s">
        <v>471</v>
      </c>
      <c r="D9" s="7"/>
      <c r="E9" s="7"/>
      <c r="F9" s="7"/>
    </row>
    <row r="10" spans="2:6" ht="99" customHeight="1" x14ac:dyDescent="0.25">
      <c r="B10" s="1">
        <v>2.5</v>
      </c>
      <c r="C10" s="6" t="s">
        <v>472</v>
      </c>
      <c r="D10" s="7"/>
      <c r="E10" s="7"/>
      <c r="F10" s="7"/>
    </row>
    <row r="11" spans="2:6" ht="136.5" customHeight="1" x14ac:dyDescent="0.25">
      <c r="B11" s="1">
        <v>2.6</v>
      </c>
      <c r="C11" s="6" t="s">
        <v>473</v>
      </c>
      <c r="D11" s="7"/>
      <c r="E11" s="7"/>
      <c r="F11" s="7"/>
    </row>
    <row r="12" spans="2:6" ht="106.5" customHeight="1" x14ac:dyDescent="0.25">
      <c r="B12" s="23">
        <v>2.7</v>
      </c>
      <c r="C12" s="24" t="s">
        <v>474</v>
      </c>
      <c r="D12" s="7"/>
      <c r="E12" s="7"/>
      <c r="F12" s="7"/>
    </row>
    <row r="13" spans="2:6" ht="149.25" customHeight="1" x14ac:dyDescent="0.25">
      <c r="B13" s="1">
        <v>2.8</v>
      </c>
      <c r="C13" s="6" t="s">
        <v>475</v>
      </c>
      <c r="D13" s="7"/>
      <c r="E13" s="7"/>
      <c r="F13" s="7"/>
    </row>
    <row r="14" spans="2:6" ht="30" x14ac:dyDescent="0.25">
      <c r="B14" s="1">
        <v>2.9</v>
      </c>
      <c r="C14" s="6" t="s">
        <v>476</v>
      </c>
      <c r="D14" s="7"/>
      <c r="E14" s="7"/>
      <c r="F14" s="7"/>
    </row>
    <row r="15" spans="2:6" ht="30" x14ac:dyDescent="0.25">
      <c r="B15" s="2">
        <v>2.1</v>
      </c>
      <c r="C15" s="6" t="s">
        <v>477</v>
      </c>
      <c r="D15" s="7"/>
      <c r="E15" s="7"/>
      <c r="F15" s="7"/>
    </row>
    <row r="16" spans="2:6" ht="30" x14ac:dyDescent="0.25">
      <c r="B16" s="2">
        <v>2.11</v>
      </c>
      <c r="C16" s="6" t="s">
        <v>478</v>
      </c>
      <c r="D16" s="7"/>
      <c r="E16" s="7"/>
      <c r="F16" s="7"/>
    </row>
    <row r="17" spans="2:6" ht="96.75" customHeight="1" x14ac:dyDescent="0.25">
      <c r="B17" s="2">
        <v>2.12</v>
      </c>
      <c r="C17" s="6" t="s">
        <v>479</v>
      </c>
      <c r="D17" s="7"/>
      <c r="E17" s="7"/>
      <c r="F17" s="7"/>
    </row>
    <row r="18" spans="2:6" ht="135" x14ac:dyDescent="0.25">
      <c r="B18" s="2">
        <v>2.13</v>
      </c>
      <c r="C18" s="6" t="s">
        <v>480</v>
      </c>
      <c r="D18" s="7"/>
      <c r="E18" s="7"/>
      <c r="F18" s="7"/>
    </row>
    <row r="19" spans="2:6" ht="75" x14ac:dyDescent="0.25">
      <c r="B19" s="2">
        <v>2.14</v>
      </c>
      <c r="C19" s="6" t="s">
        <v>481</v>
      </c>
      <c r="D19" s="7"/>
      <c r="E19" s="7"/>
      <c r="F19" s="7"/>
    </row>
    <row r="20" spans="2:6" ht="60" x14ac:dyDescent="0.25">
      <c r="B20" s="2">
        <v>2.15</v>
      </c>
      <c r="C20" s="6" t="s">
        <v>482</v>
      </c>
      <c r="D20" s="7"/>
      <c r="E20" s="7"/>
      <c r="F20" s="7"/>
    </row>
    <row r="21" spans="2:6" ht="15" x14ac:dyDescent="0.25">
      <c r="B21" s="2">
        <v>2.16</v>
      </c>
      <c r="C21" s="8" t="s">
        <v>483</v>
      </c>
      <c r="D21" s="7"/>
      <c r="E21" s="7"/>
      <c r="F21" s="7"/>
    </row>
    <row r="22" spans="2:6" ht="15" x14ac:dyDescent="0.25">
      <c r="B22" s="2">
        <v>2.17</v>
      </c>
      <c r="C22" s="8" t="s">
        <v>484</v>
      </c>
      <c r="D22" s="7"/>
      <c r="E22" s="7"/>
      <c r="F22" s="7"/>
    </row>
    <row r="23" spans="2:6" x14ac:dyDescent="0.2">
      <c r="B23" s="7"/>
      <c r="C23" s="7"/>
      <c r="D23" s="7"/>
      <c r="E23" s="7"/>
      <c r="F23" s="7"/>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9F824B1-33F8-4AE4-8EC0-EBEC2551AF4D}">
  <dimension ref="B5:G23"/>
  <sheetViews>
    <sheetView topLeftCell="A13" workbookViewId="0">
      <selection activeCell="C35" sqref="C35"/>
    </sheetView>
  </sheetViews>
  <sheetFormatPr baseColWidth="10" defaultColWidth="9.140625" defaultRowHeight="12.75" x14ac:dyDescent="0.2"/>
  <cols>
    <col min="3" max="3" width="64.5703125" customWidth="1"/>
    <col min="4" max="4" width="10.42578125" customWidth="1"/>
    <col min="6" max="6" width="10.140625" customWidth="1"/>
  </cols>
  <sheetData>
    <row r="5" spans="2:7" ht="27" customHeight="1" x14ac:dyDescent="0.2">
      <c r="B5" s="10" t="s">
        <v>463</v>
      </c>
      <c r="C5" s="11" t="s">
        <v>464</v>
      </c>
      <c r="D5" s="11" t="s">
        <v>485</v>
      </c>
      <c r="E5" s="11" t="s">
        <v>486</v>
      </c>
      <c r="F5" s="12" t="s">
        <v>487</v>
      </c>
      <c r="G5" s="5" t="s">
        <v>488</v>
      </c>
    </row>
    <row r="6" spans="2:7" ht="119.25" customHeight="1" x14ac:dyDescent="0.25">
      <c r="B6" s="1">
        <v>2.1</v>
      </c>
      <c r="C6" s="6" t="s">
        <v>489</v>
      </c>
      <c r="D6" s="9">
        <f>3.9+3.15+2.43+4.5+4.5+3.75+4.5+4.5</f>
        <v>31.23</v>
      </c>
      <c r="E6" s="9">
        <v>2.35</v>
      </c>
      <c r="F6" s="13">
        <f>D6*E6</f>
        <v>73.390500000000003</v>
      </c>
      <c r="G6" s="7"/>
    </row>
    <row r="7" spans="2:7" ht="147.75" customHeight="1" x14ac:dyDescent="0.25">
      <c r="B7" s="1">
        <v>2.2000000000000002</v>
      </c>
      <c r="C7" s="6" t="s">
        <v>469</v>
      </c>
      <c r="D7" s="7"/>
      <c r="E7" s="7"/>
      <c r="F7" s="14"/>
      <c r="G7" s="7"/>
    </row>
    <row r="8" spans="2:7" ht="81" customHeight="1" x14ac:dyDescent="0.25">
      <c r="B8" s="1">
        <v>2.2999999999999998</v>
      </c>
      <c r="C8" s="6" t="s">
        <v>470</v>
      </c>
      <c r="D8" s="9">
        <f>3.6+2.4+3.85+2.39+1.81+8.52+2.32</f>
        <v>24.89</v>
      </c>
      <c r="E8" s="9">
        <v>2.35</v>
      </c>
      <c r="F8" s="13">
        <f>D8*E8</f>
        <v>58.491500000000002</v>
      </c>
      <c r="G8" s="7"/>
    </row>
    <row r="9" spans="2:7" ht="105" x14ac:dyDescent="0.25">
      <c r="B9" s="1">
        <v>2.4</v>
      </c>
      <c r="C9" s="6" t="s">
        <v>471</v>
      </c>
      <c r="D9" s="7"/>
      <c r="E9" s="7"/>
      <c r="F9" s="14"/>
      <c r="G9" s="7"/>
    </row>
    <row r="10" spans="2:7" ht="99" customHeight="1" x14ac:dyDescent="0.25">
      <c r="B10" s="1">
        <v>2.5</v>
      </c>
      <c r="C10" s="6" t="s">
        <v>472</v>
      </c>
      <c r="D10" s="7"/>
      <c r="E10" s="7"/>
      <c r="F10" s="14"/>
      <c r="G10" s="7"/>
    </row>
    <row r="11" spans="2:7" ht="136.5" customHeight="1" x14ac:dyDescent="0.25">
      <c r="B11" s="1">
        <v>2.6</v>
      </c>
      <c r="C11" s="6" t="s">
        <v>473</v>
      </c>
      <c r="D11" s="7"/>
      <c r="E11" s="7"/>
      <c r="F11" s="14"/>
      <c r="G11" s="7"/>
    </row>
    <row r="12" spans="2:7" ht="106.5" customHeight="1" x14ac:dyDescent="0.25">
      <c r="B12" s="23">
        <v>2.7</v>
      </c>
      <c r="C12" s="24" t="s">
        <v>474</v>
      </c>
      <c r="D12" s="7"/>
      <c r="E12" s="7"/>
      <c r="F12" s="7"/>
    </row>
    <row r="13" spans="2:7" ht="149.25" customHeight="1" x14ac:dyDescent="0.25">
      <c r="B13" s="1">
        <v>2.8</v>
      </c>
      <c r="C13" s="6" t="s">
        <v>475</v>
      </c>
      <c r="D13" s="7"/>
      <c r="E13" s="7"/>
      <c r="F13" s="14"/>
      <c r="G13" s="7"/>
    </row>
    <row r="14" spans="2:7" ht="30" x14ac:dyDescent="0.25">
      <c r="B14" s="1">
        <v>2.9</v>
      </c>
      <c r="C14" s="6" t="s">
        <v>476</v>
      </c>
      <c r="D14" s="15">
        <v>31.23</v>
      </c>
      <c r="E14" s="7"/>
      <c r="F14" s="14"/>
      <c r="G14" s="7"/>
    </row>
    <row r="15" spans="2:7" ht="30" x14ac:dyDescent="0.25">
      <c r="B15" s="2">
        <v>2.1</v>
      </c>
      <c r="C15" s="6" t="s">
        <v>477</v>
      </c>
      <c r="D15" s="15">
        <v>24.89</v>
      </c>
      <c r="E15" s="7"/>
      <c r="F15" s="14"/>
      <c r="G15" s="7"/>
    </row>
    <row r="16" spans="2:7" ht="30" x14ac:dyDescent="0.25">
      <c r="B16" s="2">
        <v>2.11</v>
      </c>
      <c r="C16" s="6" t="s">
        <v>478</v>
      </c>
      <c r="D16" s="7"/>
      <c r="E16" s="7"/>
      <c r="F16" s="14"/>
      <c r="G16" s="7"/>
    </row>
    <row r="17" spans="2:7" ht="96.75" customHeight="1" x14ac:dyDescent="0.25">
      <c r="B17" s="2">
        <v>2.12</v>
      </c>
      <c r="C17" s="6" t="s">
        <v>479</v>
      </c>
      <c r="D17" s="7"/>
      <c r="E17" s="7"/>
      <c r="F17" s="14"/>
      <c r="G17" s="5">
        <v>4</v>
      </c>
    </row>
    <row r="18" spans="2:7" ht="135" x14ac:dyDescent="0.25">
      <c r="B18" s="2">
        <v>2.13</v>
      </c>
      <c r="C18" s="6" t="s">
        <v>480</v>
      </c>
      <c r="D18" s="7"/>
      <c r="E18" s="7"/>
      <c r="F18" s="14"/>
      <c r="G18" s="7"/>
    </row>
    <row r="19" spans="2:7" ht="75" x14ac:dyDescent="0.25">
      <c r="B19" s="2">
        <v>2.14</v>
      </c>
      <c r="C19" s="6" t="s">
        <v>481</v>
      </c>
      <c r="D19" s="7"/>
      <c r="E19" s="7"/>
      <c r="F19" s="14"/>
      <c r="G19" s="7"/>
    </row>
    <row r="20" spans="2:7" ht="60" x14ac:dyDescent="0.25">
      <c r="B20" s="2">
        <v>2.15</v>
      </c>
      <c r="C20" s="6" t="s">
        <v>482</v>
      </c>
      <c r="D20" s="7"/>
      <c r="E20" s="7"/>
      <c r="F20" s="14"/>
      <c r="G20" s="7"/>
    </row>
    <row r="21" spans="2:7" ht="15" x14ac:dyDescent="0.25">
      <c r="B21" s="2">
        <v>2.16</v>
      </c>
      <c r="C21" s="8" t="s">
        <v>490</v>
      </c>
      <c r="D21" s="7"/>
      <c r="E21" s="7"/>
      <c r="F21" s="16">
        <v>12</v>
      </c>
      <c r="G21" s="7"/>
    </row>
    <row r="22" spans="2:7" ht="15" x14ac:dyDescent="0.25">
      <c r="B22" s="2">
        <v>2.17</v>
      </c>
      <c r="C22" s="8" t="s">
        <v>491</v>
      </c>
      <c r="D22" s="7"/>
      <c r="E22" s="7"/>
      <c r="F22" s="16">
        <v>25</v>
      </c>
      <c r="G22" s="7"/>
    </row>
    <row r="23" spans="2:7" x14ac:dyDescent="0.2">
      <c r="B23" s="7"/>
      <c r="C23" s="7"/>
      <c r="D23" s="7"/>
      <c r="E23" s="7"/>
      <c r="F23" s="14"/>
      <c r="G23" s="7"/>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E4A4AFA-8841-4C2A-8BF7-43DC4A3A671B}">
  <dimension ref="B5:G23"/>
  <sheetViews>
    <sheetView topLeftCell="A14" workbookViewId="0">
      <selection activeCell="B6" sqref="B6:B22"/>
    </sheetView>
  </sheetViews>
  <sheetFormatPr baseColWidth="10" defaultColWidth="9.140625" defaultRowHeight="12.75" x14ac:dyDescent="0.2"/>
  <cols>
    <col min="3" max="3" width="64.5703125" customWidth="1"/>
    <col min="4" max="4" width="10.42578125" customWidth="1"/>
    <col min="6" max="6" width="10.140625" customWidth="1"/>
  </cols>
  <sheetData>
    <row r="5" spans="2:7" ht="27" customHeight="1" x14ac:dyDescent="0.2">
      <c r="B5" s="3" t="s">
        <v>463</v>
      </c>
      <c r="C5" s="4" t="s">
        <v>464</v>
      </c>
      <c r="D5" s="4" t="s">
        <v>465</v>
      </c>
      <c r="E5" s="4" t="s">
        <v>466</v>
      </c>
      <c r="F5" s="17" t="s">
        <v>467</v>
      </c>
      <c r="G5" s="4" t="s">
        <v>492</v>
      </c>
    </row>
    <row r="6" spans="2:7" ht="119.25" customHeight="1" x14ac:dyDescent="0.25">
      <c r="B6" s="1">
        <v>2.1</v>
      </c>
      <c r="C6" s="6" t="s">
        <v>468</v>
      </c>
      <c r="D6" s="7"/>
      <c r="E6" s="7"/>
      <c r="F6" s="14"/>
      <c r="G6" s="7"/>
    </row>
    <row r="7" spans="2:7" ht="147.75" customHeight="1" x14ac:dyDescent="0.25">
      <c r="B7" s="1">
        <v>2.2000000000000002</v>
      </c>
      <c r="C7" s="6" t="s">
        <v>469</v>
      </c>
      <c r="D7" s="7"/>
      <c r="E7" s="7"/>
      <c r="F7" s="14"/>
      <c r="G7" s="7"/>
    </row>
    <row r="8" spans="2:7" ht="81" customHeight="1" x14ac:dyDescent="0.25">
      <c r="B8" s="1">
        <v>2.2999999999999998</v>
      </c>
      <c r="C8" s="6" t="s">
        <v>470</v>
      </c>
      <c r="D8" s="7"/>
      <c r="E8" s="7"/>
      <c r="F8" s="14"/>
      <c r="G8" s="7"/>
    </row>
    <row r="9" spans="2:7" ht="105" x14ac:dyDescent="0.25">
      <c r="B9" s="1">
        <v>2.4</v>
      </c>
      <c r="C9" s="6" t="s">
        <v>471</v>
      </c>
      <c r="D9" s="7"/>
      <c r="E9" s="7"/>
      <c r="F9" s="14"/>
      <c r="G9" s="7"/>
    </row>
    <row r="10" spans="2:7" ht="99" customHeight="1" x14ac:dyDescent="0.25">
      <c r="B10" s="1">
        <v>2.5</v>
      </c>
      <c r="C10" s="6" t="s">
        <v>472</v>
      </c>
      <c r="D10" s="7"/>
      <c r="E10" s="7"/>
      <c r="F10" s="14"/>
      <c r="G10" s="7"/>
    </row>
    <row r="11" spans="2:7" ht="136.5" customHeight="1" x14ac:dyDescent="0.25">
      <c r="B11" s="1">
        <v>2.6</v>
      </c>
      <c r="C11" s="6" t="s">
        <v>473</v>
      </c>
      <c r="D11" s="7"/>
      <c r="E11" s="7"/>
      <c r="F11" s="14"/>
      <c r="G11" s="7"/>
    </row>
    <row r="12" spans="2:7" ht="106.5" customHeight="1" x14ac:dyDescent="0.25">
      <c r="B12" s="23">
        <v>2.7</v>
      </c>
      <c r="C12" s="24" t="s">
        <v>474</v>
      </c>
      <c r="D12" s="7"/>
      <c r="E12" s="7"/>
      <c r="F12" s="7"/>
    </row>
    <row r="13" spans="2:7" ht="149.25" customHeight="1" x14ac:dyDescent="0.25">
      <c r="B13" s="1">
        <v>2.8</v>
      </c>
      <c r="C13" s="6" t="s">
        <v>475</v>
      </c>
      <c r="D13" s="7"/>
      <c r="E13" s="7"/>
      <c r="F13" s="14"/>
      <c r="G13" s="7"/>
    </row>
    <row r="14" spans="2:7" ht="30" x14ac:dyDescent="0.25">
      <c r="B14" s="1">
        <v>2.9</v>
      </c>
      <c r="C14" s="6" t="s">
        <v>476</v>
      </c>
      <c r="D14" s="7"/>
      <c r="E14" s="7"/>
      <c r="F14" s="14"/>
      <c r="G14" s="7"/>
    </row>
    <row r="15" spans="2:7" ht="30" x14ac:dyDescent="0.25">
      <c r="B15" s="2">
        <v>2.1</v>
      </c>
      <c r="C15" s="6" t="s">
        <v>477</v>
      </c>
      <c r="D15" s="7"/>
      <c r="E15" s="7"/>
      <c r="F15" s="14"/>
      <c r="G15" s="7"/>
    </row>
    <row r="16" spans="2:7" ht="30" x14ac:dyDescent="0.25">
      <c r="B16" s="2">
        <v>2.11</v>
      </c>
      <c r="C16" s="6" t="s">
        <v>478</v>
      </c>
      <c r="D16" s="7"/>
      <c r="E16" s="7"/>
      <c r="F16" s="14"/>
      <c r="G16" s="7"/>
    </row>
    <row r="17" spans="2:7" ht="96.75" customHeight="1" x14ac:dyDescent="0.25">
      <c r="B17" s="2">
        <v>2.12</v>
      </c>
      <c r="C17" s="6" t="s">
        <v>479</v>
      </c>
      <c r="D17" s="7"/>
      <c r="E17" s="7"/>
      <c r="F17" s="14"/>
      <c r="G17" s="7"/>
    </row>
    <row r="18" spans="2:7" ht="135" x14ac:dyDescent="0.25">
      <c r="B18" s="2">
        <v>2.13</v>
      </c>
      <c r="C18" s="6" t="s">
        <v>480</v>
      </c>
      <c r="D18" s="7"/>
      <c r="E18" s="7"/>
      <c r="F18" s="14"/>
      <c r="G18" s="7"/>
    </row>
    <row r="19" spans="2:7" ht="75" x14ac:dyDescent="0.25">
      <c r="B19" s="2">
        <v>2.14</v>
      </c>
      <c r="C19" s="6" t="s">
        <v>481</v>
      </c>
      <c r="D19" s="7"/>
      <c r="E19" s="7"/>
      <c r="F19" s="14"/>
      <c r="G19" s="7"/>
    </row>
    <row r="20" spans="2:7" ht="60" x14ac:dyDescent="0.25">
      <c r="B20" s="2">
        <v>2.15</v>
      </c>
      <c r="C20" s="6" t="s">
        <v>482</v>
      </c>
      <c r="D20" s="7"/>
      <c r="E20" s="7"/>
      <c r="F20" s="14"/>
      <c r="G20" s="7"/>
    </row>
    <row r="21" spans="2:7" ht="15" x14ac:dyDescent="0.25">
      <c r="B21" s="2">
        <v>2.16</v>
      </c>
      <c r="C21" s="8" t="s">
        <v>490</v>
      </c>
      <c r="D21" s="7"/>
      <c r="E21" s="7"/>
      <c r="F21" s="14"/>
      <c r="G21" s="7"/>
    </row>
    <row r="22" spans="2:7" ht="15" x14ac:dyDescent="0.25">
      <c r="B22" s="2">
        <v>2.17</v>
      </c>
      <c r="C22" s="8" t="s">
        <v>491</v>
      </c>
      <c r="D22" s="7"/>
      <c r="E22" s="7"/>
      <c r="F22" s="14"/>
      <c r="G22" s="7"/>
    </row>
    <row r="23" spans="2:7" x14ac:dyDescent="0.2">
      <c r="B23" s="7"/>
      <c r="C23" s="7"/>
      <c r="D23" s="7"/>
      <c r="E23" s="7"/>
      <c r="F23" s="14"/>
      <c r="G23" s="7"/>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AFE087B-BA33-4010-BA5D-2DCA76C27E97}">
  <dimension ref="B1:J278"/>
  <sheetViews>
    <sheetView topLeftCell="A13" workbookViewId="0">
      <selection activeCell="G17" sqref="G17:G18"/>
    </sheetView>
  </sheetViews>
  <sheetFormatPr baseColWidth="10" defaultColWidth="9.140625" defaultRowHeight="12.75" x14ac:dyDescent="0.2"/>
  <cols>
    <col min="3" max="3" width="65" customWidth="1"/>
    <col min="4" max="4" width="11.42578125" customWidth="1"/>
    <col min="6" max="6" width="10.140625" customWidth="1"/>
    <col min="8" max="8" width="36.5703125" bestFit="1" customWidth="1"/>
  </cols>
  <sheetData>
    <row r="1" spans="2:10" x14ac:dyDescent="0.2">
      <c r="J1">
        <v>160.83000000000001</v>
      </c>
    </row>
    <row r="2" spans="2:10" x14ac:dyDescent="0.2">
      <c r="J2">
        <v>162.85</v>
      </c>
    </row>
    <row r="3" spans="2:10" x14ac:dyDescent="0.2">
      <c r="J3">
        <v>58.44</v>
      </c>
    </row>
    <row r="5" spans="2:10" ht="27" customHeight="1" x14ac:dyDescent="0.2">
      <c r="B5" s="3" t="s">
        <v>463</v>
      </c>
      <c r="C5" s="4" t="s">
        <v>464</v>
      </c>
      <c r="D5" s="4" t="s">
        <v>465</v>
      </c>
      <c r="E5" s="4" t="s">
        <v>466</v>
      </c>
      <c r="F5" s="17" t="s">
        <v>467</v>
      </c>
      <c r="G5" s="4" t="s">
        <v>492</v>
      </c>
    </row>
    <row r="6" spans="2:10" ht="119.25" customHeight="1" x14ac:dyDescent="0.25">
      <c r="B6" s="1">
        <v>2.1</v>
      </c>
      <c r="C6" s="6" t="s">
        <v>493</v>
      </c>
      <c r="D6" s="7">
        <v>382.12</v>
      </c>
      <c r="E6" s="7">
        <v>2.35</v>
      </c>
      <c r="F6" s="18">
        <f>D6*E6</f>
        <v>897.98200000000008</v>
      </c>
      <c r="G6" s="18"/>
    </row>
    <row r="7" spans="2:10" ht="147.75" customHeight="1" x14ac:dyDescent="0.25">
      <c r="B7" s="1">
        <v>2.2000000000000002</v>
      </c>
      <c r="C7" s="6" t="s">
        <v>469</v>
      </c>
      <c r="D7" s="7">
        <v>28.8</v>
      </c>
      <c r="E7" s="7">
        <v>2.35</v>
      </c>
      <c r="F7" s="18">
        <f>D7*E7</f>
        <v>67.680000000000007</v>
      </c>
      <c r="G7" s="7"/>
    </row>
    <row r="8" spans="2:10" ht="75" x14ac:dyDescent="0.25">
      <c r="B8" s="1">
        <v>2.2999999999999998</v>
      </c>
      <c r="C8" s="6" t="s">
        <v>470</v>
      </c>
      <c r="D8" s="7"/>
      <c r="E8" s="7"/>
      <c r="F8" s="14"/>
      <c r="G8" s="7"/>
    </row>
    <row r="9" spans="2:10" ht="99" customHeight="1" x14ac:dyDescent="0.25">
      <c r="B9" s="1">
        <v>2.4</v>
      </c>
      <c r="C9" s="6" t="s">
        <v>471</v>
      </c>
      <c r="D9" s="7"/>
      <c r="E9" s="7"/>
      <c r="F9" s="14"/>
      <c r="G9" s="7"/>
    </row>
    <row r="10" spans="2:10" ht="104.25" customHeight="1" x14ac:dyDescent="0.25">
      <c r="B10" s="1">
        <v>2.5</v>
      </c>
      <c r="C10" s="6" t="s">
        <v>472</v>
      </c>
      <c r="D10" s="7"/>
      <c r="E10" s="7"/>
      <c r="F10" s="14"/>
      <c r="G10" s="7"/>
    </row>
    <row r="11" spans="2:10" ht="132" customHeight="1" x14ac:dyDescent="0.25">
      <c r="B11" s="1">
        <v>2.6</v>
      </c>
      <c r="C11" s="6" t="s">
        <v>494</v>
      </c>
      <c r="D11" s="19">
        <v>14.4</v>
      </c>
      <c r="E11" s="7">
        <v>2.35</v>
      </c>
      <c r="F11" s="20">
        <f>D11*E11</f>
        <v>33.840000000000003</v>
      </c>
      <c r="G11" s="7"/>
    </row>
    <row r="12" spans="2:10" ht="106.5" customHeight="1" x14ac:dyDescent="0.25">
      <c r="B12" s="23">
        <v>2.7</v>
      </c>
      <c r="C12" s="24" t="s">
        <v>474</v>
      </c>
      <c r="D12" s="7"/>
      <c r="E12" s="7"/>
      <c r="F12" s="7"/>
    </row>
    <row r="13" spans="2:10" ht="144.75" customHeight="1" x14ac:dyDescent="0.25">
      <c r="B13" s="1">
        <v>2.8</v>
      </c>
      <c r="C13" s="6" t="s">
        <v>475</v>
      </c>
      <c r="D13" s="7"/>
      <c r="E13" s="7"/>
      <c r="F13" s="14"/>
      <c r="G13" s="7"/>
    </row>
    <row r="14" spans="2:10" ht="30" x14ac:dyDescent="0.25">
      <c r="B14" s="1">
        <v>2.9</v>
      </c>
      <c r="C14" s="6" t="s">
        <v>476</v>
      </c>
      <c r="D14" s="19">
        <v>382.12</v>
      </c>
      <c r="E14" s="7">
        <v>0.55000000000000004</v>
      </c>
      <c r="F14" s="20">
        <f>D14*E14</f>
        <v>210.16600000000003</v>
      </c>
      <c r="G14" s="7"/>
    </row>
    <row r="15" spans="2:10" ht="30" x14ac:dyDescent="0.25">
      <c r="B15" s="2">
        <v>2.1</v>
      </c>
      <c r="C15" s="6" t="s">
        <v>477</v>
      </c>
      <c r="D15" s="7" t="s">
        <v>495</v>
      </c>
      <c r="E15" s="7"/>
      <c r="F15" s="14"/>
      <c r="G15" s="7"/>
    </row>
    <row r="16" spans="2:10" ht="33.75" customHeight="1" x14ac:dyDescent="0.25">
      <c r="B16" s="2">
        <v>2.11</v>
      </c>
      <c r="C16" s="6" t="s">
        <v>478</v>
      </c>
      <c r="D16" s="7"/>
      <c r="E16" s="7"/>
      <c r="F16" s="14"/>
      <c r="G16" s="7"/>
    </row>
    <row r="17" spans="2:7" ht="90.75" customHeight="1" x14ac:dyDescent="0.25">
      <c r="B17" s="2">
        <v>2.12</v>
      </c>
      <c r="C17" s="6" t="s">
        <v>479</v>
      </c>
      <c r="D17" s="7"/>
      <c r="E17" s="7"/>
      <c r="F17" s="14"/>
      <c r="G17" s="15">
        <v>16</v>
      </c>
    </row>
    <row r="18" spans="2:7" ht="135" x14ac:dyDescent="0.25">
      <c r="B18" s="2">
        <v>2.13</v>
      </c>
      <c r="C18" s="6" t="s">
        <v>480</v>
      </c>
      <c r="D18" s="7"/>
      <c r="E18" s="7"/>
      <c r="F18" s="14"/>
      <c r="G18" s="15">
        <v>16</v>
      </c>
    </row>
    <row r="19" spans="2:7" ht="75" x14ac:dyDescent="0.25">
      <c r="B19" s="2">
        <v>2.14</v>
      </c>
      <c r="C19" s="6" t="s">
        <v>481</v>
      </c>
      <c r="D19" s="7"/>
      <c r="E19" s="7"/>
      <c r="F19" s="14"/>
      <c r="G19" s="7"/>
    </row>
    <row r="20" spans="2:7" ht="60" x14ac:dyDescent="0.25">
      <c r="B20" s="2">
        <v>2.15</v>
      </c>
      <c r="C20" s="6" t="s">
        <v>482</v>
      </c>
      <c r="D20" s="7"/>
      <c r="E20" s="7"/>
      <c r="F20" s="14"/>
      <c r="G20" s="7"/>
    </row>
    <row r="21" spans="2:7" ht="15" x14ac:dyDescent="0.25">
      <c r="B21" s="2">
        <v>2.16</v>
      </c>
      <c r="C21" s="8" t="s">
        <v>490</v>
      </c>
      <c r="D21" s="7"/>
      <c r="E21" s="7"/>
      <c r="F21" s="14"/>
      <c r="G21" s="7"/>
    </row>
    <row r="22" spans="2:7" ht="15" x14ac:dyDescent="0.25">
      <c r="B22" s="2">
        <v>2.17</v>
      </c>
      <c r="C22" s="8" t="s">
        <v>491</v>
      </c>
      <c r="D22" s="7"/>
      <c r="E22" s="7"/>
      <c r="F22" s="14"/>
      <c r="G22" s="7"/>
    </row>
    <row r="23" spans="2:7" x14ac:dyDescent="0.2">
      <c r="C23" s="7"/>
    </row>
    <row r="278" spans="8:8" ht="38.25" x14ac:dyDescent="0.2">
      <c r="H278" s="26" t="s">
        <v>496</v>
      </c>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AC004F9-8FC5-4503-9FA9-74F62B430F04}">
  <dimension ref="B1:J278"/>
  <sheetViews>
    <sheetView topLeftCell="A13" workbookViewId="0">
      <selection activeCell="B6" sqref="B6:B22"/>
    </sheetView>
  </sheetViews>
  <sheetFormatPr baseColWidth="10" defaultColWidth="9.140625" defaultRowHeight="12.75" x14ac:dyDescent="0.2"/>
  <cols>
    <col min="3" max="3" width="64.5703125" customWidth="1"/>
    <col min="4" max="4" width="10.42578125" customWidth="1"/>
    <col min="6" max="6" width="10.140625" customWidth="1"/>
    <col min="8" max="8" width="36.5703125" bestFit="1" customWidth="1"/>
  </cols>
  <sheetData>
    <row r="1" spans="2:10" x14ac:dyDescent="0.2">
      <c r="J1">
        <v>160.83000000000001</v>
      </c>
    </row>
    <row r="2" spans="2:10" x14ac:dyDescent="0.2">
      <c r="J2">
        <v>162.85</v>
      </c>
    </row>
    <row r="3" spans="2:10" x14ac:dyDescent="0.2">
      <c r="J3">
        <v>58.44</v>
      </c>
    </row>
    <row r="5" spans="2:10" ht="27" customHeight="1" x14ac:dyDescent="0.2">
      <c r="B5" s="3" t="s">
        <v>463</v>
      </c>
      <c r="C5" s="4" t="s">
        <v>464</v>
      </c>
      <c r="D5" s="4" t="s">
        <v>465</v>
      </c>
      <c r="E5" s="4" t="s">
        <v>466</v>
      </c>
      <c r="F5" s="17" t="s">
        <v>467</v>
      </c>
      <c r="G5" s="4" t="s">
        <v>492</v>
      </c>
    </row>
    <row r="6" spans="2:10" ht="119.25" customHeight="1" x14ac:dyDescent="0.25">
      <c r="B6" s="1">
        <v>2.1</v>
      </c>
      <c r="C6" s="6" t="s">
        <v>493</v>
      </c>
      <c r="D6" s="7">
        <v>382.12</v>
      </c>
      <c r="E6" s="7">
        <v>2.35</v>
      </c>
      <c r="F6" s="18">
        <f>D6*E6</f>
        <v>897.98200000000008</v>
      </c>
      <c r="G6" s="18"/>
    </row>
    <row r="7" spans="2:10" ht="147.75" customHeight="1" x14ac:dyDescent="0.25">
      <c r="B7" s="1">
        <v>2.2000000000000002</v>
      </c>
      <c r="C7" s="6" t="s">
        <v>469</v>
      </c>
      <c r="D7" s="7">
        <v>28.8</v>
      </c>
      <c r="E7" s="7">
        <v>2.35</v>
      </c>
      <c r="F7" s="18">
        <f>D7*E7</f>
        <v>67.680000000000007</v>
      </c>
      <c r="G7" s="7"/>
    </row>
    <row r="8" spans="2:10" ht="75" x14ac:dyDescent="0.25">
      <c r="B8" s="1">
        <v>2.2999999999999998</v>
      </c>
      <c r="C8" s="6" t="s">
        <v>470</v>
      </c>
      <c r="D8" s="7"/>
      <c r="E8" s="7"/>
      <c r="F8" s="14"/>
      <c r="G8" s="7"/>
    </row>
    <row r="9" spans="2:10" ht="99" customHeight="1" x14ac:dyDescent="0.25">
      <c r="B9" s="1">
        <v>2.4</v>
      </c>
      <c r="C9" s="6" t="s">
        <v>471</v>
      </c>
      <c r="D9" s="7"/>
      <c r="E9" s="7"/>
      <c r="F9" s="14"/>
      <c r="G9" s="7"/>
    </row>
    <row r="10" spans="2:10" ht="104.25" customHeight="1" x14ac:dyDescent="0.25">
      <c r="B10" s="1">
        <v>2.5</v>
      </c>
      <c r="C10" s="6" t="s">
        <v>472</v>
      </c>
      <c r="D10" s="7"/>
      <c r="E10" s="7"/>
      <c r="F10" s="14"/>
      <c r="G10" s="7"/>
    </row>
    <row r="11" spans="2:10" ht="132" customHeight="1" x14ac:dyDescent="0.25">
      <c r="B11" s="1">
        <v>2.6</v>
      </c>
      <c r="C11" s="6" t="s">
        <v>494</v>
      </c>
      <c r="D11" s="19">
        <v>14.4</v>
      </c>
      <c r="E11" s="7">
        <v>2.35</v>
      </c>
      <c r="F11" s="20">
        <f>D11*E11</f>
        <v>33.840000000000003</v>
      </c>
      <c r="G11" s="7"/>
    </row>
    <row r="12" spans="2:10" ht="106.5" customHeight="1" x14ac:dyDescent="0.25">
      <c r="B12" s="23">
        <v>2.7</v>
      </c>
      <c r="C12" s="24" t="s">
        <v>474</v>
      </c>
      <c r="D12" s="7"/>
      <c r="E12" s="7"/>
      <c r="F12" s="7"/>
    </row>
    <row r="13" spans="2:10" ht="144.75" customHeight="1" x14ac:dyDescent="0.25">
      <c r="B13" s="1">
        <v>2.8</v>
      </c>
      <c r="C13" s="6" t="s">
        <v>475</v>
      </c>
      <c r="D13" s="7"/>
      <c r="E13" s="7"/>
      <c r="F13" s="14"/>
      <c r="G13" s="7"/>
    </row>
    <row r="14" spans="2:10" ht="30" x14ac:dyDescent="0.25">
      <c r="B14" s="1">
        <v>2.9</v>
      </c>
      <c r="C14" s="6" t="s">
        <v>476</v>
      </c>
      <c r="D14" s="19">
        <v>382.12</v>
      </c>
      <c r="E14" s="7">
        <v>0.55000000000000004</v>
      </c>
      <c r="F14" s="20">
        <f>D14*E14</f>
        <v>210.16600000000003</v>
      </c>
      <c r="G14" s="7"/>
    </row>
    <row r="15" spans="2:10" ht="30" x14ac:dyDescent="0.25">
      <c r="B15" s="2">
        <v>2.1</v>
      </c>
      <c r="C15" s="6" t="s">
        <v>477</v>
      </c>
      <c r="D15" s="7" t="s">
        <v>495</v>
      </c>
      <c r="E15" s="7"/>
      <c r="F15" s="14"/>
      <c r="G15" s="7"/>
    </row>
    <row r="16" spans="2:10" ht="33.75" customHeight="1" x14ac:dyDescent="0.25">
      <c r="B16" s="2">
        <v>2.11</v>
      </c>
      <c r="C16" s="6" t="s">
        <v>478</v>
      </c>
      <c r="D16" s="7"/>
      <c r="E16" s="7"/>
      <c r="F16" s="14"/>
      <c r="G16" s="7"/>
    </row>
    <row r="17" spans="2:7" ht="90.75" customHeight="1" x14ac:dyDescent="0.25">
      <c r="B17" s="2">
        <v>2.12</v>
      </c>
      <c r="C17" s="6" t="s">
        <v>479</v>
      </c>
      <c r="D17" s="7"/>
      <c r="E17" s="7"/>
      <c r="F17" s="14"/>
      <c r="G17" s="15">
        <v>16</v>
      </c>
    </row>
    <row r="18" spans="2:7" ht="135" x14ac:dyDescent="0.25">
      <c r="B18" s="2">
        <v>2.13</v>
      </c>
      <c r="C18" s="6" t="s">
        <v>480</v>
      </c>
      <c r="D18" s="7"/>
      <c r="E18" s="7"/>
      <c r="F18" s="14"/>
      <c r="G18" s="15">
        <v>16</v>
      </c>
    </row>
    <row r="19" spans="2:7" ht="75" x14ac:dyDescent="0.25">
      <c r="B19" s="2">
        <v>2.14</v>
      </c>
      <c r="C19" s="6" t="s">
        <v>481</v>
      </c>
      <c r="D19" s="7"/>
      <c r="E19" s="7"/>
      <c r="F19" s="14"/>
      <c r="G19" s="7"/>
    </row>
    <row r="20" spans="2:7" ht="60" x14ac:dyDescent="0.25">
      <c r="B20" s="2">
        <v>2.15</v>
      </c>
      <c r="C20" s="6" t="s">
        <v>482</v>
      </c>
      <c r="D20" s="7"/>
      <c r="E20" s="7"/>
      <c r="F20" s="14"/>
      <c r="G20" s="7"/>
    </row>
    <row r="21" spans="2:7" ht="15" x14ac:dyDescent="0.25">
      <c r="B21" s="2">
        <v>2.16</v>
      </c>
      <c r="C21" s="8" t="s">
        <v>490</v>
      </c>
      <c r="D21" s="7"/>
      <c r="E21" s="7"/>
      <c r="F21" s="14"/>
      <c r="G21" s="7"/>
    </row>
    <row r="22" spans="2:7" ht="15" x14ac:dyDescent="0.25">
      <c r="B22" s="2">
        <v>2.17</v>
      </c>
      <c r="C22" s="8" t="s">
        <v>491</v>
      </c>
      <c r="D22" s="7"/>
      <c r="E22" s="7"/>
      <c r="F22" s="14"/>
      <c r="G22" s="7"/>
    </row>
    <row r="23" spans="2:7" x14ac:dyDescent="0.2">
      <c r="C23" s="7"/>
    </row>
    <row r="278" spans="8:8" ht="38.25" x14ac:dyDescent="0.2">
      <c r="H278" s="26" t="s">
        <v>496</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E76DA1-AE2A-4CCC-857F-804A4D625070}">
  <dimension ref="B5:G23"/>
  <sheetViews>
    <sheetView topLeftCell="A15" workbookViewId="0">
      <selection activeCell="C29" sqref="C29"/>
    </sheetView>
  </sheetViews>
  <sheetFormatPr baseColWidth="10" defaultColWidth="9.140625" defaultRowHeight="12.75" x14ac:dyDescent="0.2"/>
  <cols>
    <col min="3" max="3" width="64.5703125" customWidth="1"/>
    <col min="4" max="4" width="11.5703125" customWidth="1"/>
    <col min="6" max="6" width="10.140625" customWidth="1"/>
  </cols>
  <sheetData>
    <row r="5" spans="2:7" ht="27" customHeight="1" x14ac:dyDescent="0.2">
      <c r="B5" s="3" t="s">
        <v>463</v>
      </c>
      <c r="C5" s="4" t="s">
        <v>464</v>
      </c>
      <c r="D5" s="4" t="s">
        <v>497</v>
      </c>
      <c r="E5" s="4" t="s">
        <v>498</v>
      </c>
      <c r="F5" s="17" t="s">
        <v>487</v>
      </c>
      <c r="G5" s="22" t="s">
        <v>492</v>
      </c>
    </row>
    <row r="6" spans="2:7" ht="119.25" customHeight="1" x14ac:dyDescent="0.25">
      <c r="B6" s="1">
        <v>2.1</v>
      </c>
      <c r="C6" s="6" t="s">
        <v>499</v>
      </c>
      <c r="D6" s="7">
        <f>(6.35+1.55+1.8+2.3+6.86)*10</f>
        <v>188.6</v>
      </c>
      <c r="E6" s="7">
        <v>2.35</v>
      </c>
      <c r="F6" s="18">
        <f>D6*E6</f>
        <v>443.21</v>
      </c>
      <c r="G6" s="21"/>
    </row>
    <row r="7" spans="2:7" ht="147.75" customHeight="1" x14ac:dyDescent="0.25">
      <c r="B7" s="1">
        <v>2.2000000000000002</v>
      </c>
      <c r="C7" s="6" t="s">
        <v>500</v>
      </c>
      <c r="D7" s="7"/>
      <c r="E7" s="7"/>
      <c r="F7" s="18"/>
      <c r="G7" s="7"/>
    </row>
    <row r="8" spans="2:7" ht="75" x14ac:dyDescent="0.25">
      <c r="B8" s="1">
        <v>2.2999999999999998</v>
      </c>
      <c r="C8" s="6" t="s">
        <v>501</v>
      </c>
      <c r="D8" s="7">
        <f>5.5*10</f>
        <v>55</v>
      </c>
      <c r="E8" s="7">
        <v>2.35</v>
      </c>
      <c r="F8" s="18">
        <f>D8*E8</f>
        <v>129.25</v>
      </c>
      <c r="G8" s="7"/>
    </row>
    <row r="9" spans="2:7" ht="99" customHeight="1" x14ac:dyDescent="0.25">
      <c r="B9" s="1">
        <v>2.4</v>
      </c>
      <c r="C9" s="6" t="s">
        <v>471</v>
      </c>
      <c r="D9" s="7"/>
      <c r="E9" s="7"/>
      <c r="F9" s="18"/>
      <c r="G9" s="7"/>
    </row>
    <row r="10" spans="2:7" ht="104.25" customHeight="1" x14ac:dyDescent="0.25">
      <c r="B10" s="1">
        <v>2.5</v>
      </c>
      <c r="C10" s="6" t="s">
        <v>502</v>
      </c>
      <c r="D10" s="7">
        <v>56.12</v>
      </c>
      <c r="E10" s="7">
        <v>2.35</v>
      </c>
      <c r="F10" s="20">
        <f>D10*E10</f>
        <v>131.88200000000001</v>
      </c>
      <c r="G10" s="7"/>
    </row>
    <row r="11" spans="2:7" ht="132" customHeight="1" x14ac:dyDescent="0.25">
      <c r="B11" s="1">
        <v>2.6</v>
      </c>
      <c r="C11" s="6" t="s">
        <v>494</v>
      </c>
      <c r="D11" s="19"/>
      <c r="E11" s="7"/>
      <c r="F11" s="20"/>
      <c r="G11" s="7"/>
    </row>
    <row r="12" spans="2:7" ht="106.5" customHeight="1" x14ac:dyDescent="0.25">
      <c r="B12" s="23">
        <v>2.7</v>
      </c>
      <c r="C12" s="24" t="s">
        <v>474</v>
      </c>
      <c r="D12" s="7">
        <v>18</v>
      </c>
      <c r="E12" s="7">
        <v>2.35</v>
      </c>
      <c r="F12" s="15">
        <f>D12*E12</f>
        <v>42.300000000000004</v>
      </c>
    </row>
    <row r="13" spans="2:7" ht="144.75" customHeight="1" x14ac:dyDescent="0.25">
      <c r="B13" s="1">
        <v>2.8</v>
      </c>
      <c r="C13" s="6" t="s">
        <v>475</v>
      </c>
      <c r="D13" s="7"/>
      <c r="E13" s="7"/>
      <c r="F13" s="14"/>
      <c r="G13" s="7"/>
    </row>
    <row r="14" spans="2:7" ht="30" x14ac:dyDescent="0.25">
      <c r="B14" s="1">
        <v>2.9</v>
      </c>
      <c r="C14" s="6" t="s">
        <v>476</v>
      </c>
      <c r="D14" s="19">
        <v>188.6</v>
      </c>
      <c r="E14" s="7">
        <v>0.55000000000000004</v>
      </c>
      <c r="F14" s="20">
        <f>D14*E14</f>
        <v>103.73</v>
      </c>
      <c r="G14" s="7"/>
    </row>
    <row r="15" spans="2:7" ht="30" x14ac:dyDescent="0.25">
      <c r="B15" s="2">
        <v>2.1</v>
      </c>
      <c r="C15" s="6" t="s">
        <v>477</v>
      </c>
      <c r="D15" s="7">
        <f>D8+D9</f>
        <v>55</v>
      </c>
      <c r="E15" s="7">
        <v>0.55000000000000004</v>
      </c>
      <c r="F15" s="20">
        <f>D15*E15</f>
        <v>30.250000000000004</v>
      </c>
      <c r="G15" s="7"/>
    </row>
    <row r="16" spans="2:7" ht="33.75" customHeight="1" x14ac:dyDescent="0.25">
      <c r="B16" s="2">
        <v>2.11</v>
      </c>
      <c r="C16" s="6" t="s">
        <v>478</v>
      </c>
      <c r="D16" s="7"/>
      <c r="E16" s="7"/>
      <c r="F16" s="14"/>
      <c r="G16" s="7"/>
    </row>
    <row r="17" spans="2:7" ht="90.75" customHeight="1" x14ac:dyDescent="0.25">
      <c r="B17" s="2">
        <v>2.12</v>
      </c>
      <c r="C17" s="6" t="s">
        <v>479</v>
      </c>
      <c r="D17" s="7"/>
      <c r="E17" s="7"/>
      <c r="F17" s="14"/>
      <c r="G17" s="15"/>
    </row>
    <row r="18" spans="2:7" ht="135" x14ac:dyDescent="0.25">
      <c r="B18" s="2">
        <v>2.13</v>
      </c>
      <c r="C18" s="6" t="s">
        <v>480</v>
      </c>
      <c r="D18" s="7"/>
      <c r="E18" s="7"/>
      <c r="F18" s="14"/>
      <c r="G18" s="15"/>
    </row>
    <row r="19" spans="2:7" ht="64.5" customHeight="1" x14ac:dyDescent="0.25">
      <c r="B19" s="2">
        <v>2.14</v>
      </c>
      <c r="C19" s="6" t="s">
        <v>481</v>
      </c>
      <c r="D19" s="7"/>
      <c r="E19" s="7"/>
      <c r="F19" s="14"/>
      <c r="G19" s="7">
        <v>11</v>
      </c>
    </row>
    <row r="20" spans="2:7" ht="76.5" customHeight="1" x14ac:dyDescent="0.25">
      <c r="B20" s="2">
        <v>2.15</v>
      </c>
      <c r="C20" s="6" t="s">
        <v>482</v>
      </c>
      <c r="D20" s="7"/>
      <c r="E20" s="7"/>
      <c r="F20" s="14"/>
      <c r="G20" s="7">
        <v>11</v>
      </c>
    </row>
    <row r="21" spans="2:7" ht="15" x14ac:dyDescent="0.25">
      <c r="B21" s="2">
        <v>2.16</v>
      </c>
      <c r="C21" s="8" t="s">
        <v>490</v>
      </c>
      <c r="D21" s="7"/>
      <c r="E21" s="7"/>
      <c r="F21" s="14"/>
      <c r="G21" s="7"/>
    </row>
    <row r="22" spans="2:7" ht="15" x14ac:dyDescent="0.25">
      <c r="B22" s="2">
        <v>2.17</v>
      </c>
      <c r="C22" s="8" t="s">
        <v>491</v>
      </c>
      <c r="D22" s="7"/>
      <c r="E22" s="7"/>
      <c r="F22" s="14"/>
      <c r="G22" s="7"/>
    </row>
    <row r="23" spans="2:7" x14ac:dyDescent="0.2">
      <c r="C23" s="7"/>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38366FD-0013-45E0-8C07-2D281C82F140}">
  <dimension ref="B5:G23"/>
  <sheetViews>
    <sheetView topLeftCell="A13" workbookViewId="0">
      <selection activeCell="F19" sqref="F19:F20"/>
    </sheetView>
  </sheetViews>
  <sheetFormatPr baseColWidth="10" defaultColWidth="9.140625" defaultRowHeight="12.75" x14ac:dyDescent="0.2"/>
  <cols>
    <col min="3" max="3" width="64.5703125" customWidth="1"/>
    <col min="4" max="4" width="11.5703125" customWidth="1"/>
    <col min="6" max="6" width="12.5703125" customWidth="1"/>
  </cols>
  <sheetData>
    <row r="5" spans="2:7" ht="27" customHeight="1" x14ac:dyDescent="0.2">
      <c r="B5" s="3" t="s">
        <v>463</v>
      </c>
      <c r="C5" s="4" t="s">
        <v>464</v>
      </c>
      <c r="D5" s="4" t="s">
        <v>497</v>
      </c>
      <c r="E5" s="4" t="s">
        <v>498</v>
      </c>
      <c r="F5" s="17" t="s">
        <v>487</v>
      </c>
      <c r="G5" s="22" t="s">
        <v>492</v>
      </c>
    </row>
    <row r="6" spans="2:7" ht="119.25" customHeight="1" x14ac:dyDescent="0.25">
      <c r="B6" s="1">
        <v>2.1</v>
      </c>
      <c r="C6" s="6" t="s">
        <v>503</v>
      </c>
      <c r="D6" s="7">
        <f>((6.35+1.55+1.8+2.3+6.86)*10)*4</f>
        <v>754.4</v>
      </c>
      <c r="E6" s="7">
        <v>2.35</v>
      </c>
      <c r="F6" s="18">
        <f>D6*E6</f>
        <v>1772.84</v>
      </c>
      <c r="G6" s="21"/>
    </row>
    <row r="7" spans="2:7" ht="147.75" customHeight="1" x14ac:dyDescent="0.25">
      <c r="B7" s="1">
        <v>2.2000000000000002</v>
      </c>
      <c r="C7" s="6" t="s">
        <v>500</v>
      </c>
      <c r="D7" s="7"/>
      <c r="E7" s="7"/>
      <c r="F7" s="18"/>
      <c r="G7" s="7"/>
    </row>
    <row r="8" spans="2:7" ht="75" x14ac:dyDescent="0.25">
      <c r="B8" s="1">
        <v>2.2999999999999998</v>
      </c>
      <c r="C8" s="6" t="s">
        <v>501</v>
      </c>
      <c r="D8" s="7">
        <f>((3.3+3.75+1.12+1.12+1.76+0.4)*10)*4</f>
        <v>458</v>
      </c>
      <c r="E8" s="7">
        <v>2.35</v>
      </c>
      <c r="F8" s="18">
        <f>D8*E8</f>
        <v>1076.3</v>
      </c>
      <c r="G8" s="7"/>
    </row>
    <row r="9" spans="2:7" ht="99" customHeight="1" x14ac:dyDescent="0.25">
      <c r="B9" s="1">
        <v>2.4</v>
      </c>
      <c r="C9" s="6" t="s">
        <v>471</v>
      </c>
      <c r="D9" s="7">
        <f>((0.9*10)*4)</f>
        <v>36</v>
      </c>
      <c r="E9" s="7">
        <v>2.35</v>
      </c>
      <c r="F9" s="18">
        <f>D9*E9</f>
        <v>84.600000000000009</v>
      </c>
      <c r="G9" s="7"/>
    </row>
    <row r="10" spans="2:7" ht="104.25" customHeight="1" x14ac:dyDescent="0.25">
      <c r="B10" s="1">
        <v>2.5</v>
      </c>
      <c r="C10" s="6" t="s">
        <v>502</v>
      </c>
      <c r="D10" s="7">
        <f>(((3.6*10)+6.34+3+6.6+2.8+6.16+3.4)*4)</f>
        <v>257.20000000000005</v>
      </c>
      <c r="E10" s="7">
        <v>2.35</v>
      </c>
      <c r="F10" s="20">
        <f>D10*E10</f>
        <v>604.42000000000019</v>
      </c>
      <c r="G10" s="7"/>
    </row>
    <row r="11" spans="2:7" ht="132" customHeight="1" x14ac:dyDescent="0.25">
      <c r="B11" s="1">
        <v>2.6</v>
      </c>
      <c r="C11" s="6" t="s">
        <v>494</v>
      </c>
      <c r="D11" s="19"/>
      <c r="E11" s="7"/>
      <c r="F11" s="20"/>
      <c r="G11" s="7"/>
    </row>
    <row r="12" spans="2:7" ht="106.5" customHeight="1" x14ac:dyDescent="0.25">
      <c r="B12" s="23">
        <v>2.7</v>
      </c>
      <c r="C12" s="24" t="s">
        <v>474</v>
      </c>
      <c r="D12" s="25">
        <f>(((0.9*2)*10)*4)</f>
        <v>72</v>
      </c>
      <c r="E12" s="7">
        <v>2.35</v>
      </c>
      <c r="F12" s="15">
        <f>D12*E12</f>
        <v>169.20000000000002</v>
      </c>
    </row>
    <row r="13" spans="2:7" ht="144.75" customHeight="1" x14ac:dyDescent="0.25">
      <c r="B13" s="1">
        <v>2.8</v>
      </c>
      <c r="C13" s="6" t="s">
        <v>475</v>
      </c>
      <c r="D13" s="7"/>
      <c r="E13" s="7"/>
      <c r="F13" s="14"/>
      <c r="G13" s="7"/>
    </row>
    <row r="14" spans="2:7" ht="30" x14ac:dyDescent="0.25">
      <c r="B14" s="1">
        <v>2.9</v>
      </c>
      <c r="C14" s="6" t="s">
        <v>476</v>
      </c>
      <c r="D14" s="19">
        <f>(356.8*4)</f>
        <v>1427.2</v>
      </c>
      <c r="E14" s="7">
        <v>0.55000000000000004</v>
      </c>
      <c r="F14" s="20">
        <f>D14*E14</f>
        <v>784.96</v>
      </c>
      <c r="G14" s="7"/>
    </row>
    <row r="15" spans="2:7" ht="30" x14ac:dyDescent="0.25">
      <c r="B15" s="2">
        <v>2.1</v>
      </c>
      <c r="C15" s="6" t="s">
        <v>477</v>
      </c>
      <c r="D15" s="7">
        <f>(458*4)</f>
        <v>1832</v>
      </c>
      <c r="E15" s="7">
        <v>0.55000000000000004</v>
      </c>
      <c r="F15" s="20">
        <f>D15*E15</f>
        <v>1007.6000000000001</v>
      </c>
      <c r="G15" s="7"/>
    </row>
    <row r="16" spans="2:7" ht="33.75" customHeight="1" x14ac:dyDescent="0.25">
      <c r="B16" s="2">
        <v>2.11</v>
      </c>
      <c r="C16" s="6" t="s">
        <v>478</v>
      </c>
      <c r="D16" s="7"/>
      <c r="E16" s="7"/>
      <c r="F16" s="14"/>
      <c r="G16" s="7"/>
    </row>
    <row r="17" spans="2:7" ht="90.75" customHeight="1" x14ac:dyDescent="0.25">
      <c r="B17" s="2">
        <v>2.12</v>
      </c>
      <c r="C17" s="6" t="s">
        <v>479</v>
      </c>
      <c r="D17" s="7"/>
      <c r="E17" s="7"/>
      <c r="F17" s="14"/>
      <c r="G17" s="15"/>
    </row>
    <row r="18" spans="2:7" ht="135" x14ac:dyDescent="0.25">
      <c r="B18" s="2">
        <v>2.13</v>
      </c>
      <c r="C18" s="6" t="s">
        <v>480</v>
      </c>
      <c r="D18" s="7"/>
      <c r="E18" s="7"/>
      <c r="F18" s="14"/>
      <c r="G18" s="15"/>
    </row>
    <row r="19" spans="2:7" ht="75" x14ac:dyDescent="0.25">
      <c r="B19" s="2">
        <v>2.14</v>
      </c>
      <c r="C19" s="6" t="s">
        <v>481</v>
      </c>
      <c r="D19" s="7"/>
      <c r="E19" s="7"/>
      <c r="F19" s="20"/>
      <c r="G19" s="20">
        <f>(7*4)</f>
        <v>28</v>
      </c>
    </row>
    <row r="20" spans="2:7" ht="60" x14ac:dyDescent="0.25">
      <c r="B20" s="2">
        <v>2.15</v>
      </c>
      <c r="C20" s="6" t="s">
        <v>482</v>
      </c>
      <c r="D20" s="7"/>
      <c r="E20" s="7"/>
      <c r="F20" s="20"/>
      <c r="G20" s="20">
        <f>(10*4)</f>
        <v>40</v>
      </c>
    </row>
    <row r="21" spans="2:7" ht="15" x14ac:dyDescent="0.25">
      <c r="B21" s="2">
        <v>2.16</v>
      </c>
      <c r="C21" s="8" t="s">
        <v>490</v>
      </c>
      <c r="D21" s="7"/>
      <c r="E21" s="7"/>
      <c r="F21" s="14"/>
      <c r="G21" s="7"/>
    </row>
    <row r="22" spans="2:7" ht="15" x14ac:dyDescent="0.25">
      <c r="B22" s="2">
        <v>2.17</v>
      </c>
      <c r="C22" s="8" t="s">
        <v>491</v>
      </c>
      <c r="D22" s="7"/>
      <c r="E22" s="7"/>
      <c r="F22" s="14"/>
      <c r="G22" s="7"/>
    </row>
    <row r="23" spans="2:7" x14ac:dyDescent="0.2">
      <c r="C23" s="7"/>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17517A-EE4A-489C-8A5A-9962238B6DF7}">
  <dimension ref="B5:G23"/>
  <sheetViews>
    <sheetView topLeftCell="A13" workbookViewId="0">
      <selection activeCell="B6" sqref="B6:B22"/>
    </sheetView>
  </sheetViews>
  <sheetFormatPr baseColWidth="10" defaultColWidth="9.140625" defaultRowHeight="12.75" x14ac:dyDescent="0.2"/>
  <cols>
    <col min="3" max="3" width="64.5703125" customWidth="1"/>
    <col min="4" max="4" width="11.5703125" customWidth="1"/>
    <col min="6" max="6" width="12.5703125" customWidth="1"/>
  </cols>
  <sheetData>
    <row r="5" spans="2:7" ht="27" customHeight="1" x14ac:dyDescent="0.2">
      <c r="B5" s="3" t="s">
        <v>463</v>
      </c>
      <c r="C5" s="4" t="s">
        <v>464</v>
      </c>
      <c r="D5" s="4" t="s">
        <v>497</v>
      </c>
      <c r="E5" s="4" t="s">
        <v>498</v>
      </c>
      <c r="F5" s="17" t="s">
        <v>487</v>
      </c>
      <c r="G5" s="22" t="s">
        <v>492</v>
      </c>
    </row>
    <row r="6" spans="2:7" ht="119.25" customHeight="1" x14ac:dyDescent="0.25">
      <c r="B6" s="1">
        <v>2.1</v>
      </c>
      <c r="C6" s="6" t="s">
        <v>503</v>
      </c>
      <c r="D6" s="7">
        <f>3+3.08+2.4</f>
        <v>8.48</v>
      </c>
      <c r="E6" s="7">
        <v>2.35</v>
      </c>
      <c r="F6" s="18">
        <f>D6*E6</f>
        <v>19.928000000000001</v>
      </c>
      <c r="G6" s="21"/>
    </row>
    <row r="7" spans="2:7" ht="147.75" customHeight="1" x14ac:dyDescent="0.25">
      <c r="B7" s="1">
        <v>2.2000000000000002</v>
      </c>
      <c r="C7" s="6" t="s">
        <v>500</v>
      </c>
      <c r="D7" s="7"/>
      <c r="E7" s="7"/>
      <c r="F7" s="18"/>
      <c r="G7" s="7"/>
    </row>
    <row r="8" spans="2:7" ht="75" x14ac:dyDescent="0.25">
      <c r="B8" s="1">
        <v>2.2999999999999998</v>
      </c>
      <c r="C8" s="6" t="s">
        <v>501</v>
      </c>
      <c r="D8" s="7"/>
      <c r="E8" s="7"/>
      <c r="F8" s="18"/>
      <c r="G8" s="7"/>
    </row>
    <row r="9" spans="2:7" ht="115.5" customHeight="1" x14ac:dyDescent="0.25">
      <c r="B9" s="1">
        <v>2.4</v>
      </c>
      <c r="C9" s="6" t="s">
        <v>471</v>
      </c>
      <c r="D9" s="7"/>
      <c r="E9" s="7"/>
      <c r="F9" s="18"/>
      <c r="G9" s="7"/>
    </row>
    <row r="10" spans="2:7" ht="104.25" customHeight="1" x14ac:dyDescent="0.25">
      <c r="B10" s="1">
        <v>2.5</v>
      </c>
      <c r="C10" s="6" t="s">
        <v>502</v>
      </c>
      <c r="D10" s="7"/>
      <c r="E10" s="7"/>
      <c r="F10" s="20"/>
      <c r="G10" s="7"/>
    </row>
    <row r="11" spans="2:7" ht="132" customHeight="1" x14ac:dyDescent="0.25">
      <c r="B11" s="1">
        <v>2.6</v>
      </c>
      <c r="C11" s="6" t="s">
        <v>494</v>
      </c>
      <c r="D11" s="19"/>
      <c r="E11" s="7"/>
      <c r="F11" s="20"/>
      <c r="G11" s="7"/>
    </row>
    <row r="12" spans="2:7" ht="106.5" customHeight="1" x14ac:dyDescent="0.25">
      <c r="B12" s="23">
        <v>2.7</v>
      </c>
      <c r="C12" s="24" t="s">
        <v>504</v>
      </c>
      <c r="D12" s="19">
        <v>3.6</v>
      </c>
      <c r="E12" s="7">
        <v>2.35</v>
      </c>
      <c r="F12" s="20">
        <f>D12*E12</f>
        <v>8.4600000000000009</v>
      </c>
    </row>
    <row r="13" spans="2:7" ht="144.75" customHeight="1" x14ac:dyDescent="0.25">
      <c r="B13" s="1">
        <v>2.8</v>
      </c>
      <c r="C13" s="6" t="s">
        <v>475</v>
      </c>
      <c r="D13" s="7"/>
      <c r="E13" s="7"/>
      <c r="F13" s="14"/>
      <c r="G13" s="7"/>
    </row>
    <row r="14" spans="2:7" ht="30" x14ac:dyDescent="0.25">
      <c r="B14" s="1">
        <v>2.9</v>
      </c>
      <c r="C14" s="6" t="s">
        <v>476</v>
      </c>
      <c r="D14" s="19">
        <f>D6+2.29+1.8</f>
        <v>12.57</v>
      </c>
      <c r="E14" s="7">
        <v>0.65</v>
      </c>
      <c r="F14" s="20">
        <f>D14*E14</f>
        <v>8.1705000000000005</v>
      </c>
      <c r="G14" s="7"/>
    </row>
    <row r="15" spans="2:7" ht="30" x14ac:dyDescent="0.25">
      <c r="B15" s="2">
        <v>2.1</v>
      </c>
      <c r="C15" s="6" t="s">
        <v>477</v>
      </c>
      <c r="D15" s="7"/>
      <c r="E15" s="7"/>
      <c r="F15" s="20"/>
      <c r="G15" s="7"/>
    </row>
    <row r="16" spans="2:7" ht="33.75" customHeight="1" x14ac:dyDescent="0.25">
      <c r="B16" s="2">
        <v>2.11</v>
      </c>
      <c r="C16" s="6" t="s">
        <v>478</v>
      </c>
      <c r="D16" s="7"/>
      <c r="E16" s="7"/>
      <c r="F16" s="14"/>
      <c r="G16" s="7"/>
    </row>
    <row r="17" spans="2:7" ht="90.75" customHeight="1" x14ac:dyDescent="0.25">
      <c r="B17" s="2">
        <v>2.12</v>
      </c>
      <c r="C17" s="6" t="s">
        <v>479</v>
      </c>
      <c r="D17" s="7"/>
      <c r="E17" s="7"/>
      <c r="F17" s="14"/>
      <c r="G17" s="15">
        <v>4</v>
      </c>
    </row>
    <row r="18" spans="2:7" ht="135" x14ac:dyDescent="0.25">
      <c r="B18" s="2">
        <v>2.13</v>
      </c>
      <c r="C18" s="6" t="s">
        <v>480</v>
      </c>
      <c r="D18" s="7"/>
      <c r="E18" s="7"/>
      <c r="F18" s="14"/>
      <c r="G18" s="15"/>
    </row>
    <row r="19" spans="2:7" ht="75" x14ac:dyDescent="0.25">
      <c r="B19" s="2">
        <v>2.14</v>
      </c>
      <c r="C19" s="6" t="s">
        <v>481</v>
      </c>
      <c r="D19" s="7"/>
      <c r="E19" s="7"/>
      <c r="F19" s="20"/>
      <c r="G19" s="7"/>
    </row>
    <row r="20" spans="2:7" ht="60" x14ac:dyDescent="0.25">
      <c r="B20" s="2">
        <v>2.15</v>
      </c>
      <c r="C20" s="6" t="s">
        <v>482</v>
      </c>
      <c r="D20" s="7"/>
      <c r="E20" s="7"/>
      <c r="F20" s="20"/>
      <c r="G20" s="7"/>
    </row>
    <row r="21" spans="2:7" ht="15" x14ac:dyDescent="0.25">
      <c r="B21" s="2">
        <v>2.16</v>
      </c>
      <c r="C21" s="8" t="s">
        <v>490</v>
      </c>
      <c r="D21" s="7"/>
      <c r="E21" s="7"/>
      <c r="F21" s="14"/>
      <c r="G21" s="7"/>
    </row>
    <row r="22" spans="2:7" ht="15" x14ac:dyDescent="0.25">
      <c r="B22" s="2">
        <v>2.17</v>
      </c>
      <c r="C22" s="8" t="s">
        <v>491</v>
      </c>
      <c r="D22" s="7">
        <v>2.6</v>
      </c>
      <c r="E22" s="7">
        <v>5</v>
      </c>
      <c r="F22" s="20">
        <f>(D22*E22)*2</f>
        <v>26</v>
      </c>
      <c r="G22" s="7"/>
    </row>
    <row r="23" spans="2:7" x14ac:dyDescent="0.2">
      <c r="C23" s="7"/>
    </row>
  </sheetData>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200699B-41E0-4911-A571-D398208FC83D}">
  <dimension ref="B5:G23"/>
  <sheetViews>
    <sheetView topLeftCell="A11" workbookViewId="0">
      <selection activeCell="B6" sqref="B6:B22"/>
    </sheetView>
  </sheetViews>
  <sheetFormatPr baseColWidth="10" defaultColWidth="9.140625" defaultRowHeight="12.75" x14ac:dyDescent="0.2"/>
  <cols>
    <col min="3" max="3" width="64.5703125" customWidth="1"/>
    <col min="4" max="4" width="11.5703125" customWidth="1"/>
    <col min="6" max="6" width="12.5703125" customWidth="1"/>
  </cols>
  <sheetData>
    <row r="5" spans="2:7" ht="27" customHeight="1" x14ac:dyDescent="0.2">
      <c r="B5" s="3" t="s">
        <v>463</v>
      </c>
      <c r="C5" s="4" t="s">
        <v>464</v>
      </c>
      <c r="D5" s="4" t="s">
        <v>497</v>
      </c>
      <c r="E5" s="4" t="s">
        <v>498</v>
      </c>
      <c r="F5" s="17" t="s">
        <v>487</v>
      </c>
      <c r="G5" s="22" t="s">
        <v>492</v>
      </c>
    </row>
    <row r="6" spans="2:7" ht="119.25" customHeight="1" x14ac:dyDescent="0.25">
      <c r="B6" s="1">
        <v>2.1</v>
      </c>
      <c r="C6" s="6" t="s">
        <v>503</v>
      </c>
      <c r="D6" s="7">
        <f>5.22+1.81+3.27+3.9</f>
        <v>14.2</v>
      </c>
      <c r="E6" s="7">
        <v>2.35</v>
      </c>
      <c r="F6" s="18">
        <f>D6*E6</f>
        <v>33.369999999999997</v>
      </c>
      <c r="G6" s="21"/>
    </row>
    <row r="7" spans="2:7" ht="147.75" customHeight="1" x14ac:dyDescent="0.25">
      <c r="B7" s="1">
        <v>2.2000000000000002</v>
      </c>
      <c r="C7" s="6" t="s">
        <v>500</v>
      </c>
      <c r="D7" s="7"/>
      <c r="E7" s="7"/>
      <c r="F7" s="18"/>
      <c r="G7" s="7"/>
    </row>
    <row r="8" spans="2:7" ht="75" x14ac:dyDescent="0.25">
      <c r="B8" s="1">
        <v>2.2999999999999998</v>
      </c>
      <c r="C8" s="6" t="s">
        <v>501</v>
      </c>
      <c r="D8" s="7"/>
      <c r="E8" s="7"/>
      <c r="F8" s="18"/>
      <c r="G8" s="7"/>
    </row>
    <row r="9" spans="2:7" ht="115.5" customHeight="1" x14ac:dyDescent="0.25">
      <c r="B9" s="1">
        <v>2.4</v>
      </c>
      <c r="C9" s="6" t="s">
        <v>471</v>
      </c>
      <c r="D9" s="7"/>
      <c r="E9" s="7"/>
      <c r="F9" s="18"/>
      <c r="G9" s="7"/>
    </row>
    <row r="10" spans="2:7" ht="104.25" customHeight="1" x14ac:dyDescent="0.25">
      <c r="B10" s="1">
        <v>2.5</v>
      </c>
      <c r="C10" s="6" t="s">
        <v>502</v>
      </c>
      <c r="D10" s="7">
        <f>1.15+1.43+1.4</f>
        <v>3.98</v>
      </c>
      <c r="E10" s="7">
        <v>2.35</v>
      </c>
      <c r="F10" s="20">
        <f>D10*E10</f>
        <v>9.3529999999999998</v>
      </c>
      <c r="G10" s="7"/>
    </row>
    <row r="11" spans="2:7" ht="132" customHeight="1" x14ac:dyDescent="0.25">
      <c r="B11" s="1">
        <v>2.6</v>
      </c>
      <c r="C11" s="6" t="s">
        <v>494</v>
      </c>
      <c r="D11" s="19"/>
      <c r="E11" s="7"/>
      <c r="F11" s="20"/>
      <c r="G11" s="7"/>
    </row>
    <row r="12" spans="2:7" ht="106.5" customHeight="1" x14ac:dyDescent="0.25">
      <c r="B12" s="23">
        <v>2.7</v>
      </c>
      <c r="C12" s="24" t="s">
        <v>504</v>
      </c>
      <c r="D12" s="19">
        <v>4.5</v>
      </c>
      <c r="E12" s="7">
        <v>2.35</v>
      </c>
      <c r="F12" s="20">
        <f>D12*E12</f>
        <v>10.575000000000001</v>
      </c>
    </row>
    <row r="13" spans="2:7" ht="144.75" customHeight="1" x14ac:dyDescent="0.25">
      <c r="B13" s="1">
        <v>2.8</v>
      </c>
      <c r="C13" s="6" t="s">
        <v>475</v>
      </c>
      <c r="D13" s="7">
        <v>5.39</v>
      </c>
      <c r="E13" s="7">
        <v>2.35</v>
      </c>
      <c r="F13" s="20">
        <f>D13*E13</f>
        <v>12.666499999999999</v>
      </c>
      <c r="G13" s="7"/>
    </row>
    <row r="14" spans="2:7" ht="30" x14ac:dyDescent="0.25">
      <c r="B14" s="1">
        <v>2.9</v>
      </c>
      <c r="C14" s="6" t="s">
        <v>476</v>
      </c>
      <c r="D14" s="19"/>
      <c r="E14" s="7"/>
      <c r="F14" s="20"/>
      <c r="G14" s="7"/>
    </row>
    <row r="15" spans="2:7" ht="30" x14ac:dyDescent="0.25">
      <c r="B15" s="2">
        <v>2.1</v>
      </c>
      <c r="C15" s="6" t="s">
        <v>477</v>
      </c>
      <c r="D15" s="7"/>
      <c r="E15" s="7"/>
      <c r="F15" s="20"/>
      <c r="G15" s="7"/>
    </row>
    <row r="16" spans="2:7" ht="33.75" customHeight="1" x14ac:dyDescent="0.25">
      <c r="B16" s="2">
        <v>2.11</v>
      </c>
      <c r="C16" s="6" t="s">
        <v>478</v>
      </c>
      <c r="D16" s="7"/>
      <c r="E16" s="7"/>
      <c r="F16" s="14"/>
      <c r="G16" s="7"/>
    </row>
    <row r="17" spans="2:7" ht="90.75" customHeight="1" x14ac:dyDescent="0.25">
      <c r="B17" s="2">
        <v>2.12</v>
      </c>
      <c r="C17" s="6" t="s">
        <v>479</v>
      </c>
      <c r="D17" s="7"/>
      <c r="E17" s="7"/>
      <c r="F17" s="14"/>
      <c r="G17" s="15">
        <v>4</v>
      </c>
    </row>
    <row r="18" spans="2:7" ht="135" x14ac:dyDescent="0.25">
      <c r="B18" s="2">
        <v>2.13</v>
      </c>
      <c r="C18" s="6" t="s">
        <v>480</v>
      </c>
      <c r="D18" s="7"/>
      <c r="E18" s="7"/>
      <c r="F18" s="14"/>
      <c r="G18" s="15"/>
    </row>
    <row r="19" spans="2:7" ht="75" x14ac:dyDescent="0.25">
      <c r="B19" s="2">
        <v>2.14</v>
      </c>
      <c r="C19" s="6" t="s">
        <v>481</v>
      </c>
      <c r="D19" s="7"/>
      <c r="E19" s="7"/>
      <c r="F19" s="20"/>
      <c r="G19" s="7"/>
    </row>
    <row r="20" spans="2:7" ht="60" x14ac:dyDescent="0.25">
      <c r="B20" s="2">
        <v>2.15</v>
      </c>
      <c r="C20" s="6" t="s">
        <v>482</v>
      </c>
      <c r="D20" s="7"/>
      <c r="E20" s="7"/>
      <c r="F20" s="20"/>
      <c r="G20" s="7"/>
    </row>
    <row r="21" spans="2:7" ht="15" x14ac:dyDescent="0.25">
      <c r="B21" s="2">
        <v>2.16</v>
      </c>
      <c r="C21" s="8" t="s">
        <v>490</v>
      </c>
      <c r="D21" s="7"/>
      <c r="E21" s="7"/>
      <c r="F21" s="14"/>
      <c r="G21" s="7"/>
    </row>
    <row r="22" spans="2:7" ht="15" x14ac:dyDescent="0.25">
      <c r="B22" s="2">
        <v>2.17</v>
      </c>
      <c r="C22" s="8" t="s">
        <v>491</v>
      </c>
      <c r="D22" s="7">
        <v>2.6</v>
      </c>
      <c r="E22" s="7">
        <v>5</v>
      </c>
      <c r="F22" s="20">
        <f>(D22*E22)*2</f>
        <v>26</v>
      </c>
      <c r="G22" s="7"/>
    </row>
    <row r="23" spans="2:7" x14ac:dyDescent="0.2">
      <c r="C23" s="7"/>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640D197-1A7A-46AF-B095-E39C94FA6353}">
  <dimension ref="B5:G23"/>
  <sheetViews>
    <sheetView topLeftCell="A13" workbookViewId="0">
      <selection activeCell="J20" sqref="J20"/>
    </sheetView>
  </sheetViews>
  <sheetFormatPr baseColWidth="10" defaultColWidth="9.140625" defaultRowHeight="12.75" x14ac:dyDescent="0.2"/>
  <cols>
    <col min="3" max="3" width="64.5703125" customWidth="1"/>
    <col min="4" max="4" width="11.5703125" customWidth="1"/>
    <col min="6" max="6" width="12.5703125" customWidth="1"/>
  </cols>
  <sheetData>
    <row r="5" spans="2:7" ht="27" customHeight="1" x14ac:dyDescent="0.2">
      <c r="B5" s="3" t="s">
        <v>463</v>
      </c>
      <c r="C5" s="4" t="s">
        <v>464</v>
      </c>
      <c r="D5" s="4" t="s">
        <v>497</v>
      </c>
      <c r="E5" s="4" t="s">
        <v>498</v>
      </c>
      <c r="F5" s="17" t="s">
        <v>487</v>
      </c>
      <c r="G5" s="22" t="s">
        <v>492</v>
      </c>
    </row>
    <row r="6" spans="2:7" ht="119.25" customHeight="1" x14ac:dyDescent="0.25">
      <c r="B6" s="1">
        <v>2.1</v>
      </c>
      <c r="C6" s="6" t="s">
        <v>503</v>
      </c>
      <c r="D6" s="7"/>
      <c r="E6" s="7"/>
      <c r="F6" s="18"/>
      <c r="G6" s="21"/>
    </row>
    <row r="7" spans="2:7" ht="147.75" customHeight="1" x14ac:dyDescent="0.25">
      <c r="B7" s="1">
        <v>2.2000000000000002</v>
      </c>
      <c r="C7" s="6" t="s">
        <v>500</v>
      </c>
      <c r="D7" s="7"/>
      <c r="E7" s="7"/>
      <c r="F7" s="18"/>
      <c r="G7" s="7"/>
    </row>
    <row r="8" spans="2:7" ht="75" x14ac:dyDescent="0.25">
      <c r="B8" s="1">
        <v>2.2999999999999998</v>
      </c>
      <c r="C8" s="6" t="s">
        <v>501</v>
      </c>
      <c r="D8" s="7"/>
      <c r="E8" s="7"/>
      <c r="F8" s="18"/>
      <c r="G8" s="7"/>
    </row>
    <row r="9" spans="2:7" ht="115.5" customHeight="1" x14ac:dyDescent="0.25">
      <c r="B9" s="1">
        <v>2.4</v>
      </c>
      <c r="C9" s="6" t="s">
        <v>471</v>
      </c>
      <c r="D9" s="7"/>
      <c r="E9" s="7"/>
      <c r="F9" s="18"/>
      <c r="G9" s="7"/>
    </row>
    <row r="10" spans="2:7" ht="104.25" customHeight="1" x14ac:dyDescent="0.25">
      <c r="B10" s="1">
        <v>2.5</v>
      </c>
      <c r="C10" s="6" t="s">
        <v>502</v>
      </c>
      <c r="D10" s="7"/>
      <c r="E10" s="7"/>
      <c r="F10" s="20"/>
      <c r="G10" s="7"/>
    </row>
    <row r="11" spans="2:7" ht="132" customHeight="1" x14ac:dyDescent="0.25">
      <c r="B11" s="1">
        <v>2.6</v>
      </c>
      <c r="C11" s="6" t="s">
        <v>494</v>
      </c>
      <c r="D11" s="19"/>
      <c r="E11" s="7"/>
      <c r="F11" s="20"/>
      <c r="G11" s="7"/>
    </row>
    <row r="12" spans="2:7" ht="106.5" customHeight="1" x14ac:dyDescent="0.25">
      <c r="B12" s="23">
        <v>2.7</v>
      </c>
      <c r="C12" s="24" t="s">
        <v>504</v>
      </c>
      <c r="D12" s="19">
        <v>4.5</v>
      </c>
      <c r="E12" s="7">
        <v>2.35</v>
      </c>
      <c r="F12" s="20">
        <f>D12*E12</f>
        <v>10.575000000000001</v>
      </c>
    </row>
    <row r="13" spans="2:7" ht="144.75" customHeight="1" x14ac:dyDescent="0.25">
      <c r="B13" s="1">
        <v>2.8</v>
      </c>
      <c r="C13" s="6" t="s">
        <v>475</v>
      </c>
      <c r="D13" s="7">
        <f>7.62+8.8</f>
        <v>16.420000000000002</v>
      </c>
      <c r="E13" s="7">
        <v>3</v>
      </c>
      <c r="F13" s="20">
        <f>D13*E13</f>
        <v>49.260000000000005</v>
      </c>
      <c r="G13" s="7"/>
    </row>
    <row r="14" spans="2:7" ht="30" x14ac:dyDescent="0.25">
      <c r="B14" s="1">
        <v>2.9</v>
      </c>
      <c r="C14" s="6" t="s">
        <v>476</v>
      </c>
      <c r="D14" s="19">
        <v>32</v>
      </c>
      <c r="E14" s="7">
        <v>1.35</v>
      </c>
      <c r="F14" s="20">
        <f>D14*E14</f>
        <v>43.2</v>
      </c>
      <c r="G14" s="7"/>
    </row>
    <row r="15" spans="2:7" ht="30" x14ac:dyDescent="0.25">
      <c r="B15" s="2">
        <v>2.1</v>
      </c>
      <c r="C15" s="6" t="s">
        <v>477</v>
      </c>
      <c r="D15" s="7"/>
      <c r="E15" s="7"/>
      <c r="F15" s="20"/>
      <c r="G15" s="7"/>
    </row>
    <row r="16" spans="2:7" ht="33.75" customHeight="1" x14ac:dyDescent="0.25">
      <c r="B16" s="2">
        <v>2.11</v>
      </c>
      <c r="C16" s="6" t="s">
        <v>478</v>
      </c>
      <c r="D16" s="7"/>
      <c r="E16" s="7"/>
      <c r="F16" s="14"/>
      <c r="G16" s="7"/>
    </row>
    <row r="17" spans="2:7" ht="90.75" customHeight="1" x14ac:dyDescent="0.25">
      <c r="B17" s="2">
        <v>2.12</v>
      </c>
      <c r="C17" s="6" t="s">
        <v>479</v>
      </c>
      <c r="D17" s="7"/>
      <c r="E17" s="7"/>
      <c r="F17" s="14"/>
      <c r="G17" s="15">
        <v>4</v>
      </c>
    </row>
    <row r="18" spans="2:7" ht="135" x14ac:dyDescent="0.25">
      <c r="B18" s="2">
        <v>2.13</v>
      </c>
      <c r="C18" s="6" t="s">
        <v>480</v>
      </c>
      <c r="D18" s="7"/>
      <c r="E18" s="7"/>
      <c r="F18" s="14"/>
      <c r="G18" s="15"/>
    </row>
    <row r="19" spans="2:7" ht="75" x14ac:dyDescent="0.25">
      <c r="B19" s="2">
        <v>2.14</v>
      </c>
      <c r="C19" s="6" t="s">
        <v>481</v>
      </c>
      <c r="D19" s="7"/>
      <c r="E19" s="7"/>
      <c r="F19" s="20"/>
      <c r="G19" s="7"/>
    </row>
    <row r="20" spans="2:7" ht="60" x14ac:dyDescent="0.25">
      <c r="B20" s="2">
        <v>2.15</v>
      </c>
      <c r="C20" s="6" t="s">
        <v>482</v>
      </c>
      <c r="D20" s="7"/>
      <c r="E20" s="7"/>
      <c r="F20" s="20"/>
      <c r="G20" s="7"/>
    </row>
    <row r="21" spans="2:7" ht="15" x14ac:dyDescent="0.25">
      <c r="B21" s="2">
        <v>2.16</v>
      </c>
      <c r="C21" s="8" t="s">
        <v>490</v>
      </c>
      <c r="D21" s="7"/>
      <c r="E21" s="7"/>
      <c r="F21" s="14"/>
      <c r="G21" s="7"/>
    </row>
    <row r="22" spans="2:7" ht="15" x14ac:dyDescent="0.25">
      <c r="B22" s="2">
        <v>2.17</v>
      </c>
      <c r="C22" s="8" t="s">
        <v>491</v>
      </c>
      <c r="D22" s="7">
        <v>2.6</v>
      </c>
      <c r="E22" s="7">
        <v>5</v>
      </c>
      <c r="F22" s="20">
        <f>(D22*E22)*2</f>
        <v>26</v>
      </c>
      <c r="G22" s="7"/>
    </row>
    <row r="23" spans="2:7" x14ac:dyDescent="0.2">
      <c r="C23"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13</vt:i4>
      </vt:variant>
      <vt:variant>
        <vt:lpstr>Rangos con nombre</vt:lpstr>
      </vt:variant>
      <vt:variant>
        <vt:i4>1</vt:i4>
      </vt:variant>
    </vt:vector>
  </HeadingPairs>
  <TitlesOfParts>
    <vt:vector size="14" baseType="lpstr">
      <vt:lpstr>OBRA CIVIL</vt:lpstr>
      <vt:lpstr>DOTACION</vt:lpstr>
      <vt:lpstr>CERTIFICACIONES - SEÑALIZACION</vt:lpstr>
      <vt:lpstr>PISO 0 </vt:lpstr>
      <vt:lpstr>PISO 1</vt:lpstr>
      <vt:lpstr>PISO 2 </vt:lpstr>
      <vt:lpstr>PISO 3  </vt:lpstr>
      <vt:lpstr>PISO 4 </vt:lpstr>
      <vt:lpstr>PISO 15 </vt:lpstr>
      <vt:lpstr>PISO 16-19</vt:lpstr>
      <vt:lpstr>TS MEZANINE </vt:lpstr>
      <vt:lpstr>TS PISO2 </vt:lpstr>
      <vt:lpstr>TS PISO8</vt:lpstr>
      <vt:lpstr>'OBRA CIVIL'!Área_de_impresión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Carlos Gustavo Dueñas Torres</dc:creator>
  <cp:keywords/>
  <dc:description/>
  <cp:lastModifiedBy>Julian Ortegon F.</cp:lastModifiedBy>
  <cp:revision/>
  <dcterms:created xsi:type="dcterms:W3CDTF">2026-03-10T19:58:29Z</dcterms:created>
  <dcterms:modified xsi:type="dcterms:W3CDTF">2026-05-22T19:54:46Z</dcterms:modified>
  <cp:category/>
  <cp:contentStatus/>
</cp:coreProperties>
</file>