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barranquilla-my.sharepoint.com/personal/yvargasr_barranquilla_gov_co/Documents/Nueva carpeta/KIT EDUCACION/"/>
    </mc:Choice>
  </mc:AlternateContent>
  <xr:revisionPtr revIDLastSave="22" documentId="13_ncr:1_{BFC1E5FE-2C7A-4F31-A04A-9D1F6DF51F26}" xr6:coauthVersionLast="47" xr6:coauthVersionMax="47" xr10:uidLastSave="{81AAEBE2-B6EA-46DD-8A36-5DBA4142DA62}"/>
  <bookViews>
    <workbookView xWindow="-120" yWindow="-120" windowWidth="20730" windowHeight="11160" firstSheet="1" activeTab="1" xr2:uid="{88DE3761-32DE-4E73-BC5A-C6EF0FE6554C}"/>
  </bookViews>
  <sheets>
    <sheet name="M. VIRTUAL" sheetId="1" state="hidden" r:id="rId1"/>
    <sheet name="COTIZACION" sheetId="4" r:id="rId2"/>
    <sheet name="IND. FINANCIEROS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4" l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F73" i="1"/>
  <c r="Y7" i="3"/>
  <c r="Y9" i="3"/>
  <c r="X9" i="3"/>
  <c r="W9" i="3"/>
  <c r="V9" i="3"/>
  <c r="U9" i="3"/>
  <c r="O31" i="3"/>
  <c r="N31" i="3"/>
  <c r="O30" i="3"/>
  <c r="N30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30" i="3" s="1"/>
  <c r="P24" i="3"/>
  <c r="P25" i="3"/>
  <c r="P26" i="3"/>
  <c r="P27" i="3"/>
  <c r="P28" i="3"/>
  <c r="P6" i="3"/>
  <c r="P31" i="3" s="1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9" i="3" s="1"/>
  <c r="O22" i="3"/>
  <c r="O23" i="3"/>
  <c r="O24" i="3"/>
  <c r="O25" i="3"/>
  <c r="O26" i="3"/>
  <c r="O27" i="3"/>
  <c r="O28" i="3"/>
  <c r="O6" i="3"/>
  <c r="N7" i="3"/>
  <c r="N8" i="3"/>
  <c r="N9" i="3"/>
  <c r="N10" i="3"/>
  <c r="N11" i="3"/>
  <c r="N12" i="3"/>
  <c r="N13" i="3"/>
  <c r="N14" i="3"/>
  <c r="N15" i="3"/>
  <c r="N16" i="3"/>
  <c r="N29" i="3" s="1"/>
  <c r="N17" i="3"/>
  <c r="N18" i="3"/>
  <c r="N19" i="3"/>
  <c r="N20" i="3"/>
  <c r="N21" i="3"/>
  <c r="N22" i="3"/>
  <c r="N23" i="3"/>
  <c r="N24" i="3"/>
  <c r="N25" i="3"/>
  <c r="N26" i="3"/>
  <c r="N27" i="3"/>
  <c r="N28" i="3"/>
  <c r="N6" i="3"/>
  <c r="P29" i="3" l="1"/>
  <c r="E46" i="1"/>
  <c r="E66" i="1"/>
  <c r="F66" i="1" s="1"/>
  <c r="E64" i="1" l="1"/>
  <c r="E61" i="1"/>
  <c r="E58" i="1"/>
  <c r="E55" i="1"/>
  <c r="E52" i="1"/>
  <c r="E49" i="1"/>
  <c r="E43" i="1"/>
  <c r="E40" i="1"/>
  <c r="E37" i="1" l="1"/>
  <c r="E34" i="1"/>
  <c r="E31" i="1"/>
  <c r="E28" i="1" l="1"/>
  <c r="E25" i="1"/>
  <c r="E22" i="1"/>
  <c r="F22" i="1" s="1"/>
  <c r="E19" i="1"/>
  <c r="E16" i="1"/>
  <c r="E13" i="1"/>
  <c r="E10" i="1"/>
  <c r="E7" i="1"/>
  <c r="F10" i="1" l="1"/>
  <c r="F13" i="1"/>
  <c r="F16" i="1"/>
  <c r="F19" i="1"/>
  <c r="F25" i="1"/>
  <c r="F28" i="1"/>
  <c r="F31" i="1"/>
  <c r="F34" i="1"/>
  <c r="F37" i="1"/>
  <c r="F40" i="1"/>
  <c r="F43" i="1"/>
  <c r="F46" i="1"/>
  <c r="F49" i="1"/>
  <c r="F52" i="1"/>
  <c r="F55" i="1"/>
  <c r="F58" i="1"/>
  <c r="F61" i="1"/>
  <c r="F64" i="1"/>
  <c r="F7" i="1"/>
  <c r="E4" i="1"/>
  <c r="F4" i="1" s="1"/>
  <c r="B7" i="1"/>
  <c r="B10" i="1" s="1"/>
  <c r="B13" i="1" s="1"/>
  <c r="B16" i="1" s="1"/>
  <c r="B19" i="1" s="1"/>
  <c r="B22" i="1" s="1"/>
  <c r="B25" i="1" s="1"/>
  <c r="B28" i="1" s="1"/>
  <c r="B31" i="1" s="1"/>
  <c r="B34" i="1" s="1"/>
  <c r="B37" i="1" s="1"/>
  <c r="B40" i="1" s="1"/>
  <c r="B43" i="1" s="1"/>
  <c r="B46" i="1" s="1"/>
  <c r="B49" i="1" s="1"/>
  <c r="B52" i="1" s="1"/>
  <c r="B55" i="1" s="1"/>
  <c r="B58" i="1" s="1"/>
  <c r="B61" i="1" s="1"/>
  <c r="B64" i="1" s="1"/>
  <c r="B66" i="1" s="1"/>
  <c r="F68" i="1" l="1"/>
  <c r="F70" i="1" s="1"/>
  <c r="F71" i="1" s="1"/>
  <c r="F72" i="1" s="1"/>
  <c r="E76" i="1" s="1"/>
</calcChain>
</file>

<file path=xl/sharedStrings.xml><?xml version="1.0" encoding="utf-8"?>
<sst xmlns="http://schemas.openxmlformats.org/spreadsheetml/2006/main" count="271" uniqueCount="191">
  <si>
    <t>Malla Plástica Multiusos Diamante 3mmx3mm H100cm Rollo 30 m</t>
  </si>
  <si>
    <t>Polisombra Negra 80% 1.0mt x 4.0mt (L x A) Anti-Uv</t>
  </si>
  <si>
    <t>Machetes #22</t>
  </si>
  <si>
    <r>
      <t>Limas (</t>
    </r>
    <r>
      <rPr>
        <sz val="11"/>
        <color rgb="FF333333"/>
        <rFont val="Aptos"/>
        <family val="2"/>
        <charset val="1"/>
      </rPr>
      <t xml:space="preserve"> </t>
    </r>
    <r>
      <rPr>
        <sz val="11"/>
        <color theme="1"/>
        <rFont val="Aptos"/>
        <family val="2"/>
        <charset val="1"/>
      </rPr>
      <t>Triangular Para Afilar, De 6 Pulgadas)</t>
    </r>
  </si>
  <si>
    <r>
      <t>Azadones (</t>
    </r>
    <r>
      <rPr>
        <sz val="11"/>
        <color rgb="FF333333"/>
        <rFont val="Aptos"/>
        <family val="2"/>
        <charset val="1"/>
      </rPr>
      <t xml:space="preserve"> </t>
    </r>
    <r>
      <rPr>
        <sz val="11"/>
        <color rgb="FF000000"/>
        <rFont val="Aptos"/>
        <family val="2"/>
        <charset val="1"/>
      </rPr>
      <t>Forjado Con Mango 1850 Gramos 1,2 Metros).</t>
    </r>
  </si>
  <si>
    <r>
      <t>Palas redondas (</t>
    </r>
    <r>
      <rPr>
        <sz val="11"/>
        <color rgb="FF333333"/>
        <rFont val="Aptos"/>
        <family val="2"/>
        <charset val="1"/>
      </rPr>
      <t xml:space="preserve"> l</t>
    </r>
    <r>
      <rPr>
        <sz val="11"/>
        <color theme="1"/>
        <rFont val="Aptos"/>
        <family val="2"/>
        <charset val="1"/>
      </rPr>
      <t>argo 146 cm y Ancho 27 cm)</t>
    </r>
  </si>
  <si>
    <r>
      <t>Palas cuadrada(</t>
    </r>
    <r>
      <rPr>
        <sz val="11"/>
        <color rgb="FF333333"/>
        <rFont val="Aptos"/>
        <family val="2"/>
        <charset val="1"/>
      </rPr>
      <t xml:space="preserve"> </t>
    </r>
    <r>
      <rPr>
        <sz val="11"/>
        <color rgb="FF000000"/>
        <rFont val="Aptos"/>
        <family val="2"/>
        <charset val="1"/>
      </rPr>
      <t>Largo 141 cm y Ancho 26 cm)</t>
    </r>
  </si>
  <si>
    <r>
      <t>Paladraga (</t>
    </r>
    <r>
      <rPr>
        <sz val="11"/>
        <color rgb="FF333333"/>
        <rFont val="Aptos"/>
        <family val="2"/>
        <charset val="1"/>
      </rPr>
      <t xml:space="preserve"> </t>
    </r>
    <r>
      <rPr>
        <sz val="11"/>
        <color theme="1"/>
        <rFont val="Aptos"/>
        <family val="2"/>
        <charset val="1"/>
      </rPr>
      <t>48'' Apertura 6.1/2'' y Mangos en Madera)</t>
    </r>
  </si>
  <si>
    <r>
      <t>Martillos  (</t>
    </r>
    <r>
      <rPr>
        <sz val="11"/>
        <color rgb="FF333333"/>
        <rFont val="Aptos"/>
        <family val="2"/>
        <charset val="1"/>
      </rPr>
      <t xml:space="preserve"> </t>
    </r>
    <r>
      <rPr>
        <sz val="11"/>
        <color theme="1"/>
        <rFont val="Aptos"/>
        <family val="2"/>
        <charset val="1"/>
      </rPr>
      <t>16Oz M/Madera).</t>
    </r>
  </si>
  <si>
    <t>Serrucho (18 Pulgadas)</t>
  </si>
  <si>
    <t>Juegos de Destornilladores(6 Piezas Pala y Estrella)</t>
  </si>
  <si>
    <r>
      <t>Juegos de Llaves y Pinzas(</t>
    </r>
    <r>
      <rPr>
        <sz val="11"/>
        <color rgb="FF333333"/>
        <rFont val="Aptos"/>
        <family val="2"/>
        <charset val="1"/>
      </rPr>
      <t xml:space="preserve"> </t>
    </r>
    <r>
      <rPr>
        <sz val="11"/>
        <color rgb="FF000000"/>
        <rFont val="Aptos"/>
        <family val="2"/>
        <charset val="1"/>
      </rPr>
      <t>Juego de 2 Alicates y 1 Llave Expansiva Mango de Vinil Pretul)</t>
    </r>
  </si>
  <si>
    <t>Rollos de alambre (Calibre 16.5 x 400mt 15.3kg)</t>
  </si>
  <si>
    <t>Grapa Cerca 1 x 12 1000 G</t>
  </si>
  <si>
    <r>
      <t>Rastrillos (</t>
    </r>
    <r>
      <rPr>
        <sz val="11"/>
        <color rgb="FF333333"/>
        <rFont val="Aptos"/>
        <family val="2"/>
        <charset val="1"/>
      </rPr>
      <t xml:space="preserve"> </t>
    </r>
    <r>
      <rPr>
        <sz val="11"/>
        <color rgb="FF000000"/>
        <rFont val="Aptos"/>
        <family val="2"/>
        <charset val="1"/>
      </rPr>
      <t>Metálico 14 Dientes)</t>
    </r>
  </si>
  <si>
    <t>Guadañadoras (a Gasolina XBC43 Eje Recto De 43 Cc 2.5 Hp 2 Tiempos.</t>
  </si>
  <si>
    <r>
      <t>Bombas fumigadoras (</t>
    </r>
    <r>
      <rPr>
        <sz val="11"/>
        <color rgb="FF333333"/>
        <rFont val="Aptos"/>
        <family val="2"/>
        <charset val="1"/>
      </rPr>
      <t xml:space="preserve"> </t>
    </r>
    <r>
      <rPr>
        <sz val="11"/>
        <color rgb="FF000000"/>
        <rFont val="Aptos"/>
        <family val="2"/>
        <charset val="1"/>
      </rPr>
      <t>Fumigadora Pulverizador Manual 5 Lt).</t>
    </r>
  </si>
  <si>
    <t>Calibrador Pie De Rey Pulgada-Centímetro Escala 1/128 6 Pulgadas</t>
  </si>
  <si>
    <t>ITEM</t>
  </si>
  <si>
    <t>DESCRIPCION</t>
  </si>
  <si>
    <t>HOMCENTER</t>
  </si>
  <si>
    <t>PROVEEDOR</t>
  </si>
  <si>
    <t>LINK DE VERIFICACION</t>
  </si>
  <si>
    <t>VALOR UNITARIO PROMEDIO</t>
  </si>
  <si>
    <t>VALOR PARCIAL</t>
  </si>
  <si>
    <t>VALOR</t>
  </si>
  <si>
    <t>EVIDENCIA</t>
  </si>
  <si>
    <t xml:space="preserve">https://www.homecenter.com.co/homecenter-co/product/707873/malla-plastica-multiusos-diamante-3mmx3mm-h100cm-rollo-30-m-negra-laferretteri/707873/?kid=shopp_goosho_1430587&amp;shop=1&amp;gad_source=1&amp;gad_campaignid=17622046203&amp;gbraid=0AAAAADt6wnowCEebeVO_MCZZdgd0GCdt_&amp;gclid=EAIaIQobChMI4ODYl4D1kgMVwrhaBR29KBWLEAQYASABEgKMD_D_BwE </t>
  </si>
  <si>
    <t xml:space="preserve">https://tul.com.co/details-product/laferretteri-malla-plast-diamante-3x3-1m-30m-gr </t>
  </si>
  <si>
    <t>TUL - BOGOTA</t>
  </si>
  <si>
    <t xml:space="preserve">https://www.laferretteri.com/collections/mallas-plasticas/products/malla-plastica-multiusos-diamante-3mmx3mm-h100cm-rollo-30mt-color-verde </t>
  </si>
  <si>
    <t>LAFERRETTERI</t>
  </si>
  <si>
    <t xml:space="preserve">https://www.homecenter.com.co/homecenter-co/product/434559/polisombra-negra-80-10mt-x-40mt-l-x-a-anti-uv-tesicol/434559/ </t>
  </si>
  <si>
    <t>https://www.mercadolibre.com.co/polisombra-negra-al-80--x-4-ancho-x-2-mts-largo-garantizado/up/MCOU3387828730#polycard_client=search-desktop&amp;search_layout=grid&amp;position=7&amp;type=product&amp;tracking_id=c9e4159d-c75e-4aed-90b8-2da120ae85e7&amp;wid=MCO3080053894&amp;sid=search</t>
  </si>
  <si>
    <t>MERCADO LIBRE</t>
  </si>
  <si>
    <t xml:space="preserve">https://surtiplast22.com/polisombra.html </t>
  </si>
  <si>
    <t>SURTIPLAST LA 22</t>
  </si>
  <si>
    <t xml:space="preserve">https://www.homecenter.com.co/homecenter-co/product/685235/machete-gavilan-colorao-bamba-katana-con-gancho-22-cacha-plastica/685235/ </t>
  </si>
  <si>
    <t xml:space="preserve">https://www.mercadolibre.com.co/machete-tres-canales-22--bellota/up/MCOU2433127056#polycard_client=search-desktop&amp;search_layout=grid&amp;position=2&amp;type=product&amp;tracking_id=9bda6c69-31cd-44e2-8be0-bbcdd252b0a1&amp;wid=MCO558553641&amp;sid=search  </t>
  </si>
  <si>
    <t>DURAGRO</t>
  </si>
  <si>
    <t xml:space="preserve">https://duragro.com.co/products/machete-3-canales-niquelado-bm-22 </t>
  </si>
  <si>
    <t xml:space="preserve">https://www.homecenter.com.co/homecenter-co/product/148143/lima-triangular-para-afilar-de-6-pulgadas/148143/ </t>
  </si>
  <si>
    <t xml:space="preserve">https://www.mercadolibre.com.co/lima-triangular-bellota-6-con-mango-para-afilar-herramient/up/MCOU2419621972#polycard_client=search-desktop&amp;search_layout=grid&amp;position=4&amp;type=product&amp;tracking_id=edabb234-a02c-4e6b-ba01-88694ea62061&amp;wid=MCO1649168972&amp;sid=search </t>
  </si>
  <si>
    <t>https://duragro.com.co/products/lima-4087-6</t>
  </si>
  <si>
    <t xml:space="preserve">https://www.homecenter.com.co/homecenter-co/product/25672/azadon-forjado-con-mango-1850-gramos-12-metros/25672/ </t>
  </si>
  <si>
    <t xml:space="preserve">https://www.mercadolibre.com.co/azadon-forjado-con-mango-1850-gramos-12-metros/up/MCOU2431759839#polycard_client=search-desktop&amp;search_layout=grid&amp;position=1&amp;type=product&amp;tracking_id=79262a4a-3dad-445d-9c1f-28d04441c5c5&amp;wid=MCO881708760&amp;sid=search </t>
  </si>
  <si>
    <t>FALABELLA</t>
  </si>
  <si>
    <t xml:space="preserve">https://homecenter.falabella.com.co/homecenter-co/product/118829641/Azadon-Forjado-Con-Mango-1850-Gramos-1,2-Metros/118829643  </t>
  </si>
  <si>
    <t xml:space="preserve">https://www.homecenter.com.co/homecenter-co/product/624535/pala-redonda-profesional-largo-146-cm-y-ancho-27-cm/624535/ </t>
  </si>
  <si>
    <t xml:space="preserve">https://www.mercadolibre.com.co/pala-redonda-profesional-largo-146-cm-y-ancho-27-cm/up/MCOU2436773758#polycard_client=search-desktop&amp;search_layout=grid&amp;position=1&amp;type=product&amp;tracking_id=c4cf6de5-fb3a-4745-9411-7abcc5234023&amp;wid=MCO893382787&amp;sid=search </t>
  </si>
  <si>
    <t xml:space="preserve">https://homecenter.falabella.com.co/homecenter-co/product/122407951/pala-redonda-profesional-largo-146-cm-y-ancho-27-cm/122407964 </t>
  </si>
  <si>
    <t>https://www.homecenter.com.co/homecenter-co/product/624540/pala-cuadrada-profesional-largo-141-cm-y-ancho-26-cm/624540/</t>
  </si>
  <si>
    <t xml:space="preserve">https://www.mercadolibre.com.co/pala-cuadrada-profesional-largo-141-cm-y-ancho-26-cm/up/MCOU2436773564 </t>
  </si>
  <si>
    <t>https://enavii.com.co/producto/pala-cuadrada-profesional-largo-141-cm-y-ancho-26-cm-truper-pcs-4l/?srsltid=AfmBOopwKPe9SwirkeRSJ8EZn-AAf2odVt2G3I7uiUrmcCjf7aYpuxGL</t>
  </si>
  <si>
    <t>ENAVII</t>
  </si>
  <si>
    <t xml:space="preserve">https://www.homecenter.com.co/homecenter-co/product/624536/paladraga-de-48-apertura-61-2-y-mangos-en-madera/624536/ </t>
  </si>
  <si>
    <t xml:space="preserve">https://www.mercadolibre.com.co/paladraga-o-hoyadora-pretul-48--pulgadas/up/MCOU3285047967#polycard_client=search-desktop&amp;search_layout=grid&amp;position=12&amp;type=product&amp;tracking_id=4db4b7e0-e66a-44f6-8d94-e4be674eda60&amp;wid=MCO2945188640&amp;sid=search </t>
  </si>
  <si>
    <t xml:space="preserve">https://enavii.com.co/producto/paladraga-de-48%E2%80%B3-apertura-6-1-2%E2%80%B3-y-mangos-en-madera-truper-ca-38/?srsltid=AfmBOooD65WaMlumlVy0l9xhl40FMO_uwckyo7JTUP1k6xCIj6SbEq2n </t>
  </si>
  <si>
    <t>https://www.homecenter.com.co/homecenter-co/product/67999/martillo-una-16oz-m-madera-ref-51-271/22795/</t>
  </si>
  <si>
    <t xml:space="preserve">https://www.mercadolibre.com.co/martillo-una-16-oz-mmadera-ref-51271-stanley/up/MCOU2414503467#polycard_client=search-desktop&amp;search_layout=grid&amp;position=1&amp;type=product&amp;tracking_id=35df8f87-3f89-4a20-ae7c-89cc7e84a40b&amp;wid=MCO1649432626&amp;sid=search </t>
  </si>
  <si>
    <t>FERRETORIA METROPOLIS</t>
  </si>
  <si>
    <t>https://www.metropoliscenter.com.co/p/martillo-m~madera-16-oz-stanley/?srsltid=AfmBOool03_ohvAWW7jJ5zLmAC55rFH7WtvysHxIV8C5KIFKUJIVdJdG</t>
  </si>
  <si>
    <t xml:space="preserve">https://www.homecenter.com.co/homecenter-co/product/414820/serrucho-18-pulgadas-reftrp22931/414820/ </t>
  </si>
  <si>
    <t xml:space="preserve">https://www.mercadolibre.com.co/serrucho-carpintero-acero-mango-madera-18-pulgadas-truper/p/MCO24258261#polycard_client=search-desktop&amp;search_layout=grid&amp;position=1&amp;type=product&amp;tracking_id=8c1bd5ee-a1a1-4eb4-bca0-5bb026bf03ba&amp;wid=MCO1631802795&amp;sid=search </t>
  </si>
  <si>
    <t>UNIVERSAL DE TORNILLOS</t>
  </si>
  <si>
    <t xml:space="preserve">https://www.unitorni.co/serrucho-covo-18-mango-madera?utm_source=js-google-shopping-app&amp;utm_medium=js-google-shopping-app </t>
  </si>
  <si>
    <t xml:space="preserve">https://www.mercadolibre.com.co/juego-de-destornilladores-de-golpe-x6-pzs-trabajo-pesado/up/MCOU2437290134#polycard_client=search-desktop&amp;search_layout=grid&amp;position=12&amp;type=product&amp;tracking_id=e408b908-1c8e-4386-9a46-a94cfd4e2cd0&amp;wid=MCO909089351&amp;sid=search </t>
  </si>
  <si>
    <t xml:space="preserve">https://www.homecenter.com.co/homecenter-co/product/721660/juego-de-destornilladores-6-piezas-punta-pala-estrella-ranger/721660/ </t>
  </si>
  <si>
    <t>DISCOVER</t>
  </si>
  <si>
    <t xml:space="preserve">https://www.util.com.co/destornillador-juego-6-piezas-cr-v-pala-estrella/p?srsltid=AfmBOoonhTdihVoyYEXO94y5HFqAvTI58uJ1kckYyhZEPKlE2aBZ4VzI </t>
  </si>
  <si>
    <t>ÉXITO</t>
  </si>
  <si>
    <t xml:space="preserve">https://www.exito.com/juego-de-2-alicates-y-1-llave-expansiva-mango-de-vinil-pretul-102326956-mp/p </t>
  </si>
  <si>
    <t>https://www.homecenter.com.co/homecenter-co/product/580688/juego-de-2-alicates-y-1-llave-expansiva-mango-de-vinil-pretul/580688/</t>
  </si>
  <si>
    <t xml:space="preserve">https://www.mercadolibre.com.co/juego-de-2-alicates-y-llave-expansiva-6--pretul/up/MCOU2433242278#polycard_client=search-desktop&amp;search_layout=grid&amp;position=2&amp;type=product&amp;tracking_id=06b28867-1260-425e-8b76-25f3362a64c0&amp;wid=MCO544113112&amp;sid=search </t>
  </si>
  <si>
    <t>HOMECENTER</t>
  </si>
  <si>
    <t xml:space="preserve">https://www.homecenter.com.co/homecenter-co/product/103512/alambre-de-pua-calibre-165-x-400mt-153kg-puma/103512/ </t>
  </si>
  <si>
    <t>FERRAGRO</t>
  </si>
  <si>
    <t xml:space="preserve">https://www.ferragro.com/products/alambre-de-puas-puma-16-5-x-400-mts?srsltid=AfmBOoqosIv7kHTOARo8-6tIeP6i4-WAy8X0s2cc-0HOiIiAzSvb9uQ7 </t>
  </si>
  <si>
    <t>MALLAS JULIO TORRES</t>
  </si>
  <si>
    <t xml:space="preserve">https://mallasjuliotorres.com/producto/alambre-de-puas-x-400m-cal-165/?srsltid=AfmBOoo4AbfeWA1nv3zMh7m6AVS5WUg-iTikk8teU80BiF4I6xHVgew9bF0 </t>
  </si>
  <si>
    <t xml:space="preserve">https://www.homecenter.com.co/homecenter-co/product/514287/grapa-cerca-1-x-12-1000-g/514287/ </t>
  </si>
  <si>
    <t>https://www.ferragro.com/products/grapa-1-x-12-x-kilo-1000gr-puma?_pos=3&amp;_sid=11fc4661a&amp;_ss=r</t>
  </si>
  <si>
    <t>CONSTRUMOLE</t>
  </si>
  <si>
    <t xml:space="preserve">https://www.construmole.com/producto/grapa-puma-1-x-12-x-1000-gr/ </t>
  </si>
  <si>
    <t xml:space="preserve">https://www.homecenter.com.co/homecenter-co/product/905555/rastrillo-metalico-14-dientes-ergo/905555/ </t>
  </si>
  <si>
    <t xml:space="preserve">https://www.mercadolibre.com.co/rastrillo-jardinero-14-dientes-cabo-madera-pretul-r-14al-p/p/MCO25807924#polycard_client=search-desktop&amp;search_layout=grid&amp;position=2&amp;type=product&amp;tracking_id=c666bbb3-3526-4b48-a9a7-53c192d39ebc&amp;wid=MCO3308281740&amp;sid=search </t>
  </si>
  <si>
    <t>FERCON</t>
  </si>
  <si>
    <t xml:space="preserve">https://fercon.com.co/producto/rastrillo-metalico-de-14-dientes/?srsltid=AfmBOorVcmgOx1ccVRO8avF-0rwLeoG4g7Lsjk2WoyPJLeUb2c8kKHIT </t>
  </si>
  <si>
    <t xml:space="preserve">https://www.homecenter.com.co/homecenter-co/product/374272/guadana-a-gasolina-xbc43-eje-recto-de-43-cc-25-hp-2-tiempos/374272/ </t>
  </si>
  <si>
    <t xml:space="preserve">https://www.mercadolibre.com.co/guadana-a-gasolina-43-cc-eje-rigido-alterman/up/MCOU2428750233#polycard_client=search-desktop&amp;search_layout=grid&amp;position=6&amp;type=product&amp;tracking_id=daaa367f-320c-4844-bfc0-d47601d1ee67&amp;wid=MCO563036907&amp;sid=search </t>
  </si>
  <si>
    <t xml:space="preserve">https://savake.com.co/shop/maquinaria-agroforestales-y-equipos/corte-agroforestal/guadanas-corte-agroforestal/guadana-alterman-a-gasolina-2t-eje-rigido-43-cc-xbc43/?srsltid=AfmBOorJ3BWO5_DrmWL2sFg-qlDhnHw3LL1chrgQYdBVydGC8bFVxoo_ </t>
  </si>
  <si>
    <t>SAVAKE</t>
  </si>
  <si>
    <t>COMADERAS</t>
  </si>
  <si>
    <t xml:space="preserve">https://www.comaderas.com/bomba-fumigadora-manual-de-5-litros-1 </t>
  </si>
  <si>
    <t xml:space="preserve">https://www.mercadolibre.com.co/bomba-fumigadora-manual-uduke-5-lts/up/MCOU3397851362#polycard_client=search-desktop&amp;search_layout=grid&amp;position=4&amp;type=product&amp;tracking_id=c8b41c9e-9b1d-4c3a-b44b-4151b399968e&amp;wid=MCO1659936235&amp;sid=search </t>
  </si>
  <si>
    <t xml:space="preserve">https://www.homecenter.com.co/homecenter-co/product/871254/fumigadora-pulverizador-manual-5-lt/871254/ </t>
  </si>
  <si>
    <t>AGROFACIL</t>
  </si>
  <si>
    <t xml:space="preserve">https://agrofacil.co/products/comedero-gallina-ponedora-agrofacil </t>
  </si>
  <si>
    <t xml:space="preserve">https://articulo.mercadolibre.com.co/MCO-3522731434-alimentador-de-plastico-confiable-para-pollos-gallinas-y-av-_JM?searchVariation=189816618320#polycard_client=search-desktop&amp;searchVariation=189816618320&amp;search_layout=grid&amp;position=36&amp;type=item&amp;tracking_id=658d5146-bcc5-4d72-aa46-2d9473ba1eb1 </t>
  </si>
  <si>
    <t>FORMER GROPUP</t>
  </si>
  <si>
    <t xml:space="preserve">https://formergroup.com/products/comedero-aves-pollo-codorniz-2kg?variant=44361830596929 </t>
  </si>
  <si>
    <t>https://www.homecenter.com.co/homecenter-co/product/65969/calibrador-pie-de-rey-pulgada-centimetro-escala-1-128-6-pulgadas-1042-c/65969/</t>
  </si>
  <si>
    <t xml:space="preserve">https://www.mercadolibre.com.co/calibrador-pie-de-rey-6-pulgadas-1128-cla006-uyustool/p/MCO36514939#polycard_client=search-desktop&amp;search_layout=grid&amp;position=8&amp;type=product&amp;tracking_id=bcf92f40-75aa-4ff4-895d-22fd0b341a72&amp;wid=MCO3020604546&amp;sid=search </t>
  </si>
  <si>
    <t>CASA FERRETERA</t>
  </si>
  <si>
    <t xml:space="preserve">https://www.casaferretera.com/calibrador_pie_de_rey-multimarca-6046085/p?srsltid=AfmBOooCHm_GHXuoK_kZDBHkjdmxVHAq7wmvrtkO0C1GbUYrexvif3zlfek </t>
  </si>
  <si>
    <t>Comederos avícolas.9KG</t>
  </si>
  <si>
    <t xml:space="preserve">https://www.homecenter.com.co/homecenter-co/product/107853/micrometro-1-a-2-pulgada-ubermann/107853/ </t>
  </si>
  <si>
    <t>https://www.mercadolibre.com.co/barra-de-calibracion--micrometro-exterior-acero-inoxidable/up/MCOU2401081613#polycard_client=search-desktop&amp;search_layout=grid&amp;position=45&amp;type=product&amp;tracking_id=c216545e-e1b0-4e50-a171-9ea3d5d093b7&amp;wid=MCO1282335351&amp;sid=search</t>
  </si>
  <si>
    <t>Micrómetros 1" A 2"</t>
  </si>
  <si>
    <t>Carretillas manuales.( 48 Litros Rueda con Neumático Redline)</t>
  </si>
  <si>
    <t xml:space="preserve">https://www.homecenter.com.co/homecenter-co/product/159385/carretilla-48-litros-rueda-con-neumatico-redline/159385/ </t>
  </si>
  <si>
    <t xml:space="preserve">https://homecenter.falabella.com.co/homecenter-co/product/118648510/carretilla-48-litros-rueda-con-neumatico-redline/118648513 </t>
  </si>
  <si>
    <t>CANTIDAD x I.E</t>
  </si>
  <si>
    <t>SUBTOTAL</t>
  </si>
  <si>
    <t>TOTAL CONTRATO</t>
  </si>
  <si>
    <t>Motobomba Motobomba Gasolina 7.0Hp 60M3/H. 3Plg X 3Plg 208Cc</t>
  </si>
  <si>
    <t xml:space="preserve">https://www.mercadolibre.com.co/motobobma-a-gasolina-70hp-salida-80mm3--flujo-max-1000l/up/MCOU3299116889#polycard_client=search-desktop&amp;search_layout=grid&amp;position=1&amp;type=product&amp;tracking_id=0e7ab8f3-dc18-4a16-84f3-ec3b6f9c6b20&amp;wid=MCO1621243491&amp;sid=search </t>
  </si>
  <si>
    <t xml:space="preserve">https://www.homecenter.com.co/homecenter-co/product/240771/motobomba-gasolina-70hp-60m3-h-3plg-x-3plg-208cc/240771/ </t>
  </si>
  <si>
    <t>FERRETERIA CALI</t>
  </si>
  <si>
    <t>https://ferreteriacali.com/products/motobomba-a-gasolina-3-x-3-7hp-total?variant=47715755098363&amp;country=CO&amp;currency=COP&amp;utm_medium=product_sync&amp;utm_source=google&amp;utm_content=sag_organic&amp;utm_campaign=sag_organic&amp;srsltid=AfmBOoogfUHbXeyDy8mAJ4u70Uc1tLH0Mj3vt6gkH3V6eFNs6o3KrmcMZe8</t>
  </si>
  <si>
    <t>VR CDP</t>
  </si>
  <si>
    <t>ESTAMPILLAS 12,5%</t>
  </si>
  <si>
    <t>NOTA: DE ACUERDO AL PRESUPUESTO ALCANZARÍA PARA 19 I.E</t>
  </si>
  <si>
    <t>VR PARCIAL DEL KIT X I.E</t>
  </si>
  <si>
    <t>No. DE I.E</t>
  </si>
  <si>
    <t>VR PARCIAL DEL CONTRATO</t>
  </si>
  <si>
    <t>NIT</t>
  </si>
  <si>
    <t>RAZON SOCIAL</t>
  </si>
  <si>
    <t>STIHL S.A.S.</t>
  </si>
  <si>
    <t>MOTO MART S.A.</t>
  </si>
  <si>
    <t xml:space="preserve">INGENIERIA MAQUINARIA  Y EQUIPOS DE COLOMBIA SOCIEDAD POR ACCIONES SIMPLIFICADA </t>
  </si>
  <si>
    <t>HUSQVARNA COLOMBIA SA</t>
  </si>
  <si>
    <t>ALFA LAVAL SA</t>
  </si>
  <si>
    <t>SOLUCIONES Y PARTES S.A.S.</t>
  </si>
  <si>
    <t xml:space="preserve">LUYMA SA </t>
  </si>
  <si>
    <t>IMPORTADORA MONTECARLO MOTORS SAS</t>
  </si>
  <si>
    <t>PEDROLLO COLOMBIA S.A.S.</t>
  </si>
  <si>
    <t>BUHLER SAS</t>
  </si>
  <si>
    <t>IRRIGACION E INDUSTRIA DE COLOMBIA SAS</t>
  </si>
  <si>
    <t xml:space="preserve">COLREMAQ SUGAR CANE S. A. S.  </t>
  </si>
  <si>
    <t xml:space="preserve">AQUATRECE COLOMBIA SAS </t>
  </si>
  <si>
    <t>DURESPO S.A.</t>
  </si>
  <si>
    <t>EQUIPMASTER STORE SAS</t>
  </si>
  <si>
    <t>SU TRACTOR SAS</t>
  </si>
  <si>
    <t>CONSORCIO INDUSTRIAL SAS</t>
  </si>
  <si>
    <t>IINSUMMA BUSINESS GROUP SA</t>
  </si>
  <si>
    <t>TRACTO COMERCIAL SAS</t>
  </si>
  <si>
    <t>SAVAKE COLOMBIA SAS</t>
  </si>
  <si>
    <t>INVASA MAQUINARIA SAS</t>
  </si>
  <si>
    <t>CADENA Y CADENA SAS</t>
  </si>
  <si>
    <t>MOTOBORDA S.A.S.</t>
  </si>
  <si>
    <t>CIIU</t>
  </si>
  <si>
    <t>G4653 - Comercio al por mayor de maquinaria y equipo agropecuarios</t>
  </si>
  <si>
    <t>INGRESOS OPERACIONALES 2024*</t>
  </si>
  <si>
    <t>GANANCIA (PERDIDA) 2024</t>
  </si>
  <si>
    <t>TOTAL ACTIVOS 2024</t>
  </si>
  <si>
    <t>TOTAL PASIVOS 2024</t>
  </si>
  <si>
    <t>TOTAL PATRIMONIO 2024</t>
  </si>
  <si>
    <t>*Ingresos Operacionales = Ingresos de actividades ordinarias + Otros ingresos+Participación en las ganancias (pérdidas) de asociadas y negocios conjuntos que se contabilicen utilizando el método de la participación</t>
  </si>
  <si>
    <t>9.000 siguientes más grandes por ingresos*  año 2.024 y su comparativo año 2.023 (NORMATIVIDAD INTERNACIONAL)</t>
  </si>
  <si>
    <t>Miles de pesos</t>
  </si>
  <si>
    <t>INDICADOR DE LIQUIDEZ:  ACTIVO CORRIENTE / PASIVO CORRIENTE</t>
  </si>
  <si>
    <t>INDICADOR DE ENDEUDAMIENTO PASIVO TOTAL / ACTIVO TOTAL</t>
  </si>
  <si>
    <t>RENTABILIDAD DEL PATRIMONIO (UTILIDAD OPERACIONAL / PATRIMONIO)</t>
  </si>
  <si>
    <t>RENTABILIDAD DEL ACTIVO (UTILIDAD OPERACIONAL / ACTIVO TOTAL)</t>
  </si>
  <si>
    <t>COBERTURA DE INTERESES (UTILIDAD OPERACIONAL/GASTOS DE INTERESES)</t>
  </si>
  <si>
    <t>PROMEDIO</t>
  </si>
  <si>
    <t>DESVIACION ESTANDAR</t>
  </si>
  <si>
    <t>MEDIANA</t>
  </si>
  <si>
    <r>
      <t xml:space="preserve">INDICADOR DE LIQUIDEZ:  ACTIVO CORRIENTE / PASIVO CORRIENTE                    </t>
    </r>
    <r>
      <rPr>
        <b/>
        <sz val="9"/>
        <color rgb="FF000000"/>
        <rFont val="Calibri"/>
        <family val="2"/>
      </rPr>
      <t>≥</t>
    </r>
  </si>
  <si>
    <r>
      <t xml:space="preserve">INDICADOR DE ENDEUDAMIENTO PASIVO TOTAL / ACTIVO TOTAL     </t>
    </r>
    <r>
      <rPr>
        <b/>
        <sz val="9"/>
        <color rgb="FF000000"/>
        <rFont val="Calibri"/>
        <family val="2"/>
      </rPr>
      <t>≤</t>
    </r>
  </si>
  <si>
    <t>COBERTURA DE INTERESES (UTILIDAD OPERACIONAL/GASTOS DE INTERESES)           ≥</t>
  </si>
  <si>
    <t>RENTABILIDAD DEL PATRIMONIO (UTILIDAD OPERACIONAL / PATRIMONIO)      ≥</t>
  </si>
  <si>
    <t>RENTABILIDAD DEL ACTIVO (UTILIDAD OPERACIONAL / ACTIVO TOTAL)      ≥</t>
  </si>
  <si>
    <t>SIREM 2024</t>
  </si>
  <si>
    <t xml:space="preserve">SECOP II </t>
  </si>
  <si>
    <t xml:space="preserve">https://community.secop.gov.co/Public/Tendering/OpportunityDetail/Index?noticeUID=CO1.NTC.3195219&amp;isFromPublicArea=True&amp;isModal=true&amp;asPopupView=true  </t>
  </si>
  <si>
    <r>
      <t>Limas (</t>
    </r>
    <r>
      <rPr>
        <sz val="10"/>
        <color rgb="FF333333"/>
        <rFont val="Aptos"/>
        <family val="2"/>
        <charset val="1"/>
      </rPr>
      <t xml:space="preserve"> </t>
    </r>
    <r>
      <rPr>
        <sz val="10"/>
        <color theme="1"/>
        <rFont val="Aptos"/>
        <family val="2"/>
        <charset val="1"/>
      </rPr>
      <t>Triangular Para Afilar, De 6 Pulgadas)</t>
    </r>
  </si>
  <si>
    <r>
      <t>Azadones (</t>
    </r>
    <r>
      <rPr>
        <sz val="10"/>
        <color rgb="FF333333"/>
        <rFont val="Aptos"/>
        <family val="2"/>
        <charset val="1"/>
      </rPr>
      <t xml:space="preserve"> </t>
    </r>
    <r>
      <rPr>
        <sz val="10"/>
        <color rgb="FF000000"/>
        <rFont val="Aptos"/>
        <family val="2"/>
        <charset val="1"/>
      </rPr>
      <t>Forjado Con Mango 1850 Gramos 1,2 Metros).</t>
    </r>
  </si>
  <si>
    <r>
      <t>Palas redondas (</t>
    </r>
    <r>
      <rPr>
        <sz val="10"/>
        <color rgb="FF333333"/>
        <rFont val="Aptos"/>
        <family val="2"/>
        <charset val="1"/>
      </rPr>
      <t xml:space="preserve"> l</t>
    </r>
    <r>
      <rPr>
        <sz val="10"/>
        <color theme="1"/>
        <rFont val="Aptos"/>
        <family val="2"/>
        <charset val="1"/>
      </rPr>
      <t>argo 146 cm y Ancho 27 cm)</t>
    </r>
  </si>
  <si>
    <r>
      <t>Palas cuadrada(</t>
    </r>
    <r>
      <rPr>
        <sz val="10"/>
        <color rgb="FF333333"/>
        <rFont val="Aptos"/>
        <family val="2"/>
        <charset val="1"/>
      </rPr>
      <t xml:space="preserve"> </t>
    </r>
    <r>
      <rPr>
        <sz val="10"/>
        <color rgb="FF000000"/>
        <rFont val="Aptos"/>
        <family val="2"/>
        <charset val="1"/>
      </rPr>
      <t>Largo 141 cm y Ancho 26 cm)</t>
    </r>
  </si>
  <si>
    <r>
      <t>Paladraga (</t>
    </r>
    <r>
      <rPr>
        <sz val="10"/>
        <color rgb="FF333333"/>
        <rFont val="Aptos"/>
        <family val="2"/>
        <charset val="1"/>
      </rPr>
      <t xml:space="preserve"> </t>
    </r>
    <r>
      <rPr>
        <sz val="10"/>
        <color theme="1"/>
        <rFont val="Aptos"/>
        <family val="2"/>
        <charset val="1"/>
      </rPr>
      <t>48'' Apertura 6.1/2'' y Mangos en Madera)</t>
    </r>
  </si>
  <si>
    <r>
      <t>Martillos  (</t>
    </r>
    <r>
      <rPr>
        <sz val="10"/>
        <color rgb="FF333333"/>
        <rFont val="Aptos"/>
        <family val="2"/>
        <charset val="1"/>
      </rPr>
      <t xml:space="preserve"> </t>
    </r>
    <r>
      <rPr>
        <sz val="10"/>
        <color theme="1"/>
        <rFont val="Aptos"/>
        <family val="2"/>
        <charset val="1"/>
      </rPr>
      <t>16Oz M/Madera).</t>
    </r>
  </si>
  <si>
    <r>
      <t>Juegos de Llaves y Pinzas(</t>
    </r>
    <r>
      <rPr>
        <sz val="10"/>
        <color rgb="FF333333"/>
        <rFont val="Aptos"/>
        <family val="2"/>
        <charset val="1"/>
      </rPr>
      <t xml:space="preserve"> </t>
    </r>
    <r>
      <rPr>
        <sz val="10"/>
        <color rgb="FF000000"/>
        <rFont val="Aptos"/>
        <family val="2"/>
        <charset val="1"/>
      </rPr>
      <t>Juego de 2 Alicates y 1 Llave Expansiva Mango de Vinil Pretul)</t>
    </r>
  </si>
  <si>
    <r>
      <t>Rastrillos (</t>
    </r>
    <r>
      <rPr>
        <sz val="10"/>
        <color rgb="FF333333"/>
        <rFont val="Aptos"/>
        <family val="2"/>
        <charset val="1"/>
      </rPr>
      <t xml:space="preserve"> </t>
    </r>
    <r>
      <rPr>
        <sz val="10"/>
        <color rgb="FF000000"/>
        <rFont val="Aptos"/>
        <family val="2"/>
        <charset val="1"/>
      </rPr>
      <t>Metálico 14 Dientes)</t>
    </r>
  </si>
  <si>
    <r>
      <t>Bombas fumigadoras (</t>
    </r>
    <r>
      <rPr>
        <sz val="10"/>
        <color rgb="FF333333"/>
        <rFont val="Aptos"/>
        <family val="2"/>
        <charset val="1"/>
      </rPr>
      <t xml:space="preserve"> </t>
    </r>
    <r>
      <rPr>
        <sz val="10"/>
        <color rgb="FF000000"/>
        <rFont val="Aptos"/>
        <family val="2"/>
        <charset val="1"/>
      </rPr>
      <t>Fumigadora Pulverizador Manual 5 Lt).</t>
    </r>
  </si>
  <si>
    <t xml:space="preserve">CANTIDAD </t>
  </si>
  <si>
    <t>IVA</t>
  </si>
  <si>
    <t>VALR TOTAL IVA INCLUIDO</t>
  </si>
  <si>
    <t xml:space="preserve">VALOR UNITARIO </t>
  </si>
  <si>
    <t>SUMINISTRO DE KIT DE MEDIA TECNICA, EN EL MARCO DEL PROYECTO DE FORTALECIMIENTO DEL PROCESO DE ENSEÑANZA – APRENDIZAJE DE LOS ESTABLECIMIENTOS EDUCATIVOS OFICIALES DE LOS MUNICIPIOS NO CERTIFICADOS DEL DEPARTAMENTO DE BOLIVAR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</si>
</sst>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ptos"/>
      <family val="2"/>
      <charset val="1"/>
    </font>
    <font>
      <sz val="11"/>
      <color theme="1"/>
      <name val="Aptos"/>
      <family val="2"/>
      <charset val="1"/>
    </font>
    <font>
      <sz val="11"/>
      <color rgb="FF333333"/>
      <name val="Aptos"/>
      <family val="2"/>
      <charset val="1"/>
    </font>
    <font>
      <b/>
      <sz val="11"/>
      <color theme="1"/>
      <name val="Aptos"/>
      <family val="2"/>
      <charset val="1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5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u/>
      <sz val="4"/>
      <color theme="10"/>
      <name val="Calibri"/>
      <family val="2"/>
      <scheme val="minor"/>
    </font>
    <font>
      <u/>
      <sz val="7"/>
      <color theme="10"/>
      <name val="Calibri"/>
      <family val="2"/>
      <scheme val="minor"/>
    </font>
    <font>
      <sz val="11"/>
      <color theme="1"/>
      <name val="Aptos"/>
      <family val="2"/>
    </font>
    <font>
      <b/>
      <sz val="10"/>
      <color theme="0"/>
      <name val="Aptos"/>
      <family val="2"/>
    </font>
    <font>
      <sz val="10"/>
      <color theme="1"/>
      <name val="Aptos"/>
      <family val="2"/>
    </font>
    <font>
      <sz val="11"/>
      <color theme="1"/>
      <name val="Verdana"/>
      <family val="2"/>
    </font>
    <font>
      <b/>
      <sz val="18"/>
      <color theme="1"/>
      <name val="Verdana"/>
      <family val="2"/>
    </font>
    <font>
      <b/>
      <sz val="11"/>
      <color theme="1"/>
      <name val="Verdana"/>
      <family val="2"/>
    </font>
    <font>
      <b/>
      <i/>
      <sz val="9"/>
      <color rgb="FF000000"/>
      <name val="Arial"/>
      <family val="2"/>
    </font>
    <font>
      <sz val="9"/>
      <color theme="1"/>
      <name val="Arial"/>
      <family val="2"/>
    </font>
    <font>
      <b/>
      <i/>
      <sz val="9"/>
      <color rgb="FF000000"/>
      <name val="Agency FB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color rgb="FF000000"/>
      <name val="Aptos"/>
      <family val="2"/>
      <charset val="1"/>
    </font>
    <font>
      <sz val="10"/>
      <color theme="1"/>
      <name val="Aptos"/>
      <family val="2"/>
      <charset val="1"/>
    </font>
    <font>
      <sz val="10"/>
      <color rgb="FF333333"/>
      <name val="Aptos"/>
      <family val="2"/>
      <charset val="1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3A8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rgb="FFBFBFBF"/>
      </left>
      <right style="thin">
        <color rgb="FFBFBFBF"/>
      </right>
      <top/>
      <bottom/>
      <diagonal/>
    </border>
    <border>
      <left style="thin">
        <color rgb="FFBFBFBF"/>
      </left>
      <right/>
      <top/>
      <bottom/>
      <diagonal/>
    </border>
    <border>
      <left style="thin">
        <color rgb="FFBFBFBF"/>
      </left>
      <right style="thin">
        <color rgb="FFBFBFBF"/>
      </right>
      <top style="medium">
        <color theme="1"/>
      </top>
      <bottom/>
      <diagonal/>
    </border>
    <border>
      <left style="thin">
        <color rgb="FFBFBFBF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rgb="FFBFBFBF"/>
      </left>
      <right style="thin">
        <color rgb="FFBFBFBF"/>
      </right>
      <top/>
      <bottom style="medium">
        <color theme="1"/>
      </bottom>
      <diagonal/>
    </border>
    <border>
      <left style="thin">
        <color rgb="FFBFBFBF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rgb="FFBFBFBF"/>
      </left>
      <right style="thin">
        <color rgb="FFBFBFBF"/>
      </right>
      <top/>
      <bottom style="medium">
        <color auto="1"/>
      </bottom>
      <diagonal/>
    </border>
    <border>
      <left style="thin">
        <color rgb="FFBFBFBF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BFBFBF"/>
      </left>
      <right style="thin">
        <color rgb="FFBFBFBF"/>
      </right>
      <top style="medium">
        <color auto="1"/>
      </top>
      <bottom/>
      <diagonal/>
    </border>
    <border>
      <left style="thin">
        <color rgb="FFBFBFBF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FBFBF"/>
      </left>
      <right style="thin">
        <color rgb="FFBFBFBF"/>
      </right>
      <top style="medium">
        <color auto="1"/>
      </top>
      <bottom style="thin">
        <color auto="1"/>
      </bottom>
      <diagonal/>
    </border>
    <border>
      <left style="thin">
        <color rgb="FFBFBFBF"/>
      </left>
      <right/>
      <top style="medium">
        <color auto="1"/>
      </top>
      <bottom style="thin">
        <color auto="1"/>
      </bottom>
      <diagonal/>
    </border>
    <border>
      <left style="thin">
        <color rgb="FFBFBFBF"/>
      </left>
      <right style="thin">
        <color rgb="FFBFBFBF"/>
      </right>
      <top style="thin">
        <color auto="1"/>
      </top>
      <bottom style="thin">
        <color auto="1"/>
      </bottom>
      <diagonal/>
    </border>
    <border>
      <left style="thin">
        <color rgb="FFBFBFBF"/>
      </left>
      <right/>
      <top style="thin">
        <color auto="1"/>
      </top>
      <bottom style="thin">
        <color auto="1"/>
      </bottom>
      <diagonal/>
    </border>
    <border>
      <left style="thin">
        <color rgb="FFBFBFBF"/>
      </left>
      <right style="thin">
        <color rgb="FFBFBFBF"/>
      </right>
      <top style="thin">
        <color auto="1"/>
      </top>
      <bottom style="medium">
        <color auto="1"/>
      </bottom>
      <diagonal/>
    </border>
    <border>
      <left style="thin">
        <color rgb="FFBFBFBF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theme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41" fontId="1" fillId="0" borderId="0" applyFont="0" applyFill="0" applyBorder="0" applyAlignment="0" applyProtection="0"/>
  </cellStyleXfs>
  <cellXfs count="24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0" borderId="8" xfId="2" applyFont="1" applyBorder="1" applyAlignment="1">
      <alignment vertical="center" wrapText="1"/>
    </xf>
    <xf numFmtId="43" fontId="0" fillId="0" borderId="8" xfId="1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8" fillId="0" borderId="11" xfId="2" applyBorder="1" applyAlignment="1">
      <alignment vertical="center" wrapText="1"/>
    </xf>
    <xf numFmtId="43" fontId="0" fillId="0" borderId="11" xfId="1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0" fillId="0" borderId="11" xfId="2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0" fontId="9" fillId="0" borderId="11" xfId="2" applyFont="1" applyBorder="1" applyAlignment="1">
      <alignment vertical="center" wrapText="1"/>
    </xf>
    <xf numFmtId="0" fontId="11" fillId="0" borderId="11" xfId="2" applyFont="1" applyBorder="1" applyAlignment="1">
      <alignment vertical="center" wrapText="1"/>
    </xf>
    <xf numFmtId="0" fontId="0" fillId="0" borderId="15" xfId="0" applyBorder="1" applyAlignment="1">
      <alignment vertical="center"/>
    </xf>
    <xf numFmtId="0" fontId="9" fillId="0" borderId="15" xfId="2" applyFont="1" applyBorder="1" applyAlignment="1">
      <alignment vertical="center" wrapText="1"/>
    </xf>
    <xf numFmtId="43" fontId="0" fillId="0" borderId="15" xfId="1" applyFont="1" applyBorder="1" applyAlignment="1">
      <alignment vertical="center"/>
    </xf>
    <xf numFmtId="0" fontId="0" fillId="0" borderId="16" xfId="0" applyBorder="1" applyAlignment="1">
      <alignment vertical="center"/>
    </xf>
    <xf numFmtId="0" fontId="10" fillId="0" borderId="16" xfId="2" applyFont="1" applyBorder="1" applyAlignment="1">
      <alignment vertical="center" wrapText="1"/>
    </xf>
    <xf numFmtId="43" fontId="0" fillId="0" borderId="16" xfId="1" applyFont="1" applyBorder="1" applyAlignment="1">
      <alignment vertical="center"/>
    </xf>
    <xf numFmtId="0" fontId="10" fillId="0" borderId="15" xfId="2" applyFont="1" applyBorder="1" applyAlignment="1">
      <alignment vertical="center" wrapText="1"/>
    </xf>
    <xf numFmtId="0" fontId="8" fillId="0" borderId="16" xfId="2" applyBorder="1" applyAlignment="1">
      <alignment vertical="center" wrapText="1"/>
    </xf>
    <xf numFmtId="0" fontId="0" fillId="0" borderId="17" xfId="0" applyBorder="1" applyAlignment="1">
      <alignment vertical="center"/>
    </xf>
    <xf numFmtId="0" fontId="10" fillId="0" borderId="17" xfId="2" applyFont="1" applyBorder="1" applyAlignment="1">
      <alignment vertical="center" wrapText="1"/>
    </xf>
    <xf numFmtId="43" fontId="0" fillId="0" borderId="17" xfId="1" applyFont="1" applyBorder="1" applyAlignment="1">
      <alignment vertical="center"/>
    </xf>
    <xf numFmtId="0" fontId="0" fillId="0" borderId="18" xfId="0" applyBorder="1" applyAlignment="1">
      <alignment vertical="center"/>
    </xf>
    <xf numFmtId="0" fontId="8" fillId="0" borderId="18" xfId="2" applyBorder="1" applyAlignment="1">
      <alignment vertical="center" wrapText="1"/>
    </xf>
    <xf numFmtId="43" fontId="0" fillId="0" borderId="18" xfId="1" applyFont="1" applyBorder="1" applyAlignment="1">
      <alignment vertical="center"/>
    </xf>
    <xf numFmtId="0" fontId="11" fillId="0" borderId="18" xfId="2" applyFont="1" applyBorder="1" applyAlignment="1">
      <alignment vertical="center" wrapText="1"/>
    </xf>
    <xf numFmtId="0" fontId="12" fillId="0" borderId="17" xfId="2" applyFont="1" applyBorder="1" applyAlignment="1">
      <alignment vertical="center" wrapText="1"/>
    </xf>
    <xf numFmtId="0" fontId="9" fillId="0" borderId="17" xfId="2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9" fillId="0" borderId="18" xfId="2" applyFont="1" applyBorder="1" applyAlignment="1">
      <alignment vertical="center" wrapText="1"/>
    </xf>
    <xf numFmtId="0" fontId="3" fillId="0" borderId="25" xfId="0" applyFont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9" fillId="0" borderId="25" xfId="2" applyFont="1" applyBorder="1" applyAlignment="1">
      <alignment vertical="center" wrapText="1"/>
    </xf>
    <xf numFmtId="43" fontId="0" fillId="0" borderId="25" xfId="1" applyFont="1" applyBorder="1" applyAlignment="1">
      <alignment vertical="center"/>
    </xf>
    <xf numFmtId="0" fontId="11" fillId="0" borderId="0" xfId="2" applyFont="1" applyAlignment="1">
      <alignment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11" fillId="0" borderId="25" xfId="2" applyFont="1" applyBorder="1" applyAlignment="1">
      <alignment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25" xfId="0" applyBorder="1" applyAlignment="1">
      <alignment vertical="center" wrapText="1"/>
    </xf>
    <xf numFmtId="0" fontId="11" fillId="0" borderId="17" xfId="2" applyFont="1" applyBorder="1" applyAlignment="1">
      <alignment vertical="center" wrapText="1"/>
    </xf>
    <xf numFmtId="0" fontId="7" fillId="0" borderId="26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43" fontId="0" fillId="0" borderId="27" xfId="1" applyFont="1" applyBorder="1" applyAlignment="1">
      <alignment vertical="center"/>
    </xf>
    <xf numFmtId="43" fontId="0" fillId="0" borderId="0" xfId="1" applyFont="1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vertical="center" wrapText="1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0" fillId="0" borderId="33" xfId="0" applyBorder="1" applyAlignment="1">
      <alignment vertical="center" wrapText="1"/>
    </xf>
    <xf numFmtId="164" fontId="0" fillId="0" borderId="33" xfId="1" applyNumberFormat="1" applyFont="1" applyBorder="1" applyAlignment="1">
      <alignment vertical="center"/>
    </xf>
    <xf numFmtId="43" fontId="0" fillId="0" borderId="18" xfId="0" applyNumberForma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19" fillId="4" borderId="28" xfId="0" applyFont="1" applyFill="1" applyBorder="1" applyAlignment="1">
      <alignment horizontal="center" vertical="center" wrapText="1"/>
    </xf>
    <xf numFmtId="0" fontId="20" fillId="0" borderId="34" xfId="0" applyFont="1" applyBorder="1" applyAlignment="1">
      <alignment vertical="center" wrapText="1"/>
    </xf>
    <xf numFmtId="0" fontId="16" fillId="3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7" fillId="3" borderId="0" xfId="0" applyFont="1" applyFill="1" applyAlignment="1">
      <alignment vertical="center"/>
    </xf>
    <xf numFmtId="0" fontId="18" fillId="3" borderId="0" xfId="0" applyFont="1" applyFill="1" applyAlignment="1">
      <alignment vertical="center"/>
    </xf>
    <xf numFmtId="165" fontId="14" fillId="2" borderId="33" xfId="1" applyNumberFormat="1" applyFont="1" applyFill="1" applyBorder="1" applyAlignment="1">
      <alignment horizontal="center" vertical="center" wrapText="1"/>
    </xf>
    <xf numFmtId="0" fontId="15" fillId="0" borderId="33" xfId="0" applyFont="1" applyBorder="1" applyAlignment="1">
      <alignment vertical="center"/>
    </xf>
    <xf numFmtId="41" fontId="15" fillId="0" borderId="33" xfId="3" applyFont="1" applyBorder="1" applyAlignment="1">
      <alignment vertical="center"/>
    </xf>
    <xf numFmtId="0" fontId="0" fillId="0" borderId="35" xfId="0" applyBorder="1" applyAlignment="1">
      <alignment vertical="center"/>
    </xf>
    <xf numFmtId="2" fontId="0" fillId="0" borderId="35" xfId="0" applyNumberFormat="1" applyBorder="1" applyAlignment="1">
      <alignment horizontal="center" vertical="center"/>
    </xf>
    <xf numFmtId="2" fontId="0" fillId="0" borderId="29" xfId="0" applyNumberFormat="1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2" fontId="0" fillId="0" borderId="31" xfId="0" applyNumberFormat="1" applyBorder="1" applyAlignment="1">
      <alignment horizontal="center" vertical="center"/>
    </xf>
    <xf numFmtId="0" fontId="21" fillId="4" borderId="32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2" fontId="2" fillId="5" borderId="28" xfId="0" applyNumberFormat="1" applyFont="1" applyFill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5" borderId="35" xfId="0" applyNumberFormat="1" applyFill="1" applyBorder="1" applyAlignment="1">
      <alignment horizontal="center" vertical="center"/>
    </xf>
    <xf numFmtId="41" fontId="15" fillId="0" borderId="0" xfId="3" applyFont="1" applyBorder="1" applyAlignment="1">
      <alignment vertical="center"/>
    </xf>
    <xf numFmtId="165" fontId="14" fillId="0" borderId="0" xfId="1" applyNumberFormat="1" applyFont="1" applyFill="1" applyBorder="1" applyAlignment="1">
      <alignment horizontal="center" vertical="center" wrapText="1"/>
    </xf>
    <xf numFmtId="0" fontId="8" fillId="0" borderId="0" xfId="2" applyAlignment="1">
      <alignment vertical="center"/>
    </xf>
    <xf numFmtId="43" fontId="0" fillId="0" borderId="0" xfId="0" applyNumberFormat="1" applyAlignment="1">
      <alignment vertical="center"/>
    </xf>
    <xf numFmtId="0" fontId="0" fillId="0" borderId="0" xfId="0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43" fontId="3" fillId="0" borderId="20" xfId="0" applyNumberFormat="1" applyFont="1" applyBorder="1" applyAlignment="1">
      <alignment horizontal="center" vertical="center"/>
    </xf>
    <xf numFmtId="43" fontId="3" fillId="0" borderId="22" xfId="0" applyNumberFormat="1" applyFont="1" applyBorder="1" applyAlignment="1">
      <alignment horizontal="center" vertical="center"/>
    </xf>
    <xf numFmtId="43" fontId="3" fillId="0" borderId="24" xfId="0" applyNumberFormat="1" applyFont="1" applyBorder="1" applyAlignment="1">
      <alignment horizontal="center" vertical="center"/>
    </xf>
    <xf numFmtId="43" fontId="4" fillId="0" borderId="17" xfId="0" applyNumberFormat="1" applyFont="1" applyBorder="1" applyAlignment="1">
      <alignment horizontal="center" vertical="center"/>
    </xf>
    <xf numFmtId="43" fontId="4" fillId="0" borderId="18" xfId="0" applyNumberFormat="1" applyFont="1" applyBorder="1" applyAlignment="1">
      <alignment horizontal="center" vertical="center"/>
    </xf>
    <xf numFmtId="43" fontId="4" fillId="0" borderId="25" xfId="0" applyNumberFormat="1" applyFont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43" fontId="3" fillId="0" borderId="17" xfId="0" applyNumberFormat="1" applyFont="1" applyBorder="1" applyAlignment="1">
      <alignment horizontal="center" vertical="center"/>
    </xf>
    <xf numFmtId="43" fontId="3" fillId="0" borderId="18" xfId="0" applyNumberFormat="1" applyFont="1" applyBorder="1" applyAlignment="1">
      <alignment horizontal="center" vertical="center"/>
    </xf>
    <xf numFmtId="43" fontId="3" fillId="0" borderId="25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3" fontId="3" fillId="0" borderId="13" xfId="0" applyNumberFormat="1" applyFont="1" applyBorder="1" applyAlignment="1">
      <alignment horizontal="center" vertical="center"/>
    </xf>
    <xf numFmtId="43" fontId="3" fillId="0" borderId="2" xfId="0" applyNumberFormat="1" applyFont="1" applyBorder="1" applyAlignment="1">
      <alignment horizontal="center" vertical="center"/>
    </xf>
    <xf numFmtId="43" fontId="3" fillId="0" borderId="10" xfId="0" applyNumberFormat="1" applyFont="1" applyBorder="1" applyAlignment="1">
      <alignment horizontal="center" vertical="center"/>
    </xf>
    <xf numFmtId="43" fontId="4" fillId="0" borderId="14" xfId="0" applyNumberFormat="1" applyFont="1" applyBorder="1" applyAlignment="1">
      <alignment horizontal="center" vertical="center"/>
    </xf>
    <xf numFmtId="43" fontId="4" fillId="0" borderId="0" xfId="0" applyNumberFormat="1" applyFont="1" applyAlignment="1">
      <alignment horizontal="center" vertical="center"/>
    </xf>
    <xf numFmtId="43" fontId="4" fillId="0" borderId="11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0" borderId="14" xfId="1" applyFont="1" applyBorder="1" applyAlignment="1">
      <alignment horizontal="center" vertical="center"/>
    </xf>
    <xf numFmtId="43" fontId="3" fillId="0" borderId="0" xfId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43" fontId="4" fillId="0" borderId="20" xfId="0" applyNumberFormat="1" applyFont="1" applyBorder="1" applyAlignment="1">
      <alignment horizontal="center" vertical="center"/>
    </xf>
    <xf numFmtId="43" fontId="4" fillId="0" borderId="22" xfId="0" applyNumberFormat="1" applyFont="1" applyBorder="1" applyAlignment="1">
      <alignment horizontal="center" vertical="center"/>
    </xf>
    <xf numFmtId="43" fontId="4" fillId="0" borderId="2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3" fontId="4" fillId="0" borderId="4" xfId="0" applyNumberFormat="1" applyFont="1" applyBorder="1" applyAlignment="1">
      <alignment horizontal="center" vertical="center"/>
    </xf>
    <xf numFmtId="43" fontId="4" fillId="0" borderId="2" xfId="0" applyNumberFormat="1" applyFont="1" applyBorder="1" applyAlignment="1">
      <alignment horizontal="center" vertical="center"/>
    </xf>
    <xf numFmtId="43" fontId="4" fillId="0" borderId="7" xfId="0" applyNumberFormat="1" applyFont="1" applyBorder="1" applyAlignment="1">
      <alignment horizontal="center" vertical="center"/>
    </xf>
    <xf numFmtId="43" fontId="4" fillId="0" borderId="5" xfId="0" applyNumberFormat="1" applyFont="1" applyBorder="1" applyAlignment="1">
      <alignment horizontal="center" vertical="center"/>
    </xf>
    <xf numFmtId="43" fontId="4" fillId="0" borderId="8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43" fontId="4" fillId="0" borderId="10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3" fontId="4" fillId="0" borderId="13" xfId="0" applyNumberFormat="1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43" fontId="13" fillId="0" borderId="19" xfId="1" applyFont="1" applyBorder="1" applyAlignment="1">
      <alignment horizontal="center" vertical="center"/>
    </xf>
    <xf numFmtId="43" fontId="13" fillId="0" borderId="21" xfId="1" applyFont="1" applyBorder="1" applyAlignment="1">
      <alignment horizontal="center" vertical="center"/>
    </xf>
    <xf numFmtId="43" fontId="13" fillId="0" borderId="23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43" fontId="3" fillId="0" borderId="14" xfId="0" applyNumberFormat="1" applyFont="1" applyBorder="1" applyAlignment="1">
      <alignment horizontal="center" vertical="center"/>
    </xf>
    <xf numFmtId="43" fontId="3" fillId="0" borderId="0" xfId="0" applyNumberFormat="1" applyFont="1" applyAlignment="1">
      <alignment horizontal="center" vertical="center"/>
    </xf>
    <xf numFmtId="43" fontId="3" fillId="0" borderId="11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43" fontId="13" fillId="0" borderId="20" xfId="0" applyNumberFormat="1" applyFont="1" applyBorder="1" applyAlignment="1">
      <alignment horizontal="center" vertical="center"/>
    </xf>
    <xf numFmtId="43" fontId="13" fillId="0" borderId="22" xfId="0" applyNumberFormat="1" applyFont="1" applyBorder="1" applyAlignment="1">
      <alignment horizontal="center" vertical="center"/>
    </xf>
    <xf numFmtId="43" fontId="13" fillId="0" borderId="24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3" fontId="0" fillId="0" borderId="17" xfId="0" applyNumberFormat="1" applyBorder="1" applyAlignment="1">
      <alignment horizontal="center" vertical="center"/>
    </xf>
    <xf numFmtId="43" fontId="0" fillId="0" borderId="18" xfId="0" applyNumberForma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0" xfId="0" applyFont="1"/>
    <xf numFmtId="0" fontId="24" fillId="0" borderId="33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43" fontId="25" fillId="0" borderId="33" xfId="0" applyNumberFormat="1" applyFont="1" applyBorder="1" applyAlignment="1">
      <alignment horizontal="center" vertical="center"/>
    </xf>
    <xf numFmtId="0" fontId="25" fillId="0" borderId="33" xfId="0" applyFont="1" applyFill="1" applyBorder="1" applyAlignment="1">
      <alignment horizontal="center" vertical="center"/>
    </xf>
    <xf numFmtId="43" fontId="24" fillId="0" borderId="33" xfId="0" applyNumberFormat="1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/>
    </xf>
    <xf numFmtId="43" fontId="15" fillId="0" borderId="33" xfId="1" applyFont="1" applyBorder="1" applyAlignment="1">
      <alignment horizontal="center" vertical="center"/>
    </xf>
    <xf numFmtId="0" fontId="24" fillId="0" borderId="33" xfId="0" applyFont="1" applyFill="1" applyBorder="1" applyAlignment="1">
      <alignment horizontal="center" vertical="center"/>
    </xf>
    <xf numFmtId="43" fontId="24" fillId="0" borderId="33" xfId="1" applyFont="1" applyBorder="1" applyAlignment="1">
      <alignment horizontal="center" vertical="center"/>
    </xf>
    <xf numFmtId="43" fontId="15" fillId="0" borderId="33" xfId="0" applyNumberFormat="1" applyFont="1" applyBorder="1" applyAlignment="1">
      <alignment horizontal="center" vertical="center"/>
    </xf>
    <xf numFmtId="0" fontId="23" fillId="0" borderId="33" xfId="0" applyFont="1" applyBorder="1" applyAlignment="1">
      <alignment horizontal="center" vertical="center"/>
    </xf>
    <xf numFmtId="43" fontId="23" fillId="0" borderId="33" xfId="0" applyNumberFormat="1" applyFont="1" applyBorder="1" applyAlignment="1">
      <alignment horizontal="center" vertical="center"/>
    </xf>
    <xf numFmtId="0" fontId="25" fillId="0" borderId="33" xfId="0" applyFont="1" applyBorder="1" applyAlignment="1">
      <alignment horizontal="left" vertical="center" wrapText="1"/>
    </xf>
    <xf numFmtId="0" fontId="24" fillId="0" borderId="33" xfId="0" applyFont="1" applyBorder="1" applyAlignment="1">
      <alignment horizontal="left" vertical="center" wrapText="1"/>
    </xf>
    <xf numFmtId="0" fontId="23" fillId="0" borderId="33" xfId="0" applyFont="1" applyBorder="1" applyAlignment="1">
      <alignment horizontal="left" vertical="center" wrapText="1"/>
    </xf>
    <xf numFmtId="0" fontId="23" fillId="0" borderId="0" xfId="0" applyFont="1" applyAlignment="1">
      <alignment horizontal="left"/>
    </xf>
    <xf numFmtId="0" fontId="0" fillId="0" borderId="0" xfId="0" applyAlignment="1">
      <alignment horizontal="left"/>
    </xf>
    <xf numFmtId="0" fontId="28" fillId="3" borderId="14" xfId="0" applyFont="1" applyFill="1" applyBorder="1" applyAlignment="1">
      <alignment horizontal="center" vertical="center" wrapText="1"/>
    </xf>
    <xf numFmtId="0" fontId="28" fillId="3" borderId="38" xfId="0" applyFont="1" applyFill="1" applyBorder="1" applyAlignment="1">
      <alignment horizontal="center" vertical="center" wrapText="1"/>
    </xf>
    <xf numFmtId="0" fontId="28" fillId="3" borderId="39" xfId="0" applyFont="1" applyFill="1" applyBorder="1" applyAlignment="1">
      <alignment horizontal="center" vertical="center" wrapText="1"/>
    </xf>
    <xf numFmtId="0" fontId="28" fillId="3" borderId="40" xfId="0" applyFont="1" applyFill="1" applyBorder="1" applyAlignment="1">
      <alignment horizontal="center" vertical="center" wrapText="1"/>
    </xf>
    <xf numFmtId="0" fontId="28" fillId="3" borderId="11" xfId="0" applyFont="1" applyFill="1" applyBorder="1" applyAlignment="1">
      <alignment horizontal="center" vertical="center" wrapText="1"/>
    </xf>
    <xf numFmtId="0" fontId="28" fillId="3" borderId="41" xfId="0" applyFont="1" applyFill="1" applyBorder="1" applyAlignment="1">
      <alignment horizontal="center" vertical="center" wrapText="1"/>
    </xf>
    <xf numFmtId="0" fontId="27" fillId="6" borderId="42" xfId="0" applyFont="1" applyFill="1" applyBorder="1" applyAlignment="1">
      <alignment horizontal="center" vertical="center" wrapText="1"/>
    </xf>
    <xf numFmtId="0" fontId="27" fillId="6" borderId="0" xfId="0" applyFont="1" applyFill="1" applyBorder="1" applyAlignment="1">
      <alignment horizontal="center" vertical="center" wrapText="1"/>
    </xf>
    <xf numFmtId="0" fontId="27" fillId="6" borderId="43" xfId="0" applyFont="1" applyFill="1" applyBorder="1" applyAlignment="1">
      <alignment horizontal="center" vertical="center" wrapText="1"/>
    </xf>
    <xf numFmtId="0" fontId="27" fillId="6" borderId="8" xfId="0" applyFont="1" applyFill="1" applyBorder="1" applyAlignment="1">
      <alignment horizontal="center" vertical="center" wrapText="1"/>
    </xf>
    <xf numFmtId="0" fontId="29" fillId="0" borderId="37" xfId="0" applyFont="1" applyBorder="1" applyAlignment="1">
      <alignment horizontal="center" vertical="center"/>
    </xf>
    <xf numFmtId="0" fontId="29" fillId="0" borderId="37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3" fillId="0" borderId="33" xfId="0" applyFont="1" applyBorder="1" applyAlignment="1">
      <alignment vertical="center"/>
    </xf>
  </cellXfs>
  <cellStyles count="4">
    <cellStyle name="Hipervínculo" xfId="2" builtinId="8"/>
    <cellStyle name="Millares" xfId="1" builtinId="3"/>
    <cellStyle name="Millares [0]" xfId="3" builtinId="6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378079</xdr:colOff>
      <xdr:row>3</xdr:row>
      <xdr:rowOff>131652</xdr:rowOff>
    </xdr:from>
    <xdr:to>
      <xdr:col>10</xdr:col>
      <xdr:colOff>1619250</xdr:colOff>
      <xdr:row>3</xdr:row>
      <xdr:rowOff>829905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C59BA9D-845A-5D39-E3BA-D34FF91D1E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51154" y="912702"/>
          <a:ext cx="1241171" cy="698253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4</xdr:row>
      <xdr:rowOff>48268</xdr:rowOff>
    </xdr:from>
    <xdr:to>
      <xdr:col>10</xdr:col>
      <xdr:colOff>1752600</xdr:colOff>
      <xdr:row>4</xdr:row>
      <xdr:rowOff>612978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60953C-9003-DA0E-42BA-525DA83C7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63600" y="1696093"/>
          <a:ext cx="1362075" cy="564710"/>
        </a:xfrm>
        <a:prstGeom prst="rect">
          <a:avLst/>
        </a:prstGeom>
      </xdr:spPr>
    </xdr:pic>
    <xdr:clientData/>
  </xdr:twoCellAnchor>
  <xdr:twoCellAnchor editAs="oneCell">
    <xdr:from>
      <xdr:col>10</xdr:col>
      <xdr:colOff>351943</xdr:colOff>
      <xdr:row>5</xdr:row>
      <xdr:rowOff>38099</xdr:rowOff>
    </xdr:from>
    <xdr:to>
      <xdr:col>10</xdr:col>
      <xdr:colOff>1555083</xdr:colOff>
      <xdr:row>5</xdr:row>
      <xdr:rowOff>677606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FE34254-B42A-5125-5953-5B6E649B4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525018" y="2324099"/>
          <a:ext cx="1203140" cy="639507"/>
        </a:xfrm>
        <a:prstGeom prst="rect">
          <a:avLst/>
        </a:prstGeom>
      </xdr:spPr>
    </xdr:pic>
    <xdr:clientData/>
  </xdr:twoCellAnchor>
  <xdr:twoCellAnchor editAs="oneCell">
    <xdr:from>
      <xdr:col>10</xdr:col>
      <xdr:colOff>457200</xdr:colOff>
      <xdr:row>6</xdr:row>
      <xdr:rowOff>55522</xdr:rowOff>
    </xdr:from>
    <xdr:to>
      <xdr:col>10</xdr:col>
      <xdr:colOff>1628776</xdr:colOff>
      <xdr:row>6</xdr:row>
      <xdr:rowOff>687110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97B19D4-B18A-79D0-BD27-E5D6DFFAF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630275" y="3179722"/>
          <a:ext cx="1171576" cy="631588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7</xdr:row>
      <xdr:rowOff>51101</xdr:rowOff>
    </xdr:from>
    <xdr:to>
      <xdr:col>10</xdr:col>
      <xdr:colOff>1688431</xdr:colOff>
      <xdr:row>7</xdr:row>
      <xdr:rowOff>658397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B79DD82-1CE1-B726-FAA0-B234599EE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563600" y="3899201"/>
          <a:ext cx="1297906" cy="607296"/>
        </a:xfrm>
        <a:prstGeom prst="rect">
          <a:avLst/>
        </a:prstGeom>
      </xdr:spPr>
    </xdr:pic>
    <xdr:clientData/>
  </xdr:twoCellAnchor>
  <xdr:twoCellAnchor editAs="oneCell">
    <xdr:from>
      <xdr:col>10</xdr:col>
      <xdr:colOff>447675</xdr:colOff>
      <xdr:row>8</xdr:row>
      <xdr:rowOff>69552</xdr:rowOff>
    </xdr:from>
    <xdr:to>
      <xdr:col>10</xdr:col>
      <xdr:colOff>1638300</xdr:colOff>
      <xdr:row>8</xdr:row>
      <xdr:rowOff>691910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0A98542-4AD8-4B33-C1A4-68386A11E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620750" y="4641552"/>
          <a:ext cx="1190625" cy="622358"/>
        </a:xfrm>
        <a:prstGeom prst="rect">
          <a:avLst/>
        </a:prstGeom>
      </xdr:spPr>
    </xdr:pic>
    <xdr:clientData/>
  </xdr:twoCellAnchor>
  <xdr:twoCellAnchor editAs="oneCell">
    <xdr:from>
      <xdr:col>10</xdr:col>
      <xdr:colOff>485775</xdr:colOff>
      <xdr:row>9</xdr:row>
      <xdr:rowOff>57094</xdr:rowOff>
    </xdr:from>
    <xdr:to>
      <xdr:col>10</xdr:col>
      <xdr:colOff>1714500</xdr:colOff>
      <xdr:row>9</xdr:row>
      <xdr:rowOff>687035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D42FAF4-D724-BF72-B348-FBE6FD7024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658850" y="5352994"/>
          <a:ext cx="1228725" cy="629941"/>
        </a:xfrm>
        <a:prstGeom prst="rect">
          <a:avLst/>
        </a:prstGeom>
      </xdr:spPr>
    </xdr:pic>
    <xdr:clientData/>
  </xdr:twoCellAnchor>
  <xdr:twoCellAnchor editAs="oneCell">
    <xdr:from>
      <xdr:col>10</xdr:col>
      <xdr:colOff>657226</xdr:colOff>
      <xdr:row>10</xdr:row>
      <xdr:rowOff>18192</xdr:rowOff>
    </xdr:from>
    <xdr:to>
      <xdr:col>10</xdr:col>
      <xdr:colOff>1571626</xdr:colOff>
      <xdr:row>10</xdr:row>
      <xdr:rowOff>458405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C8994A6-6813-0D67-0F59-702509ED9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830301" y="6028467"/>
          <a:ext cx="914400" cy="440213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11</xdr:row>
      <xdr:rowOff>159482</xdr:rowOff>
    </xdr:from>
    <xdr:to>
      <xdr:col>10</xdr:col>
      <xdr:colOff>1543050</xdr:colOff>
      <xdr:row>11</xdr:row>
      <xdr:rowOff>563197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7E6CC94D-4023-C04B-29C7-183A0B253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3906500" y="6693632"/>
          <a:ext cx="809625" cy="403715"/>
        </a:xfrm>
        <a:prstGeom prst="rect">
          <a:avLst/>
        </a:prstGeom>
      </xdr:spPr>
    </xdr:pic>
    <xdr:clientData/>
  </xdr:twoCellAnchor>
  <xdr:twoCellAnchor editAs="oneCell">
    <xdr:from>
      <xdr:col>10</xdr:col>
      <xdr:colOff>523875</xdr:colOff>
      <xdr:row>12</xdr:row>
      <xdr:rowOff>45264</xdr:rowOff>
    </xdr:from>
    <xdr:to>
      <xdr:col>10</xdr:col>
      <xdr:colOff>1562100</xdr:colOff>
      <xdr:row>12</xdr:row>
      <xdr:rowOff>572717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1B931DCA-547D-3F2F-F83A-7DE74BBCB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3696950" y="7255689"/>
          <a:ext cx="1038225" cy="527453"/>
        </a:xfrm>
        <a:prstGeom prst="rect">
          <a:avLst/>
        </a:prstGeom>
      </xdr:spPr>
    </xdr:pic>
    <xdr:clientData/>
  </xdr:twoCellAnchor>
  <xdr:twoCellAnchor editAs="oneCell">
    <xdr:from>
      <xdr:col>10</xdr:col>
      <xdr:colOff>704850</xdr:colOff>
      <xdr:row>13</xdr:row>
      <xdr:rowOff>31512</xdr:rowOff>
    </xdr:from>
    <xdr:to>
      <xdr:col>10</xdr:col>
      <xdr:colOff>1628775</xdr:colOff>
      <xdr:row>13</xdr:row>
      <xdr:rowOff>525158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7CDD8108-235C-3FE0-DC41-7B2224D4A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3877925" y="8042037"/>
          <a:ext cx="923925" cy="493646"/>
        </a:xfrm>
        <a:prstGeom prst="rect">
          <a:avLst/>
        </a:prstGeom>
      </xdr:spPr>
    </xdr:pic>
    <xdr:clientData/>
  </xdr:twoCellAnchor>
  <xdr:twoCellAnchor editAs="oneCell">
    <xdr:from>
      <xdr:col>10</xdr:col>
      <xdr:colOff>666751</xdr:colOff>
      <xdr:row>14</xdr:row>
      <xdr:rowOff>59041</xdr:rowOff>
    </xdr:from>
    <xdr:to>
      <xdr:col>10</xdr:col>
      <xdr:colOff>1581151</xdr:colOff>
      <xdr:row>14</xdr:row>
      <xdr:rowOff>506015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A3954193-6825-929F-C4DC-0B72747812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3839826" y="8688691"/>
          <a:ext cx="914400" cy="446974"/>
        </a:xfrm>
        <a:prstGeom prst="rect">
          <a:avLst/>
        </a:prstGeom>
      </xdr:spPr>
    </xdr:pic>
    <xdr:clientData/>
  </xdr:twoCellAnchor>
  <xdr:twoCellAnchor editAs="oneCell">
    <xdr:from>
      <xdr:col>10</xdr:col>
      <xdr:colOff>561976</xdr:colOff>
      <xdr:row>15</xdr:row>
      <xdr:rowOff>64790</xdr:rowOff>
    </xdr:from>
    <xdr:to>
      <xdr:col>10</xdr:col>
      <xdr:colOff>1514476</xdr:colOff>
      <xdr:row>15</xdr:row>
      <xdr:rowOff>534614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C5A28AA1-5AC6-F68C-9BF3-19BABD940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3735051" y="9304040"/>
          <a:ext cx="952500" cy="469824"/>
        </a:xfrm>
        <a:prstGeom prst="rect">
          <a:avLst/>
        </a:prstGeom>
      </xdr:spPr>
    </xdr:pic>
    <xdr:clientData/>
  </xdr:twoCellAnchor>
  <xdr:twoCellAnchor editAs="oneCell">
    <xdr:from>
      <xdr:col>10</xdr:col>
      <xdr:colOff>533399</xdr:colOff>
      <xdr:row>16</xdr:row>
      <xdr:rowOff>71020</xdr:rowOff>
    </xdr:from>
    <xdr:to>
      <xdr:col>10</xdr:col>
      <xdr:colOff>1581150</xdr:colOff>
      <xdr:row>16</xdr:row>
      <xdr:rowOff>544011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1717CF9-EC13-8530-00C3-55D898DD6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3706474" y="9900820"/>
          <a:ext cx="1047751" cy="472991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17</xdr:row>
      <xdr:rowOff>20561</xdr:rowOff>
    </xdr:from>
    <xdr:to>
      <xdr:col>10</xdr:col>
      <xdr:colOff>1400175</xdr:colOff>
      <xdr:row>17</xdr:row>
      <xdr:rowOff>525116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669FD5EE-8CCF-D1D0-3B94-2F0EADF39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3563600" y="10440911"/>
          <a:ext cx="1009650" cy="504555"/>
        </a:xfrm>
        <a:prstGeom prst="rect">
          <a:avLst/>
        </a:prstGeom>
      </xdr:spPr>
    </xdr:pic>
    <xdr:clientData/>
  </xdr:twoCellAnchor>
  <xdr:twoCellAnchor editAs="oneCell">
    <xdr:from>
      <xdr:col>10</xdr:col>
      <xdr:colOff>647700</xdr:colOff>
      <xdr:row>18</xdr:row>
      <xdr:rowOff>83753</xdr:rowOff>
    </xdr:from>
    <xdr:to>
      <xdr:col>10</xdr:col>
      <xdr:colOff>1476376</xdr:colOff>
      <xdr:row>18</xdr:row>
      <xdr:rowOff>515611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1EBB4393-42EA-1BEE-0827-0C684E238C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3820775" y="11094653"/>
          <a:ext cx="828676" cy="431858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19</xdr:row>
      <xdr:rowOff>97250</xdr:rowOff>
    </xdr:from>
    <xdr:to>
      <xdr:col>10</xdr:col>
      <xdr:colOff>1552575</xdr:colOff>
      <xdr:row>19</xdr:row>
      <xdr:rowOff>515587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4F5F2A09-5DF3-A555-7E36-A0D393E4A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3906500" y="11717750"/>
          <a:ext cx="819150" cy="418337"/>
        </a:xfrm>
        <a:prstGeom prst="rect">
          <a:avLst/>
        </a:prstGeom>
      </xdr:spPr>
    </xdr:pic>
    <xdr:clientData/>
  </xdr:twoCellAnchor>
  <xdr:twoCellAnchor editAs="oneCell">
    <xdr:from>
      <xdr:col>10</xdr:col>
      <xdr:colOff>772089</xdr:colOff>
      <xdr:row>20</xdr:row>
      <xdr:rowOff>68072</xdr:rowOff>
    </xdr:from>
    <xdr:to>
      <xdr:col>10</xdr:col>
      <xdr:colOff>1495425</xdr:colOff>
      <xdr:row>20</xdr:row>
      <xdr:rowOff>458524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5E5CA627-5BE8-FC66-F3AC-BA43B626BA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3945164" y="12250547"/>
          <a:ext cx="723336" cy="390452"/>
        </a:xfrm>
        <a:prstGeom prst="rect">
          <a:avLst/>
        </a:prstGeom>
      </xdr:spPr>
    </xdr:pic>
    <xdr:clientData/>
  </xdr:twoCellAnchor>
  <xdr:twoCellAnchor editAs="oneCell">
    <xdr:from>
      <xdr:col>10</xdr:col>
      <xdr:colOff>495301</xdr:colOff>
      <xdr:row>21</xdr:row>
      <xdr:rowOff>59247</xdr:rowOff>
    </xdr:from>
    <xdr:to>
      <xdr:col>10</xdr:col>
      <xdr:colOff>1581150</xdr:colOff>
      <xdr:row>21</xdr:row>
      <xdr:rowOff>601260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2F12F212-1348-51CD-DF91-DB69254D32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3668376" y="12727497"/>
          <a:ext cx="1085849" cy="542013"/>
        </a:xfrm>
        <a:prstGeom prst="rect">
          <a:avLst/>
        </a:prstGeom>
      </xdr:spPr>
    </xdr:pic>
    <xdr:clientData/>
  </xdr:twoCellAnchor>
  <xdr:twoCellAnchor editAs="oneCell">
    <xdr:from>
      <xdr:col>10</xdr:col>
      <xdr:colOff>457199</xdr:colOff>
      <xdr:row>22</xdr:row>
      <xdr:rowOff>43709</xdr:rowOff>
    </xdr:from>
    <xdr:to>
      <xdr:col>10</xdr:col>
      <xdr:colOff>1524000</xdr:colOff>
      <xdr:row>22</xdr:row>
      <xdr:rowOff>601314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FCD6431E-DEE2-21F2-51D6-D6D62FF19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3630274" y="13378709"/>
          <a:ext cx="1066801" cy="557605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23</xdr:row>
      <xdr:rowOff>94751</xdr:rowOff>
    </xdr:from>
    <xdr:to>
      <xdr:col>10</xdr:col>
      <xdr:colOff>1419225</xdr:colOff>
      <xdr:row>23</xdr:row>
      <xdr:rowOff>610806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5741442F-AD88-864E-2E01-886EDA90A0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3563600" y="14096501"/>
          <a:ext cx="1028700" cy="516055"/>
        </a:xfrm>
        <a:prstGeom prst="rect">
          <a:avLst/>
        </a:prstGeom>
      </xdr:spPr>
    </xdr:pic>
    <xdr:clientData/>
  </xdr:twoCellAnchor>
  <xdr:twoCellAnchor editAs="oneCell">
    <xdr:from>
      <xdr:col>10</xdr:col>
      <xdr:colOff>466726</xdr:colOff>
      <xdr:row>23</xdr:row>
      <xdr:rowOff>665144</xdr:rowOff>
    </xdr:from>
    <xdr:to>
      <xdr:col>10</xdr:col>
      <xdr:colOff>1533526</xdr:colOff>
      <xdr:row>24</xdr:row>
      <xdr:rowOff>544129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738C5709-E021-C22D-F54C-A9FAEC7DF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3639801" y="14666894"/>
          <a:ext cx="1066800" cy="545735"/>
        </a:xfrm>
        <a:prstGeom prst="rect">
          <a:avLst/>
        </a:prstGeom>
      </xdr:spPr>
    </xdr:pic>
    <xdr:clientData/>
  </xdr:twoCellAnchor>
  <xdr:twoCellAnchor editAs="oneCell">
    <xdr:from>
      <xdr:col>10</xdr:col>
      <xdr:colOff>581025</xdr:colOff>
      <xdr:row>25</xdr:row>
      <xdr:rowOff>97292</xdr:rowOff>
    </xdr:from>
    <xdr:to>
      <xdr:col>10</xdr:col>
      <xdr:colOff>1695450</xdr:colOff>
      <xdr:row>25</xdr:row>
      <xdr:rowOff>658452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71BC4734-CC90-2C54-6092-9DF3D4A2A3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3754100" y="15384917"/>
          <a:ext cx="1114425" cy="561160"/>
        </a:xfrm>
        <a:prstGeom prst="rect">
          <a:avLst/>
        </a:prstGeom>
      </xdr:spPr>
    </xdr:pic>
    <xdr:clientData/>
  </xdr:twoCellAnchor>
  <xdr:twoCellAnchor editAs="oneCell">
    <xdr:from>
      <xdr:col>10</xdr:col>
      <xdr:colOff>381000</xdr:colOff>
      <xdr:row>26</xdr:row>
      <xdr:rowOff>37100</xdr:rowOff>
    </xdr:from>
    <xdr:to>
      <xdr:col>10</xdr:col>
      <xdr:colOff>1609726</xdr:colOff>
      <xdr:row>26</xdr:row>
      <xdr:rowOff>658463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85E9293E-76A9-61E2-82F0-A73229AB3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3554075" y="16058150"/>
          <a:ext cx="1228726" cy="621363"/>
        </a:xfrm>
        <a:prstGeom prst="rect">
          <a:avLst/>
        </a:prstGeom>
      </xdr:spPr>
    </xdr:pic>
    <xdr:clientData/>
  </xdr:twoCellAnchor>
  <xdr:twoCellAnchor editAs="oneCell">
    <xdr:from>
      <xdr:col>10</xdr:col>
      <xdr:colOff>314325</xdr:colOff>
      <xdr:row>27</xdr:row>
      <xdr:rowOff>54684</xdr:rowOff>
    </xdr:from>
    <xdr:to>
      <xdr:col>10</xdr:col>
      <xdr:colOff>1657350</xdr:colOff>
      <xdr:row>27</xdr:row>
      <xdr:rowOff>706007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7AF9CEF8-B468-6944-2009-0E783CD6B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2534900" y="16809159"/>
          <a:ext cx="1343025" cy="651323"/>
        </a:xfrm>
        <a:prstGeom prst="rect">
          <a:avLst/>
        </a:prstGeom>
      </xdr:spPr>
    </xdr:pic>
    <xdr:clientData/>
  </xdr:twoCellAnchor>
  <xdr:twoCellAnchor editAs="oneCell">
    <xdr:from>
      <xdr:col>10</xdr:col>
      <xdr:colOff>419100</xdr:colOff>
      <xdr:row>28</xdr:row>
      <xdr:rowOff>56382</xdr:rowOff>
    </xdr:from>
    <xdr:to>
      <xdr:col>10</xdr:col>
      <xdr:colOff>1574004</xdr:colOff>
      <xdr:row>28</xdr:row>
      <xdr:rowOff>620285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767BB6CF-75A9-5B4E-8143-16FDA1356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2639675" y="17572857"/>
          <a:ext cx="1154904" cy="563903"/>
        </a:xfrm>
        <a:prstGeom prst="rect">
          <a:avLst/>
        </a:prstGeom>
      </xdr:spPr>
    </xdr:pic>
    <xdr:clientData/>
  </xdr:twoCellAnchor>
  <xdr:twoCellAnchor editAs="oneCell">
    <xdr:from>
      <xdr:col>10</xdr:col>
      <xdr:colOff>333375</xdr:colOff>
      <xdr:row>29</xdr:row>
      <xdr:rowOff>95466</xdr:rowOff>
    </xdr:from>
    <xdr:to>
      <xdr:col>10</xdr:col>
      <xdr:colOff>1555083</xdr:colOff>
      <xdr:row>29</xdr:row>
      <xdr:rowOff>601112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1FB3F2C3-3A42-D054-B368-BF4EDF527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2553950" y="18373941"/>
          <a:ext cx="1221708" cy="505646"/>
        </a:xfrm>
        <a:prstGeom prst="rect">
          <a:avLst/>
        </a:prstGeom>
      </xdr:spPr>
    </xdr:pic>
    <xdr:clientData/>
  </xdr:twoCellAnchor>
  <xdr:twoCellAnchor editAs="oneCell">
    <xdr:from>
      <xdr:col>10</xdr:col>
      <xdr:colOff>361950</xdr:colOff>
      <xdr:row>30</xdr:row>
      <xdr:rowOff>105985</xdr:rowOff>
    </xdr:from>
    <xdr:to>
      <xdr:col>10</xdr:col>
      <xdr:colOff>1440648</xdr:colOff>
      <xdr:row>30</xdr:row>
      <xdr:rowOff>620255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070B0411-2DB4-836B-B6FF-897CDEBC8F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2582525" y="19146460"/>
          <a:ext cx="1078698" cy="514270"/>
        </a:xfrm>
        <a:prstGeom prst="rect">
          <a:avLst/>
        </a:prstGeom>
      </xdr:spPr>
    </xdr:pic>
    <xdr:clientData/>
  </xdr:twoCellAnchor>
  <xdr:twoCellAnchor editAs="oneCell">
    <xdr:from>
      <xdr:col>10</xdr:col>
      <xdr:colOff>533400</xdr:colOff>
      <xdr:row>31</xdr:row>
      <xdr:rowOff>70938</xdr:rowOff>
    </xdr:from>
    <xdr:to>
      <xdr:col>10</xdr:col>
      <xdr:colOff>1583552</xdr:colOff>
      <xdr:row>31</xdr:row>
      <xdr:rowOff>610834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B6774E70-D302-027E-8CB3-3267F73D5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2753975" y="19844838"/>
          <a:ext cx="1050152" cy="539896"/>
        </a:xfrm>
        <a:prstGeom prst="rect">
          <a:avLst/>
        </a:prstGeom>
      </xdr:spPr>
    </xdr:pic>
    <xdr:clientData/>
  </xdr:twoCellAnchor>
  <xdr:twoCellAnchor editAs="oneCell">
    <xdr:from>
      <xdr:col>10</xdr:col>
      <xdr:colOff>539595</xdr:colOff>
      <xdr:row>32</xdr:row>
      <xdr:rowOff>13364</xdr:rowOff>
    </xdr:from>
    <xdr:to>
      <xdr:col>10</xdr:col>
      <xdr:colOff>1771650</xdr:colOff>
      <xdr:row>32</xdr:row>
      <xdr:rowOff>648932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3540767C-70E8-21A2-E53A-D43BC4E694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2760170" y="20520689"/>
          <a:ext cx="1232055" cy="635568"/>
        </a:xfrm>
        <a:prstGeom prst="rect">
          <a:avLst/>
        </a:prstGeom>
      </xdr:spPr>
    </xdr:pic>
    <xdr:clientData/>
  </xdr:twoCellAnchor>
  <xdr:twoCellAnchor editAs="oneCell">
    <xdr:from>
      <xdr:col>10</xdr:col>
      <xdr:colOff>314325</xdr:colOff>
      <xdr:row>34</xdr:row>
      <xdr:rowOff>85143</xdr:rowOff>
    </xdr:from>
    <xdr:to>
      <xdr:col>10</xdr:col>
      <xdr:colOff>1543050</xdr:colOff>
      <xdr:row>34</xdr:row>
      <xdr:rowOff>686981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7A18B926-B8A0-6DAA-E510-86E005C9D7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2534900" y="22059318"/>
          <a:ext cx="1228725" cy="601838"/>
        </a:xfrm>
        <a:prstGeom prst="rect">
          <a:avLst/>
        </a:prstGeom>
      </xdr:spPr>
    </xdr:pic>
    <xdr:clientData/>
  </xdr:twoCellAnchor>
  <xdr:twoCellAnchor editAs="oneCell">
    <xdr:from>
      <xdr:col>10</xdr:col>
      <xdr:colOff>428625</xdr:colOff>
      <xdr:row>33</xdr:row>
      <xdr:rowOff>57150</xdr:rowOff>
    </xdr:from>
    <xdr:to>
      <xdr:col>10</xdr:col>
      <xdr:colOff>1589849</xdr:colOff>
      <xdr:row>33</xdr:row>
      <xdr:rowOff>639374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53BBBC2E-FC63-39C1-C48A-6D0039730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2649200" y="21297900"/>
          <a:ext cx="1161224" cy="582224"/>
        </a:xfrm>
        <a:prstGeom prst="rect">
          <a:avLst/>
        </a:prstGeom>
      </xdr:spPr>
    </xdr:pic>
    <xdr:clientData/>
  </xdr:twoCellAnchor>
  <xdr:twoCellAnchor editAs="oneCell">
    <xdr:from>
      <xdr:col>10</xdr:col>
      <xdr:colOff>438150</xdr:colOff>
      <xdr:row>35</xdr:row>
      <xdr:rowOff>101852</xdr:rowOff>
    </xdr:from>
    <xdr:to>
      <xdr:col>10</xdr:col>
      <xdr:colOff>1552575</xdr:colOff>
      <xdr:row>35</xdr:row>
      <xdr:rowOff>687077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7B11E522-FEFF-3381-3167-3231EB68BD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2658725" y="22809452"/>
          <a:ext cx="1114425" cy="585225"/>
        </a:xfrm>
        <a:prstGeom prst="rect">
          <a:avLst/>
        </a:prstGeom>
      </xdr:spPr>
    </xdr:pic>
    <xdr:clientData/>
  </xdr:twoCellAnchor>
  <xdr:twoCellAnchor editAs="oneCell">
    <xdr:from>
      <xdr:col>10</xdr:col>
      <xdr:colOff>485774</xdr:colOff>
      <xdr:row>36</xdr:row>
      <xdr:rowOff>135673</xdr:rowOff>
    </xdr:from>
    <xdr:to>
      <xdr:col>10</xdr:col>
      <xdr:colOff>1428749</xdr:colOff>
      <xdr:row>36</xdr:row>
      <xdr:rowOff>617858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3DA82B35-11DF-C7D6-824E-120154EDA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2706349" y="23586223"/>
          <a:ext cx="942975" cy="482185"/>
        </a:xfrm>
        <a:prstGeom prst="rect">
          <a:avLst/>
        </a:prstGeom>
      </xdr:spPr>
    </xdr:pic>
    <xdr:clientData/>
  </xdr:twoCellAnchor>
  <xdr:twoCellAnchor editAs="oneCell">
    <xdr:from>
      <xdr:col>10</xdr:col>
      <xdr:colOff>400050</xdr:colOff>
      <xdr:row>37</xdr:row>
      <xdr:rowOff>37877</xdr:rowOff>
    </xdr:from>
    <xdr:to>
      <xdr:col>10</xdr:col>
      <xdr:colOff>1535916</xdr:colOff>
      <xdr:row>37</xdr:row>
      <xdr:rowOff>658531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A572900D-0795-4765-EFDC-FE7B308C49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2620625" y="24183752"/>
          <a:ext cx="1135866" cy="620654"/>
        </a:xfrm>
        <a:prstGeom prst="rect">
          <a:avLst/>
        </a:prstGeom>
      </xdr:spPr>
    </xdr:pic>
    <xdr:clientData/>
  </xdr:twoCellAnchor>
  <xdr:twoCellAnchor editAs="oneCell">
    <xdr:from>
      <xdr:col>10</xdr:col>
      <xdr:colOff>314324</xdr:colOff>
      <xdr:row>38</xdr:row>
      <xdr:rowOff>117490</xdr:rowOff>
    </xdr:from>
    <xdr:to>
      <xdr:col>10</xdr:col>
      <xdr:colOff>1602555</xdr:colOff>
      <xdr:row>38</xdr:row>
      <xdr:rowOff>572331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2E62A582-57AD-FF63-1BFC-D6E3CFA02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2534899" y="24958690"/>
          <a:ext cx="1288231" cy="454841"/>
        </a:xfrm>
        <a:prstGeom prst="rect">
          <a:avLst/>
        </a:prstGeom>
      </xdr:spPr>
    </xdr:pic>
    <xdr:clientData/>
  </xdr:twoCellAnchor>
  <xdr:twoCellAnchor editAs="oneCell">
    <xdr:from>
      <xdr:col>10</xdr:col>
      <xdr:colOff>304800</xdr:colOff>
      <xdr:row>39</xdr:row>
      <xdr:rowOff>42619</xdr:rowOff>
    </xdr:from>
    <xdr:to>
      <xdr:col>10</xdr:col>
      <xdr:colOff>1564475</xdr:colOff>
      <xdr:row>39</xdr:row>
      <xdr:rowOff>648842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2A9BD7F8-AB5F-1F84-8A87-1057C8EF1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2525375" y="25579144"/>
          <a:ext cx="1259675" cy="606223"/>
        </a:xfrm>
        <a:prstGeom prst="rect">
          <a:avLst/>
        </a:prstGeom>
      </xdr:spPr>
    </xdr:pic>
    <xdr:clientData/>
  </xdr:twoCellAnchor>
  <xdr:twoCellAnchor editAs="oneCell">
    <xdr:from>
      <xdr:col>10</xdr:col>
      <xdr:colOff>419100</xdr:colOff>
      <xdr:row>40</xdr:row>
      <xdr:rowOff>46468</xdr:rowOff>
    </xdr:from>
    <xdr:to>
      <xdr:col>10</xdr:col>
      <xdr:colOff>1326516</xdr:colOff>
      <xdr:row>40</xdr:row>
      <xdr:rowOff>506112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04F00423-8C7C-1E02-71EA-17ADAD4DF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2639675" y="26335468"/>
          <a:ext cx="907416" cy="459644"/>
        </a:xfrm>
        <a:prstGeom prst="rect">
          <a:avLst/>
        </a:prstGeom>
      </xdr:spPr>
    </xdr:pic>
    <xdr:clientData/>
  </xdr:twoCellAnchor>
  <xdr:twoCellAnchor editAs="oneCell">
    <xdr:from>
      <xdr:col>10</xdr:col>
      <xdr:colOff>316992</xdr:colOff>
      <xdr:row>41</xdr:row>
      <xdr:rowOff>41828</xdr:rowOff>
    </xdr:from>
    <xdr:to>
      <xdr:col>10</xdr:col>
      <xdr:colOff>1581150</xdr:colOff>
      <xdr:row>41</xdr:row>
      <xdr:rowOff>687009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E9713B9B-15EC-7EA1-D5F4-6F7F1D4D50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2537567" y="27083303"/>
          <a:ext cx="1264158" cy="645181"/>
        </a:xfrm>
        <a:prstGeom prst="rect">
          <a:avLst/>
        </a:prstGeom>
      </xdr:spPr>
    </xdr:pic>
    <xdr:clientData/>
  </xdr:twoCellAnchor>
  <xdr:twoCellAnchor editAs="oneCell">
    <xdr:from>
      <xdr:col>10</xdr:col>
      <xdr:colOff>561974</xdr:colOff>
      <xdr:row>42</xdr:row>
      <xdr:rowOff>100986</xdr:rowOff>
    </xdr:from>
    <xdr:to>
      <xdr:col>10</xdr:col>
      <xdr:colOff>1497609</xdr:colOff>
      <xdr:row>42</xdr:row>
      <xdr:rowOff>601243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18986EBD-9C99-6234-68C0-2D576C96A2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2782549" y="27894936"/>
          <a:ext cx="935635" cy="500257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571500</xdr:colOff>
      <xdr:row>43</xdr:row>
      <xdr:rowOff>145901</xdr:rowOff>
    </xdr:from>
    <xdr:to>
      <xdr:col>10</xdr:col>
      <xdr:colOff>1400175</xdr:colOff>
      <xdr:row>43</xdr:row>
      <xdr:rowOff>553690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723818A8-1AD0-7AA9-95A3-A3BC166C7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2792075" y="28597076"/>
          <a:ext cx="828675" cy="407789"/>
        </a:xfrm>
        <a:prstGeom prst="rect">
          <a:avLst/>
        </a:prstGeom>
      </xdr:spPr>
    </xdr:pic>
    <xdr:clientData/>
  </xdr:twoCellAnchor>
  <xdr:twoCellAnchor editAs="oneCell">
    <xdr:from>
      <xdr:col>10</xdr:col>
      <xdr:colOff>426076</xdr:colOff>
      <xdr:row>44</xdr:row>
      <xdr:rowOff>71469</xdr:rowOff>
    </xdr:from>
    <xdr:to>
      <xdr:col>10</xdr:col>
      <xdr:colOff>1457326</xdr:colOff>
      <xdr:row>44</xdr:row>
      <xdr:rowOff>591740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6D145641-889D-4C67-0F84-70A533AF92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12646651" y="29179869"/>
          <a:ext cx="1031250" cy="520271"/>
        </a:xfrm>
        <a:prstGeom prst="rect">
          <a:avLst/>
        </a:prstGeom>
      </xdr:spPr>
    </xdr:pic>
    <xdr:clientData/>
  </xdr:twoCellAnchor>
  <xdr:twoCellAnchor editAs="oneCell">
    <xdr:from>
      <xdr:col>10</xdr:col>
      <xdr:colOff>409716</xdr:colOff>
      <xdr:row>48</xdr:row>
      <xdr:rowOff>125320</xdr:rowOff>
    </xdr:from>
    <xdr:to>
      <xdr:col>10</xdr:col>
      <xdr:colOff>1390650</xdr:colOff>
      <xdr:row>48</xdr:row>
      <xdr:rowOff>677610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FD242441-6768-E1E2-48CA-DBAA5794C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12630291" y="32062645"/>
          <a:ext cx="980934" cy="552290"/>
        </a:xfrm>
        <a:prstGeom prst="rect">
          <a:avLst/>
        </a:prstGeom>
      </xdr:spPr>
    </xdr:pic>
    <xdr:clientData/>
  </xdr:twoCellAnchor>
  <xdr:twoCellAnchor editAs="oneCell">
    <xdr:from>
      <xdr:col>10</xdr:col>
      <xdr:colOff>514350</xdr:colOff>
      <xdr:row>49</xdr:row>
      <xdr:rowOff>140068</xdr:rowOff>
    </xdr:from>
    <xdr:to>
      <xdr:col>10</xdr:col>
      <xdr:colOff>1457325</xdr:colOff>
      <xdr:row>49</xdr:row>
      <xdr:rowOff>629891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0ACD97B5-29CC-40AE-FD43-EA2FE793A8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12734925" y="32791768"/>
          <a:ext cx="942975" cy="489823"/>
        </a:xfrm>
        <a:prstGeom prst="rect">
          <a:avLst/>
        </a:prstGeom>
      </xdr:spPr>
    </xdr:pic>
    <xdr:clientData/>
  </xdr:twoCellAnchor>
  <xdr:twoCellAnchor editAs="oneCell">
    <xdr:from>
      <xdr:col>10</xdr:col>
      <xdr:colOff>573282</xdr:colOff>
      <xdr:row>50</xdr:row>
      <xdr:rowOff>142712</xdr:rowOff>
    </xdr:from>
    <xdr:to>
      <xdr:col>10</xdr:col>
      <xdr:colOff>1524000</xdr:colOff>
      <xdr:row>50</xdr:row>
      <xdr:rowOff>639412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A720D994-B0A1-C90B-57FB-4A818507C1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12793857" y="33508787"/>
          <a:ext cx="950718" cy="496700"/>
        </a:xfrm>
        <a:prstGeom prst="rect">
          <a:avLst/>
        </a:prstGeom>
      </xdr:spPr>
    </xdr:pic>
    <xdr:clientData/>
  </xdr:twoCellAnchor>
  <xdr:twoCellAnchor editAs="oneCell">
    <xdr:from>
      <xdr:col>10</xdr:col>
      <xdr:colOff>504825</xdr:colOff>
      <xdr:row>51</xdr:row>
      <xdr:rowOff>56585</xdr:rowOff>
    </xdr:from>
    <xdr:to>
      <xdr:col>10</xdr:col>
      <xdr:colOff>1697783</xdr:colOff>
      <xdr:row>51</xdr:row>
      <xdr:rowOff>687032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88EA3255-3FD6-54D5-B748-B11616AE0A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12725400" y="34137035"/>
          <a:ext cx="1192958" cy="630447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390524</xdr:colOff>
      <xdr:row>52</xdr:row>
      <xdr:rowOff>56721</xdr:rowOff>
    </xdr:from>
    <xdr:to>
      <xdr:col>10</xdr:col>
      <xdr:colOff>1659745</xdr:colOff>
      <xdr:row>52</xdr:row>
      <xdr:rowOff>715618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B1B51832-EF1A-BB65-2212-B785A7C458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12611099" y="34880121"/>
          <a:ext cx="1269221" cy="658897"/>
        </a:xfrm>
        <a:prstGeom prst="rect">
          <a:avLst/>
        </a:prstGeom>
      </xdr:spPr>
    </xdr:pic>
    <xdr:clientData/>
  </xdr:twoCellAnchor>
  <xdr:twoCellAnchor editAs="oneCell">
    <xdr:from>
      <xdr:col>10</xdr:col>
      <xdr:colOff>381000</xdr:colOff>
      <xdr:row>53</xdr:row>
      <xdr:rowOff>7325</xdr:rowOff>
    </xdr:from>
    <xdr:to>
      <xdr:col>10</xdr:col>
      <xdr:colOff>1602674</xdr:colOff>
      <xdr:row>53</xdr:row>
      <xdr:rowOff>648999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0EB4F091-DF43-2A8C-986C-BB082E13BB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12601575" y="35573675"/>
          <a:ext cx="1221674" cy="641674"/>
        </a:xfrm>
        <a:prstGeom prst="rect">
          <a:avLst/>
        </a:prstGeom>
      </xdr:spPr>
    </xdr:pic>
    <xdr:clientData/>
  </xdr:twoCellAnchor>
  <xdr:twoCellAnchor editAs="oneCell">
    <xdr:from>
      <xdr:col>10</xdr:col>
      <xdr:colOff>563772</xdr:colOff>
      <xdr:row>56</xdr:row>
      <xdr:rowOff>91583</xdr:rowOff>
    </xdr:from>
    <xdr:to>
      <xdr:col>10</xdr:col>
      <xdr:colOff>1309081</xdr:colOff>
      <xdr:row>56</xdr:row>
      <xdr:rowOff>505597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C2C6F677-642D-12FA-1511-B3F34B871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12793513" y="37661418"/>
          <a:ext cx="745309" cy="414014"/>
        </a:xfrm>
        <a:prstGeom prst="rect">
          <a:avLst/>
        </a:prstGeom>
      </xdr:spPr>
    </xdr:pic>
    <xdr:clientData/>
  </xdr:twoCellAnchor>
  <xdr:twoCellAnchor editAs="oneCell">
    <xdr:from>
      <xdr:col>10</xdr:col>
      <xdr:colOff>533399</xdr:colOff>
      <xdr:row>55</xdr:row>
      <xdr:rowOff>25226</xdr:rowOff>
    </xdr:from>
    <xdr:to>
      <xdr:col>10</xdr:col>
      <xdr:colOff>1459656</xdr:colOff>
      <xdr:row>55</xdr:row>
      <xdr:rowOff>506035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6DFE8ABD-8335-341C-7A5B-3610EE7801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12753974" y="36925076"/>
          <a:ext cx="926257" cy="480809"/>
        </a:xfrm>
        <a:prstGeom prst="rect">
          <a:avLst/>
        </a:prstGeom>
      </xdr:spPr>
    </xdr:pic>
    <xdr:clientData/>
  </xdr:twoCellAnchor>
  <xdr:twoCellAnchor editAs="oneCell">
    <xdr:from>
      <xdr:col>10</xdr:col>
      <xdr:colOff>609600</xdr:colOff>
      <xdr:row>54</xdr:row>
      <xdr:rowOff>101869</xdr:rowOff>
    </xdr:from>
    <xdr:to>
      <xdr:col>10</xdr:col>
      <xdr:colOff>1419225</xdr:colOff>
      <xdr:row>54</xdr:row>
      <xdr:rowOff>544222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804FC13A-24D0-170E-0045-09FACFEBAF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12830175" y="36411169"/>
          <a:ext cx="809625" cy="442353"/>
        </a:xfrm>
        <a:prstGeom prst="rect">
          <a:avLst/>
        </a:prstGeom>
      </xdr:spPr>
    </xdr:pic>
    <xdr:clientData/>
  </xdr:twoCellAnchor>
  <xdr:twoCellAnchor editAs="oneCell">
    <xdr:from>
      <xdr:col>10</xdr:col>
      <xdr:colOff>514351</xdr:colOff>
      <xdr:row>57</xdr:row>
      <xdr:rowOff>71755</xdr:rowOff>
    </xdr:from>
    <xdr:to>
      <xdr:col>10</xdr:col>
      <xdr:colOff>1564553</xdr:colOff>
      <xdr:row>57</xdr:row>
      <xdr:rowOff>525183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50776E9F-2112-3EBF-B329-F7DA9B99C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12734926" y="38152705"/>
          <a:ext cx="1050202" cy="453428"/>
        </a:xfrm>
        <a:prstGeom prst="rect">
          <a:avLst/>
        </a:prstGeom>
      </xdr:spPr>
    </xdr:pic>
    <xdr:clientData/>
  </xdr:twoCellAnchor>
  <xdr:twoCellAnchor editAs="oneCell">
    <xdr:from>
      <xdr:col>10</xdr:col>
      <xdr:colOff>514350</xdr:colOff>
      <xdr:row>58</xdr:row>
      <xdr:rowOff>59809</xdr:rowOff>
    </xdr:from>
    <xdr:to>
      <xdr:col>10</xdr:col>
      <xdr:colOff>1478794</xdr:colOff>
      <xdr:row>58</xdr:row>
      <xdr:rowOff>553689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8F81D606-31DA-CE3F-7603-C1CE93133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12734925" y="38750359"/>
          <a:ext cx="964444" cy="493880"/>
        </a:xfrm>
        <a:prstGeom prst="rect">
          <a:avLst/>
        </a:prstGeom>
      </xdr:spPr>
    </xdr:pic>
    <xdr:clientData/>
  </xdr:twoCellAnchor>
  <xdr:twoCellAnchor editAs="oneCell">
    <xdr:from>
      <xdr:col>10</xdr:col>
      <xdr:colOff>542925</xdr:colOff>
      <xdr:row>59</xdr:row>
      <xdr:rowOff>76178</xdr:rowOff>
    </xdr:from>
    <xdr:to>
      <xdr:col>10</xdr:col>
      <xdr:colOff>1466850</xdr:colOff>
      <xdr:row>59</xdr:row>
      <xdr:rowOff>534607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9A39367C-F93E-D6CB-0B26-2F77A0597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12763500" y="39376328"/>
          <a:ext cx="923925" cy="458429"/>
        </a:xfrm>
        <a:prstGeom prst="rect">
          <a:avLst/>
        </a:prstGeom>
      </xdr:spPr>
    </xdr:pic>
    <xdr:clientData/>
  </xdr:twoCellAnchor>
  <xdr:twoCellAnchor editAs="oneCell">
    <xdr:from>
      <xdr:col>10</xdr:col>
      <xdr:colOff>514351</xdr:colOff>
      <xdr:row>60</xdr:row>
      <xdr:rowOff>65368</xdr:rowOff>
    </xdr:from>
    <xdr:to>
      <xdr:col>10</xdr:col>
      <xdr:colOff>1571625</xdr:colOff>
      <xdr:row>60</xdr:row>
      <xdr:rowOff>629943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BD1509DA-8055-8542-C63C-4AC05006F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12734926" y="39975118"/>
          <a:ext cx="1057274" cy="564575"/>
        </a:xfrm>
        <a:prstGeom prst="rect">
          <a:avLst/>
        </a:prstGeom>
      </xdr:spPr>
    </xdr:pic>
    <xdr:clientData/>
  </xdr:twoCellAnchor>
  <xdr:twoCellAnchor editAs="oneCell">
    <xdr:from>
      <xdr:col>10</xdr:col>
      <xdr:colOff>501550</xdr:colOff>
      <xdr:row>61</xdr:row>
      <xdr:rowOff>104774</xdr:rowOff>
    </xdr:from>
    <xdr:to>
      <xdr:col>10</xdr:col>
      <xdr:colOff>1583512</xdr:colOff>
      <xdr:row>61</xdr:row>
      <xdr:rowOff>667979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72126E63-22EF-5007-F6BE-FCD1097ABD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12722125" y="40757474"/>
          <a:ext cx="1081962" cy="563205"/>
        </a:xfrm>
        <a:prstGeom prst="rect">
          <a:avLst/>
        </a:prstGeom>
      </xdr:spPr>
    </xdr:pic>
    <xdr:clientData/>
  </xdr:twoCellAnchor>
  <xdr:twoCellAnchor editAs="oneCell">
    <xdr:from>
      <xdr:col>10</xdr:col>
      <xdr:colOff>587589</xdr:colOff>
      <xdr:row>62</xdr:row>
      <xdr:rowOff>101737</xdr:rowOff>
    </xdr:from>
    <xdr:to>
      <xdr:col>10</xdr:col>
      <xdr:colOff>1619251</xdr:colOff>
      <xdr:row>62</xdr:row>
      <xdr:rowOff>620359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567D9C39-2083-03C8-68DF-71386D3D20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12808164" y="41497387"/>
          <a:ext cx="1031662" cy="518622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285750</xdr:colOff>
      <xdr:row>63</xdr:row>
      <xdr:rowOff>85032</xdr:rowOff>
    </xdr:from>
    <xdr:to>
      <xdr:col>10</xdr:col>
      <xdr:colOff>1238250</xdr:colOff>
      <xdr:row>63</xdr:row>
      <xdr:rowOff>553630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A620405D-56A2-4214-C26D-0959F49C95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12506325" y="42223632"/>
          <a:ext cx="952500" cy="468598"/>
        </a:xfrm>
        <a:prstGeom prst="rect">
          <a:avLst/>
        </a:prstGeom>
      </xdr:spPr>
    </xdr:pic>
    <xdr:clientData/>
  </xdr:twoCellAnchor>
  <xdr:twoCellAnchor editAs="oneCell">
    <xdr:from>
      <xdr:col>10</xdr:col>
      <xdr:colOff>418410</xdr:colOff>
      <xdr:row>64</xdr:row>
      <xdr:rowOff>83127</xdr:rowOff>
    </xdr:from>
    <xdr:to>
      <xdr:col>10</xdr:col>
      <xdr:colOff>1514476</xdr:colOff>
      <xdr:row>64</xdr:row>
      <xdr:rowOff>638175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1D965209-4D8F-4BEC-F459-452BD3377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12638985" y="42993252"/>
          <a:ext cx="1096066" cy="555048"/>
        </a:xfrm>
        <a:prstGeom prst="rect">
          <a:avLst/>
        </a:prstGeom>
      </xdr:spPr>
    </xdr:pic>
    <xdr:clientData/>
  </xdr:twoCellAnchor>
  <xdr:twoCellAnchor editAs="oneCell">
    <xdr:from>
      <xdr:col>14</xdr:col>
      <xdr:colOff>285750</xdr:colOff>
      <xdr:row>61</xdr:row>
      <xdr:rowOff>680035</xdr:rowOff>
    </xdr:from>
    <xdr:to>
      <xdr:col>17</xdr:col>
      <xdr:colOff>534369</xdr:colOff>
      <xdr:row>63</xdr:row>
      <xdr:rowOff>517088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4C34350C-7C38-D6A4-B71A-988DB3929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16773525" y="41332735"/>
          <a:ext cx="2534619" cy="1322953"/>
        </a:xfrm>
        <a:prstGeom prst="rect">
          <a:avLst/>
        </a:prstGeom>
      </xdr:spPr>
    </xdr:pic>
    <xdr:clientData/>
  </xdr:twoCellAnchor>
  <xdr:twoCellAnchor editAs="oneCell">
    <xdr:from>
      <xdr:col>10</xdr:col>
      <xdr:colOff>618376</xdr:colOff>
      <xdr:row>65</xdr:row>
      <xdr:rowOff>110611</xdr:rowOff>
    </xdr:from>
    <xdr:to>
      <xdr:col>10</xdr:col>
      <xdr:colOff>1368358</xdr:colOff>
      <xdr:row>65</xdr:row>
      <xdr:rowOff>494889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9F9DBCB1-DFAA-FD03-4BA7-300FBBA8E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11448301" y="43697011"/>
          <a:ext cx="749982" cy="384278"/>
        </a:xfrm>
        <a:prstGeom prst="rect">
          <a:avLst/>
        </a:prstGeom>
      </xdr:spPr>
    </xdr:pic>
    <xdr:clientData/>
  </xdr:twoCellAnchor>
  <xdr:twoCellAnchor editAs="oneCell">
    <xdr:from>
      <xdr:col>10</xdr:col>
      <xdr:colOff>465821</xdr:colOff>
      <xdr:row>66</xdr:row>
      <xdr:rowOff>61515</xdr:rowOff>
    </xdr:from>
    <xdr:to>
      <xdr:col>10</xdr:col>
      <xdr:colOff>1495425</xdr:colOff>
      <xdr:row>66</xdr:row>
      <xdr:rowOff>547581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4DB9069F-01FE-3CAF-D475-B44724DD13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11295746" y="44305140"/>
          <a:ext cx="1029604" cy="486066"/>
        </a:xfrm>
        <a:prstGeom prst="rect">
          <a:avLst/>
        </a:prstGeom>
      </xdr:spPr>
    </xdr:pic>
    <xdr:clientData/>
  </xdr:twoCellAnchor>
  <xdr:twoCellAnchor editAs="oneCell">
    <xdr:from>
      <xdr:col>14</xdr:col>
      <xdr:colOff>363828</xdr:colOff>
      <xdr:row>64</xdr:row>
      <xdr:rowOff>561976</xdr:rowOff>
    </xdr:from>
    <xdr:to>
      <xdr:col>17</xdr:col>
      <xdr:colOff>34710</xdr:colOff>
      <xdr:row>66</xdr:row>
      <xdr:rowOff>162288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60732FFB-3EFF-2AF6-8CD9-5B8A7FB27C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16851603" y="43472101"/>
          <a:ext cx="1956882" cy="1029062"/>
        </a:xfrm>
        <a:prstGeom prst="rect">
          <a:avLst/>
        </a:prstGeom>
      </xdr:spPr>
    </xdr:pic>
    <xdr:clientData/>
  </xdr:twoCellAnchor>
  <xdr:twoCellAnchor editAs="oneCell">
    <xdr:from>
      <xdr:col>10</xdr:col>
      <xdr:colOff>305518</xdr:colOff>
      <xdr:row>45</xdr:row>
      <xdr:rowOff>23916</xdr:rowOff>
    </xdr:from>
    <xdr:to>
      <xdr:col>10</xdr:col>
      <xdr:colOff>1599645</xdr:colOff>
      <xdr:row>45</xdr:row>
      <xdr:rowOff>632437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AA5E57D8-87D4-CC51-6FFB-EF2BDA6E3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12535259" y="29829977"/>
          <a:ext cx="1294127" cy="608521"/>
        </a:xfrm>
        <a:prstGeom prst="rect">
          <a:avLst/>
        </a:prstGeom>
      </xdr:spPr>
    </xdr:pic>
    <xdr:clientData/>
  </xdr:twoCellAnchor>
  <xdr:twoCellAnchor editAs="oneCell">
    <xdr:from>
      <xdr:col>10</xdr:col>
      <xdr:colOff>521179</xdr:colOff>
      <xdr:row>46</xdr:row>
      <xdr:rowOff>48450</xdr:rowOff>
    </xdr:from>
    <xdr:to>
      <xdr:col>10</xdr:col>
      <xdr:colOff>1580051</xdr:colOff>
      <xdr:row>46</xdr:row>
      <xdr:rowOff>586695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D052F050-C908-D066-7B4D-35F3A544A8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12750920" y="30582365"/>
          <a:ext cx="1058872" cy="538245"/>
        </a:xfrm>
        <a:prstGeom prst="rect">
          <a:avLst/>
        </a:prstGeom>
      </xdr:spPr>
    </xdr:pic>
    <xdr:clientData/>
  </xdr:twoCellAnchor>
  <xdr:twoCellAnchor editAs="oneCell">
    <xdr:from>
      <xdr:col>10</xdr:col>
      <xdr:colOff>661180</xdr:colOff>
      <xdr:row>47</xdr:row>
      <xdr:rowOff>102122</xdr:rowOff>
    </xdr:from>
    <xdr:to>
      <xdr:col>10</xdr:col>
      <xdr:colOff>1626439</xdr:colOff>
      <xdr:row>47</xdr:row>
      <xdr:rowOff>622771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26F16569-6727-DFC1-B8D6-D10FE14CC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12890921" y="31363891"/>
          <a:ext cx="965259" cy="5206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</xdr:row>
      <xdr:rowOff>247651</xdr:rowOff>
    </xdr:from>
    <xdr:to>
      <xdr:col>1</xdr:col>
      <xdr:colOff>295275</xdr:colOff>
      <xdr:row>1</xdr:row>
      <xdr:rowOff>495300</xdr:rowOff>
    </xdr:to>
    <xdr:pic>
      <xdr:nvPicPr>
        <xdr:cNvPr id="70" name="Imagen 69" descr="Diagrama&#10;&#10;Descripción generada automáticamente">
          <a:extLst>
            <a:ext uri="{FF2B5EF4-FFF2-40B4-BE49-F238E27FC236}">
              <a16:creationId xmlns:a16="http://schemas.microsoft.com/office/drawing/2014/main" id="{0962D598-71CF-4D02-9E76-760D368647C4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7725" y="438151"/>
          <a:ext cx="209550" cy="2476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mercadolibre.com.co/martillo-una-16-oz-mmadera-ref-51271-stanley/up/MCOU2414503467" TargetMode="External"/><Relationship Id="rId21" Type="http://schemas.openxmlformats.org/officeDocument/2006/relationships/hyperlink" Target="https://enavii.com.co/producto/pala-cuadrada-profesional-largo-141-cm-y-ancho-26-cm-truper-pcs-4l/?srsltid=AfmBOopwKPe9SwirkeRSJ8EZn-AAf2odVt2G3I7uiUrmcCjf7aYpuxGL" TargetMode="External"/><Relationship Id="rId34" Type="http://schemas.openxmlformats.org/officeDocument/2006/relationships/hyperlink" Target="https://www.exito.com/juego-de-2-alicates-y-1-llave-expansiva-mango-de-vinil-pretul-102326956-mp/p" TargetMode="External"/><Relationship Id="rId42" Type="http://schemas.openxmlformats.org/officeDocument/2006/relationships/hyperlink" Target="https://www.construmole.com/producto/grapa-puma-1-x-12-x-1000-gr/" TargetMode="External"/><Relationship Id="rId47" Type="http://schemas.openxmlformats.org/officeDocument/2006/relationships/hyperlink" Target="https://www.mercadolibre.com.co/guadana-a-gasolina-43-cc-eje-rigido-alterman/up/MCOU2428750233" TargetMode="External"/><Relationship Id="rId50" Type="http://schemas.openxmlformats.org/officeDocument/2006/relationships/hyperlink" Target="https://www.mercadolibre.com.co/bomba-fumigadora-manual-uduke-5-lts/up/MCOU3397851362" TargetMode="External"/><Relationship Id="rId55" Type="http://schemas.openxmlformats.org/officeDocument/2006/relationships/hyperlink" Target="https://www.homecenter.com.co/homecenter-co/product/65969/calibrador-pie-de-rey-pulgada-centimetro-escala-1-128-6-pulgadas-1042-c/65969/" TargetMode="External"/><Relationship Id="rId63" Type="http://schemas.openxmlformats.org/officeDocument/2006/relationships/hyperlink" Target="https://www.homecenter.com.co/homecenter-co/product/240771/motobomba-gasolina-70hp-60m3-h-3plg-x-3plg-208cc/240771/" TargetMode="External"/><Relationship Id="rId7" Type="http://schemas.openxmlformats.org/officeDocument/2006/relationships/hyperlink" Target="https://www.homecenter.com.co/homecenter-co/product/685235/machete-gavilan-colorao-bamba-katana-con-gancho-22-cacha-plastica/685235/" TargetMode="External"/><Relationship Id="rId2" Type="http://schemas.openxmlformats.org/officeDocument/2006/relationships/hyperlink" Target="https://tul.com.co/details-product/laferretteri-malla-plast-diamante-3x3-1m-30m-gr" TargetMode="External"/><Relationship Id="rId16" Type="http://schemas.openxmlformats.org/officeDocument/2006/relationships/hyperlink" Target="https://www.homecenter.com.co/homecenter-co/product/624535/pala-redonda-profesional-largo-146-cm-y-ancho-27-cm/624535/" TargetMode="External"/><Relationship Id="rId29" Type="http://schemas.openxmlformats.org/officeDocument/2006/relationships/hyperlink" Target="https://www.mercadolibre.com.co/serrucho-carpintero-acero-mango-madera-18-pulgadas-truper/p/MCO24258261" TargetMode="External"/><Relationship Id="rId11" Type="http://schemas.openxmlformats.org/officeDocument/2006/relationships/hyperlink" Target="https://www.mercadolibre.com.co/lima-triangular-bellota-6-con-mango-para-afilar-herramient/up/MCOU2419621972" TargetMode="External"/><Relationship Id="rId24" Type="http://schemas.openxmlformats.org/officeDocument/2006/relationships/hyperlink" Target="https://enavii.com.co/producto/paladraga-de-48%E2%80%B3-apertura-6-1-2%E2%80%B3-y-mangos-en-madera-truper-ca-38/?srsltid=AfmBOooD65WaMlumlVy0l9xhl40FMO_uwckyo7JTUP1k6xCIj6SbEq2n" TargetMode="External"/><Relationship Id="rId32" Type="http://schemas.openxmlformats.org/officeDocument/2006/relationships/hyperlink" Target="https://www.homecenter.com.co/homecenter-co/product/721660/juego-de-destornilladores-6-piezas-punta-pala-estrella-ranger/721660/" TargetMode="External"/><Relationship Id="rId37" Type="http://schemas.openxmlformats.org/officeDocument/2006/relationships/hyperlink" Target="https://www.homecenter.com.co/homecenter-co/product/103512/alambre-de-pua-calibre-165-x-400mt-153kg-puma/103512/" TargetMode="External"/><Relationship Id="rId40" Type="http://schemas.openxmlformats.org/officeDocument/2006/relationships/hyperlink" Target="https://www.homecenter.com.co/homecenter-co/product/514287/grapa-cerca-1-x-12-1000-g/514287/" TargetMode="External"/><Relationship Id="rId45" Type="http://schemas.openxmlformats.org/officeDocument/2006/relationships/hyperlink" Target="https://fercon.com.co/producto/rastrillo-metalico-de-14-dientes/?srsltid=AfmBOorVcmgOx1ccVRO8avF-0rwLeoG4g7Lsjk2WoyPJLeUb2c8kKHIT" TargetMode="External"/><Relationship Id="rId53" Type="http://schemas.openxmlformats.org/officeDocument/2006/relationships/hyperlink" Target="https://articulo.mercadolibre.com.co/MCO-3522731434-alimentador-de-plastico-confiable-para-pollos-gallinas-y-av-_JM?searchVariation=189816618320" TargetMode="External"/><Relationship Id="rId58" Type="http://schemas.openxmlformats.org/officeDocument/2006/relationships/hyperlink" Target="https://www.homecenter.com.co/homecenter-co/product/107853/micrometro-1-a-2-pulgada-ubermann/107853/" TargetMode="External"/><Relationship Id="rId66" Type="http://schemas.openxmlformats.org/officeDocument/2006/relationships/drawing" Target="../drawings/drawing1.xml"/><Relationship Id="rId5" Type="http://schemas.openxmlformats.org/officeDocument/2006/relationships/hyperlink" Target="https://www.mercadolibre.com.co/polisombra-negra-al-80--x-4-ancho-x-2-mts-largo-garantizado/up/MCOU3387828730" TargetMode="External"/><Relationship Id="rId61" Type="http://schemas.openxmlformats.org/officeDocument/2006/relationships/hyperlink" Target="https://homecenter.falabella.com.co/homecenter-co/product/118648510/carretilla-48-litros-rueda-con-neumatico-redline/118648513" TargetMode="External"/><Relationship Id="rId19" Type="http://schemas.openxmlformats.org/officeDocument/2006/relationships/hyperlink" Target="https://www.homecenter.com.co/homecenter-co/product/624540/pala-cuadrada-profesional-largo-141-cm-y-ancho-26-cm/624540/" TargetMode="External"/><Relationship Id="rId14" Type="http://schemas.openxmlformats.org/officeDocument/2006/relationships/hyperlink" Target="https://www.mercadolibre.com.co/azadon-forjado-con-mango-1850-gramos-12-metros/up/MCOU2431759839" TargetMode="External"/><Relationship Id="rId22" Type="http://schemas.openxmlformats.org/officeDocument/2006/relationships/hyperlink" Target="https://www.homecenter.com.co/homecenter-co/product/624536/paladraga-de-48-apertura-61-2-y-mangos-en-madera/624536/" TargetMode="External"/><Relationship Id="rId27" Type="http://schemas.openxmlformats.org/officeDocument/2006/relationships/hyperlink" Target="https://www.metropoliscenter.com.co/p/martillo-m~madera-16-oz-stanley/?srsltid=AfmBOool03_ohvAWW7jJ5zLmAC55rFH7WtvysHxIV8C5KIFKUJIVdJdG" TargetMode="External"/><Relationship Id="rId30" Type="http://schemas.openxmlformats.org/officeDocument/2006/relationships/hyperlink" Target="https://www.unitorni.co/serrucho-covo-18-mango-madera?utm_source=js-google-shopping-app&amp;utm_medium=js-google-shopping-app" TargetMode="External"/><Relationship Id="rId35" Type="http://schemas.openxmlformats.org/officeDocument/2006/relationships/hyperlink" Target="https://www.homecenter.com.co/homecenter-co/product/580688/juego-de-2-alicates-y-1-llave-expansiva-mango-de-vinil-pretul/580688/" TargetMode="External"/><Relationship Id="rId43" Type="http://schemas.openxmlformats.org/officeDocument/2006/relationships/hyperlink" Target="https://www.homecenter.com.co/homecenter-co/product/905555/rastrillo-metalico-14-dientes-ergo/905555/" TargetMode="External"/><Relationship Id="rId48" Type="http://schemas.openxmlformats.org/officeDocument/2006/relationships/hyperlink" Target="https://savake.com.co/shop/maquinaria-agroforestales-y-equipos/corte-agroforestal/guadanas-corte-agroforestal/guadana-alterman-a-gasolina-2t-eje-rigido-43-cc-xbc43/?srsltid=AfmBOorJ3BWO5_DrmWL2sFg-qlDhnHw3LL1chrgQYdBVydGC8bFVxoo_" TargetMode="External"/><Relationship Id="rId56" Type="http://schemas.openxmlformats.org/officeDocument/2006/relationships/hyperlink" Target="https://www.mercadolibre.com.co/calibrador-pie-de-rey-6-pulgadas-1128-cla006-uyustool/p/MCO36514939" TargetMode="External"/><Relationship Id="rId64" Type="http://schemas.openxmlformats.org/officeDocument/2006/relationships/hyperlink" Target="https://ferreteriacali.com/products/motobomba-a-gasolina-3-x-3-7hp-total?variant=47715755098363&amp;country=CO&amp;currency=COP&amp;utm_medium=product_sync&amp;utm_source=google&amp;utm_content=sag_organic&amp;utm_campaign=sag_organic&amp;srsltid=AfmBOoogfUHbXeyDy8mAJ4u70Uc1tLH0Mj3vt6gkH3V6eFNs6o3KrmcMZe8" TargetMode="External"/><Relationship Id="rId8" Type="http://schemas.openxmlformats.org/officeDocument/2006/relationships/hyperlink" Target="https://www.mercadolibre.com.co/machete-tres-canales-22--bellota/up/MCOU2433127056" TargetMode="External"/><Relationship Id="rId51" Type="http://schemas.openxmlformats.org/officeDocument/2006/relationships/hyperlink" Target="https://www.homecenter.com.co/homecenter-co/product/871254/fumigadora-pulverizador-manual-5-lt/871254/" TargetMode="External"/><Relationship Id="rId3" Type="http://schemas.openxmlformats.org/officeDocument/2006/relationships/hyperlink" Target="https://www.laferretteri.com/collections/mallas-plasticas/products/malla-plastica-multiusos-diamante-3mmx3mm-h100cm-rollo-30mt-color-verde" TargetMode="External"/><Relationship Id="rId12" Type="http://schemas.openxmlformats.org/officeDocument/2006/relationships/hyperlink" Target="https://duragro.com.co/products/lima-4087-6" TargetMode="External"/><Relationship Id="rId17" Type="http://schemas.openxmlformats.org/officeDocument/2006/relationships/hyperlink" Target="https://www.mercadolibre.com.co/pala-redonda-profesional-largo-146-cm-y-ancho-27-cm/up/MCOU2436773758" TargetMode="External"/><Relationship Id="rId25" Type="http://schemas.openxmlformats.org/officeDocument/2006/relationships/hyperlink" Target="https://www.homecenter.com.co/homecenter-co/product/67999/martillo-una-16oz-m-madera-ref-51-271/22795/" TargetMode="External"/><Relationship Id="rId33" Type="http://schemas.openxmlformats.org/officeDocument/2006/relationships/hyperlink" Target="https://www.util.com.co/destornillador-juego-6-piezas-cr-v-pala-estrella/p?srsltid=AfmBOoonhTdihVoyYEXO94y5HFqAvTI58uJ1kckYyhZEPKlE2aBZ4VzI" TargetMode="External"/><Relationship Id="rId38" Type="http://schemas.openxmlformats.org/officeDocument/2006/relationships/hyperlink" Target="https://www.ferragro.com/products/alambre-de-puas-puma-16-5-x-400-mts?srsltid=AfmBOoqosIv7kHTOARo8-6tIeP6i4-WAy8X0s2cc-0HOiIiAzSvb9uQ7" TargetMode="External"/><Relationship Id="rId46" Type="http://schemas.openxmlformats.org/officeDocument/2006/relationships/hyperlink" Target="https://www.homecenter.com.co/homecenter-co/product/374272/guadana-a-gasolina-xbc43-eje-recto-de-43-cc-25-hp-2-tiempos/374272/" TargetMode="External"/><Relationship Id="rId59" Type="http://schemas.openxmlformats.org/officeDocument/2006/relationships/hyperlink" Target="https://www.mercadolibre.com.co/barra-de-calibracion--micrometro-exterior-acero-inoxidable/up/MCOU2401081613" TargetMode="External"/><Relationship Id="rId20" Type="http://schemas.openxmlformats.org/officeDocument/2006/relationships/hyperlink" Target="https://www.mercadolibre.com.co/pala-cuadrada-profesional-largo-141-cm-y-ancho-26-cm/up/MCOU2436773564" TargetMode="External"/><Relationship Id="rId41" Type="http://schemas.openxmlformats.org/officeDocument/2006/relationships/hyperlink" Target="https://www.ferragro.com/products/grapa-1-x-12-x-kilo-1000gr-puma?_pos=3&amp;_sid=11fc4661a&amp;_ss=r" TargetMode="External"/><Relationship Id="rId54" Type="http://schemas.openxmlformats.org/officeDocument/2006/relationships/hyperlink" Target="https://formergroup.com/products/comedero-aves-pollo-codorniz-2kg?variant=44361830596929" TargetMode="External"/><Relationship Id="rId62" Type="http://schemas.openxmlformats.org/officeDocument/2006/relationships/hyperlink" Target="https://www.mercadolibre.com.co/motobobma-a-gasolina-70hp-salida-80mm3--flujo-max-1000l/up/MCOU3299116889" TargetMode="External"/><Relationship Id="rId1" Type="http://schemas.openxmlformats.org/officeDocument/2006/relationships/hyperlink" Target="https://www.homecenter.com.co/homecenter-co/product/707873/malla-plastica-multiusos-diamante-3mmx3mm-h100cm-rollo-30-m-negra-laferretteri/707873/?kid=shopp_goosho_1430587&amp;shop=1&amp;gad_source=1&amp;gad_campaignid=17622046203&amp;gbraid=0AAAAADt6wnowCEebeVO_MCZZdgd0GCdt_&amp;gclid=EAIaIQobChMI4ODYl4D1kgMVwrhaBR29KBWLEAQYASABEgKMD_D_BwE" TargetMode="External"/><Relationship Id="rId6" Type="http://schemas.openxmlformats.org/officeDocument/2006/relationships/hyperlink" Target="https://surtiplast22.com/polisombra.html" TargetMode="External"/><Relationship Id="rId15" Type="http://schemas.openxmlformats.org/officeDocument/2006/relationships/hyperlink" Target="https://homecenter.falabella.com.co/homecenter-co/product/118829641/Azadon-Forjado-Con-Mango-1850-Gramos-1,2-Metros/118829643" TargetMode="External"/><Relationship Id="rId23" Type="http://schemas.openxmlformats.org/officeDocument/2006/relationships/hyperlink" Target="https://www.mercadolibre.com.co/paladraga-o-hoyadora-pretul-48--pulgadas/up/MCOU3285047967" TargetMode="External"/><Relationship Id="rId28" Type="http://schemas.openxmlformats.org/officeDocument/2006/relationships/hyperlink" Target="https://www.homecenter.com.co/homecenter-co/product/414820/serrucho-18-pulgadas-reftrp22931/414820/" TargetMode="External"/><Relationship Id="rId36" Type="http://schemas.openxmlformats.org/officeDocument/2006/relationships/hyperlink" Target="https://www.mercadolibre.com.co/juego-de-2-alicates-y-llave-expansiva-6--pretul/up/MCOU2433242278" TargetMode="External"/><Relationship Id="rId49" Type="http://schemas.openxmlformats.org/officeDocument/2006/relationships/hyperlink" Target="https://www.comaderas.com/bomba-fumigadora-manual-de-5-litros-1" TargetMode="External"/><Relationship Id="rId57" Type="http://schemas.openxmlformats.org/officeDocument/2006/relationships/hyperlink" Target="https://www.casaferretera.com/calibrador_pie_de_rey-multimarca-6046085/p?srsltid=AfmBOooCHm_GHXuoK_kZDBHkjdmxVHAq7wmvrtkO0C1GbUYrexvif3zlfek" TargetMode="External"/><Relationship Id="rId10" Type="http://schemas.openxmlformats.org/officeDocument/2006/relationships/hyperlink" Target="https://www.homecenter.com.co/homecenter-co/product/148143/lima-triangular-para-afilar-de-6-pulgadas/148143/" TargetMode="External"/><Relationship Id="rId31" Type="http://schemas.openxmlformats.org/officeDocument/2006/relationships/hyperlink" Target="https://www.mercadolibre.com.co/juego-de-destornilladores-de-golpe-x6-pzs-trabajo-pesado/up/MCOU2437290134" TargetMode="External"/><Relationship Id="rId44" Type="http://schemas.openxmlformats.org/officeDocument/2006/relationships/hyperlink" Target="https://www.mercadolibre.com.co/rastrillo-jardinero-14-dientes-cabo-madera-pretul-r-14al-p/p/MCO25807924" TargetMode="External"/><Relationship Id="rId52" Type="http://schemas.openxmlformats.org/officeDocument/2006/relationships/hyperlink" Target="https://agrofacil.co/products/comedero-gallina-ponedora-agrofacil" TargetMode="External"/><Relationship Id="rId60" Type="http://schemas.openxmlformats.org/officeDocument/2006/relationships/hyperlink" Target="https://www.homecenter.com.co/homecenter-co/product/159385/carretilla-48-litros-rueda-con-neumatico-redline/159385/" TargetMode="External"/><Relationship Id="rId65" Type="http://schemas.openxmlformats.org/officeDocument/2006/relationships/printerSettings" Target="../printerSettings/printerSettings1.bin"/><Relationship Id="rId4" Type="http://schemas.openxmlformats.org/officeDocument/2006/relationships/hyperlink" Target="https://www.homecenter.com.co/homecenter-co/product/434559/polisombra-negra-80-10mt-x-40mt-l-x-a-anti-uv-tesicol/434559/" TargetMode="External"/><Relationship Id="rId9" Type="http://schemas.openxmlformats.org/officeDocument/2006/relationships/hyperlink" Target="https://duragro.com.co/products/machete-3-canales-niquelado-bm-22" TargetMode="External"/><Relationship Id="rId13" Type="http://schemas.openxmlformats.org/officeDocument/2006/relationships/hyperlink" Target="https://www.homecenter.com.co/homecenter-co/product/25672/azadon-forjado-con-mango-1850-gramos-12-metros/25672/" TargetMode="External"/><Relationship Id="rId18" Type="http://schemas.openxmlformats.org/officeDocument/2006/relationships/hyperlink" Target="https://homecenter.falabella.com.co/homecenter-co/product/122407951/pala-redonda-profesional-largo-146-cm-y-ancho-27-cm/122407964" TargetMode="External"/><Relationship Id="rId39" Type="http://schemas.openxmlformats.org/officeDocument/2006/relationships/hyperlink" Target="https://mallasjuliotorres.com/producto/alambre-de-puas-x-400m-cal-165/?srsltid=AfmBOoo4AbfeWA1nv3zMh7m6AVS5WUg-iTikk8teU80BiF4I6xHVgew9bF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community.secop.gov.co/Public/Tendering/OpportunityDetail/Index?noticeUID=CO1.NTC.3195219&amp;isFromPublicArea=True&amp;isModal=true&amp;asPopupView=tr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5523B-527E-43D4-9C53-751884DE8E85}">
  <sheetPr>
    <tabColor rgb="FFFFFF00"/>
  </sheetPr>
  <dimension ref="B2:K121"/>
  <sheetViews>
    <sheetView topLeftCell="A3" zoomScaleNormal="100" workbookViewId="0">
      <pane ySplit="1" topLeftCell="A62" activePane="bottomLeft" state="frozen"/>
      <selection activeCell="A3" sqref="A3"/>
      <selection pane="bottomLeft" activeCell="D66" sqref="D66:D67"/>
    </sheetView>
  </sheetViews>
  <sheetFormatPr baseColWidth="10" defaultRowHeight="15"/>
  <cols>
    <col min="1" max="2" width="11.42578125" style="1"/>
    <col min="3" max="3" width="28.42578125" style="2" customWidth="1"/>
    <col min="4" max="4" width="13.7109375" style="1" customWidth="1"/>
    <col min="5" max="6" width="18.5703125" style="1" customWidth="1"/>
    <col min="7" max="7" width="4.28515625" style="1" customWidth="1"/>
    <col min="8" max="8" width="16.140625" style="1" customWidth="1"/>
    <col min="9" max="9" width="25.28515625" style="1" customWidth="1"/>
    <col min="10" max="10" width="14.5703125" style="1" customWidth="1"/>
    <col min="11" max="11" width="29.7109375" style="1" customWidth="1"/>
    <col min="12" max="16384" width="11.42578125" style="1"/>
  </cols>
  <sheetData>
    <row r="2" spans="2:11" ht="15.75" thickBot="1"/>
    <row r="3" spans="2:11" ht="32.25" thickBot="1">
      <c r="B3" s="55" t="s">
        <v>18</v>
      </c>
      <c r="C3" s="56" t="s">
        <v>19</v>
      </c>
      <c r="D3" s="56" t="s">
        <v>112</v>
      </c>
      <c r="E3" s="56" t="s">
        <v>23</v>
      </c>
      <c r="F3" s="56" t="s">
        <v>24</v>
      </c>
      <c r="G3" s="3"/>
      <c r="H3" s="57" t="s">
        <v>21</v>
      </c>
      <c r="I3" s="58" t="s">
        <v>22</v>
      </c>
      <c r="J3" s="57" t="s">
        <v>25</v>
      </c>
      <c r="K3" s="57" t="s">
        <v>26</v>
      </c>
    </row>
    <row r="4" spans="2:11" ht="68.25" customHeight="1">
      <c r="B4" s="168">
        <v>1</v>
      </c>
      <c r="C4" s="153" t="s">
        <v>0</v>
      </c>
      <c r="D4" s="156">
        <v>3</v>
      </c>
      <c r="E4" s="158">
        <f>AVERAGE(J4:J6)</f>
        <v>206135.33333333334</v>
      </c>
      <c r="F4" s="161">
        <f>D4*E4</f>
        <v>618406</v>
      </c>
      <c r="G4" s="6"/>
      <c r="H4" s="21" t="s">
        <v>74</v>
      </c>
      <c r="I4" s="22" t="s">
        <v>27</v>
      </c>
      <c r="J4" s="23">
        <v>214900</v>
      </c>
      <c r="K4" s="21"/>
    </row>
    <row r="5" spans="2:11" ht="50.25" customHeight="1">
      <c r="B5" s="124"/>
      <c r="C5" s="154"/>
      <c r="D5" s="130"/>
      <c r="E5" s="159"/>
      <c r="F5" s="136"/>
      <c r="G5" s="4"/>
      <c r="H5" s="24" t="s">
        <v>29</v>
      </c>
      <c r="I5" s="25" t="s">
        <v>28</v>
      </c>
      <c r="J5" s="26">
        <v>202606</v>
      </c>
      <c r="K5" s="24"/>
    </row>
    <row r="6" spans="2:11" ht="66" customHeight="1" thickBot="1">
      <c r="B6" s="169"/>
      <c r="C6" s="155"/>
      <c r="D6" s="157"/>
      <c r="E6" s="160"/>
      <c r="F6" s="162"/>
      <c r="G6" s="7"/>
      <c r="H6" s="8" t="s">
        <v>31</v>
      </c>
      <c r="I6" s="9" t="s">
        <v>30</v>
      </c>
      <c r="J6" s="10">
        <v>200900</v>
      </c>
      <c r="K6" s="8"/>
    </row>
    <row r="7" spans="2:11" ht="57" customHeight="1">
      <c r="B7" s="156">
        <f>B4+1</f>
        <v>2</v>
      </c>
      <c r="C7" s="153" t="s">
        <v>1</v>
      </c>
      <c r="D7" s="164">
        <v>5</v>
      </c>
      <c r="E7" s="158">
        <f>AVERAGE(J7:J9)</f>
        <v>9346.6666666666661</v>
      </c>
      <c r="F7" s="161">
        <f>D7*E7</f>
        <v>46733.333333333328</v>
      </c>
      <c r="G7" s="6"/>
      <c r="H7" s="21" t="s">
        <v>74</v>
      </c>
      <c r="I7" s="27" t="s">
        <v>32</v>
      </c>
      <c r="J7" s="23">
        <v>8100</v>
      </c>
      <c r="K7" s="21"/>
    </row>
    <row r="8" spans="2:11" ht="57" customHeight="1">
      <c r="B8" s="130"/>
      <c r="C8" s="154"/>
      <c r="D8" s="165"/>
      <c r="E8" s="159"/>
      <c r="F8" s="136"/>
      <c r="G8" s="4"/>
      <c r="H8" s="24" t="s">
        <v>34</v>
      </c>
      <c r="I8" s="28" t="s">
        <v>33</v>
      </c>
      <c r="J8" s="26">
        <v>13440</v>
      </c>
      <c r="K8" s="24"/>
    </row>
    <row r="9" spans="2:11" ht="57" customHeight="1" thickBot="1">
      <c r="B9" s="131"/>
      <c r="C9" s="163"/>
      <c r="D9" s="166"/>
      <c r="E9" s="167"/>
      <c r="F9" s="137"/>
      <c r="G9" s="11"/>
      <c r="H9" s="12" t="s">
        <v>36</v>
      </c>
      <c r="I9" s="13" t="s">
        <v>35</v>
      </c>
      <c r="J9" s="14">
        <v>6500</v>
      </c>
      <c r="K9" s="12"/>
    </row>
    <row r="10" spans="2:11" ht="56.25">
      <c r="B10" s="129">
        <f>B7+1</f>
        <v>3</v>
      </c>
      <c r="C10" s="126" t="s">
        <v>2</v>
      </c>
      <c r="D10" s="123">
        <v>15</v>
      </c>
      <c r="E10" s="132">
        <f>AVERAGE(J10:J12)</f>
        <v>27432.666666666668</v>
      </c>
      <c r="F10" s="135">
        <f t="shared" ref="F10:F64" si="0">D10*E10</f>
        <v>411490</v>
      </c>
      <c r="G10" s="15"/>
      <c r="H10" s="29" t="s">
        <v>74</v>
      </c>
      <c r="I10" s="30" t="s">
        <v>37</v>
      </c>
      <c r="J10" s="31">
        <v>29900</v>
      </c>
      <c r="K10" s="29"/>
    </row>
    <row r="11" spans="2:11" ht="41.25" customHeight="1">
      <c r="B11" s="130"/>
      <c r="C11" s="127"/>
      <c r="D11" s="124"/>
      <c r="E11" s="133"/>
      <c r="F11" s="136"/>
      <c r="G11" s="5"/>
      <c r="H11" s="32" t="s">
        <v>34</v>
      </c>
      <c r="I11" s="33" t="s">
        <v>38</v>
      </c>
      <c r="J11" s="34">
        <v>28188</v>
      </c>
      <c r="K11" s="32"/>
    </row>
    <row r="12" spans="2:11" ht="53.25" customHeight="1" thickBot="1">
      <c r="B12" s="131"/>
      <c r="C12" s="128"/>
      <c r="D12" s="125"/>
      <c r="E12" s="134"/>
      <c r="F12" s="137"/>
      <c r="G12" s="16"/>
      <c r="H12" s="12" t="s">
        <v>39</v>
      </c>
      <c r="I12" s="17" t="s">
        <v>40</v>
      </c>
      <c r="J12" s="14">
        <v>24210</v>
      </c>
      <c r="K12" s="12"/>
    </row>
    <row r="13" spans="2:11" ht="63" customHeight="1">
      <c r="B13" s="129">
        <f>B10+1</f>
        <v>4</v>
      </c>
      <c r="C13" s="170" t="s">
        <v>3</v>
      </c>
      <c r="D13" s="129">
        <v>10</v>
      </c>
      <c r="E13" s="171">
        <f>AVERAGE(J13:J15)</f>
        <v>9879.3333333333339</v>
      </c>
      <c r="F13" s="135">
        <f t="shared" si="0"/>
        <v>98793.333333333343</v>
      </c>
      <c r="G13" s="18"/>
      <c r="H13" s="29" t="s">
        <v>74</v>
      </c>
      <c r="I13" s="30" t="s">
        <v>41</v>
      </c>
      <c r="J13" s="31">
        <v>8900</v>
      </c>
      <c r="K13" s="29"/>
    </row>
    <row r="14" spans="2:11" ht="48.75" customHeight="1">
      <c r="B14" s="130"/>
      <c r="C14" s="154"/>
      <c r="D14" s="130"/>
      <c r="E14" s="159"/>
      <c r="F14" s="136"/>
      <c r="G14" s="4"/>
      <c r="H14" s="32" t="s">
        <v>34</v>
      </c>
      <c r="I14" s="35" t="s">
        <v>42</v>
      </c>
      <c r="J14" s="34">
        <v>14116</v>
      </c>
      <c r="K14" s="32"/>
    </row>
    <row r="15" spans="2:11" ht="48" customHeight="1" thickBot="1">
      <c r="B15" s="131"/>
      <c r="C15" s="163"/>
      <c r="D15" s="131"/>
      <c r="E15" s="167"/>
      <c r="F15" s="137"/>
      <c r="G15" s="11"/>
      <c r="H15" s="12" t="s">
        <v>39</v>
      </c>
      <c r="I15" s="17" t="s">
        <v>43</v>
      </c>
      <c r="J15" s="14">
        <v>6622</v>
      </c>
      <c r="K15" s="12"/>
    </row>
    <row r="16" spans="2:11" ht="46.5" customHeight="1">
      <c r="B16" s="129">
        <f>B13+1</f>
        <v>5</v>
      </c>
      <c r="C16" s="138" t="s">
        <v>4</v>
      </c>
      <c r="D16" s="140">
        <v>7</v>
      </c>
      <c r="E16" s="180">
        <f>AVERAGE(J16:J18)</f>
        <v>109900</v>
      </c>
      <c r="F16" s="135">
        <f t="shared" si="0"/>
        <v>769300</v>
      </c>
      <c r="G16" s="15"/>
      <c r="H16" s="29" t="s">
        <v>74</v>
      </c>
      <c r="I16" s="36" t="s">
        <v>44</v>
      </c>
      <c r="J16" s="31">
        <v>94900</v>
      </c>
      <c r="K16" s="29"/>
    </row>
    <row r="17" spans="2:11" ht="46.5" customHeight="1">
      <c r="B17" s="130"/>
      <c r="C17" s="139"/>
      <c r="D17" s="141"/>
      <c r="E17" s="181"/>
      <c r="F17" s="136"/>
      <c r="G17" s="5"/>
      <c r="H17" s="32" t="s">
        <v>34</v>
      </c>
      <c r="I17" s="35" t="s">
        <v>45</v>
      </c>
      <c r="J17" s="34">
        <v>139900</v>
      </c>
      <c r="K17" s="32"/>
    </row>
    <row r="18" spans="2:11" ht="46.5" customHeight="1" thickBot="1">
      <c r="B18" s="131"/>
      <c r="C18" s="178"/>
      <c r="D18" s="179"/>
      <c r="E18" s="182"/>
      <c r="F18" s="137"/>
      <c r="G18" s="16"/>
      <c r="H18" s="12" t="s">
        <v>46</v>
      </c>
      <c r="I18" s="19" t="s">
        <v>47</v>
      </c>
      <c r="J18" s="14">
        <v>94900</v>
      </c>
      <c r="K18" s="12"/>
    </row>
    <row r="19" spans="2:11" ht="48" customHeight="1">
      <c r="B19" s="129">
        <f>B16+1</f>
        <v>6</v>
      </c>
      <c r="C19" s="183" t="s">
        <v>5</v>
      </c>
      <c r="D19" s="186">
        <v>4</v>
      </c>
      <c r="E19" s="135">
        <f>AVERAGE(J19:J21)</f>
        <v>64000</v>
      </c>
      <c r="F19" s="135">
        <f t="shared" si="0"/>
        <v>256000</v>
      </c>
      <c r="G19" s="18"/>
      <c r="H19" s="29" t="s">
        <v>74</v>
      </c>
      <c r="I19" s="37" t="s">
        <v>48</v>
      </c>
      <c r="J19" s="31">
        <v>71900</v>
      </c>
      <c r="K19" s="29"/>
    </row>
    <row r="20" spans="2:11" ht="44.25" customHeight="1">
      <c r="B20" s="130"/>
      <c r="C20" s="184"/>
      <c r="D20" s="187"/>
      <c r="E20" s="136"/>
      <c r="F20" s="136"/>
      <c r="G20" s="4"/>
      <c r="H20" s="32" t="s">
        <v>34</v>
      </c>
      <c r="I20" s="35" t="s">
        <v>49</v>
      </c>
      <c r="J20" s="34">
        <v>48200</v>
      </c>
      <c r="K20" s="32"/>
    </row>
    <row r="21" spans="2:11" ht="37.5" customHeight="1" thickBot="1">
      <c r="B21" s="131"/>
      <c r="C21" s="185"/>
      <c r="D21" s="188"/>
      <c r="E21" s="137"/>
      <c r="F21" s="137"/>
      <c r="G21" s="11"/>
      <c r="H21" s="12" t="s">
        <v>46</v>
      </c>
      <c r="I21" s="20" t="s">
        <v>50</v>
      </c>
      <c r="J21" s="14">
        <v>71900</v>
      </c>
      <c r="K21" s="12"/>
    </row>
    <row r="22" spans="2:11" ht="52.5" customHeight="1">
      <c r="B22" s="96">
        <f>B19+1</f>
        <v>7</v>
      </c>
      <c r="C22" s="99" t="s">
        <v>6</v>
      </c>
      <c r="D22" s="102">
        <v>4</v>
      </c>
      <c r="E22" s="150">
        <f>AVERAGE(J22:J24)</f>
        <v>56232.333333333336</v>
      </c>
      <c r="F22" s="108">
        <f t="shared" si="0"/>
        <v>224929.33333333334</v>
      </c>
      <c r="G22" s="38"/>
      <c r="H22" s="29" t="s">
        <v>20</v>
      </c>
      <c r="I22" s="37" t="s">
        <v>51</v>
      </c>
      <c r="J22" s="31">
        <v>71900</v>
      </c>
      <c r="K22" s="29"/>
    </row>
    <row r="23" spans="2:11" ht="52.5" customHeight="1">
      <c r="B23" s="97"/>
      <c r="C23" s="100"/>
      <c r="D23" s="103"/>
      <c r="E23" s="151"/>
      <c r="F23" s="109"/>
      <c r="G23" s="39"/>
      <c r="H23" s="32" t="s">
        <v>34</v>
      </c>
      <c r="I23" s="40" t="s">
        <v>52</v>
      </c>
      <c r="J23" s="34">
        <v>48297</v>
      </c>
      <c r="K23" s="32"/>
    </row>
    <row r="24" spans="2:11" ht="52.5" customHeight="1" thickBot="1">
      <c r="B24" s="98"/>
      <c r="C24" s="101"/>
      <c r="D24" s="104"/>
      <c r="E24" s="152"/>
      <c r="F24" s="110"/>
      <c r="G24" s="41"/>
      <c r="H24" s="42" t="s">
        <v>54</v>
      </c>
      <c r="I24" s="43" t="s">
        <v>53</v>
      </c>
      <c r="J24" s="44">
        <v>48500</v>
      </c>
      <c r="K24" s="42"/>
    </row>
    <row r="25" spans="2:11" ht="48.75" customHeight="1">
      <c r="B25" s="96">
        <f>B22+1</f>
        <v>8</v>
      </c>
      <c r="C25" s="144" t="s">
        <v>7</v>
      </c>
      <c r="D25" s="172">
        <v>3</v>
      </c>
      <c r="E25" s="172">
        <f>AVERAGE(J25:J27)</f>
        <v>137000</v>
      </c>
      <c r="F25" s="175">
        <f t="shared" si="0"/>
        <v>411000</v>
      </c>
      <c r="G25" s="46"/>
      <c r="H25" s="29" t="s">
        <v>74</v>
      </c>
      <c r="I25" s="37" t="s">
        <v>55</v>
      </c>
      <c r="J25" s="31">
        <v>156900</v>
      </c>
      <c r="K25" s="29"/>
    </row>
    <row r="26" spans="2:11" ht="57.75" customHeight="1">
      <c r="B26" s="97"/>
      <c r="C26" s="145"/>
      <c r="D26" s="173"/>
      <c r="E26" s="173"/>
      <c r="F26" s="176"/>
      <c r="G26" s="47"/>
      <c r="H26" s="32" t="s">
        <v>34</v>
      </c>
      <c r="I26" s="35" t="s">
        <v>56</v>
      </c>
      <c r="J26" s="34">
        <v>99000</v>
      </c>
      <c r="K26" s="32"/>
    </row>
    <row r="27" spans="2:11" ht="57.75" customHeight="1" thickBot="1">
      <c r="B27" s="98"/>
      <c r="C27" s="146"/>
      <c r="D27" s="174"/>
      <c r="E27" s="174"/>
      <c r="F27" s="177"/>
      <c r="G27" s="48"/>
      <c r="H27" s="42" t="s">
        <v>54</v>
      </c>
      <c r="I27" s="49" t="s">
        <v>57</v>
      </c>
      <c r="J27" s="44">
        <v>155100</v>
      </c>
      <c r="K27" s="42"/>
    </row>
    <row r="28" spans="2:11" ht="60" customHeight="1">
      <c r="B28" s="96">
        <f>B25+1</f>
        <v>9</v>
      </c>
      <c r="C28" s="144" t="s">
        <v>8</v>
      </c>
      <c r="D28" s="144">
        <v>5</v>
      </c>
      <c r="E28" s="150">
        <f>AVERAGE(J28:J30)</f>
        <v>50466.666666666664</v>
      </c>
      <c r="F28" s="108">
        <f t="shared" si="0"/>
        <v>252333.33333333331</v>
      </c>
      <c r="G28" s="50"/>
      <c r="H28" s="29" t="s">
        <v>74</v>
      </c>
      <c r="I28" s="37" t="s">
        <v>58</v>
      </c>
      <c r="J28" s="31">
        <v>40900</v>
      </c>
      <c r="K28" s="29"/>
    </row>
    <row r="29" spans="2:11" ht="60" customHeight="1">
      <c r="B29" s="97"/>
      <c r="C29" s="145"/>
      <c r="D29" s="145"/>
      <c r="E29" s="151"/>
      <c r="F29" s="109"/>
      <c r="G29" s="51"/>
      <c r="H29" s="32" t="s">
        <v>34</v>
      </c>
      <c r="I29" s="35" t="s">
        <v>59</v>
      </c>
      <c r="J29" s="34">
        <v>81100</v>
      </c>
      <c r="K29" s="32"/>
    </row>
    <row r="30" spans="2:11" ht="60" customHeight="1" thickBot="1">
      <c r="B30" s="98"/>
      <c r="C30" s="146"/>
      <c r="D30" s="146"/>
      <c r="E30" s="152"/>
      <c r="F30" s="110"/>
      <c r="G30" s="52"/>
      <c r="H30" s="53" t="s">
        <v>60</v>
      </c>
      <c r="I30" s="43" t="s">
        <v>61</v>
      </c>
      <c r="J30" s="44">
        <v>29400</v>
      </c>
      <c r="K30" s="42"/>
    </row>
    <row r="31" spans="2:11" ht="57.75" customHeight="1">
      <c r="B31" s="96">
        <f>B28+1</f>
        <v>10</v>
      </c>
      <c r="C31" s="99" t="s">
        <v>9</v>
      </c>
      <c r="D31" s="111">
        <v>6</v>
      </c>
      <c r="E31" s="105">
        <f>AVERAGE(J31:J33)</f>
        <v>29066.666666666668</v>
      </c>
      <c r="F31" s="105">
        <f t="shared" si="0"/>
        <v>174400</v>
      </c>
      <c r="G31" s="38"/>
      <c r="H31" s="29" t="s">
        <v>74</v>
      </c>
      <c r="I31" s="37" t="s">
        <v>62</v>
      </c>
      <c r="J31" s="31">
        <v>39900</v>
      </c>
      <c r="K31" s="29"/>
    </row>
    <row r="32" spans="2:11" ht="57.75" customHeight="1">
      <c r="B32" s="97"/>
      <c r="C32" s="100"/>
      <c r="D32" s="112"/>
      <c r="E32" s="106"/>
      <c r="F32" s="106"/>
      <c r="G32" s="39"/>
      <c r="H32" s="32" t="s">
        <v>34</v>
      </c>
      <c r="I32" s="35" t="s">
        <v>63</v>
      </c>
      <c r="J32" s="34">
        <v>28900</v>
      </c>
      <c r="K32" s="32"/>
    </row>
    <row r="33" spans="2:11" ht="57.75" customHeight="1" thickBot="1">
      <c r="B33" s="98"/>
      <c r="C33" s="101"/>
      <c r="D33" s="113"/>
      <c r="E33" s="107"/>
      <c r="F33" s="107"/>
      <c r="G33" s="41"/>
      <c r="H33" s="53" t="s">
        <v>64</v>
      </c>
      <c r="I33" s="43" t="s">
        <v>65</v>
      </c>
      <c r="J33" s="44">
        <v>18400</v>
      </c>
      <c r="K33" s="42"/>
    </row>
    <row r="34" spans="2:11" ht="57.75" customHeight="1">
      <c r="B34" s="96">
        <f>B31+1</f>
        <v>11</v>
      </c>
      <c r="C34" s="144" t="s">
        <v>10</v>
      </c>
      <c r="D34" s="147">
        <v>6</v>
      </c>
      <c r="E34" s="150">
        <f>AVERAGE(J34:J36)</f>
        <v>27081.333333333332</v>
      </c>
      <c r="F34" s="108">
        <f t="shared" si="0"/>
        <v>162488</v>
      </c>
      <c r="G34" s="50"/>
      <c r="H34" s="29" t="s">
        <v>74</v>
      </c>
      <c r="I34" s="54" t="s">
        <v>67</v>
      </c>
      <c r="J34" s="31">
        <v>39900</v>
      </c>
      <c r="K34" s="29"/>
    </row>
    <row r="35" spans="2:11" ht="57.75" customHeight="1">
      <c r="B35" s="97"/>
      <c r="C35" s="145"/>
      <c r="D35" s="148"/>
      <c r="E35" s="151"/>
      <c r="F35" s="109"/>
      <c r="G35" s="51"/>
      <c r="H35" s="32" t="s">
        <v>34</v>
      </c>
      <c r="I35" s="35" t="s">
        <v>66</v>
      </c>
      <c r="J35" s="34">
        <v>21444</v>
      </c>
      <c r="K35" s="32"/>
    </row>
    <row r="36" spans="2:11" ht="57.75" customHeight="1" thickBot="1">
      <c r="B36" s="98"/>
      <c r="C36" s="146"/>
      <c r="D36" s="149"/>
      <c r="E36" s="152"/>
      <c r="F36" s="110"/>
      <c r="G36" s="52"/>
      <c r="H36" s="42" t="s">
        <v>68</v>
      </c>
      <c r="I36" s="43" t="s">
        <v>69</v>
      </c>
      <c r="J36" s="44">
        <v>19900</v>
      </c>
      <c r="K36" s="42"/>
    </row>
    <row r="37" spans="2:11" ht="54.75" customHeight="1">
      <c r="B37" s="96">
        <f>B34+1</f>
        <v>12</v>
      </c>
      <c r="C37" s="99" t="s">
        <v>11</v>
      </c>
      <c r="D37" s="102">
        <v>3</v>
      </c>
      <c r="E37" s="105">
        <f>AVERAGE(J37:J39)</f>
        <v>50558.666666666664</v>
      </c>
      <c r="F37" s="108">
        <f t="shared" si="0"/>
        <v>151676</v>
      </c>
      <c r="G37" s="38"/>
      <c r="H37" s="29" t="s">
        <v>74</v>
      </c>
      <c r="I37" s="54" t="s">
        <v>72</v>
      </c>
      <c r="J37" s="31">
        <v>60900</v>
      </c>
      <c r="K37" s="29"/>
    </row>
    <row r="38" spans="2:11" ht="54.75" customHeight="1">
      <c r="B38" s="97"/>
      <c r="C38" s="100"/>
      <c r="D38" s="103"/>
      <c r="E38" s="106"/>
      <c r="F38" s="109"/>
      <c r="G38" s="39"/>
      <c r="H38" s="32" t="s">
        <v>34</v>
      </c>
      <c r="I38" s="35" t="s">
        <v>73</v>
      </c>
      <c r="J38" s="34">
        <v>45590</v>
      </c>
      <c r="K38" s="32"/>
    </row>
    <row r="39" spans="2:11" ht="54.75" customHeight="1" thickBot="1">
      <c r="B39" s="98"/>
      <c r="C39" s="101"/>
      <c r="D39" s="104"/>
      <c r="E39" s="107"/>
      <c r="F39" s="110"/>
      <c r="G39" s="41"/>
      <c r="H39" s="42" t="s">
        <v>70</v>
      </c>
      <c r="I39" s="49" t="s">
        <v>71</v>
      </c>
      <c r="J39" s="44">
        <v>45186</v>
      </c>
      <c r="K39" s="42"/>
    </row>
    <row r="40" spans="2:11" ht="59.25" customHeight="1">
      <c r="B40" s="129">
        <f>B37+1</f>
        <v>13</v>
      </c>
      <c r="C40" s="138" t="s">
        <v>12</v>
      </c>
      <c r="D40" s="140">
        <v>3</v>
      </c>
      <c r="E40" s="142">
        <f>AVERAGE(J40:J42)</f>
        <v>163228.33333333334</v>
      </c>
      <c r="F40" s="142">
        <f t="shared" si="0"/>
        <v>489685</v>
      </c>
      <c r="G40" s="5"/>
      <c r="H40" s="1" t="s">
        <v>74</v>
      </c>
      <c r="I40" s="45" t="s">
        <v>75</v>
      </c>
      <c r="J40" s="59">
        <v>164900</v>
      </c>
    </row>
    <row r="41" spans="2:11" ht="59.25" customHeight="1">
      <c r="B41" s="130"/>
      <c r="C41" s="139"/>
      <c r="D41" s="141"/>
      <c r="E41" s="143"/>
      <c r="F41" s="143"/>
      <c r="G41" s="5"/>
      <c r="H41" s="1" t="s">
        <v>76</v>
      </c>
      <c r="I41" s="45" t="s">
        <v>77</v>
      </c>
      <c r="J41" s="60">
        <v>181985</v>
      </c>
    </row>
    <row r="42" spans="2:11" ht="59.25" customHeight="1" thickBot="1">
      <c r="B42" s="130"/>
      <c r="C42" s="139"/>
      <c r="D42" s="141"/>
      <c r="E42" s="143"/>
      <c r="F42" s="143"/>
      <c r="G42" s="5"/>
      <c r="H42" s="2" t="s">
        <v>78</v>
      </c>
      <c r="I42" s="45" t="s">
        <v>79</v>
      </c>
      <c r="J42" s="60">
        <v>142800</v>
      </c>
    </row>
    <row r="43" spans="2:11" ht="51.75" customHeight="1">
      <c r="B43" s="96">
        <f>B40+1</f>
        <v>14</v>
      </c>
      <c r="C43" s="114" t="s">
        <v>13</v>
      </c>
      <c r="D43" s="117">
        <v>5</v>
      </c>
      <c r="E43" s="120">
        <f>AVERAGE(J43:J45)</f>
        <v>10541</v>
      </c>
      <c r="F43" s="108">
        <f t="shared" si="0"/>
        <v>52705</v>
      </c>
      <c r="G43" s="38"/>
      <c r="H43" s="29" t="s">
        <v>74</v>
      </c>
      <c r="I43" s="54" t="s">
        <v>80</v>
      </c>
      <c r="J43" s="31">
        <v>10900</v>
      </c>
      <c r="K43" s="29"/>
    </row>
    <row r="44" spans="2:11" ht="51.75" customHeight="1">
      <c r="B44" s="97"/>
      <c r="C44" s="115"/>
      <c r="D44" s="118"/>
      <c r="E44" s="121"/>
      <c r="F44" s="109"/>
      <c r="G44" s="39"/>
      <c r="H44" s="32" t="s">
        <v>76</v>
      </c>
      <c r="I44" s="35" t="s">
        <v>81</v>
      </c>
      <c r="J44" s="34">
        <v>10277</v>
      </c>
      <c r="K44" s="32"/>
    </row>
    <row r="45" spans="2:11" ht="51.75" customHeight="1" thickBot="1">
      <c r="B45" s="98"/>
      <c r="C45" s="116"/>
      <c r="D45" s="119"/>
      <c r="E45" s="122"/>
      <c r="F45" s="110"/>
      <c r="G45" s="41"/>
      <c r="H45" s="42" t="s">
        <v>82</v>
      </c>
      <c r="I45" s="49" t="s">
        <v>83</v>
      </c>
      <c r="J45" s="44">
        <v>10446</v>
      </c>
      <c r="K45" s="42"/>
    </row>
    <row r="46" spans="2:11" ht="57" customHeight="1">
      <c r="B46" s="129">
        <f>B43+1</f>
        <v>15</v>
      </c>
      <c r="C46" s="126" t="s">
        <v>115</v>
      </c>
      <c r="D46" s="123">
        <v>1</v>
      </c>
      <c r="E46" s="132">
        <f>AVERAGE(J46:J48)</f>
        <v>1073598.6666666667</v>
      </c>
      <c r="F46" s="135">
        <f t="shared" si="0"/>
        <v>1073598.6666666667</v>
      </c>
      <c r="G46" s="5"/>
      <c r="H46" s="1" t="s">
        <v>34</v>
      </c>
      <c r="I46" s="45" t="s">
        <v>116</v>
      </c>
      <c r="J46" s="60">
        <v>983521</v>
      </c>
    </row>
    <row r="47" spans="2:11" ht="57" customHeight="1">
      <c r="B47" s="130"/>
      <c r="C47" s="127"/>
      <c r="D47" s="124"/>
      <c r="E47" s="133"/>
      <c r="F47" s="136"/>
      <c r="G47" s="5"/>
      <c r="H47" s="1" t="s">
        <v>74</v>
      </c>
      <c r="I47" s="45" t="s">
        <v>117</v>
      </c>
      <c r="J47" s="60">
        <v>999900</v>
      </c>
    </row>
    <row r="48" spans="2:11" ht="57" customHeight="1" thickBot="1">
      <c r="B48" s="131"/>
      <c r="C48" s="128"/>
      <c r="D48" s="125"/>
      <c r="E48" s="134"/>
      <c r="F48" s="137"/>
      <c r="G48" s="5"/>
      <c r="H48" s="1" t="s">
        <v>118</v>
      </c>
      <c r="I48" s="45" t="s">
        <v>119</v>
      </c>
      <c r="J48" s="60">
        <v>1237375</v>
      </c>
    </row>
    <row r="49" spans="2:11" ht="56.25" customHeight="1">
      <c r="B49" s="96">
        <f>B46+1</f>
        <v>16</v>
      </c>
      <c r="C49" s="99" t="s">
        <v>14</v>
      </c>
      <c r="D49" s="102">
        <v>5</v>
      </c>
      <c r="E49" s="105">
        <f>AVERAGE(J49:J51)</f>
        <v>30500</v>
      </c>
      <c r="F49" s="108">
        <f t="shared" si="0"/>
        <v>152500</v>
      </c>
      <c r="G49" s="38"/>
      <c r="H49" s="29" t="s">
        <v>74</v>
      </c>
      <c r="I49" s="54" t="s">
        <v>84</v>
      </c>
      <c r="J49" s="31">
        <v>39900</v>
      </c>
      <c r="K49" s="29"/>
    </row>
    <row r="50" spans="2:11" ht="56.25" customHeight="1">
      <c r="B50" s="97"/>
      <c r="C50" s="100"/>
      <c r="D50" s="103"/>
      <c r="E50" s="106"/>
      <c r="F50" s="109"/>
      <c r="G50" s="39"/>
      <c r="H50" s="32" t="s">
        <v>34</v>
      </c>
      <c r="I50" s="35" t="s">
        <v>85</v>
      </c>
      <c r="J50" s="34">
        <v>29000</v>
      </c>
      <c r="K50" s="32"/>
    </row>
    <row r="51" spans="2:11" ht="56.25" customHeight="1" thickBot="1">
      <c r="B51" s="98"/>
      <c r="C51" s="101"/>
      <c r="D51" s="104"/>
      <c r="E51" s="107"/>
      <c r="F51" s="110"/>
      <c r="G51" s="41"/>
      <c r="H51" s="42" t="s">
        <v>86</v>
      </c>
      <c r="I51" s="43" t="s">
        <v>87</v>
      </c>
      <c r="J51" s="44">
        <v>22600</v>
      </c>
      <c r="K51" s="42"/>
    </row>
    <row r="52" spans="2:11" ht="58.5" customHeight="1">
      <c r="B52" s="96">
        <f>B49+1</f>
        <v>17</v>
      </c>
      <c r="C52" s="99" t="s">
        <v>15</v>
      </c>
      <c r="D52" s="102">
        <v>3</v>
      </c>
      <c r="E52" s="105">
        <f>AVERAGE(J52:J54)</f>
        <v>773045.33333333337</v>
      </c>
      <c r="F52" s="108">
        <f t="shared" si="0"/>
        <v>2319136</v>
      </c>
      <c r="G52" s="38"/>
      <c r="H52" s="29" t="s">
        <v>74</v>
      </c>
      <c r="I52" s="54" t="s">
        <v>88</v>
      </c>
      <c r="J52" s="31">
        <v>879900</v>
      </c>
      <c r="K52" s="29"/>
    </row>
    <row r="53" spans="2:11" ht="58.5" customHeight="1">
      <c r="B53" s="97"/>
      <c r="C53" s="100"/>
      <c r="D53" s="103"/>
      <c r="E53" s="106"/>
      <c r="F53" s="109"/>
      <c r="G53" s="39"/>
      <c r="H53" s="32" t="s">
        <v>34</v>
      </c>
      <c r="I53" s="35" t="s">
        <v>89</v>
      </c>
      <c r="J53" s="34">
        <v>726100</v>
      </c>
      <c r="K53" s="32"/>
    </row>
    <row r="54" spans="2:11" ht="58.5" customHeight="1" thickBot="1">
      <c r="B54" s="98"/>
      <c r="C54" s="101"/>
      <c r="D54" s="104"/>
      <c r="E54" s="107"/>
      <c r="F54" s="110"/>
      <c r="G54" s="41"/>
      <c r="H54" s="42" t="s">
        <v>91</v>
      </c>
      <c r="I54" s="49" t="s">
        <v>90</v>
      </c>
      <c r="J54" s="44">
        <v>713136</v>
      </c>
      <c r="K54" s="42"/>
    </row>
    <row r="55" spans="2:11" ht="46.5" customHeight="1">
      <c r="B55" s="96">
        <f>B52+1</f>
        <v>18</v>
      </c>
      <c r="C55" s="99" t="s">
        <v>16</v>
      </c>
      <c r="D55" s="111">
        <v>6</v>
      </c>
      <c r="E55" s="105">
        <f>AVERAGE(J55:J57)</f>
        <v>63373</v>
      </c>
      <c r="F55" s="108">
        <f t="shared" si="0"/>
        <v>380238</v>
      </c>
      <c r="G55" s="38"/>
      <c r="H55" s="29" t="s">
        <v>74</v>
      </c>
      <c r="I55" s="54" t="s">
        <v>95</v>
      </c>
      <c r="J55" s="31">
        <v>64900</v>
      </c>
      <c r="K55" s="29"/>
    </row>
    <row r="56" spans="2:11" ht="46.5" customHeight="1">
      <c r="B56" s="97"/>
      <c r="C56" s="100"/>
      <c r="D56" s="112"/>
      <c r="E56" s="106"/>
      <c r="F56" s="109"/>
      <c r="G56" s="39"/>
      <c r="H56" s="32" t="s">
        <v>34</v>
      </c>
      <c r="I56" s="35" t="s">
        <v>94</v>
      </c>
      <c r="J56" s="34">
        <v>59319</v>
      </c>
      <c r="K56" s="32"/>
    </row>
    <row r="57" spans="2:11" ht="46.5" customHeight="1" thickBot="1">
      <c r="B57" s="98"/>
      <c r="C57" s="101"/>
      <c r="D57" s="113"/>
      <c r="E57" s="107"/>
      <c r="F57" s="110"/>
      <c r="G57" s="41"/>
      <c r="H57" s="42" t="s">
        <v>92</v>
      </c>
      <c r="I57" s="49" t="s">
        <v>93</v>
      </c>
      <c r="J57" s="44">
        <v>65900</v>
      </c>
      <c r="K57" s="42"/>
    </row>
    <row r="58" spans="2:11" ht="48" customHeight="1">
      <c r="B58" s="96">
        <f>B55+1</f>
        <v>19</v>
      </c>
      <c r="C58" s="144" t="s">
        <v>105</v>
      </c>
      <c r="D58" s="172">
        <v>10</v>
      </c>
      <c r="E58" s="196">
        <f>AVERAGE(J58:J60)</f>
        <v>38090</v>
      </c>
      <c r="F58" s="108">
        <f t="shared" si="0"/>
        <v>380900</v>
      </c>
      <c r="G58" s="46"/>
      <c r="H58" s="29" t="s">
        <v>96</v>
      </c>
      <c r="I58" s="54" t="s">
        <v>97</v>
      </c>
      <c r="J58" s="31">
        <v>35900</v>
      </c>
      <c r="K58" s="29"/>
    </row>
    <row r="59" spans="2:11" ht="48" customHeight="1">
      <c r="B59" s="97"/>
      <c r="C59" s="145"/>
      <c r="D59" s="173"/>
      <c r="E59" s="197"/>
      <c r="F59" s="109"/>
      <c r="G59" s="47"/>
      <c r="H59" s="32" t="s">
        <v>34</v>
      </c>
      <c r="I59" s="35" t="s">
        <v>98</v>
      </c>
      <c r="J59" s="34">
        <v>33470</v>
      </c>
      <c r="K59" s="32"/>
    </row>
    <row r="60" spans="2:11" ht="48" customHeight="1" thickBot="1">
      <c r="B60" s="98"/>
      <c r="C60" s="146"/>
      <c r="D60" s="174"/>
      <c r="E60" s="198"/>
      <c r="F60" s="110"/>
      <c r="G60" s="48"/>
      <c r="H60" s="42" t="s">
        <v>99</v>
      </c>
      <c r="I60" s="49" t="s">
        <v>100</v>
      </c>
      <c r="J60" s="44">
        <v>44900</v>
      </c>
      <c r="K60" s="42"/>
    </row>
    <row r="61" spans="2:11" ht="58.5" customHeight="1">
      <c r="B61" s="96">
        <f>B58+1</f>
        <v>20</v>
      </c>
      <c r="C61" s="190" t="s">
        <v>17</v>
      </c>
      <c r="D61" s="193">
        <v>2</v>
      </c>
      <c r="E61" s="108">
        <f>AVERAGE(J61:J63)</f>
        <v>54150</v>
      </c>
      <c r="F61" s="108">
        <f t="shared" si="0"/>
        <v>108300</v>
      </c>
      <c r="G61" s="50"/>
      <c r="H61" s="29" t="s">
        <v>74</v>
      </c>
      <c r="I61" s="54" t="s">
        <v>101</v>
      </c>
      <c r="J61" s="31">
        <v>54900</v>
      </c>
      <c r="K61" s="29"/>
    </row>
    <row r="62" spans="2:11" ht="58.5" customHeight="1">
      <c r="B62" s="97"/>
      <c r="C62" s="191"/>
      <c r="D62" s="194"/>
      <c r="E62" s="109"/>
      <c r="F62" s="109"/>
      <c r="G62" s="51"/>
      <c r="H62" s="32" t="s">
        <v>34</v>
      </c>
      <c r="I62" s="35" t="s">
        <v>102</v>
      </c>
      <c r="J62" s="34">
        <v>58900</v>
      </c>
      <c r="K62" s="32"/>
    </row>
    <row r="63" spans="2:11" ht="58.5" customHeight="1" thickBot="1">
      <c r="B63" s="98"/>
      <c r="C63" s="192"/>
      <c r="D63" s="195"/>
      <c r="E63" s="110"/>
      <c r="F63" s="110"/>
      <c r="G63" s="52"/>
      <c r="H63" s="42" t="s">
        <v>103</v>
      </c>
      <c r="I63" s="49" t="s">
        <v>104</v>
      </c>
      <c r="J63" s="44">
        <v>48650</v>
      </c>
      <c r="K63" s="42"/>
    </row>
    <row r="64" spans="2:11" ht="53.25" customHeight="1">
      <c r="B64" s="193">
        <f t="shared" ref="B64" si="1">B61+1</f>
        <v>21</v>
      </c>
      <c r="C64" s="205" t="s">
        <v>108</v>
      </c>
      <c r="D64" s="207">
        <v>3</v>
      </c>
      <c r="E64" s="120">
        <f>AVERAGE(J64:J65)</f>
        <v>88350</v>
      </c>
      <c r="F64" s="108">
        <f t="shared" si="0"/>
        <v>265050</v>
      </c>
      <c r="G64" s="38"/>
      <c r="H64" s="29" t="s">
        <v>74</v>
      </c>
      <c r="I64" s="54" t="s">
        <v>106</v>
      </c>
      <c r="J64" s="31">
        <v>89900</v>
      </c>
      <c r="K64" s="29"/>
    </row>
    <row r="65" spans="2:11" ht="60.75" customHeight="1" thickBot="1">
      <c r="B65" s="194"/>
      <c r="C65" s="206"/>
      <c r="D65" s="208"/>
      <c r="E65" s="121"/>
      <c r="F65" s="109"/>
      <c r="G65" s="32"/>
      <c r="H65" s="32" t="s">
        <v>34</v>
      </c>
      <c r="I65" s="35" t="s">
        <v>107</v>
      </c>
      <c r="J65" s="34">
        <v>86800</v>
      </c>
      <c r="K65" s="32"/>
    </row>
    <row r="66" spans="2:11" ht="51.75" customHeight="1">
      <c r="B66" s="193">
        <f t="shared" ref="B66" si="2">B64+1</f>
        <v>22</v>
      </c>
      <c r="C66" s="199" t="s">
        <v>109</v>
      </c>
      <c r="D66" s="201">
        <v>5</v>
      </c>
      <c r="E66" s="203">
        <f>AVERAGE(J66:J67)</f>
        <v>143900</v>
      </c>
      <c r="F66" s="203">
        <f>D66*E66</f>
        <v>719500</v>
      </c>
      <c r="G66" s="29"/>
      <c r="H66" s="29" t="s">
        <v>74</v>
      </c>
      <c r="I66" s="54" t="s">
        <v>110</v>
      </c>
      <c r="J66" s="31">
        <v>143900</v>
      </c>
      <c r="K66" s="29"/>
    </row>
    <row r="67" spans="2:11" ht="45" customHeight="1">
      <c r="B67" s="194"/>
      <c r="C67" s="200"/>
      <c r="D67" s="202"/>
      <c r="E67" s="204"/>
      <c r="F67" s="204"/>
      <c r="G67" s="32"/>
      <c r="H67" s="32" t="s">
        <v>46</v>
      </c>
      <c r="I67" s="35" t="s">
        <v>111</v>
      </c>
      <c r="J67" s="34">
        <v>143900</v>
      </c>
      <c r="K67" s="32"/>
    </row>
    <row r="68" spans="2:11">
      <c r="C68" s="32" t="s">
        <v>123</v>
      </c>
      <c r="E68" s="32"/>
      <c r="F68" s="70">
        <f>SUM(F4:F66)</f>
        <v>9519162</v>
      </c>
      <c r="J68" s="60"/>
    </row>
    <row r="69" spans="2:11">
      <c r="C69" s="32" t="s">
        <v>124</v>
      </c>
      <c r="D69" s="61"/>
      <c r="E69" s="32"/>
      <c r="F69" s="71">
        <v>19</v>
      </c>
      <c r="J69" s="60"/>
    </row>
    <row r="70" spans="2:11">
      <c r="C70" s="62" t="s">
        <v>113</v>
      </c>
      <c r="D70" s="61"/>
      <c r="E70" s="32"/>
      <c r="F70" s="70">
        <f>F68*F69</f>
        <v>180864078</v>
      </c>
      <c r="J70" s="60"/>
    </row>
    <row r="71" spans="2:11">
      <c r="C71" s="62" t="s">
        <v>125</v>
      </c>
      <c r="D71" s="61"/>
      <c r="E71" s="32"/>
      <c r="F71" s="70">
        <f>(F70/1.19)</f>
        <v>151986620.16806725</v>
      </c>
      <c r="J71" s="60"/>
    </row>
    <row r="72" spans="2:11">
      <c r="C72" s="62" t="s">
        <v>121</v>
      </c>
      <c r="D72" s="61"/>
      <c r="E72" s="32"/>
      <c r="F72" s="70">
        <f>F71*12.5%</f>
        <v>18998327.521008406</v>
      </c>
      <c r="J72" s="60"/>
    </row>
    <row r="73" spans="2:11">
      <c r="C73" s="62" t="s">
        <v>114</v>
      </c>
      <c r="D73" s="61"/>
      <c r="E73" s="32"/>
      <c r="F73" s="70">
        <f>F70+F72</f>
        <v>199862405.5210084</v>
      </c>
      <c r="J73" s="60"/>
    </row>
    <row r="74" spans="2:11">
      <c r="J74" s="60"/>
    </row>
    <row r="75" spans="2:11">
      <c r="J75" s="60"/>
    </row>
    <row r="76" spans="2:11">
      <c r="C76" s="68" t="s">
        <v>120</v>
      </c>
      <c r="D76" s="69">
        <v>200000000</v>
      </c>
      <c r="E76" s="94">
        <f>D76-F73</f>
        <v>137594.47899159789</v>
      </c>
      <c r="J76" s="60"/>
    </row>
    <row r="77" spans="2:11" ht="23.25" customHeight="1">
      <c r="C77" s="189" t="s">
        <v>122</v>
      </c>
      <c r="D77" s="189"/>
      <c r="E77" s="189"/>
      <c r="F77" s="189"/>
      <c r="J77" s="60"/>
    </row>
    <row r="78" spans="2:11">
      <c r="J78" s="60"/>
    </row>
    <row r="79" spans="2:11">
      <c r="J79" s="60"/>
    </row>
    <row r="80" spans="2:11">
      <c r="J80" s="60"/>
    </row>
    <row r="81" spans="10:10">
      <c r="J81" s="60"/>
    </row>
    <row r="82" spans="10:10">
      <c r="J82" s="60"/>
    </row>
    <row r="83" spans="10:10">
      <c r="J83" s="60"/>
    </row>
    <row r="84" spans="10:10">
      <c r="J84" s="60"/>
    </row>
    <row r="85" spans="10:10">
      <c r="J85" s="60"/>
    </row>
    <row r="86" spans="10:10">
      <c r="J86" s="60"/>
    </row>
    <row r="87" spans="10:10">
      <c r="J87" s="60"/>
    </row>
    <row r="88" spans="10:10">
      <c r="J88" s="60"/>
    </row>
    <row r="89" spans="10:10">
      <c r="J89" s="60"/>
    </row>
    <row r="90" spans="10:10">
      <c r="J90" s="60"/>
    </row>
    <row r="91" spans="10:10">
      <c r="J91" s="60"/>
    </row>
    <row r="92" spans="10:10">
      <c r="J92" s="60"/>
    </row>
    <row r="93" spans="10:10">
      <c r="J93" s="60"/>
    </row>
    <row r="94" spans="10:10">
      <c r="J94" s="60"/>
    </row>
    <row r="95" spans="10:10">
      <c r="J95" s="60"/>
    </row>
    <row r="96" spans="10:10">
      <c r="J96" s="60"/>
    </row>
    <row r="97" spans="10:10">
      <c r="J97" s="60"/>
    </row>
    <row r="98" spans="10:10">
      <c r="J98" s="60"/>
    </row>
    <row r="99" spans="10:10">
      <c r="J99" s="60"/>
    </row>
    <row r="100" spans="10:10">
      <c r="J100" s="60"/>
    </row>
    <row r="101" spans="10:10">
      <c r="J101" s="60"/>
    </row>
    <row r="102" spans="10:10">
      <c r="J102" s="60"/>
    </row>
    <row r="103" spans="10:10">
      <c r="J103" s="60"/>
    </row>
    <row r="104" spans="10:10">
      <c r="J104" s="60"/>
    </row>
    <row r="105" spans="10:10">
      <c r="J105" s="60"/>
    </row>
    <row r="106" spans="10:10">
      <c r="J106" s="60"/>
    </row>
    <row r="107" spans="10:10">
      <c r="J107" s="60"/>
    </row>
    <row r="108" spans="10:10">
      <c r="J108" s="60"/>
    </row>
    <row r="109" spans="10:10">
      <c r="J109" s="60"/>
    </row>
    <row r="110" spans="10:10">
      <c r="J110" s="60"/>
    </row>
    <row r="111" spans="10:10">
      <c r="J111" s="60"/>
    </row>
    <row r="112" spans="10:10">
      <c r="J112" s="60"/>
    </row>
    <row r="113" spans="10:10">
      <c r="J113" s="60"/>
    </row>
    <row r="114" spans="10:10">
      <c r="J114" s="60"/>
    </row>
    <row r="115" spans="10:10">
      <c r="J115" s="60"/>
    </row>
    <row r="116" spans="10:10">
      <c r="J116" s="60"/>
    </row>
    <row r="117" spans="10:10">
      <c r="J117" s="60"/>
    </row>
    <row r="118" spans="10:10">
      <c r="J118" s="60"/>
    </row>
    <row r="119" spans="10:10">
      <c r="J119" s="60"/>
    </row>
    <row r="120" spans="10:10">
      <c r="J120" s="60"/>
    </row>
    <row r="121" spans="10:10">
      <c r="J121" s="60"/>
    </row>
  </sheetData>
  <mergeCells count="111">
    <mergeCell ref="C77:F77"/>
    <mergeCell ref="B61:B63"/>
    <mergeCell ref="C61:C63"/>
    <mergeCell ref="D61:D63"/>
    <mergeCell ref="E61:E63"/>
    <mergeCell ref="F61:F63"/>
    <mergeCell ref="B58:B60"/>
    <mergeCell ref="C58:C60"/>
    <mergeCell ref="D58:D60"/>
    <mergeCell ref="E58:E60"/>
    <mergeCell ref="B66:B67"/>
    <mergeCell ref="C66:C67"/>
    <mergeCell ref="D66:D67"/>
    <mergeCell ref="E66:E67"/>
    <mergeCell ref="F66:F67"/>
    <mergeCell ref="B64:B65"/>
    <mergeCell ref="C64:C65"/>
    <mergeCell ref="D64:D65"/>
    <mergeCell ref="E64:E65"/>
    <mergeCell ref="F64:F65"/>
    <mergeCell ref="F58:F60"/>
    <mergeCell ref="F25:F27"/>
    <mergeCell ref="B16:B18"/>
    <mergeCell ref="C16:C18"/>
    <mergeCell ref="D16:D18"/>
    <mergeCell ref="E16:E18"/>
    <mergeCell ref="F16:F18"/>
    <mergeCell ref="B19:B21"/>
    <mergeCell ref="C19:C21"/>
    <mergeCell ref="D19:D21"/>
    <mergeCell ref="E19:E21"/>
    <mergeCell ref="F19:F21"/>
    <mergeCell ref="B28:B30"/>
    <mergeCell ref="C28:C30"/>
    <mergeCell ref="D28:D30"/>
    <mergeCell ref="F10:F12"/>
    <mergeCell ref="E10:E12"/>
    <mergeCell ref="D10:D12"/>
    <mergeCell ref="C10:C12"/>
    <mergeCell ref="B10:B12"/>
    <mergeCell ref="B13:B15"/>
    <mergeCell ref="C13:C15"/>
    <mergeCell ref="D13:D15"/>
    <mergeCell ref="E13:E15"/>
    <mergeCell ref="F13:F15"/>
    <mergeCell ref="E28:E30"/>
    <mergeCell ref="F28:F30"/>
    <mergeCell ref="C22:C24"/>
    <mergeCell ref="D22:D24"/>
    <mergeCell ref="F22:F24"/>
    <mergeCell ref="E22:E24"/>
    <mergeCell ref="B22:B24"/>
    <mergeCell ref="B25:B27"/>
    <mergeCell ref="C25:C27"/>
    <mergeCell ref="D25:D27"/>
    <mergeCell ref="E25:E27"/>
    <mergeCell ref="C4:C6"/>
    <mergeCell ref="D4:D6"/>
    <mergeCell ref="E4:E6"/>
    <mergeCell ref="F4:F6"/>
    <mergeCell ref="B7:B9"/>
    <mergeCell ref="C7:C9"/>
    <mergeCell ref="D7:D9"/>
    <mergeCell ref="E7:E9"/>
    <mergeCell ref="F7:F9"/>
    <mergeCell ref="B4:B6"/>
    <mergeCell ref="B31:B33"/>
    <mergeCell ref="C31:C33"/>
    <mergeCell ref="D31:D33"/>
    <mergeCell ref="E31:E33"/>
    <mergeCell ref="F31:F33"/>
    <mergeCell ref="B34:B36"/>
    <mergeCell ref="C34:C36"/>
    <mergeCell ref="D34:D36"/>
    <mergeCell ref="E34:E36"/>
    <mergeCell ref="F34:F36"/>
    <mergeCell ref="B37:B39"/>
    <mergeCell ref="C37:C39"/>
    <mergeCell ref="D37:D39"/>
    <mergeCell ref="E37:E39"/>
    <mergeCell ref="F37:F39"/>
    <mergeCell ref="C40:C42"/>
    <mergeCell ref="B40:B42"/>
    <mergeCell ref="D40:D42"/>
    <mergeCell ref="E40:E42"/>
    <mergeCell ref="F40:F42"/>
    <mergeCell ref="B43:B45"/>
    <mergeCell ref="C43:C45"/>
    <mergeCell ref="D43:D45"/>
    <mergeCell ref="E43:E45"/>
    <mergeCell ref="F43:F45"/>
    <mergeCell ref="B49:B51"/>
    <mergeCell ref="C49:C51"/>
    <mergeCell ref="D49:D51"/>
    <mergeCell ref="E49:E51"/>
    <mergeCell ref="F49:F51"/>
    <mergeCell ref="D46:D48"/>
    <mergeCell ref="C46:C48"/>
    <mergeCell ref="B46:B48"/>
    <mergeCell ref="E46:E48"/>
    <mergeCell ref="F46:F48"/>
    <mergeCell ref="B52:B54"/>
    <mergeCell ref="C52:C54"/>
    <mergeCell ref="D52:D54"/>
    <mergeCell ref="E52:E54"/>
    <mergeCell ref="F52:F54"/>
    <mergeCell ref="B55:B57"/>
    <mergeCell ref="C55:C57"/>
    <mergeCell ref="D55:D57"/>
    <mergeCell ref="E55:E57"/>
    <mergeCell ref="F55:F57"/>
  </mergeCells>
  <hyperlinks>
    <hyperlink ref="I4" r:id="rId1" display="https://www.homecenter.com.co/homecenter-co/product/707873/malla-plastica-multiusos-diamante-3mmx3mm-h100cm-rollo-30-m-negra-laferretteri/707873/?kid=shopp_goosho_1430587&amp;shop=1&amp;gad_source=1&amp;gad_campaignid=17622046203&amp;gbraid=0AAAAADt6wnowCEebeVO_MCZZdgd0GCdt_&amp;gclid=EAIaIQobChMI4ODYl4D1kgMVwrhaBR29KBWLEAQYASABEgKMD_D_BwE " xr:uid="{A22B11B5-993C-4493-BBB0-13A21FE98B01}"/>
    <hyperlink ref="I5" r:id="rId2" xr:uid="{CFFE9867-A61C-45FE-A72F-7492CC0EC52E}"/>
    <hyperlink ref="I6" r:id="rId3" xr:uid="{C31E13FD-74B1-430C-B58F-9B998F4D431D}"/>
    <hyperlink ref="I7" r:id="rId4" xr:uid="{5943548E-562F-479B-AA80-B4D68CBDFA01}"/>
    <hyperlink ref="I8" r:id="rId5" location="polycard_client=search-desktop&amp;search_layout=grid&amp;position=7&amp;type=product&amp;tracking_id=c9e4159d-c75e-4aed-90b8-2da120ae85e7&amp;wid=MCO3080053894&amp;sid=search" display="https://www.mercadolibre.com.co/polisombra-negra-al-80--x-4-ancho-x-2-mts-largo-garantizado/up/MCOU3387828730#polycard_client=search-desktop&amp;search_layout=grid&amp;position=7&amp;type=product&amp;tracking_id=c9e4159d-c75e-4aed-90b8-2da120ae85e7&amp;wid=MCO3080053894&amp;sid=search" xr:uid="{0D6E058F-6398-4271-96FD-2B61CB92F7C2}"/>
    <hyperlink ref="I9" r:id="rId6" xr:uid="{9EAA44F3-99B1-49A1-9BA0-E246C4137D53}"/>
    <hyperlink ref="I10" r:id="rId7" xr:uid="{2DFBC20F-14F1-41DF-B80B-9DEDF27307A3}"/>
    <hyperlink ref="I11" r:id="rId8" location="polycard_client=search-desktop&amp;search_layout=grid&amp;position=2&amp;type=product&amp;tracking_id=9bda6c69-31cd-44e2-8be0-bbcdd252b0a1&amp;wid=MCO558553641&amp;sid=search  " xr:uid="{C87005AD-FCC7-40A9-8659-DBD596DDDEAB}"/>
    <hyperlink ref="I12" r:id="rId9" xr:uid="{9CE4B74A-51F7-47AE-B682-AA3A40216219}"/>
    <hyperlink ref="I13" r:id="rId10" xr:uid="{CE4CDD5E-33E9-4964-BABA-557A8813D97B}"/>
    <hyperlink ref="I14" r:id="rId11" location="polycard_client=search-desktop&amp;search_layout=grid&amp;position=4&amp;type=product&amp;tracking_id=edabb234-a02c-4e6b-ba01-88694ea62061&amp;wid=MCO1649168972&amp;sid=search " display="https://www.mercadolibre.com.co/lima-triangular-bellota-6-con-mango-para-afilar-herramient/up/MCOU2419621972#polycard_client=search-desktop&amp;search_layout=grid&amp;position=4&amp;type=product&amp;tracking_id=edabb234-a02c-4e6b-ba01-88694ea62061&amp;wid=MCO1649168972&amp;sid=search " xr:uid="{72106131-F445-4D8F-B969-A0A2057407AC}"/>
    <hyperlink ref="I15" r:id="rId12" xr:uid="{847E011A-91D7-4614-86E7-63D1E9BFFCEB}"/>
    <hyperlink ref="I16" r:id="rId13" xr:uid="{566F6647-8268-4284-B6F8-3CD456C484C1}"/>
    <hyperlink ref="I17" r:id="rId14" location="polycard_client=search-desktop&amp;search_layout=grid&amp;position=1&amp;type=product&amp;tracking_id=79262a4a-3dad-445d-9c1f-28d04441c5c5&amp;wid=MCO881708760&amp;sid=search " xr:uid="{F778355C-ED53-4460-81BF-667FFEB36E64}"/>
    <hyperlink ref="I18" r:id="rId15" xr:uid="{1EE65A52-EEAD-43FC-8D2D-13FF49675AF1}"/>
    <hyperlink ref="I19" r:id="rId16" xr:uid="{092D146B-662E-4998-AD22-232DA1DBA073}"/>
    <hyperlink ref="I20" r:id="rId17" location="polycard_client=search-desktop&amp;search_layout=grid&amp;position=1&amp;type=product&amp;tracking_id=c4cf6de5-fb3a-4745-9411-7abcc5234023&amp;wid=MCO893382787&amp;sid=search " xr:uid="{D5533E23-38EE-49AE-9FE0-2D247A3FFFF3}"/>
    <hyperlink ref="I21" r:id="rId18" xr:uid="{3BA9AFC7-F7D7-491F-96E6-58C2CBA4D2D5}"/>
    <hyperlink ref="I22" r:id="rId19" xr:uid="{754AE2A5-9964-4103-BDC2-749B7E170475}"/>
    <hyperlink ref="I23" r:id="rId20" xr:uid="{843B608A-CA67-4982-A29E-28A45C9F4946}"/>
    <hyperlink ref="I24" r:id="rId21" xr:uid="{E0ECD732-950D-4028-B0AB-0EA0370A449F}"/>
    <hyperlink ref="I25" r:id="rId22" xr:uid="{906325E7-BE0B-47D9-856D-B6BD7D1E9C22}"/>
    <hyperlink ref="I26" r:id="rId23" location="polycard_client=search-desktop&amp;search_layout=grid&amp;position=12&amp;type=product&amp;tracking_id=4db4b7e0-e66a-44f6-8d94-e4be674eda60&amp;wid=MCO2945188640&amp;sid=search " xr:uid="{F559A3A1-FE81-4FC8-AC4B-C95F0977A261}"/>
    <hyperlink ref="I27" r:id="rId24" xr:uid="{AD6004ED-C392-4E34-B62D-6AAA692D7317}"/>
    <hyperlink ref="I28" r:id="rId25" xr:uid="{51F83A0C-AFB5-4354-BE91-3AE5513B9BAA}"/>
    <hyperlink ref="I29" r:id="rId26" location="polycard_client=search-desktop&amp;search_layout=grid&amp;position=1&amp;type=product&amp;tracking_id=35df8f87-3f89-4a20-ae7c-89cc7e84a40b&amp;wid=MCO1649432626&amp;sid=search " xr:uid="{6FD0ED7B-B600-4CC9-8B91-BF3CE4F76CEC}"/>
    <hyperlink ref="I30" r:id="rId27" xr:uid="{91F12645-5197-4D86-9D6B-2437881AC73A}"/>
    <hyperlink ref="I31" r:id="rId28" xr:uid="{093D92D2-3E87-4238-844F-D9BA88467CDA}"/>
    <hyperlink ref="I32" r:id="rId29" location="polycard_client=search-desktop&amp;search_layout=grid&amp;position=1&amp;type=product&amp;tracking_id=8c1bd5ee-a1a1-4eb4-bca0-5bb026bf03ba&amp;wid=MCO1631802795&amp;sid=search " display="https://www.mercadolibre.com.co/serrucho-carpintero-acero-mango-madera-18-pulgadas-truper/p/MCO24258261#polycard_client=search-desktop&amp;search_layout=grid&amp;position=1&amp;type=product&amp;tracking_id=8c1bd5ee-a1a1-4eb4-bca0-5bb026bf03ba&amp;wid=MCO1631802795&amp;sid=search " xr:uid="{D0038E96-F981-40B9-A25C-D13B7E0EFD7A}"/>
    <hyperlink ref="I33" r:id="rId30" xr:uid="{C94E36C9-C7DA-419A-92EC-94A614FA3989}"/>
    <hyperlink ref="I35" r:id="rId31" location="polycard_client=search-desktop&amp;search_layout=grid&amp;position=12&amp;type=product&amp;tracking_id=e408b908-1c8e-4386-9a46-a94cfd4e2cd0&amp;wid=MCO909089351&amp;sid=search " display="https://www.mercadolibre.com.co/juego-de-destornilladores-de-golpe-x6-pzs-trabajo-pesado/up/MCOU2437290134#polycard_client=search-desktop&amp;search_layout=grid&amp;position=12&amp;type=product&amp;tracking_id=e408b908-1c8e-4386-9a46-a94cfd4e2cd0&amp;wid=MCO909089351&amp;sid=search " xr:uid="{37805462-EEC3-49EA-ABF2-A253B69E2635}"/>
    <hyperlink ref="I34" r:id="rId32" xr:uid="{B38E24C3-F0AF-4951-8E30-518647341319}"/>
    <hyperlink ref="I36" r:id="rId33" xr:uid="{D11D947B-9C15-447C-A05C-9605CC3EF8D6}"/>
    <hyperlink ref="I39" r:id="rId34" xr:uid="{9DD09E84-C8DE-49E5-9978-CB85955999BD}"/>
    <hyperlink ref="I37" r:id="rId35" xr:uid="{5E190F85-BF73-43F2-B2DC-D4FE3EA95700}"/>
    <hyperlink ref="I38" r:id="rId36" location="polycard_client=search-desktop&amp;search_layout=grid&amp;position=2&amp;type=product&amp;tracking_id=06b28867-1260-425e-8b76-25f3362a64c0&amp;wid=MCO544113112&amp;sid=search " xr:uid="{875A283D-14CA-4174-94EC-7CAB8A1C11B7}"/>
    <hyperlink ref="I40" r:id="rId37" xr:uid="{5329E3CD-043E-4547-B14B-9F8D1F3F7A9C}"/>
    <hyperlink ref="I41" r:id="rId38" xr:uid="{2C2C7423-D741-4F96-8BB8-1B3843EB6D6C}"/>
    <hyperlink ref="I42" r:id="rId39" xr:uid="{7CE0074C-334D-4E89-89D4-FB78FB93C209}"/>
    <hyperlink ref="I43" r:id="rId40" xr:uid="{67995A24-64B1-4A7E-9B5A-C8C79C9DC13C}"/>
    <hyperlink ref="I44" r:id="rId41" xr:uid="{93D9AF06-AC08-4A08-B83C-3643224CF97F}"/>
    <hyperlink ref="I45" r:id="rId42" xr:uid="{922BF256-3383-45ED-B0A1-233815D1BF5C}"/>
    <hyperlink ref="I49" r:id="rId43" xr:uid="{066F1E06-E334-49B9-B30A-6BC6B18449B4}"/>
    <hyperlink ref="I50" r:id="rId44" location="polycard_client=search-desktop&amp;search_layout=grid&amp;position=2&amp;type=product&amp;tracking_id=c666bbb3-3526-4b48-a9a7-53c192d39ebc&amp;wid=MCO3308281740&amp;sid=search " display="https://www.mercadolibre.com.co/rastrillo-jardinero-14-dientes-cabo-madera-pretul-r-14al-p/p/MCO25807924#polycard_client=search-desktop&amp;search_layout=grid&amp;position=2&amp;type=product&amp;tracking_id=c666bbb3-3526-4b48-a9a7-53c192d39ebc&amp;wid=MCO3308281740&amp;sid=search " xr:uid="{9576CF55-740C-435B-8883-BB4EA1583250}"/>
    <hyperlink ref="I51" r:id="rId45" xr:uid="{B501265C-43FB-470D-AD05-DAF87BAA9DAE}"/>
    <hyperlink ref="I52" r:id="rId46" xr:uid="{45D5C69B-B2B9-417D-93DC-16240BBFD3FE}"/>
    <hyperlink ref="I53" r:id="rId47" location="polycard_client=search-desktop&amp;search_layout=grid&amp;position=6&amp;type=product&amp;tracking_id=daaa367f-320c-4844-bfc0-d47601d1ee67&amp;wid=MCO563036907&amp;sid=search " xr:uid="{EFA9590A-8ED4-42DA-823C-3DC6847F37F9}"/>
    <hyperlink ref="I54" r:id="rId48" xr:uid="{83D658A6-FC37-4A0A-BEF7-2927A93F0F79}"/>
    <hyperlink ref="I57" r:id="rId49" xr:uid="{C9BB82F6-2A7F-4E7C-BA10-2DA399AEB346}"/>
    <hyperlink ref="I56" r:id="rId50" location="polycard_client=search-desktop&amp;search_layout=grid&amp;position=4&amp;type=product&amp;tracking_id=c8b41c9e-9b1d-4c3a-b44b-4151b399968e&amp;wid=MCO1659936235&amp;sid=search " xr:uid="{1C04E06E-1DB6-40BC-B695-C1DB9D477514}"/>
    <hyperlink ref="I55" r:id="rId51" xr:uid="{45270BFF-FC9F-46C8-ABF7-09AC714D138F}"/>
    <hyperlink ref="I58" r:id="rId52" xr:uid="{E97DEA4B-D74D-49C8-803C-C01BFC5A097F}"/>
    <hyperlink ref="I59" r:id="rId53" location="polycard_client=search-desktop&amp;searchVariation=189816618320&amp;search_layout=grid&amp;position=36&amp;type=item&amp;tracking_id=658d5146-bcc5-4d72-aa46-2d9473ba1eb1 " display="https://articulo.mercadolibre.com.co/MCO-3522731434-alimentador-de-plastico-confiable-para-pollos-gallinas-y-av-_JM?searchVariation=189816618320#polycard_client=search-desktop&amp;searchVariation=189816618320&amp;search_layout=grid&amp;position=36&amp;type=item&amp;tracking_id=658d5146-bcc5-4d72-aa46-2d9473ba1eb1 " xr:uid="{EC772145-0C57-4D1A-9382-82DC499C3E88}"/>
    <hyperlink ref="I60" r:id="rId54" xr:uid="{5767FD02-F04E-44F0-802F-76D744577888}"/>
    <hyperlink ref="I61" r:id="rId55" xr:uid="{9BB65439-633A-45E6-8ED5-92DD72C6AF3C}"/>
    <hyperlink ref="I62" r:id="rId56" location="polycard_client=search-desktop&amp;search_layout=grid&amp;position=8&amp;type=product&amp;tracking_id=bcf92f40-75aa-4ff4-895d-22fd0b341a72&amp;wid=MCO3020604546&amp;sid=search " xr:uid="{0728E4AB-301A-489D-9F9A-46FBC3BF126B}"/>
    <hyperlink ref="I63" r:id="rId57" xr:uid="{6EF2B3A1-9EAA-4C64-ABA0-9C771099D7BF}"/>
    <hyperlink ref="I64" r:id="rId58" xr:uid="{E0FBF2E7-D14A-41B7-837B-05E3F290BC6F}"/>
    <hyperlink ref="I65" r:id="rId59" location="polycard_client=search-desktop&amp;search_layout=grid&amp;position=45&amp;type=product&amp;tracking_id=c216545e-e1b0-4e50-a171-9ea3d5d093b7&amp;wid=MCO1282335351&amp;sid=search" display="https://www.mercadolibre.com.co/barra-de-calibracion--micrometro-exterior-acero-inoxidable/up/MCOU2401081613#polycard_client=search-desktop&amp;search_layout=grid&amp;position=45&amp;type=product&amp;tracking_id=c216545e-e1b0-4e50-a171-9ea3d5d093b7&amp;wid=MCO1282335351&amp;sid=search" xr:uid="{846071F9-BC31-440C-AE9F-E4536BD16429}"/>
    <hyperlink ref="I66" r:id="rId60" xr:uid="{B2EDEC9E-0FBE-4D2A-947F-4CADCF1B656A}"/>
    <hyperlink ref="I67" r:id="rId61" xr:uid="{B0A943CA-2230-4C6E-9C37-0BBC197AD6B2}"/>
    <hyperlink ref="I46" r:id="rId62" location="polycard_client=search-desktop&amp;search_layout=grid&amp;position=1&amp;type=product&amp;tracking_id=0e7ab8f3-dc18-4a16-84f3-ec3b6f9c6b20&amp;wid=MCO1621243491&amp;sid=search " display="https://www.mercadolibre.com.co/motobobma-a-gasolina-70hp-salida-80mm3--flujo-max-1000l/up/MCOU3299116889#polycard_client=search-desktop&amp;search_layout=grid&amp;position=1&amp;type=product&amp;tracking_id=0e7ab8f3-dc18-4a16-84f3-ec3b6f9c6b20&amp;wid=MCO1621243491&amp;sid=search " xr:uid="{38E0C988-7DBA-4965-B5B8-82CE9F95C91A}"/>
    <hyperlink ref="I47" r:id="rId63" xr:uid="{D283B62E-5D4D-4949-932D-3E976D178C4A}"/>
    <hyperlink ref="I48" r:id="rId64" display="https://ferreteriacali.com/products/motobomba-a-gasolina-3-x-3-7hp-total?variant=47715755098363&amp;country=CO&amp;currency=COP&amp;utm_medium=product_sync&amp;utm_source=google&amp;utm_content=sag_organic&amp;utm_campaign=sag_organic&amp;srsltid=AfmBOoogfUHbXeyDy8mAJ4u70Uc1tLH0Mj3vt6gkH3V6eFNs6o3KrmcMZe8" xr:uid="{C179C6C5-2567-495E-9C6A-3978330B7268}"/>
  </hyperlinks>
  <pageMargins left="0.7" right="0.7" top="0.75" bottom="0.75" header="0.3" footer="0.3"/>
  <pageSetup orientation="portrait" r:id="rId65"/>
  <drawing r:id="rId6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65BC0-F2B7-4161-8DE2-73F524C6B8B7}">
  <sheetPr>
    <tabColor rgb="FFFFFF00"/>
  </sheetPr>
  <dimension ref="B1:H35"/>
  <sheetViews>
    <sheetView tabSelected="1" topLeftCell="A43" zoomScaleNormal="100" workbookViewId="0">
      <selection activeCell="G34" sqref="G34"/>
    </sheetView>
  </sheetViews>
  <sheetFormatPr baseColWidth="10" defaultRowHeight="15"/>
  <cols>
    <col min="1" max="1" width="11.42578125" style="1"/>
    <col min="2" max="2" width="6.85546875" style="1" customWidth="1"/>
    <col min="3" max="3" width="46.28515625" style="95" customWidth="1"/>
    <col min="4" max="4" width="12.5703125" style="1" customWidth="1"/>
    <col min="5" max="6" width="18.5703125" style="1" customWidth="1"/>
    <col min="7" max="7" width="12.5703125" style="1" customWidth="1"/>
    <col min="8" max="16384" width="11.42578125" style="1"/>
  </cols>
  <sheetData>
    <row r="1" spans="2:8" ht="15" customHeight="1">
      <c r="B1" s="230" t="s">
        <v>190</v>
      </c>
      <c r="C1" s="229"/>
      <c r="D1" s="231"/>
      <c r="E1" s="235" t="s">
        <v>21</v>
      </c>
      <c r="F1" s="236"/>
      <c r="G1" s="236"/>
      <c r="H1"/>
    </row>
    <row r="2" spans="2:8" ht="42.75" customHeight="1" thickBot="1">
      <c r="B2" s="232"/>
      <c r="C2" s="233"/>
      <c r="D2" s="234"/>
      <c r="E2" s="237"/>
      <c r="F2" s="238"/>
      <c r="G2" s="238"/>
    </row>
    <row r="3" spans="2:8" ht="23.25" customHeight="1">
      <c r="B3" s="239" t="s">
        <v>18</v>
      </c>
      <c r="C3" s="240" t="s">
        <v>19</v>
      </c>
      <c r="D3" s="240" t="s">
        <v>186</v>
      </c>
      <c r="E3" s="241" t="s">
        <v>189</v>
      </c>
      <c r="F3" s="241" t="s">
        <v>187</v>
      </c>
      <c r="G3" s="241" t="s">
        <v>188</v>
      </c>
    </row>
    <row r="4" spans="2:8" s="209" customFormat="1" ht="24.95" customHeight="1">
      <c r="B4" s="211">
        <v>1</v>
      </c>
      <c r="C4" s="224" t="s">
        <v>0</v>
      </c>
      <c r="D4" s="212">
        <v>3</v>
      </c>
      <c r="E4" s="213"/>
      <c r="F4" s="213"/>
      <c r="G4" s="242"/>
    </row>
    <row r="5" spans="2:8" s="209" customFormat="1" ht="24.95" customHeight="1">
      <c r="B5" s="212">
        <f>B4+1</f>
        <v>2</v>
      </c>
      <c r="C5" s="224" t="s">
        <v>1</v>
      </c>
      <c r="D5" s="214">
        <v>5</v>
      </c>
      <c r="E5" s="213"/>
      <c r="F5" s="213"/>
      <c r="G5" s="242"/>
    </row>
    <row r="6" spans="2:8" s="209" customFormat="1" ht="24.95" customHeight="1">
      <c r="B6" s="212">
        <f>B5+1</f>
        <v>3</v>
      </c>
      <c r="C6" s="225" t="s">
        <v>2</v>
      </c>
      <c r="D6" s="211">
        <v>15</v>
      </c>
      <c r="E6" s="215"/>
      <c r="F6" s="213"/>
      <c r="G6" s="242"/>
    </row>
    <row r="7" spans="2:8" s="209" customFormat="1" ht="24.95" customHeight="1">
      <c r="B7" s="212">
        <f>B6+1</f>
        <v>4</v>
      </c>
      <c r="C7" s="224" t="s">
        <v>177</v>
      </c>
      <c r="D7" s="212">
        <v>10</v>
      </c>
      <c r="E7" s="213"/>
      <c r="F7" s="213"/>
      <c r="G7" s="242"/>
    </row>
    <row r="8" spans="2:8" s="209" customFormat="1" ht="24.95" customHeight="1">
      <c r="B8" s="212">
        <f>B7+1</f>
        <v>5</v>
      </c>
      <c r="C8" s="225" t="s">
        <v>178</v>
      </c>
      <c r="D8" s="211">
        <v>7</v>
      </c>
      <c r="E8" s="215"/>
      <c r="F8" s="213"/>
      <c r="G8" s="242"/>
    </row>
    <row r="9" spans="2:8" s="209" customFormat="1" ht="24.95" customHeight="1">
      <c r="B9" s="212">
        <f>B8+1</f>
        <v>6</v>
      </c>
      <c r="C9" s="224" t="s">
        <v>179</v>
      </c>
      <c r="D9" s="212">
        <v>4</v>
      </c>
      <c r="E9" s="213"/>
      <c r="F9" s="213"/>
      <c r="G9" s="242"/>
    </row>
    <row r="10" spans="2:8" s="209" customFormat="1" ht="24.95" customHeight="1">
      <c r="B10" s="212">
        <f>B9+1</f>
        <v>7</v>
      </c>
      <c r="C10" s="225" t="s">
        <v>180</v>
      </c>
      <c r="D10" s="211">
        <v>4</v>
      </c>
      <c r="E10" s="213"/>
      <c r="F10" s="213"/>
      <c r="G10" s="242"/>
    </row>
    <row r="11" spans="2:8" s="209" customFormat="1" ht="24.95" customHeight="1">
      <c r="B11" s="212">
        <f>B10+1</f>
        <v>8</v>
      </c>
      <c r="C11" s="224" t="s">
        <v>181</v>
      </c>
      <c r="D11" s="217">
        <v>3</v>
      </c>
      <c r="E11" s="217"/>
      <c r="F11" s="218"/>
      <c r="G11" s="242"/>
    </row>
    <row r="12" spans="2:8" s="209" customFormat="1" ht="24.95" customHeight="1">
      <c r="B12" s="212">
        <f>B11+1</f>
        <v>9</v>
      </c>
      <c r="C12" s="224" t="s">
        <v>182</v>
      </c>
      <c r="D12" s="216">
        <v>5</v>
      </c>
      <c r="E12" s="213"/>
      <c r="F12" s="213"/>
      <c r="G12" s="242"/>
    </row>
    <row r="13" spans="2:8" s="209" customFormat="1" ht="24.95" customHeight="1">
      <c r="B13" s="212">
        <f>B12+1</f>
        <v>10</v>
      </c>
      <c r="C13" s="225" t="s">
        <v>9</v>
      </c>
      <c r="D13" s="219">
        <v>6</v>
      </c>
      <c r="E13" s="215"/>
      <c r="F13" s="215"/>
      <c r="G13" s="242"/>
    </row>
    <row r="14" spans="2:8" s="209" customFormat="1" ht="24.95" customHeight="1">
      <c r="B14" s="212">
        <f>B13+1</f>
        <v>11</v>
      </c>
      <c r="C14" s="224" t="s">
        <v>10</v>
      </c>
      <c r="D14" s="214">
        <v>6</v>
      </c>
      <c r="E14" s="213"/>
      <c r="F14" s="213"/>
      <c r="G14" s="242"/>
    </row>
    <row r="15" spans="2:8" s="209" customFormat="1" ht="24.95" customHeight="1">
      <c r="B15" s="212">
        <f>B14+1</f>
        <v>12</v>
      </c>
      <c r="C15" s="225" t="s">
        <v>183</v>
      </c>
      <c r="D15" s="211">
        <v>3</v>
      </c>
      <c r="E15" s="215"/>
      <c r="F15" s="213"/>
      <c r="G15" s="242"/>
    </row>
    <row r="16" spans="2:8" s="209" customFormat="1" ht="24.95" customHeight="1">
      <c r="B16" s="212">
        <f>B15+1</f>
        <v>13</v>
      </c>
      <c r="C16" s="225" t="s">
        <v>12</v>
      </c>
      <c r="D16" s="211">
        <v>3</v>
      </c>
      <c r="E16" s="220"/>
      <c r="F16" s="220"/>
      <c r="G16" s="242"/>
    </row>
    <row r="17" spans="2:7" s="209" customFormat="1" ht="24.95" customHeight="1">
      <c r="B17" s="212">
        <f>B16+1</f>
        <v>14</v>
      </c>
      <c r="C17" s="225" t="s">
        <v>13</v>
      </c>
      <c r="D17" s="211">
        <v>5</v>
      </c>
      <c r="E17" s="215"/>
      <c r="F17" s="213"/>
      <c r="G17" s="242"/>
    </row>
    <row r="18" spans="2:7" s="209" customFormat="1" ht="24.95" customHeight="1">
      <c r="B18" s="212">
        <f>B17+1</f>
        <v>15</v>
      </c>
      <c r="C18" s="225" t="s">
        <v>115</v>
      </c>
      <c r="D18" s="211">
        <v>1</v>
      </c>
      <c r="E18" s="215"/>
      <c r="F18" s="213"/>
      <c r="G18" s="242"/>
    </row>
    <row r="19" spans="2:7" s="209" customFormat="1" ht="24.95" customHeight="1">
      <c r="B19" s="212">
        <f>B18+1</f>
        <v>16</v>
      </c>
      <c r="C19" s="225" t="s">
        <v>184</v>
      </c>
      <c r="D19" s="211">
        <v>5</v>
      </c>
      <c r="E19" s="215"/>
      <c r="F19" s="213"/>
      <c r="G19" s="242"/>
    </row>
    <row r="20" spans="2:7" s="209" customFormat="1" ht="24.95" customHeight="1">
      <c r="B20" s="212">
        <f>B19+1</f>
        <v>17</v>
      </c>
      <c r="C20" s="225" t="s">
        <v>15</v>
      </c>
      <c r="D20" s="211">
        <v>3</v>
      </c>
      <c r="E20" s="215"/>
      <c r="F20" s="213"/>
      <c r="G20" s="242"/>
    </row>
    <row r="21" spans="2:7" s="209" customFormat="1" ht="24.95" customHeight="1">
      <c r="B21" s="212">
        <f>B20+1</f>
        <v>18</v>
      </c>
      <c r="C21" s="225" t="s">
        <v>185</v>
      </c>
      <c r="D21" s="219">
        <v>6</v>
      </c>
      <c r="E21" s="215"/>
      <c r="F21" s="213"/>
      <c r="G21" s="242"/>
    </row>
    <row r="22" spans="2:7" s="209" customFormat="1" ht="24.95" customHeight="1">
      <c r="B22" s="212">
        <f>B21+1</f>
        <v>19</v>
      </c>
      <c r="C22" s="224" t="s">
        <v>105</v>
      </c>
      <c r="D22" s="217">
        <v>10</v>
      </c>
      <c r="E22" s="221"/>
      <c r="F22" s="213"/>
      <c r="G22" s="242"/>
    </row>
    <row r="23" spans="2:7" s="209" customFormat="1" ht="24.95" customHeight="1">
      <c r="B23" s="212">
        <f>B22+1</f>
        <v>20</v>
      </c>
      <c r="C23" s="224" t="s">
        <v>17</v>
      </c>
      <c r="D23" s="212">
        <v>2</v>
      </c>
      <c r="E23" s="213"/>
      <c r="F23" s="213"/>
      <c r="G23" s="242"/>
    </row>
    <row r="24" spans="2:7" s="209" customFormat="1" ht="24.95" customHeight="1">
      <c r="B24" s="212">
        <f>B23+1</f>
        <v>21</v>
      </c>
      <c r="C24" s="225" t="s">
        <v>108</v>
      </c>
      <c r="D24" s="219">
        <v>3</v>
      </c>
      <c r="E24" s="215"/>
      <c r="F24" s="213"/>
      <c r="G24" s="242"/>
    </row>
    <row r="25" spans="2:7" s="209" customFormat="1" ht="24.95" customHeight="1">
      <c r="B25" s="212">
        <f t="shared" ref="B25" si="0">B24+1</f>
        <v>22</v>
      </c>
      <c r="C25" s="226" t="s">
        <v>109</v>
      </c>
      <c r="D25" s="222">
        <v>5</v>
      </c>
      <c r="E25" s="223"/>
      <c r="F25" s="223"/>
      <c r="G25" s="242"/>
    </row>
    <row r="26" spans="2:7" s="209" customFormat="1" ht="24.95" customHeight="1">
      <c r="C26" s="227"/>
      <c r="D26" s="210"/>
      <c r="E26" s="210"/>
      <c r="F26" s="210"/>
    </row>
    <row r="27" spans="2:7" s="209" customFormat="1" ht="24.95" customHeight="1">
      <c r="C27" s="227"/>
      <c r="D27" s="210"/>
      <c r="E27" s="210"/>
      <c r="F27" s="210"/>
    </row>
    <row r="28" spans="2:7">
      <c r="C28" s="228"/>
      <c r="D28"/>
      <c r="E28"/>
      <c r="F28"/>
    </row>
    <row r="29" spans="2:7">
      <c r="C29" s="228"/>
      <c r="D29"/>
      <c r="E29"/>
      <c r="F29"/>
    </row>
    <row r="30" spans="2:7">
      <c r="C30" s="228"/>
      <c r="D30"/>
      <c r="E30"/>
      <c r="F30"/>
    </row>
    <row r="31" spans="2:7">
      <c r="C31" s="228"/>
      <c r="D31"/>
      <c r="E31"/>
      <c r="F31"/>
    </row>
    <row r="32" spans="2:7">
      <c r="C32" s="228"/>
      <c r="D32"/>
      <c r="E32"/>
      <c r="F32"/>
    </row>
    <row r="33" spans="3:6">
      <c r="C33" s="228"/>
      <c r="D33"/>
      <c r="E33"/>
      <c r="F33"/>
    </row>
    <row r="34" spans="3:6">
      <c r="C34" s="228"/>
      <c r="D34"/>
      <c r="E34"/>
      <c r="F34"/>
    </row>
    <row r="35" spans="3:6" ht="23.25" customHeight="1">
      <c r="C35" s="228"/>
      <c r="D35"/>
      <c r="E35"/>
      <c r="F35"/>
    </row>
  </sheetData>
  <mergeCells count="2">
    <mergeCell ref="B1:D2"/>
    <mergeCell ref="E1:G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222E9-7357-4388-B897-C1EABA85405C}">
  <sheetPr>
    <tabColor rgb="FF00B050"/>
  </sheetPr>
  <dimension ref="A1:Y31"/>
  <sheetViews>
    <sheetView topLeftCell="P1" workbookViewId="0">
      <selection activeCell="D11" sqref="D11"/>
    </sheetView>
  </sheetViews>
  <sheetFormatPr baseColWidth="10" defaultRowHeight="15"/>
  <cols>
    <col min="1" max="5" width="11.42578125" style="1"/>
    <col min="6" max="6" width="13.42578125" style="1" customWidth="1"/>
    <col min="7" max="7" width="11.42578125" style="1"/>
    <col min="8" max="8" width="14.7109375" style="1" customWidth="1"/>
    <col min="9" max="9" width="15.140625" style="1" customWidth="1"/>
    <col min="10" max="10" width="16.140625" style="1" customWidth="1"/>
    <col min="11" max="11" width="4" style="1" customWidth="1"/>
    <col min="12" max="13" width="11.42578125" style="1"/>
    <col min="14" max="14" width="13.28515625" style="1" customWidth="1"/>
    <col min="15" max="15" width="14.5703125" style="1" customWidth="1"/>
    <col min="16" max="16" width="15.140625" style="1" customWidth="1"/>
    <col min="17" max="17" width="13" style="1" customWidth="1"/>
    <col min="18" max="16384" width="11.42578125" style="1"/>
  </cols>
  <sheetData>
    <row r="1" spans="1:25" s="75" customFormat="1" ht="14.25">
      <c r="A1" s="74" t="s">
        <v>158</v>
      </c>
    </row>
    <row r="2" spans="1:25" s="75" customFormat="1" ht="22.5">
      <c r="A2" s="76" t="s">
        <v>159</v>
      </c>
    </row>
    <row r="3" spans="1:25" s="75" customFormat="1">
      <c r="A3" s="77" t="s">
        <v>160</v>
      </c>
      <c r="S3" s="1"/>
      <c r="T3" s="1"/>
      <c r="U3" s="1"/>
      <c r="V3" s="1"/>
      <c r="W3" s="1"/>
      <c r="X3" s="1"/>
    </row>
    <row r="4" spans="1:25" ht="15.75" thickBot="1"/>
    <row r="5" spans="1:25" ht="90" thickBot="1">
      <c r="C5" s="78" t="s">
        <v>126</v>
      </c>
      <c r="D5" s="78" t="s">
        <v>127</v>
      </c>
      <c r="E5" s="78" t="s">
        <v>151</v>
      </c>
      <c r="F5" s="78" t="s">
        <v>153</v>
      </c>
      <c r="G5" s="78" t="s">
        <v>154</v>
      </c>
      <c r="H5" s="78" t="s">
        <v>155</v>
      </c>
      <c r="I5" s="78" t="s">
        <v>156</v>
      </c>
      <c r="J5" s="78" t="s">
        <v>157</v>
      </c>
      <c r="K5" s="92"/>
      <c r="M5" s="72" t="s">
        <v>161</v>
      </c>
      <c r="N5" s="72" t="s">
        <v>162</v>
      </c>
      <c r="O5" s="72" t="s">
        <v>163</v>
      </c>
      <c r="P5" s="72" t="s">
        <v>164</v>
      </c>
      <c r="Q5" s="72" t="s">
        <v>165</v>
      </c>
      <c r="U5" s="86" t="s">
        <v>169</v>
      </c>
      <c r="V5" s="86" t="s">
        <v>170</v>
      </c>
      <c r="W5" s="86" t="s">
        <v>171</v>
      </c>
      <c r="X5" s="86" t="s">
        <v>172</v>
      </c>
      <c r="Y5" s="86" t="s">
        <v>173</v>
      </c>
    </row>
    <row r="6" spans="1:25" ht="15.75" thickBot="1">
      <c r="C6" s="79">
        <v>900599745</v>
      </c>
      <c r="D6" s="79" t="s">
        <v>128</v>
      </c>
      <c r="E6" s="79" t="s">
        <v>152</v>
      </c>
      <c r="F6" s="80">
        <v>247237231</v>
      </c>
      <c r="G6" s="80">
        <v>18544338</v>
      </c>
      <c r="H6" s="80">
        <v>106417943</v>
      </c>
      <c r="I6" s="80">
        <v>53410026</v>
      </c>
      <c r="J6" s="80">
        <v>53007917</v>
      </c>
      <c r="K6" s="91"/>
      <c r="M6" s="65"/>
      <c r="N6" s="83">
        <f>I6/H6</f>
        <v>0.50188929135756744</v>
      </c>
      <c r="O6" s="83">
        <f>G6/J6</f>
        <v>0.34984091150006896</v>
      </c>
      <c r="P6" s="83">
        <f>G6/H6</f>
        <v>0.1742595043394139</v>
      </c>
      <c r="Q6" s="65"/>
      <c r="T6" s="66" t="s">
        <v>174</v>
      </c>
      <c r="U6" s="67"/>
      <c r="V6" s="67">
        <v>0.5</v>
      </c>
      <c r="W6" s="67"/>
      <c r="X6" s="67">
        <v>0.11</v>
      </c>
      <c r="Y6" s="67">
        <v>0.05</v>
      </c>
    </row>
    <row r="7" spans="1:25" ht="15.75" thickBot="1">
      <c r="C7" s="79">
        <v>860075684</v>
      </c>
      <c r="D7" s="79" t="s">
        <v>129</v>
      </c>
      <c r="E7" s="79" t="s">
        <v>152</v>
      </c>
      <c r="F7" s="80">
        <v>209039843</v>
      </c>
      <c r="G7" s="80">
        <v>25147726</v>
      </c>
      <c r="H7" s="80">
        <v>241500253</v>
      </c>
      <c r="I7" s="80">
        <v>107020750</v>
      </c>
      <c r="J7" s="80">
        <v>134479503</v>
      </c>
      <c r="K7" s="91"/>
      <c r="M7" s="63"/>
      <c r="N7" s="84">
        <f t="shared" ref="N7:N28" si="0">I7/H7</f>
        <v>0.44314963926766571</v>
      </c>
      <c r="O7" s="84">
        <f t="shared" ref="O7:O28" si="1">G7/J7</f>
        <v>0.18700043827496893</v>
      </c>
      <c r="P7" s="84">
        <f t="shared" ref="P7:P28" si="2">G7/H7</f>
        <v>0.10413126151052107</v>
      </c>
      <c r="Q7" s="63"/>
      <c r="T7" s="66" t="s">
        <v>175</v>
      </c>
      <c r="U7" s="67">
        <v>1.3</v>
      </c>
      <c r="V7" s="67">
        <v>0.7</v>
      </c>
      <c r="W7" s="67">
        <v>1</v>
      </c>
      <c r="X7" s="89">
        <v>0.02</v>
      </c>
      <c r="Y7" s="67">
        <f>1/100</f>
        <v>0.01</v>
      </c>
    </row>
    <row r="8" spans="1:25" ht="15.75" thickBot="1">
      <c r="C8" s="79">
        <v>891304849</v>
      </c>
      <c r="D8" s="79" t="s">
        <v>130</v>
      </c>
      <c r="E8" s="79" t="s">
        <v>152</v>
      </c>
      <c r="F8" s="80">
        <v>205762199</v>
      </c>
      <c r="G8" s="80">
        <v>8301531</v>
      </c>
      <c r="H8" s="80">
        <v>184659690</v>
      </c>
      <c r="I8" s="80">
        <v>124629188</v>
      </c>
      <c r="J8" s="80">
        <v>60030502</v>
      </c>
      <c r="K8" s="91"/>
      <c r="M8" s="63"/>
      <c r="N8" s="84">
        <f t="shared" si="0"/>
        <v>0.67491279769829571</v>
      </c>
      <c r="O8" s="84">
        <f t="shared" si="1"/>
        <v>0.13828854871145338</v>
      </c>
      <c r="P8" s="84">
        <f t="shared" si="2"/>
        <v>4.4955837410969333E-2</v>
      </c>
      <c r="Q8" s="63"/>
      <c r="T8" s="87"/>
      <c r="U8" s="67"/>
      <c r="V8" s="67"/>
      <c r="W8" s="67"/>
      <c r="X8" s="67"/>
      <c r="Y8" s="67"/>
    </row>
    <row r="9" spans="1:25" ht="15.75" thickBot="1">
      <c r="C9" s="79">
        <v>900047189</v>
      </c>
      <c r="D9" s="79" t="s">
        <v>131</v>
      </c>
      <c r="E9" s="79" t="s">
        <v>152</v>
      </c>
      <c r="F9" s="80">
        <v>106341254</v>
      </c>
      <c r="G9" s="80">
        <v>359055</v>
      </c>
      <c r="H9" s="80">
        <v>64874154</v>
      </c>
      <c r="I9" s="80">
        <v>43750507</v>
      </c>
      <c r="J9" s="80">
        <v>21123647</v>
      </c>
      <c r="K9" s="91"/>
      <c r="M9" s="63"/>
      <c r="N9" s="84">
        <f t="shared" si="0"/>
        <v>0.67439040515272075</v>
      </c>
      <c r="O9" s="84">
        <f t="shared" si="1"/>
        <v>1.6997775052764327E-2</v>
      </c>
      <c r="P9" s="84">
        <f t="shared" si="2"/>
        <v>5.5346386482357825E-3</v>
      </c>
      <c r="Q9" s="63"/>
      <c r="T9" s="66" t="s">
        <v>166</v>
      </c>
      <c r="U9" s="88">
        <f>AVERAGE(U7:U8)</f>
        <v>1.3</v>
      </c>
      <c r="V9" s="88">
        <f>AVERAGE(V6:V8)</f>
        <v>0.6</v>
      </c>
      <c r="W9" s="88">
        <f t="shared" ref="W9:Y9" si="3">AVERAGE(W6:W8)</f>
        <v>1</v>
      </c>
      <c r="X9" s="88">
        <f t="shared" si="3"/>
        <v>6.5000000000000002E-2</v>
      </c>
      <c r="Y9" s="88">
        <f t="shared" si="3"/>
        <v>3.0000000000000002E-2</v>
      </c>
    </row>
    <row r="10" spans="1:25">
      <c r="C10" s="79">
        <v>860023385</v>
      </c>
      <c r="D10" s="79" t="s">
        <v>132</v>
      </c>
      <c r="E10" s="79" t="s">
        <v>152</v>
      </c>
      <c r="F10" s="80">
        <v>69558290</v>
      </c>
      <c r="G10" s="80">
        <v>53605</v>
      </c>
      <c r="H10" s="80">
        <v>29579931</v>
      </c>
      <c r="I10" s="80">
        <v>23075524</v>
      </c>
      <c r="J10" s="80">
        <v>6504407</v>
      </c>
      <c r="K10" s="91"/>
      <c r="M10" s="63"/>
      <c r="N10" s="84">
        <f t="shared" si="0"/>
        <v>0.78010743162315022</v>
      </c>
      <c r="O10" s="84">
        <f t="shared" si="1"/>
        <v>8.2413354514869683E-3</v>
      </c>
      <c r="P10" s="84">
        <f t="shared" si="2"/>
        <v>1.8122084192826549E-3</v>
      </c>
      <c r="Q10" s="63"/>
      <c r="T10" s="93" t="s">
        <v>176</v>
      </c>
    </row>
    <row r="11" spans="1:25">
      <c r="C11" s="79">
        <v>900379324</v>
      </c>
      <c r="D11" s="79" t="s">
        <v>133</v>
      </c>
      <c r="E11" s="79" t="s">
        <v>152</v>
      </c>
      <c r="F11" s="80">
        <v>61032512</v>
      </c>
      <c r="G11" s="80">
        <v>2853079</v>
      </c>
      <c r="H11" s="80">
        <v>28812995</v>
      </c>
      <c r="I11" s="80">
        <v>17626696</v>
      </c>
      <c r="J11" s="80">
        <v>11186299</v>
      </c>
      <c r="K11" s="91"/>
      <c r="M11" s="63"/>
      <c r="N11" s="84">
        <f t="shared" si="0"/>
        <v>0.6117620191861346</v>
      </c>
      <c r="O11" s="84">
        <f t="shared" si="1"/>
        <v>0.25505120147423199</v>
      </c>
      <c r="P11" s="84">
        <f t="shared" si="2"/>
        <v>9.9020563464506203E-2</v>
      </c>
      <c r="Q11" s="63"/>
    </row>
    <row r="12" spans="1:25">
      <c r="C12" s="79">
        <v>800085178</v>
      </c>
      <c r="D12" s="79" t="s">
        <v>134</v>
      </c>
      <c r="E12" s="79" t="s">
        <v>152</v>
      </c>
      <c r="F12" s="80">
        <v>57667345</v>
      </c>
      <c r="G12" s="80">
        <v>4187953</v>
      </c>
      <c r="H12" s="80">
        <v>30759299</v>
      </c>
      <c r="I12" s="80">
        <v>9495498</v>
      </c>
      <c r="J12" s="80">
        <v>21263801</v>
      </c>
      <c r="K12" s="91"/>
      <c r="M12" s="63"/>
      <c r="N12" s="84">
        <f t="shared" si="0"/>
        <v>0.30870332903230335</v>
      </c>
      <c r="O12" s="84">
        <f t="shared" si="1"/>
        <v>0.19695222881365379</v>
      </c>
      <c r="P12" s="84">
        <f t="shared" si="2"/>
        <v>0.13615242011854692</v>
      </c>
      <c r="Q12" s="63"/>
    </row>
    <row r="13" spans="1:25">
      <c r="C13" s="79">
        <v>830040045</v>
      </c>
      <c r="D13" s="79" t="s">
        <v>135</v>
      </c>
      <c r="E13" s="79" t="s">
        <v>152</v>
      </c>
      <c r="F13" s="80">
        <v>54513250</v>
      </c>
      <c r="G13" s="80">
        <v>2966596</v>
      </c>
      <c r="H13" s="80">
        <v>57613132</v>
      </c>
      <c r="I13" s="80">
        <v>35514893</v>
      </c>
      <c r="J13" s="80">
        <v>22098239</v>
      </c>
      <c r="K13" s="91"/>
      <c r="M13" s="63"/>
      <c r="N13" s="84">
        <f t="shared" si="0"/>
        <v>0.61643746429199509</v>
      </c>
      <c r="O13" s="84">
        <f t="shared" si="1"/>
        <v>0.13424581026569582</v>
      </c>
      <c r="P13" s="84">
        <f t="shared" si="2"/>
        <v>5.1491663393686007E-2</v>
      </c>
      <c r="Q13" s="63"/>
    </row>
    <row r="14" spans="1:25">
      <c r="C14" s="79">
        <v>900322900</v>
      </c>
      <c r="D14" s="79" t="s">
        <v>136</v>
      </c>
      <c r="E14" s="79" t="s">
        <v>152</v>
      </c>
      <c r="F14" s="80">
        <v>41558610</v>
      </c>
      <c r="G14" s="80">
        <v>3034576</v>
      </c>
      <c r="H14" s="80">
        <v>36503410</v>
      </c>
      <c r="I14" s="80">
        <v>8963108</v>
      </c>
      <c r="J14" s="80">
        <v>27540302</v>
      </c>
      <c r="K14" s="91"/>
      <c r="M14" s="63"/>
      <c r="N14" s="84">
        <f t="shared" si="0"/>
        <v>0.2455416630939411</v>
      </c>
      <c r="O14" s="84">
        <f t="shared" si="1"/>
        <v>0.11018673651436357</v>
      </c>
      <c r="P14" s="84">
        <f t="shared" si="2"/>
        <v>8.3131301979732855E-2</v>
      </c>
      <c r="Q14" s="63"/>
    </row>
    <row r="15" spans="1:25">
      <c r="C15" s="79">
        <v>900455307</v>
      </c>
      <c r="D15" s="79" t="s">
        <v>137</v>
      </c>
      <c r="E15" s="79" t="s">
        <v>152</v>
      </c>
      <c r="F15" s="80">
        <v>37495720</v>
      </c>
      <c r="G15" s="80">
        <v>1241860</v>
      </c>
      <c r="H15" s="80">
        <v>22744520</v>
      </c>
      <c r="I15" s="80">
        <v>9682895</v>
      </c>
      <c r="J15" s="80">
        <v>13061625</v>
      </c>
      <c r="K15" s="91"/>
      <c r="M15" s="63"/>
      <c r="N15" s="84">
        <f t="shared" si="0"/>
        <v>0.42572430633840591</v>
      </c>
      <c r="O15" s="84">
        <f t="shared" si="1"/>
        <v>9.5076990803211692E-2</v>
      </c>
      <c r="P15" s="84">
        <f t="shared" si="2"/>
        <v>5.4600404844771397E-2</v>
      </c>
      <c r="Q15" s="63"/>
    </row>
    <row r="16" spans="1:25">
      <c r="C16" s="79">
        <v>800224148</v>
      </c>
      <c r="D16" s="79" t="s">
        <v>138</v>
      </c>
      <c r="E16" s="79" t="s">
        <v>152</v>
      </c>
      <c r="F16" s="80">
        <v>37367439</v>
      </c>
      <c r="G16" s="80">
        <v>1171273</v>
      </c>
      <c r="H16" s="80">
        <v>36094999</v>
      </c>
      <c r="I16" s="80">
        <v>20470021</v>
      </c>
      <c r="J16" s="80">
        <v>15624978</v>
      </c>
      <c r="K16" s="91"/>
      <c r="M16" s="63"/>
      <c r="N16" s="84">
        <f t="shared" si="0"/>
        <v>0.56711515631292853</v>
      </c>
      <c r="O16" s="84">
        <f t="shared" si="1"/>
        <v>7.4961577545901187E-2</v>
      </c>
      <c r="P16" s="84">
        <f t="shared" si="2"/>
        <v>3.2449730778493717E-2</v>
      </c>
      <c r="Q16" s="63"/>
    </row>
    <row r="17" spans="3:17">
      <c r="C17" s="79">
        <v>900255214</v>
      </c>
      <c r="D17" s="79" t="s">
        <v>139</v>
      </c>
      <c r="E17" s="79" t="s">
        <v>152</v>
      </c>
      <c r="F17" s="80">
        <v>35282275</v>
      </c>
      <c r="G17" s="80">
        <v>-6360942</v>
      </c>
      <c r="H17" s="80">
        <v>56121500</v>
      </c>
      <c r="I17" s="80">
        <v>32499079</v>
      </c>
      <c r="J17" s="80">
        <v>23622421</v>
      </c>
      <c r="K17" s="91"/>
      <c r="M17" s="63"/>
      <c r="N17" s="84">
        <f t="shared" si="0"/>
        <v>0.57908429033436382</v>
      </c>
      <c r="O17" s="84">
        <f t="shared" si="1"/>
        <v>-0.26927561743142248</v>
      </c>
      <c r="P17" s="84">
        <f t="shared" si="2"/>
        <v>-0.11334233760679953</v>
      </c>
      <c r="Q17" s="63"/>
    </row>
    <row r="18" spans="3:17">
      <c r="C18" s="79">
        <v>900386335</v>
      </c>
      <c r="D18" s="79" t="s">
        <v>140</v>
      </c>
      <c r="E18" s="79" t="s">
        <v>152</v>
      </c>
      <c r="F18" s="80">
        <v>34748394</v>
      </c>
      <c r="G18" s="80">
        <v>2727253</v>
      </c>
      <c r="H18" s="80">
        <v>19902367</v>
      </c>
      <c r="I18" s="80">
        <v>9045242</v>
      </c>
      <c r="J18" s="80">
        <v>10857125</v>
      </c>
      <c r="K18" s="91"/>
      <c r="M18" s="63"/>
      <c r="N18" s="84">
        <f t="shared" si="0"/>
        <v>0.45448071578621779</v>
      </c>
      <c r="O18" s="84">
        <f t="shared" si="1"/>
        <v>0.25119476841244803</v>
      </c>
      <c r="P18" s="84">
        <f t="shared" si="2"/>
        <v>0.13703159026260545</v>
      </c>
      <c r="Q18" s="63"/>
    </row>
    <row r="19" spans="3:17">
      <c r="C19" s="79">
        <v>890914336</v>
      </c>
      <c r="D19" s="79" t="s">
        <v>141</v>
      </c>
      <c r="E19" s="79" t="s">
        <v>152</v>
      </c>
      <c r="F19" s="80">
        <v>32195510</v>
      </c>
      <c r="G19" s="80">
        <v>1807937</v>
      </c>
      <c r="H19" s="80">
        <v>57908415</v>
      </c>
      <c r="I19" s="80">
        <v>9556544</v>
      </c>
      <c r="J19" s="80">
        <v>48351871</v>
      </c>
      <c r="K19" s="91"/>
      <c r="M19" s="63"/>
      <c r="N19" s="84">
        <f t="shared" si="0"/>
        <v>0.16502858867748324</v>
      </c>
      <c r="O19" s="84">
        <f t="shared" si="1"/>
        <v>3.7391252139963728E-2</v>
      </c>
      <c r="P19" s="84">
        <f t="shared" si="2"/>
        <v>3.1220626570421586E-2</v>
      </c>
      <c r="Q19" s="63"/>
    </row>
    <row r="20" spans="3:17">
      <c r="C20" s="79">
        <v>900729243</v>
      </c>
      <c r="D20" s="79" t="s">
        <v>142</v>
      </c>
      <c r="E20" s="79" t="s">
        <v>152</v>
      </c>
      <c r="F20" s="80">
        <v>29934931</v>
      </c>
      <c r="G20" s="80">
        <v>857577</v>
      </c>
      <c r="H20" s="80">
        <v>8253628</v>
      </c>
      <c r="I20" s="80">
        <v>4893489</v>
      </c>
      <c r="J20" s="80">
        <v>3360139</v>
      </c>
      <c r="K20" s="91"/>
      <c r="M20" s="63"/>
      <c r="N20" s="84">
        <f t="shared" si="0"/>
        <v>0.59288945418911543</v>
      </c>
      <c r="O20" s="84">
        <f t="shared" si="1"/>
        <v>0.25522069176304907</v>
      </c>
      <c r="P20" s="84">
        <f t="shared" si="2"/>
        <v>0.10390303512588646</v>
      </c>
      <c r="Q20" s="63"/>
    </row>
    <row r="21" spans="3:17">
      <c r="C21" s="79">
        <v>800045259</v>
      </c>
      <c r="D21" s="79" t="s">
        <v>143</v>
      </c>
      <c r="E21" s="79" t="s">
        <v>152</v>
      </c>
      <c r="F21" s="80">
        <v>29429960</v>
      </c>
      <c r="G21" s="80">
        <v>1527014</v>
      </c>
      <c r="H21" s="80">
        <v>30416949</v>
      </c>
      <c r="I21" s="80">
        <v>8431549</v>
      </c>
      <c r="J21" s="80">
        <v>21985400</v>
      </c>
      <c r="K21" s="91"/>
      <c r="M21" s="63"/>
      <c r="N21" s="84">
        <f t="shared" si="0"/>
        <v>0.27719903794427248</v>
      </c>
      <c r="O21" s="84">
        <f t="shared" si="1"/>
        <v>6.9455820680997385E-2</v>
      </c>
      <c r="P21" s="84">
        <f t="shared" si="2"/>
        <v>5.0202734008595012E-2</v>
      </c>
      <c r="Q21" s="63"/>
    </row>
    <row r="22" spans="3:17">
      <c r="C22" s="79">
        <v>890900290</v>
      </c>
      <c r="D22" s="79" t="s">
        <v>144</v>
      </c>
      <c r="E22" s="79" t="s">
        <v>152</v>
      </c>
      <c r="F22" s="80">
        <v>29305791</v>
      </c>
      <c r="G22" s="80">
        <v>2152701</v>
      </c>
      <c r="H22" s="80">
        <v>26678474</v>
      </c>
      <c r="I22" s="80">
        <v>15669589</v>
      </c>
      <c r="J22" s="80">
        <v>11008885</v>
      </c>
      <c r="K22" s="91"/>
      <c r="M22" s="63"/>
      <c r="N22" s="84">
        <f t="shared" si="0"/>
        <v>0.58734952381459304</v>
      </c>
      <c r="O22" s="84">
        <f t="shared" si="1"/>
        <v>0.19554214618464993</v>
      </c>
      <c r="P22" s="84">
        <f t="shared" si="2"/>
        <v>8.0690559737412265E-2</v>
      </c>
      <c r="Q22" s="63"/>
    </row>
    <row r="23" spans="3:17">
      <c r="C23" s="79">
        <v>804010612</v>
      </c>
      <c r="D23" s="79" t="s">
        <v>145</v>
      </c>
      <c r="E23" s="79" t="s">
        <v>152</v>
      </c>
      <c r="F23" s="80">
        <v>26256773</v>
      </c>
      <c r="G23" s="80">
        <v>802919</v>
      </c>
      <c r="H23" s="80">
        <v>16035006</v>
      </c>
      <c r="I23" s="80">
        <v>9116789</v>
      </c>
      <c r="J23" s="80">
        <v>6918217</v>
      </c>
      <c r="K23" s="91"/>
      <c r="M23" s="63"/>
      <c r="N23" s="84">
        <f t="shared" si="0"/>
        <v>0.56855538438838127</v>
      </c>
      <c r="O23" s="84">
        <f t="shared" si="1"/>
        <v>0.11605866077921523</v>
      </c>
      <c r="P23" s="84">
        <f t="shared" si="2"/>
        <v>5.007288428828776E-2</v>
      </c>
      <c r="Q23" s="63"/>
    </row>
    <row r="24" spans="3:17">
      <c r="C24" s="79">
        <v>830041894</v>
      </c>
      <c r="D24" s="79" t="s">
        <v>146</v>
      </c>
      <c r="E24" s="79" t="s">
        <v>152</v>
      </c>
      <c r="F24" s="80">
        <v>24557316</v>
      </c>
      <c r="G24" s="80">
        <v>1916385</v>
      </c>
      <c r="H24" s="80">
        <v>14599564</v>
      </c>
      <c r="I24" s="80">
        <v>6703558</v>
      </c>
      <c r="J24" s="80">
        <v>7896006</v>
      </c>
      <c r="K24" s="91"/>
      <c r="M24" s="63"/>
      <c r="N24" s="84">
        <f t="shared" si="0"/>
        <v>0.45916152016594469</v>
      </c>
      <c r="O24" s="84">
        <f t="shared" si="1"/>
        <v>0.24270308305236851</v>
      </c>
      <c r="P24" s="84">
        <f t="shared" si="2"/>
        <v>0.13126316648908146</v>
      </c>
      <c r="Q24" s="63"/>
    </row>
    <row r="25" spans="3:17">
      <c r="C25" s="79">
        <v>900742658</v>
      </c>
      <c r="D25" s="79" t="s">
        <v>147</v>
      </c>
      <c r="E25" s="79" t="s">
        <v>152</v>
      </c>
      <c r="F25" s="80">
        <v>23161088</v>
      </c>
      <c r="G25" s="80">
        <v>924197</v>
      </c>
      <c r="H25" s="80">
        <v>25693874</v>
      </c>
      <c r="I25" s="80">
        <v>6046200</v>
      </c>
      <c r="J25" s="80">
        <v>19647674</v>
      </c>
      <c r="K25" s="91"/>
      <c r="M25" s="63"/>
      <c r="N25" s="84">
        <f t="shared" si="0"/>
        <v>0.23531679185474327</v>
      </c>
      <c r="O25" s="84">
        <f t="shared" si="1"/>
        <v>4.70384942258305E-2</v>
      </c>
      <c r="P25" s="84">
        <f t="shared" si="2"/>
        <v>3.5969546670930198E-2</v>
      </c>
      <c r="Q25" s="63"/>
    </row>
    <row r="26" spans="3:17">
      <c r="C26" s="79">
        <v>812004732</v>
      </c>
      <c r="D26" s="79" t="s">
        <v>148</v>
      </c>
      <c r="E26" s="79" t="s">
        <v>152</v>
      </c>
      <c r="F26" s="80">
        <v>20159507</v>
      </c>
      <c r="G26" s="80">
        <v>1414937</v>
      </c>
      <c r="H26" s="80">
        <v>20004232</v>
      </c>
      <c r="I26" s="80">
        <v>9265014</v>
      </c>
      <c r="J26" s="80">
        <v>10739218</v>
      </c>
      <c r="K26" s="91"/>
      <c r="M26" s="63"/>
      <c r="N26" s="84">
        <f t="shared" si="0"/>
        <v>0.46315269688933819</v>
      </c>
      <c r="O26" s="84">
        <f t="shared" si="1"/>
        <v>0.13175419290305868</v>
      </c>
      <c r="P26" s="84">
        <f t="shared" si="2"/>
        <v>7.0731883133528947E-2</v>
      </c>
      <c r="Q26" s="63"/>
    </row>
    <row r="27" spans="3:17">
      <c r="C27" s="79">
        <v>900116008</v>
      </c>
      <c r="D27" s="79" t="s">
        <v>149</v>
      </c>
      <c r="E27" s="79" t="s">
        <v>152</v>
      </c>
      <c r="F27" s="80">
        <v>19722751</v>
      </c>
      <c r="G27" s="80">
        <v>670120</v>
      </c>
      <c r="H27" s="80">
        <v>19560210</v>
      </c>
      <c r="I27" s="80">
        <v>7406525</v>
      </c>
      <c r="J27" s="80">
        <v>12153685</v>
      </c>
      <c r="K27" s="91"/>
      <c r="M27" s="63"/>
      <c r="N27" s="84">
        <f t="shared" si="0"/>
        <v>0.37865263205251887</v>
      </c>
      <c r="O27" s="84">
        <f t="shared" si="1"/>
        <v>5.5137186787381769E-2</v>
      </c>
      <c r="P27" s="84">
        <f t="shared" si="2"/>
        <v>3.4259345886368295E-2</v>
      </c>
      <c r="Q27" s="63"/>
    </row>
    <row r="28" spans="3:17" ht="15.75" thickBot="1">
      <c r="C28" s="79">
        <v>860001552</v>
      </c>
      <c r="D28" s="79" t="s">
        <v>150</v>
      </c>
      <c r="E28" s="79" t="s">
        <v>152</v>
      </c>
      <c r="F28" s="80">
        <v>19701425</v>
      </c>
      <c r="G28" s="80">
        <v>-4250525</v>
      </c>
      <c r="H28" s="80">
        <v>39750726</v>
      </c>
      <c r="I28" s="80">
        <v>21443778</v>
      </c>
      <c r="J28" s="80">
        <v>18306948</v>
      </c>
      <c r="K28" s="91"/>
      <c r="M28" s="64"/>
      <c r="N28" s="85">
        <f t="shared" si="0"/>
        <v>0.53945626049697815</v>
      </c>
      <c r="O28" s="85">
        <f t="shared" si="1"/>
        <v>-0.23218097303821478</v>
      </c>
      <c r="P28" s="85">
        <f t="shared" si="2"/>
        <v>-0.10692949356446974</v>
      </c>
      <c r="Q28" s="64"/>
    </row>
    <row r="29" spans="3:17" ht="15.75" thickBot="1">
      <c r="L29" s="73" t="s">
        <v>166</v>
      </c>
      <c r="M29" s="81"/>
      <c r="N29" s="82">
        <f>AVERAGE(N6:N28)</f>
        <v>0.48478523478039376</v>
      </c>
      <c r="O29" s="90">
        <f t="shared" ref="O29:P29" si="4">AVERAGE(O6:O28)</f>
        <v>0.10725579395074462</v>
      </c>
      <c r="P29" s="82">
        <f t="shared" si="4"/>
        <v>5.6200568517826427E-2</v>
      </c>
      <c r="Q29" s="81"/>
    </row>
    <row r="30" spans="3:17" ht="24.75" thickBot="1">
      <c r="L30" s="73" t="s">
        <v>167</v>
      </c>
      <c r="M30" s="81"/>
      <c r="N30" s="82">
        <f>STDEVA(N6:N28)</f>
        <v>0.15887195188228342</v>
      </c>
      <c r="O30" s="82">
        <f t="shared" ref="O30:P30" si="5">STDEVA(O6:O28)</f>
        <v>0.14381381792465689</v>
      </c>
      <c r="P30" s="82">
        <f t="shared" si="5"/>
        <v>6.8631336215544375E-2</v>
      </c>
      <c r="Q30" s="81"/>
    </row>
    <row r="31" spans="3:17" ht="15.75" thickBot="1">
      <c r="L31" s="73" t="s">
        <v>168</v>
      </c>
      <c r="M31" s="81"/>
      <c r="N31" s="90">
        <f>MEDIAN(N6:N28)</f>
        <v>0.50188929135756744</v>
      </c>
      <c r="O31" s="82">
        <f t="shared" ref="O31:P31" si="6">MEDIAN(O6:O28)</f>
        <v>0.11605866077921523</v>
      </c>
      <c r="P31" s="90">
        <f t="shared" si="6"/>
        <v>5.1491663393686007E-2</v>
      </c>
      <c r="Q31" s="81"/>
    </row>
  </sheetData>
  <conditionalFormatting sqref="A1:A3">
    <cfRule type="duplicateValues" dxfId="0" priority="1" stopIfTrue="1"/>
  </conditionalFormatting>
  <hyperlinks>
    <hyperlink ref="T10" r:id="rId1" xr:uid="{8C951750-0212-42F9-B44C-3786EB169C2E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M. VIRTUAL</vt:lpstr>
      <vt:lpstr>COTIZACION</vt:lpstr>
      <vt:lpstr>IND. FINANCIEROS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RUBY MEZA BAENA</dc:creator>
  <cp:lastModifiedBy>Yisney Maria Vargas Rodriguez</cp:lastModifiedBy>
  <dcterms:created xsi:type="dcterms:W3CDTF">2026-02-25T15:48:07Z</dcterms:created>
  <dcterms:modified xsi:type="dcterms:W3CDTF">2026-05-25T03:23:16Z</dcterms:modified>
</cp:coreProperties>
</file>