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E:\A_LABORAL\2026\1. FORMULACION\VIGILANCIA\LP VIGILANCIA CHP 2026\DEFINITIVOS\Definitivos Vigilancia\"/>
    </mc:Choice>
  </mc:AlternateContent>
  <xr:revisionPtr revIDLastSave="0" documentId="13_ncr:1_{CE8AE7F2-B1F4-48BD-B560-78D5D5C10451}" xr6:coauthVersionLast="47" xr6:coauthVersionMax="47" xr10:uidLastSave="{00000000-0000-0000-0000-000000000000}"/>
  <bookViews>
    <workbookView xWindow="-108" yWindow="-108" windowWidth="23256" windowHeight="12456" tabRatio="786" firstSheet="2"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TRATAMIENTO'!$B$2:$X$54</definedName>
    <definedName name="_xlnm.Print_Area" localSheetId="0">CONTEXTO!$B$2:$F$19</definedName>
    <definedName name="_xlnm.Print_Area" localSheetId="2">EVALUACION!$B$2:$L$69</definedName>
    <definedName name="_xlnm.Print_Area" localSheetId="3">'EVALUACION CON CONTROLES'!$B$2:$R$58</definedName>
    <definedName name="_xlnm.Print_Area" localSheetId="1">'IDENTIFICACION Y ANALISIS'!$B$2:$F$69</definedName>
    <definedName name="contratación">'IDENTIFICACION Y ANALISIS'!$B$39:$B$43</definedName>
    <definedName name="ejecución">'IDENTIFICACION Y ANALISIS'!$B$45:$B$69</definedName>
    <definedName name="OPCIONES">'ASIGNACION Y TRATAMIENTO'!$B$58:$B$60</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36" i="15" l="1"/>
  <c r="C34" i="15"/>
  <c r="K37" i="15"/>
  <c r="K36" i="15"/>
  <c r="K35" i="15"/>
  <c r="K34" i="15"/>
  <c r="K33" i="15"/>
  <c r="K32" i="15"/>
  <c r="K31" i="15"/>
  <c r="X29" i="6"/>
  <c r="W29" i="6"/>
  <c r="V29" i="6"/>
  <c r="U29" i="6"/>
  <c r="T29" i="6"/>
  <c r="S29" i="6"/>
  <c r="I29" i="6"/>
  <c r="H29" i="6"/>
  <c r="G29" i="6"/>
  <c r="X30" i="6"/>
  <c r="W30" i="6"/>
  <c r="V30" i="6"/>
  <c r="U30" i="6"/>
  <c r="T30" i="6"/>
  <c r="S30" i="6"/>
  <c r="I30" i="6"/>
  <c r="H30" i="6"/>
  <c r="G30" i="6"/>
  <c r="X31" i="6"/>
  <c r="W31" i="6"/>
  <c r="V31" i="6"/>
  <c r="U31" i="6"/>
  <c r="T31" i="6"/>
  <c r="S31" i="6"/>
  <c r="I31" i="6"/>
  <c r="H31" i="6"/>
  <c r="G31" i="6"/>
  <c r="D31" i="6"/>
  <c r="X32" i="6"/>
  <c r="W32" i="6"/>
  <c r="V32" i="6"/>
  <c r="U32" i="6"/>
  <c r="T32" i="6"/>
  <c r="S32" i="6"/>
  <c r="J32" i="6"/>
  <c r="I32" i="6"/>
  <c r="H32" i="6"/>
  <c r="G32" i="6"/>
  <c r="X33" i="6"/>
  <c r="W33" i="6"/>
  <c r="V33" i="6"/>
  <c r="U33" i="6"/>
  <c r="T33" i="6"/>
  <c r="S33" i="6"/>
  <c r="N33" i="6"/>
  <c r="I33" i="6"/>
  <c r="H33" i="6"/>
  <c r="G33" i="6"/>
  <c r="X34" i="6"/>
  <c r="W34" i="6"/>
  <c r="V34" i="6"/>
  <c r="U34" i="6"/>
  <c r="T34" i="6"/>
  <c r="S34" i="6"/>
  <c r="I34" i="6"/>
  <c r="H34" i="6"/>
  <c r="G34" i="6"/>
  <c r="X35" i="6"/>
  <c r="W35" i="6"/>
  <c r="V35" i="6"/>
  <c r="U35" i="6"/>
  <c r="T35" i="6"/>
  <c r="S35" i="6"/>
  <c r="I35" i="6"/>
  <c r="H35" i="6"/>
  <c r="G35" i="6"/>
  <c r="C35" i="6"/>
  <c r="F35" i="6" s="1"/>
  <c r="N35" i="6"/>
  <c r="N34" i="6"/>
  <c r="N32" i="6"/>
  <c r="N31" i="6"/>
  <c r="N30" i="6"/>
  <c r="N29" i="6"/>
  <c r="C37" i="15"/>
  <c r="C34" i="6"/>
  <c r="F34" i="6" s="1"/>
  <c r="C35" i="15"/>
  <c r="C33" i="6" s="1"/>
  <c r="F33" i="6" s="1"/>
  <c r="C32" i="6"/>
  <c r="F32" i="6" s="1"/>
  <c r="C33" i="15"/>
  <c r="C31" i="6" s="1"/>
  <c r="F31" i="6" s="1"/>
  <c r="C32" i="15"/>
  <c r="C30" i="6" s="1"/>
  <c r="F30" i="6" s="1"/>
  <c r="C31" i="15"/>
  <c r="C29" i="6" s="1"/>
  <c r="B37" i="15"/>
  <c r="D35" i="6" s="1"/>
  <c r="B36" i="15"/>
  <c r="D34" i="6" s="1"/>
  <c r="B35" i="15"/>
  <c r="D33" i="6" s="1"/>
  <c r="B34" i="15"/>
  <c r="D32" i="6" s="1"/>
  <c r="B33" i="15"/>
  <c r="B32" i="15"/>
  <c r="D30" i="6" s="1"/>
  <c r="B31" i="15"/>
  <c r="D29" i="6" s="1"/>
  <c r="J37" i="15"/>
  <c r="P35" i="6" s="1"/>
  <c r="I37" i="15"/>
  <c r="L37" i="15" s="1"/>
  <c r="R35" i="6" s="1"/>
  <c r="J36" i="15"/>
  <c r="P34" i="6" s="1"/>
  <c r="I36" i="15"/>
  <c r="O34" i="6" s="1"/>
  <c r="J35" i="15"/>
  <c r="P33" i="6" s="1"/>
  <c r="I35" i="15"/>
  <c r="O33" i="6" s="1"/>
  <c r="J34" i="15"/>
  <c r="P32" i="6" s="1"/>
  <c r="I34" i="15"/>
  <c r="O32" i="6" s="1"/>
  <c r="J33" i="15"/>
  <c r="P31" i="6" s="1"/>
  <c r="I33" i="15"/>
  <c r="J32" i="15"/>
  <c r="P30" i="6" s="1"/>
  <c r="I32" i="15"/>
  <c r="O30" i="6" s="1"/>
  <c r="J31" i="15"/>
  <c r="P29" i="6" s="1"/>
  <c r="I31" i="15"/>
  <c r="O29" i="6" s="1"/>
  <c r="B6" i="6"/>
  <c r="C20" i="15"/>
  <c r="C18" i="6" s="1"/>
  <c r="K35" i="11"/>
  <c r="L35" i="11" s="1"/>
  <c r="K29" i="6" s="1"/>
  <c r="K36" i="11"/>
  <c r="L36" i="11" s="1"/>
  <c r="K30" i="6" s="1"/>
  <c r="K37" i="11"/>
  <c r="L37" i="11" s="1"/>
  <c r="K31" i="6" s="1"/>
  <c r="K38" i="11"/>
  <c r="L38" i="11" s="1"/>
  <c r="K32" i="6" s="1"/>
  <c r="K39" i="11"/>
  <c r="L39" i="11" s="1"/>
  <c r="K33" i="6" s="1"/>
  <c r="K40" i="11"/>
  <c r="L40" i="11" s="1"/>
  <c r="K34" i="6" s="1"/>
  <c r="K41" i="11"/>
  <c r="L41" i="11" s="1"/>
  <c r="K35" i="6" s="1"/>
  <c r="I13" i="15"/>
  <c r="J13" i="15"/>
  <c r="P11" i="6" s="1"/>
  <c r="C13" i="15"/>
  <c r="C11" i="6" s="1"/>
  <c r="F11" i="6" s="1"/>
  <c r="K17" i="11"/>
  <c r="J11" i="6" s="1"/>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N27" i="6"/>
  <c r="S27" i="6"/>
  <c r="T27" i="6"/>
  <c r="U27" i="6"/>
  <c r="V27" i="6"/>
  <c r="W27" i="6"/>
  <c r="X27" i="6"/>
  <c r="G28" i="6"/>
  <c r="H28" i="6"/>
  <c r="I28" i="6"/>
  <c r="N28" i="6"/>
  <c r="S28" i="6"/>
  <c r="T28" i="6"/>
  <c r="U28" i="6"/>
  <c r="V28" i="6"/>
  <c r="W28" i="6"/>
  <c r="X28" i="6"/>
  <c r="G36" i="6"/>
  <c r="H36" i="6"/>
  <c r="I36" i="6"/>
  <c r="N36" i="6"/>
  <c r="S36" i="6"/>
  <c r="T36" i="6"/>
  <c r="U36" i="6"/>
  <c r="V36" i="6"/>
  <c r="W36" i="6"/>
  <c r="X36" i="6"/>
  <c r="B27" i="15"/>
  <c r="D25" i="6" s="1"/>
  <c r="C27" i="15"/>
  <c r="C25" i="6" s="1"/>
  <c r="I27" i="15"/>
  <c r="J27" i="15"/>
  <c r="P25" i="6" s="1"/>
  <c r="B28" i="15"/>
  <c r="D26" i="6" s="1"/>
  <c r="C28" i="15"/>
  <c r="C26" i="6" s="1"/>
  <c r="I28" i="15"/>
  <c r="O26" i="6" s="1"/>
  <c r="J28" i="15"/>
  <c r="P26" i="6" s="1"/>
  <c r="B29" i="15"/>
  <c r="D27" i="6" s="1"/>
  <c r="C29" i="15"/>
  <c r="C27" i="6" s="1"/>
  <c r="I29" i="15"/>
  <c r="J29" i="15"/>
  <c r="P27" i="6" s="1"/>
  <c r="B30" i="15"/>
  <c r="D28" i="6" s="1"/>
  <c r="C30" i="15"/>
  <c r="C28" i="6" s="1"/>
  <c r="I30" i="15"/>
  <c r="J30" i="15"/>
  <c r="P28" i="6" s="1"/>
  <c r="B38" i="15"/>
  <c r="D36" i="6" s="1"/>
  <c r="C38" i="15"/>
  <c r="C36" i="6" s="1"/>
  <c r="I38" i="15"/>
  <c r="J38" i="15"/>
  <c r="P36" i="6" s="1"/>
  <c r="B15" i="15"/>
  <c r="D13" i="6" s="1"/>
  <c r="C15" i="15"/>
  <c r="C13" i="6" s="1"/>
  <c r="I15" i="15"/>
  <c r="J15" i="15"/>
  <c r="P13" i="6" s="1"/>
  <c r="B16" i="15"/>
  <c r="D14" i="6" s="1"/>
  <c r="C16" i="15"/>
  <c r="C14" i="6" s="1"/>
  <c r="I16" i="15"/>
  <c r="J16" i="15"/>
  <c r="P14" i="6" s="1"/>
  <c r="B17" i="15"/>
  <c r="D15" i="6" s="1"/>
  <c r="C17" i="15"/>
  <c r="C15" i="6" s="1"/>
  <c r="I17" i="15"/>
  <c r="O15" i="6" s="1"/>
  <c r="J17" i="15"/>
  <c r="P15" i="6" s="1"/>
  <c r="B18" i="15"/>
  <c r="D16" i="6" s="1"/>
  <c r="C18" i="15"/>
  <c r="C16" i="6" s="1"/>
  <c r="I18" i="15"/>
  <c r="O16" i="6" s="1"/>
  <c r="J18" i="15"/>
  <c r="P16" i="6" s="1"/>
  <c r="B19" i="15"/>
  <c r="D17" i="6" s="1"/>
  <c r="C19" i="15"/>
  <c r="C17" i="6" s="1"/>
  <c r="I19" i="15"/>
  <c r="O17" i="6" s="1"/>
  <c r="J19" i="15"/>
  <c r="P17" i="6" s="1"/>
  <c r="B20" i="15"/>
  <c r="D18" i="6" s="1"/>
  <c r="I20" i="15"/>
  <c r="O18" i="6" s="1"/>
  <c r="J20" i="15"/>
  <c r="P18" i="6" s="1"/>
  <c r="B21" i="15"/>
  <c r="D19" i="6" s="1"/>
  <c r="C21" i="15"/>
  <c r="C19" i="6" s="1"/>
  <c r="I21" i="15"/>
  <c r="O19" i="6" s="1"/>
  <c r="J21" i="15"/>
  <c r="P19" i="6" s="1"/>
  <c r="B22" i="15"/>
  <c r="D20" i="6" s="1"/>
  <c r="C22" i="15"/>
  <c r="C20" i="6" s="1"/>
  <c r="I22" i="15"/>
  <c r="O20" i="6" s="1"/>
  <c r="J22" i="15"/>
  <c r="P20" i="6" s="1"/>
  <c r="B23" i="15"/>
  <c r="D21" i="6" s="1"/>
  <c r="C23" i="15"/>
  <c r="C21" i="6" s="1"/>
  <c r="I23" i="15"/>
  <c r="O21" i="6" s="1"/>
  <c r="J23" i="15"/>
  <c r="P21" i="6" s="1"/>
  <c r="B24" i="15"/>
  <c r="D22" i="6" s="1"/>
  <c r="C24" i="15"/>
  <c r="C22" i="6" s="1"/>
  <c r="I24" i="15"/>
  <c r="O22" i="6" s="1"/>
  <c r="J24" i="15"/>
  <c r="P22" i="6" s="1"/>
  <c r="B25" i="15"/>
  <c r="D23" i="6" s="1"/>
  <c r="C25" i="15"/>
  <c r="C23" i="6" s="1"/>
  <c r="I25" i="15"/>
  <c r="O23" i="6" s="1"/>
  <c r="J25" i="15"/>
  <c r="P23" i="6" s="1"/>
  <c r="B26" i="15"/>
  <c r="D24" i="6" s="1"/>
  <c r="C26" i="15"/>
  <c r="C24" i="6" s="1"/>
  <c r="F24" i="6" s="1"/>
  <c r="I26" i="15"/>
  <c r="J26" i="15"/>
  <c r="P24" i="6" s="1"/>
  <c r="B14" i="15"/>
  <c r="D12" i="6" s="1"/>
  <c r="C14" i="15"/>
  <c r="C12" i="6" s="1"/>
  <c r="I14" i="15"/>
  <c r="J14" i="15"/>
  <c r="P12" i="6" s="1"/>
  <c r="O11" i="6"/>
  <c r="B6" i="15"/>
  <c r="K42" i="11"/>
  <c r="L42" i="11" s="1"/>
  <c r="K36" i="6" s="1"/>
  <c r="K34" i="11"/>
  <c r="J28" i="6" s="1"/>
  <c r="K33" i="11"/>
  <c r="J27" i="6" s="1"/>
  <c r="K32" i="11"/>
  <c r="J26" i="6" s="1"/>
  <c r="K31" i="11"/>
  <c r="L31" i="11" s="1"/>
  <c r="K25" i="6" s="1"/>
  <c r="K30" i="11"/>
  <c r="L30" i="11" s="1"/>
  <c r="K24" i="6" s="1"/>
  <c r="K29" i="11"/>
  <c r="L29" i="11" s="1"/>
  <c r="K23" i="6" s="1"/>
  <c r="K28" i="11"/>
  <c r="J22" i="6" s="1"/>
  <c r="K27" i="11"/>
  <c r="L27" i="11" s="1"/>
  <c r="K21" i="6" s="1"/>
  <c r="K26" i="11"/>
  <c r="J20" i="6" s="1"/>
  <c r="K25" i="11"/>
  <c r="J19" i="6" s="1"/>
  <c r="K24" i="11"/>
  <c r="L24" i="11" s="1"/>
  <c r="K18" i="6" s="1"/>
  <c r="K23" i="11"/>
  <c r="L23" i="11" s="1"/>
  <c r="K17" i="6" s="1"/>
  <c r="K22" i="11"/>
  <c r="L22" i="11" s="1"/>
  <c r="K16" i="6" s="1"/>
  <c r="K21" i="11"/>
  <c r="L21" i="11" s="1"/>
  <c r="K15" i="6" s="1"/>
  <c r="K20" i="11"/>
  <c r="L20" i="11" s="1"/>
  <c r="K14" i="6" s="1"/>
  <c r="K19" i="11"/>
  <c r="J13" i="6" s="1"/>
  <c r="K18" i="11"/>
  <c r="J12" i="6" s="1"/>
  <c r="B13" i="15"/>
  <c r="D11" i="6" s="1"/>
  <c r="X11" i="6"/>
  <c r="W11" i="6"/>
  <c r="V11" i="6"/>
  <c r="U11" i="6"/>
  <c r="T11" i="6"/>
  <c r="S11" i="6"/>
  <c r="N11" i="6"/>
  <c r="I11" i="6"/>
  <c r="H11" i="6"/>
  <c r="G11" i="6"/>
  <c r="O14" i="6"/>
  <c r="Q31" i="6" l="1"/>
  <c r="Q30" i="6"/>
  <c r="K38" i="15"/>
  <c r="Q34" i="6"/>
  <c r="O31" i="6"/>
  <c r="Q32" i="6"/>
  <c r="F29" i="6"/>
  <c r="E29" i="6"/>
  <c r="J34" i="6"/>
  <c r="J29" i="6"/>
  <c r="Q29" i="6"/>
  <c r="J33" i="6"/>
  <c r="Q33" i="6"/>
  <c r="O35" i="6"/>
  <c r="J31" i="6"/>
  <c r="J30" i="6"/>
  <c r="Q35" i="6"/>
  <c r="J35" i="6"/>
  <c r="E30" i="6"/>
  <c r="E31" i="6"/>
  <c r="E32" i="6"/>
  <c r="E33" i="6"/>
  <c r="E34" i="6"/>
  <c r="E35" i="6"/>
  <c r="L36" i="15"/>
  <c r="R34" i="6" s="1"/>
  <c r="L33" i="15"/>
  <c r="R31" i="6" s="1"/>
  <c r="L34" i="15"/>
  <c r="R32" i="6" s="1"/>
  <c r="L32" i="15"/>
  <c r="R30" i="6" s="1"/>
  <c r="L31" i="15"/>
  <c r="R29" i="6" s="1"/>
  <c r="J16" i="6"/>
  <c r="K19" i="15"/>
  <c r="Q17" i="6" s="1"/>
  <c r="L34" i="11"/>
  <c r="K28" i="6" s="1"/>
  <c r="J24" i="6"/>
  <c r="L25" i="11"/>
  <c r="K19" i="6" s="1"/>
  <c r="L19" i="11"/>
  <c r="K13" i="6" s="1"/>
  <c r="J17" i="6"/>
  <c r="J25" i="6"/>
  <c r="K21" i="15"/>
  <c r="L21" i="15" s="1"/>
  <c r="R19" i="6" s="1"/>
  <c r="L18" i="11"/>
  <c r="K12" i="6" s="1"/>
  <c r="J21" i="6"/>
  <c r="F18" i="6"/>
  <c r="E18" i="6"/>
  <c r="E23" i="6"/>
  <c r="F23" i="6"/>
  <c r="F20" i="6"/>
  <c r="E20" i="6"/>
  <c r="F22" i="6"/>
  <c r="E22" i="6"/>
  <c r="E17" i="6"/>
  <c r="F17" i="6"/>
  <c r="F21" i="6"/>
  <c r="E21" i="6"/>
  <c r="F19" i="6"/>
  <c r="E19" i="6"/>
  <c r="L32" i="11"/>
  <c r="K26" i="6" s="1"/>
  <c r="K22" i="15"/>
  <c r="J23" i="6"/>
  <c r="K25" i="15"/>
  <c r="L25" i="15" s="1"/>
  <c r="R23" i="6" s="1"/>
  <c r="K24" i="15"/>
  <c r="K23" i="15"/>
  <c r="K20" i="15"/>
  <c r="L20" i="15" s="1"/>
  <c r="R18" i="6" s="1"/>
  <c r="K18" i="15"/>
  <c r="E11" i="6"/>
  <c r="L26" i="11"/>
  <c r="K20" i="6" s="1"/>
  <c r="J15" i="6"/>
  <c r="K14" i="15"/>
  <c r="L14" i="15" s="1"/>
  <c r="R12" i="6" s="1"/>
  <c r="K26" i="15"/>
  <c r="L26" i="15" s="1"/>
  <c r="R24" i="6" s="1"/>
  <c r="K17" i="15"/>
  <c r="L17" i="15" s="1"/>
  <c r="R15" i="6" s="1"/>
  <c r="K16" i="15"/>
  <c r="Q14" i="6" s="1"/>
  <c r="K15" i="15"/>
  <c r="Q13" i="6" s="1"/>
  <c r="L38" i="15"/>
  <c r="R36" i="6" s="1"/>
  <c r="K30" i="15"/>
  <c r="L30" i="15" s="1"/>
  <c r="R28" i="6" s="1"/>
  <c r="K29" i="15"/>
  <c r="Q27" i="6" s="1"/>
  <c r="K27" i="15"/>
  <c r="L27" i="15" s="1"/>
  <c r="R25" i="6" s="1"/>
  <c r="L28" i="11"/>
  <c r="K22" i="6" s="1"/>
  <c r="L33" i="11"/>
  <c r="K27" i="6" s="1"/>
  <c r="O24" i="6"/>
  <c r="E12" i="6"/>
  <c r="F12" i="6"/>
  <c r="E16" i="6"/>
  <c r="F16" i="6"/>
  <c r="F15" i="6"/>
  <c r="E15" i="6"/>
  <c r="F14" i="6"/>
  <c r="E14" i="6"/>
  <c r="E13" i="6"/>
  <c r="F13" i="6"/>
  <c r="F36" i="6"/>
  <c r="E36" i="6"/>
  <c r="F28" i="6"/>
  <c r="E28" i="6"/>
  <c r="F27" i="6"/>
  <c r="E27" i="6"/>
  <c r="E26" i="6"/>
  <c r="F26" i="6"/>
  <c r="E25" i="6"/>
  <c r="F25" i="6"/>
  <c r="Q18" i="6"/>
  <c r="K13" i="15"/>
  <c r="K28" i="15"/>
  <c r="J36" i="6"/>
  <c r="O27" i="6"/>
  <c r="L17" i="11"/>
  <c r="K11" i="6" s="1"/>
  <c r="O12" i="6"/>
  <c r="E24" i="6"/>
  <c r="O28" i="6"/>
  <c r="O36" i="6"/>
  <c r="O25" i="6"/>
  <c r="O13" i="6"/>
  <c r="J14" i="6"/>
  <c r="J18" i="6"/>
  <c r="Q19" i="6" l="1"/>
  <c r="L35" i="15"/>
  <c r="R33" i="6" s="1"/>
  <c r="Q36" i="6"/>
  <c r="Q28" i="6"/>
  <c r="L19" i="15"/>
  <c r="R17" i="6" s="1"/>
  <c r="Q23" i="6"/>
  <c r="Q15" i="6"/>
  <c r="Q25" i="6"/>
  <c r="L15" i="15"/>
  <c r="R13" i="6" s="1"/>
  <c r="Q12" i="6"/>
  <c r="L29" i="15"/>
  <c r="R27" i="6" s="1"/>
  <c r="L16" i="15"/>
  <c r="R14" i="6" s="1"/>
  <c r="Q24" i="6"/>
  <c r="Q16" i="6"/>
  <c r="L18" i="15"/>
  <c r="R16" i="6" s="1"/>
  <c r="L23" i="15"/>
  <c r="R21" i="6" s="1"/>
  <c r="Q21" i="6"/>
  <c r="Q20" i="6"/>
  <c r="L22" i="15"/>
  <c r="R20" i="6" s="1"/>
  <c r="Q22" i="6"/>
  <c r="L24" i="15"/>
  <c r="R22" i="6" s="1"/>
  <c r="Q11" i="6"/>
  <c r="L13" i="15"/>
  <c r="R11" i="6" s="1"/>
  <c r="Q26" i="6"/>
  <c r="L28" i="15"/>
  <c r="R26" i="6" s="1"/>
</calcChain>
</file>

<file path=xl/sharedStrings.xml><?xml version="1.0" encoding="utf-8"?>
<sst xmlns="http://schemas.openxmlformats.org/spreadsheetml/2006/main" count="692" uniqueCount="257">
  <si>
    <t>Catastrófico</t>
  </si>
  <si>
    <t>Moderado</t>
  </si>
  <si>
    <t>Probabilidad</t>
  </si>
  <si>
    <t>Impacto</t>
  </si>
  <si>
    <t>Regulatorios</t>
  </si>
  <si>
    <t>%</t>
  </si>
  <si>
    <t>Financieros</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</si>
  <si>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</si>
  <si>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</si>
  <si>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</si>
  <si>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</si>
  <si>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</si>
  <si>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</si>
  <si>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</si>
  <si>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</si>
  <si>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</si>
  <si>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</si>
  <si>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</si>
  <si>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</si>
  <si>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</si>
  <si>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</si>
  <si>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</si>
  <si>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</si>
  <si>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</si>
  <si>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</si>
  <si>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</si>
  <si>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</si>
  <si>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</si>
  <si>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</si>
  <si>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</si>
  <si>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</si>
  <si>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</si>
  <si>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Sociales o Políticos</t>
  </si>
  <si>
    <t>Operacionales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</si>
  <si>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</si>
  <si>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</si>
  <si>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</si>
  <si>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</si>
  <si>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</si>
  <si>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</si>
  <si>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</si>
  <si>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</si>
  <si>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</si>
  <si>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No aprobación o demoras en la expedición vigencias futuras</t>
  </si>
  <si>
    <t>Apertura de procesos sin disponibilidad  presupuestal</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</si>
  <si>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</si>
  <si>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</si>
  <si>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</si>
  <si>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</si>
  <si>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</si>
  <si>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</si>
  <si>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</si>
  <si>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</si>
  <si>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</si>
  <si>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</si>
  <si>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</si>
  <si>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</si>
  <si>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</si>
  <si>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</si>
  <si>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</si>
  <si>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</si>
  <si>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</si>
  <si>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</si>
  <si>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</si>
  <si>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</si>
  <si>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</si>
  <si>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</si>
  <si>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</si>
  <si>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Programación de obra</t>
  </si>
  <si>
    <t>Inadecuada identificación de las condiciones contractuales</t>
  </si>
  <si>
    <t>De la naturaleza</t>
  </si>
  <si>
    <t>Nuevos desarrollos técnologicos o estandares que influyen en la ejecución del contrato</t>
  </si>
  <si>
    <t>Obsolecencia técnologica</t>
  </si>
  <si>
    <t>Técnologicos</t>
  </si>
  <si>
    <t>Inadecuada elaboración de estudios y diseños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</si>
  <si>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</si>
  <si>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</si>
  <si>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</si>
  <si>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</si>
  <si>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</si>
  <si>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</si>
  <si>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</si>
  <si>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</si>
  <si>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</si>
  <si>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</si>
  <si>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</si>
  <si>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</si>
  <si>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</si>
  <si>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</si>
  <si>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</si>
  <si>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</si>
  <si>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</si>
  <si>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</si>
  <si>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</si>
  <si>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</si>
  <si>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Calidad  de  las  obras</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</si>
  <si>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</si>
  <si>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</si>
  <si>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</si>
  <si>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</si>
  <si>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</si>
  <si>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</si>
  <si>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</si>
  <si>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</si>
  <si>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</si>
  <si>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</si>
  <si>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</si>
  <si>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</si>
  <si>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</si>
  <si>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</si>
  <si>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</si>
  <si>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</si>
  <si>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</si>
  <si>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</si>
  <si>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</si>
  <si>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</si>
  <si>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</si>
  <si>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</si>
  <si>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</si>
  <si>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</si>
  <si>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</si>
  <si>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</si>
  <si>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Inadecuado análisis  económico estimativo del valor del contrato</t>
  </si>
  <si>
    <t>Falta de solicitud o solicitud tardía del registro  presupuestal</t>
  </si>
  <si>
    <t>Esta matriz es un documento anexo del Estudio Previo</t>
  </si>
  <si>
    <t xml:space="preserve">Falta de profundidad en el estudio de sector no identificandose claramente aspectos de oferta y demanda </t>
  </si>
  <si>
    <t xml:space="preserve">Riesgo de que no se firme el contrato. </t>
  </si>
  <si>
    <t>¿Cómo se realiza el monitoreo?</t>
  </si>
  <si>
    <t>CONTRATISTA</t>
  </si>
  <si>
    <t>MATRIZ DE RIESGOS DE CONTRATACIÓN</t>
  </si>
  <si>
    <t>MATRIZ DE RIESGOS EN CONTRATACIÓN</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</si>
  <si>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</si>
  <si>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</si>
  <si>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</si>
  <si>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</si>
  <si>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</si>
  <si>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</si>
  <si>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</si>
  <si>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</si>
  <si>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</si>
  <si>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</si>
  <si>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</si>
  <si>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</si>
  <si>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</si>
  <si>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</si>
  <si>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</si>
  <si>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</si>
  <si>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</si>
  <si>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t>Factores ambientales.</t>
  </si>
  <si>
    <t>Sector del objeto del Proceso de Contratación y su mercado.</t>
  </si>
  <si>
    <t>Experiencia propia y de otras Entidades Estatales en Procesos de Contratación del mismo tipo.</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</si>
  <si>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</si>
  <si>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</si>
  <si>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r>
      <t xml:space="preserve">Normativa aplicable al objeto del Proceso de Contratación.
</t>
    </r>
    <r>
      <rPr>
        <sz val="12"/>
        <rFont val="Garamond"/>
        <family val="1"/>
      </rPr>
      <t xml:space="preserve">Ley 80 de 1993, Ley 1150 de 2007, el Decreto 1082 de 2015 y las demás normas que las modifiquen sustituyan y adicionen. 
</t>
    </r>
  </si>
  <si>
    <t xml:space="preserve">Robo o hurto en las instalaciones de la entidad </t>
  </si>
  <si>
    <t>Riesgo geológico</t>
  </si>
  <si>
    <t>Agresión o lesiones causadas a terceros por parte del personal de Servicios de Vigilancia y Seguridad Privada</t>
  </si>
  <si>
    <t>Suspension o cancelacion de la licencia de funcionamiento por parte de la Superintendencia de Vigilancia</t>
  </si>
  <si>
    <t>Regulatorio</t>
  </si>
  <si>
    <t>Desequilibrio economico, posible suspensión de actividades o agotamiento del presupuesto</t>
  </si>
  <si>
    <t>Mala definicion de los indicadores financieros y/o organizacionales habilitantes, adjudicación erronea posiblemente al permitir  que una empresa gane el proceso de selección sin suficiente capacidad financiera.</t>
  </si>
  <si>
    <t>Escogencia indebida de la tipologia de proceso de selección, además, de no cumplir con las metas del Plan de Desarrollo o del rubro presupuestal.</t>
  </si>
  <si>
    <t>Incurrir en malas practicas contractuales, que conlleven a una deficiente ejecución, perdida de recursos e insatisfacción en el cumplimiento del objeto, desgaste juridico para el FDLCH y reproceso de contratación para suplir las necesidades de la Entidad.</t>
  </si>
  <si>
    <t>Selección erronea del proponente, adjudicación viciada por procedimiento que conlleven a una deficiente ejecución, perdida de recursos e insatisfacción en el cumplimiento del objeto, desgaste juridico para el FDLCH y reproceso de contratación para suplir las necesidades de la Entidad.</t>
  </si>
  <si>
    <t>Incumplimiento por parte del adjudicatario en lo concerniente a la especificación ténica y juridica, suspensión de actividades, y reproceso de adelantar nuevo proceso de selección prioritario para satisfacer necesidad.</t>
  </si>
  <si>
    <t>Mala practica de libre competencia entre proponentes, pueden fijas precios artificiales, rechazo de ofertas, multas, nulidad de contrato.Perjuicios a la Entidad.</t>
  </si>
  <si>
    <t>Imposibilidad de inicio contractual, incumplimiento del obejto contractual, activación de poliza de seriedad de la oferta, adjudicación fallida y aplicación de multas o indemnización.</t>
  </si>
  <si>
    <t>Imposibilidad de inicio contractual, o ejecución del obejto contractual, caducidad y activación de poliza de seriedad de la oferta, adjudicación fallida y aplicación de multas o sanción.</t>
  </si>
  <si>
    <t>Se viola el principio de legalidad de las obligaciones por parte de la Entidad, imposibilidad de pago por no contar el RP que sustenta los recursos presupuestales.</t>
  </si>
  <si>
    <t>Retraso en el perfeccionamiento del contrato, demora critica en el inicio de la ejecución contractual, desgaste administrativo, riesgo aumento de costos por demoras o posibles demandas por desequilibrio economico, riesgos de procesos penles, fiscales o administrativos.</t>
  </si>
  <si>
    <t>Alteración del analisis de costos del proceso, afectando el equilibrio economico del contrato, incumplimiento o suspensión del contrato.</t>
  </si>
  <si>
    <t>Inoperancia de equipos tecnologicos para el cumplimiento del objeto contractual, deficiencias en el servicio e inconvenientes para el control de seguridad y vigilancia de diferentes sectores de los edificios a cubrir, posibles hurtos o daños a las instalaciones o bienes de la Entidad.</t>
  </si>
  <si>
    <t>Aumento en los costos de operación, reduce el margen de utilidad para el contratista o incumplimiento en el servicio, o fallas del servicio mientras se ajusta el servicio a nuevos tramites.</t>
  </si>
  <si>
    <t>Aumento en los costos de operación, reduce el margen de utilidad para el contratista o incumplimiento.</t>
  </si>
  <si>
    <t>Desequilibrio economico, incrementando costos operacionales y sobre costos para la Entidad, inflación y reducción del servicio prestado</t>
  </si>
  <si>
    <t>Desequilibrio economico, incrementando costos operacionales y sobre costos para la Entidad, inflación y replanteamiento del servicio prestado</t>
  </si>
  <si>
    <t>Demora en el inicio previsto para la ejecución del servicio</t>
  </si>
  <si>
    <t>No inicio del servicio, desprotección de los bienes e inmuebles de la Entidad. Perdidas, hurtos, inseguridad.</t>
  </si>
  <si>
    <t>Cambios repentinos de equipos tecnologicos que generan costos no programados, desequilibrio economico, tambien, obsolecencia técnologica, inseguridad.</t>
  </si>
  <si>
    <t>Realizar estudios de mercado objetivo, con analisis aplicando matrices de evaluación de costos estadisticos y variables de ponderación.</t>
  </si>
  <si>
    <t>SI</t>
  </si>
  <si>
    <t>ESTRUCTURADOR TECNICO Y FINANCIERO</t>
  </si>
  <si>
    <t>Analisis de equipo financiero y lider de area de planeación</t>
  </si>
  <si>
    <t>MENSUAL</t>
  </si>
  <si>
    <t xml:space="preserve">Realizar analisis del sector objetivo, con definicion de los indicadores financieros y organizacionales </t>
  </si>
  <si>
    <t>Revisión de la necesidad y forma de satisfacer la misma, realizando mesa de trabajo con el estructurador jurídico para definir la conveniencia de la contratación y tipologia de selección.</t>
  </si>
  <si>
    <t>ESTRUCTURADOR TECNICO Y JURIDICO</t>
  </si>
  <si>
    <t>Conforme al tipo de servicio que se desea adquirir y sus condiciones operacionales, se requiere hacer mesa de trabajo con el apoyo jurico</t>
  </si>
  <si>
    <t>Analisis de equipo juridico  de contratación y lider de area de planeación</t>
  </si>
  <si>
    <t>Conocimiento de los criterios juridicos, financieros y técnicos de evaluación con los miembros del comité de evaluación, Revisiones colegiadas con los lideres de las involucradas para validación de los resultados de cada verificación.</t>
  </si>
  <si>
    <t>EQUIPO EVALUADOR</t>
  </si>
  <si>
    <t>Seguimiento a los documentos de las evaluaciones tecnicas, juridicas y financieras</t>
  </si>
  <si>
    <t>ETAPA DE EVALUACIÓN</t>
  </si>
  <si>
    <t>DURANTE LA EJECUCIÓN</t>
  </si>
  <si>
    <t>Seguimiento durante la ejecución de las actualizaciones emitidas por la Supervigilancia.</t>
  </si>
  <si>
    <t>Seguimiento a los documentos presentados por los proponentes</t>
  </si>
  <si>
    <t>Revisión exhaustiva de la conformación de los proponentes y las propuestas presentadas, con el fin de identificar practicas de colusión.</t>
  </si>
  <si>
    <t>Consulta al oferfente del porqué? De los precios ofertados y revisar analisis del mercado</t>
  </si>
  <si>
    <t>junio de 2026</t>
  </si>
  <si>
    <t>julio de 2026</t>
  </si>
  <si>
    <t>ETAPA CONTRACTUAL</t>
  </si>
  <si>
    <t>PROFESIONAL JURIDICO DE CONTRATACIÓN</t>
  </si>
  <si>
    <t>Validación de grantia presentada por el adjudicatario y en el caso que no se aprueben, se realiza devolución para ajuste conforme a las garantias exigidas en los pliegos de condiciones</t>
  </si>
  <si>
    <t>Seguimiento de cargue de garantia y correcta aplicación a lo requerido por la Entidad</t>
  </si>
  <si>
    <t>Perfeccionamiento del contrato, solicitud de los soportes documentales del adjudicatario, citación o llamado al mismo para la suscripción del contrato</t>
  </si>
  <si>
    <t>Seguimiento de suscripción del contrato por parte de la ofc. De contratación.</t>
  </si>
  <si>
    <t>Cargue en SIPSE y a su vez solicitud angte la ofc. De presupuesto del FDLCH, para su generación, luego se le remite a la Ofc. De Contratación.</t>
  </si>
  <si>
    <t>Seguimiento a la expedición del CRP</t>
  </si>
  <si>
    <t>Recibo de las observaciones e indagación de los aspectos reclamados, generación de respuestas dentro de los términos de Ley, con el apoyo juridico, financiero y técnico.</t>
  </si>
  <si>
    <t>Análisis de conceptos en reclamació, respuesta oportuna por partye del equipo evaluador y Ofc. De contratación, con el fin de dar claridad y selección objetiva, para suscribir el contrato adjudicado.</t>
  </si>
  <si>
    <t>{</t>
  </si>
  <si>
    <t>Verificación y análisis de variación de precios e IPC, durante el desarrollo del objeto contractual, si se observa luego del estudio una variación superior al 20% del valor adjudicado se debe realizar un otrosi modificatorio que minimice un desequilibrio economico.</t>
  </si>
  <si>
    <t>SUPERVISOR Y/O APOYO A LA SUPERVISIÓN</t>
  </si>
  <si>
    <t xml:space="preserve">Seguimiento al mercado y fluctuaciones </t>
  </si>
  <si>
    <t>Seguimiento y análisis de la coyuntura politica y macro economica que afectan la ejecución contractual</t>
  </si>
  <si>
    <t>Seguimiento al mercado y fluctuaciones de estabilidad socio politica</t>
  </si>
  <si>
    <t>NO</t>
  </si>
  <si>
    <t>SUPERVISOR Y/O APOYO A LA SUPERVISIÓN y CONTRATISTA</t>
  </si>
  <si>
    <t xml:space="preserve">Seguimiento a la operación de los equipos </t>
  </si>
  <si>
    <t>DIARIO</t>
  </si>
  <si>
    <t>Seguimientoa nuevas directrices y analisis de aplicabilidad</t>
  </si>
  <si>
    <t>Seguimiento a la operación y ajuste a las actividades según dispósiciones gubernamentales</t>
  </si>
  <si>
    <t>50/50</t>
  </si>
  <si>
    <t>FDLCH</t>
  </si>
  <si>
    <t>CONTRATISTA Y FDLCH</t>
  </si>
  <si>
    <t>Julio de 2026</t>
  </si>
  <si>
    <t>Diciembre  de 2026</t>
  </si>
  <si>
    <t>Diciembre de 2026</t>
  </si>
  <si>
    <r>
      <t xml:space="preserve">Objeto del Proceso de Contratación
</t>
    </r>
    <r>
      <rPr>
        <sz val="12"/>
        <rFont val="Garamond"/>
        <family val="1"/>
      </rPr>
      <t>“PRESTAR DE MANERA INTEGRAL LOS SERVICIOS DE VIGILANCIA Y SEGURIDAD PRIVADA PERMANENTE EN LA MODALIDAD FIJA PARA PROTECCIÓN Y CUIDADO DE LOS FUNCIONARIOS, USUARIOS Y TODOS LOS BIENES MUEBLES E INMUEBLES DE PROPIEDAD O EN CUSTODIA DEL FONDO DE DESARROLLO LOCAL DE CHAPINERO Y DE TODOS AQUELLOS DE LOS QUE LLEGARE A ADQUIRIR”.</t>
    </r>
  </si>
  <si>
    <t>Objeto Contractual: “PRESTAR DE MANERA INTEGRAL LOS SERVICIOS DE VIGILANCIA Y SEGURIDAD PRIVADA PERMANENTE EN LA MODALIDAD FIJA PARA PROTECCIÓN Y CUIDADO DE LOS FUNCIONARIOS, USUARIOS Y TODOS LOS BIENES MUEBLES E INMUEBLES DE PROPIEDAD O EN CUSTODIA DEL FONDO DE DESARROLLO LOCAL DE CHAPINERO Y DE TODOS AQUELLOS DE LOS QUE LLEGARE A ADQUIRIR”.</t>
  </si>
  <si>
    <t>Perdidas de equipos, bienes o muebles, se requiere reposición de elementos, desequilibrio economico y afectación de sus polizas.</t>
  </si>
  <si>
    <t>Daños a bienes de la Entidad, lesiones personlaes, demandas, incapacidad por lesiones, indemnizaciones, procesos penales, afectación a poliza de resposabilidad civil extracontractual</t>
  </si>
  <si>
    <t xml:space="preserve">Al tratarse de un servicio regulado por el Decreto 4950 de 2007, ofrecer la tarifa del Recurso Humano por debajo del límite legal de la Supervigilancia no es un precio "artificialmente bajo" susceptible de ser subsanado o aclarado, sino que constituye una causal de rechazo de plano. </t>
  </si>
  <si>
    <t>Riesgo de rechazo de ofertas, multas, nulidad de contrato. Perjuicios a la Entidad. Se afecta la garantia de seriedad.</t>
  </si>
  <si>
    <t>Alteración del analisis de costos del proceso, afectando el equilibrio economico del contrato. La mitigación de las variaciones económicas para la vigencia 2027 se realizará mediante el ajuste tarifario automático que decrete el Gobierno Nacional</t>
  </si>
  <si>
    <t>Verificación periodica (mensual) por patrte del supervisor de la vigencia de la Resolución de la Supervigilancia de los permisos de armamento (DCCAE) y licencia.</t>
  </si>
  <si>
    <t>Incumplimiento en el pago de obligaciones laborales (salarios, horas extras y recargos) al personal de guardas</t>
  </si>
  <si>
    <t>Exigencia mensual de la certificación expedida por el Revisor Fiscal sobre el pago de nómina con sus respectivos recargos de Ley, ejecución de póliza de cumplimiento en su amparo de salarios y prestaciones sociales</t>
  </si>
  <si>
    <t>Contagio y/o muerte por catastrofe natural y/o Emergencia santitaria</t>
  </si>
  <si>
    <t>Incumplimiento por parte del adjudicatario en lo concerniente a los pagos oportunos al personal operativo, deserción y abandono de puestos, demandas por responsabilidad solidaria contra la Entidad</t>
  </si>
  <si>
    <t>Se realiza reposición de equipos y/o mantenimiento de los mismos para su operatividad, en el menor tiempo.</t>
  </si>
  <si>
    <t>Seguimiento a la regulación sobre los servicios de seguridad privada conforme a las directrices de la Supervigilancia</t>
  </si>
  <si>
    <t>Por tratarse de un servicio regulado por la Supervigilancia se debe mantener verificación constante de las directrices normativas.</t>
  </si>
  <si>
    <t>Por tratarse de un servicio regulado por la Supervigilancia en cuanto a las tarifas del recurso humano se debe mantener verificación constante del marco regulatorio que se emita.</t>
  </si>
  <si>
    <t>Seguimiento a la operación y ajuste a las actividades según dispósiciones regulatorias</t>
  </si>
  <si>
    <t>Seguimiento a la operación y ajuste a las actividades según dispósiciones y protocolos establecidos para atención de involucrados</t>
  </si>
  <si>
    <t>Seguimiento a la operación y ajuste a los controles de acceso y salida de la Entidad</t>
  </si>
  <si>
    <t>Seguimiento a la operación y control de pagos al personal</t>
  </si>
  <si>
    <t>Seguimiento a la operación y ajuste a las especificaciones tecnicas de nuevas tecnologías</t>
  </si>
  <si>
    <t>Aislamientos, incapacidades medicas del recurso humano, suspensión de servicios, mala ejecución o desprotección de la Entidad, muerte, indemnizaciones.</t>
  </si>
  <si>
    <t xml:space="preserve">Seguimiento continuo de situaciones de fuerza mayor, con los entes de riesgos y emergencia del Estado, implementación de protocolos de emergencia y atención, </t>
  </si>
  <si>
    <t xml:space="preserve">Seguimiento a la operación y ajuste a las actividades según dispósiciones gubernamentales en materia de los eventos naturales y/o biológicos u otros </t>
  </si>
  <si>
    <t>La mitigación de las variaciones macroeconómicas e inflacionarias para la vigencia 2027 se realizará exclusivamente mediante el ajuste tarifario automático que decrete el Gobierno Nacional y la Superintendencia de Vigilancia al SMMLV, sin requerir renegociaciones de precios</t>
  </si>
  <si>
    <t>Seguimiento proceso de formalización del contrato, presentación de polizas y aprobación, analisis de hojas de vida y aprobación de las mismas y programación de proceso de empalme.</t>
  </si>
  <si>
    <t>Identificación del personal implicado en los hechos, revisión y seguimiento de lesionados o daños causados y activar un protocolo con el personal de vigilancia en capacitaciones para manejo de conflictos, atención de ciudadania o cliente, protocolo de uso de la fuerza, manejo del estres y mantener una supervición activa.</t>
  </si>
  <si>
    <t>Implementar un plan de seguridad integral conformado por i) Medidas de seguridad física y tecnológica, ii) Control y gestión administrativa, iii) Activación de pólizas y iv) Acciones de mejora y protocolos para minimizar el riesgo con protección de vidas y de bienes.</t>
  </si>
  <si>
    <t>Implementar un plan de mitigación y transferencia tecnológica, con el fin de administrar estrategias preventivas y correctivas al componente tecnologico que posee el contratista en la ejecución del contrato, estipulando acuerdos de nivel de servicio (ANS) y auditorias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</si>
</sst>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4"/>
      <name val="Garamond"/>
      <family val="1"/>
    </font>
    <font>
      <sz val="11"/>
      <color rgb="FF00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0">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s>
  <cellStyleXfs count="1">
    <xf numFmtId="0" fontId="0" fillId="0" borderId="0"/>
  </cellStyleXfs>
  <cellXfs count="355">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5"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7" fillId="0" borderId="42" xfId="0" applyFont="1" applyBorder="1" applyAlignment="1">
      <alignment horizontal="center" vertical="center" wrapText="1"/>
    </xf>
    <xf numFmtId="0" fontId="12" fillId="4" borderId="29"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0" xfId="0" applyFont="1" applyFill="1" applyBorder="1" applyAlignment="1">
      <alignment horizontal="center" vertical="center" textRotation="90" wrapText="1"/>
    </xf>
    <xf numFmtId="0" fontId="12"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38"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32" xfId="0" applyFont="1" applyFill="1" applyBorder="1" applyAlignment="1">
      <alignment vertical="center" wrapText="1"/>
    </xf>
    <xf numFmtId="0" fontId="15" fillId="2" borderId="26" xfId="0" applyFont="1" applyFill="1" applyBorder="1" applyAlignment="1">
      <alignment horizontal="center" vertical="center" wrapText="1"/>
    </xf>
    <xf numFmtId="0" fontId="21" fillId="2" borderId="22" xfId="0" applyFont="1" applyFill="1" applyBorder="1" applyAlignment="1">
      <alignment vertical="center" wrapText="1"/>
    </xf>
    <xf numFmtId="0" fontId="21" fillId="0" borderId="22" xfId="0" applyFont="1" applyBorder="1"/>
    <xf numFmtId="0" fontId="18" fillId="2" borderId="13" xfId="0" applyFont="1" applyFill="1" applyBorder="1" applyAlignment="1">
      <alignment vertical="center" wrapText="1"/>
    </xf>
    <xf numFmtId="0" fontId="21" fillId="2" borderId="23" xfId="0" applyFont="1" applyFill="1" applyBorder="1" applyAlignment="1">
      <alignment vertical="center" wrapText="1"/>
    </xf>
    <xf numFmtId="0" fontId="21"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21" fillId="0" borderId="24"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2" xfId="0" applyFont="1" applyBorder="1" applyAlignment="1">
      <alignment vertical="center"/>
    </xf>
    <xf numFmtId="0" fontId="17" fillId="0" borderId="23" xfId="0" applyFont="1" applyBorder="1" applyAlignment="1">
      <alignment vertical="center"/>
    </xf>
    <xf numFmtId="0" fontId="17" fillId="0" borderId="24" xfId="0" applyFont="1" applyBorder="1" applyAlignment="1">
      <alignment vertical="center"/>
    </xf>
    <xf numFmtId="0" fontId="21" fillId="2" borderId="24" xfId="0" applyFont="1" applyFill="1" applyBorder="1" applyAlignment="1">
      <alignment vertical="center" wrapText="1"/>
    </xf>
    <xf numFmtId="0" fontId="21" fillId="2" borderId="26" xfId="0" applyFont="1" applyFill="1" applyBorder="1" applyAlignment="1">
      <alignment vertical="center" wrapText="1"/>
    </xf>
    <xf numFmtId="0" fontId="18" fillId="2" borderId="20" xfId="0" applyFont="1" applyFill="1" applyBorder="1" applyAlignment="1">
      <alignment vertical="center" wrapText="1"/>
    </xf>
    <xf numFmtId="0" fontId="21" fillId="0" borderId="14" xfId="0" applyFont="1" applyBorder="1" applyAlignment="1">
      <alignment vertical="center"/>
    </xf>
    <xf numFmtId="0" fontId="21"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7" fillId="0" borderId="27" xfId="0" applyFont="1" applyBorder="1" applyAlignment="1">
      <alignment vertical="center"/>
    </xf>
    <xf numFmtId="0" fontId="17" fillId="0" borderId="25" xfId="0" applyFont="1" applyBorder="1" applyAlignment="1">
      <alignment vertical="center"/>
    </xf>
    <xf numFmtId="0" fontId="21" fillId="2" borderId="25" xfId="0" applyFont="1" applyFill="1" applyBorder="1" applyAlignment="1">
      <alignment vertical="center" wrapText="1"/>
    </xf>
    <xf numFmtId="0" fontId="21" fillId="0" borderId="25" xfId="0" applyFont="1" applyBorder="1"/>
    <xf numFmtId="0" fontId="18" fillId="0" borderId="21"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9"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23"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21" fillId="0" borderId="34"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18" fillId="0" borderId="9" xfId="0" applyFont="1" applyBorder="1" applyAlignment="1">
      <alignment horizontal="center" vertical="center" wrapText="1"/>
    </xf>
    <xf numFmtId="0" fontId="21" fillId="0" borderId="39" xfId="0" applyFont="1" applyBorder="1"/>
    <xf numFmtId="0" fontId="21" fillId="0" borderId="40" xfId="0" applyFont="1" applyBorder="1"/>
    <xf numFmtId="0" fontId="21" fillId="0" borderId="41"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8"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25"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25" fillId="0" borderId="3" xfId="0" applyFont="1" applyBorder="1" applyAlignment="1">
      <alignment horizontal="center" vertical="center" wrapText="1"/>
    </xf>
    <xf numFmtId="0" fontId="18" fillId="0" borderId="36" xfId="0" applyFont="1" applyBorder="1" applyAlignment="1">
      <alignment horizontal="center" vertical="center" wrapText="1"/>
    </xf>
    <xf numFmtId="0" fontId="25" fillId="0" borderId="9"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18" fillId="0" borderId="45" xfId="0" applyFont="1" applyBorder="1" applyAlignment="1">
      <alignment horizontal="left" vertical="center" wrapText="1"/>
    </xf>
    <xf numFmtId="0" fontId="15" fillId="0" borderId="1" xfId="0" applyFont="1" applyBorder="1"/>
    <xf numFmtId="0" fontId="15" fillId="0" borderId="0" xfId="0" applyFont="1" applyAlignment="1">
      <alignment horizontal="center" vertical="center"/>
    </xf>
    <xf numFmtId="0" fontId="15"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8" fillId="0" borderId="68" xfId="0" applyFont="1" applyBorder="1" applyAlignment="1">
      <alignment horizontal="left" vertical="center" wrapText="1"/>
    </xf>
    <xf numFmtId="0" fontId="21" fillId="0" borderId="47" xfId="0" applyFont="1" applyBorder="1" applyAlignment="1">
      <alignment horizontal="left" vertical="center" wrapText="1"/>
    </xf>
    <xf numFmtId="0" fontId="18" fillId="0" borderId="47" xfId="0" applyFont="1" applyBorder="1" applyAlignment="1">
      <alignment horizontal="center" vertical="center" wrapText="1"/>
    </xf>
    <xf numFmtId="0" fontId="18" fillId="0" borderId="47" xfId="0" applyFont="1" applyBorder="1" applyAlignment="1">
      <alignment horizontal="center" vertical="center"/>
    </xf>
    <xf numFmtId="0" fontId="18" fillId="0" borderId="42" xfId="0" applyFont="1" applyBorder="1" applyAlignment="1">
      <alignment horizontal="center" vertical="center" wrapText="1"/>
    </xf>
    <xf numFmtId="0" fontId="21" fillId="0" borderId="28" xfId="0" applyFont="1" applyBorder="1" applyAlignment="1">
      <alignment horizontal="left" vertical="center" wrapText="1"/>
    </xf>
    <xf numFmtId="0" fontId="18" fillId="0" borderId="28" xfId="0" applyFont="1" applyBorder="1" applyAlignment="1">
      <alignment horizontal="center" vertical="center" wrapText="1"/>
    </xf>
    <xf numFmtId="0" fontId="18" fillId="0" borderId="28" xfId="0" applyFont="1" applyBorder="1" applyAlignment="1">
      <alignment horizontal="center" vertical="center"/>
    </xf>
    <xf numFmtId="0" fontId="18" fillId="0" borderId="46" xfId="0" applyFont="1" applyBorder="1" applyAlignment="1">
      <alignment horizontal="center" vertical="center" wrapText="1"/>
    </xf>
    <xf numFmtId="0" fontId="18" fillId="0" borderId="3" xfId="0" applyFont="1" applyBorder="1" applyAlignment="1">
      <alignment horizontal="left" vertical="center" wrapText="1"/>
    </xf>
    <xf numFmtId="0" fontId="26" fillId="0" borderId="34"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5" fillId="0" borderId="69" xfId="0" applyFont="1" applyBorder="1" applyAlignment="1">
      <alignment horizontal="center" vertical="center" wrapText="1"/>
    </xf>
    <xf numFmtId="0" fontId="13" fillId="0" borderId="56" xfId="0" applyFont="1" applyBorder="1" applyAlignment="1">
      <alignment vertical="center"/>
    </xf>
    <xf numFmtId="0" fontId="13" fillId="0" borderId="57" xfId="0" applyFont="1" applyBorder="1" applyAlignment="1">
      <alignment vertical="center"/>
    </xf>
    <xf numFmtId="0" fontId="13" fillId="0" borderId="62" xfId="0" applyFont="1" applyBorder="1" applyAlignment="1">
      <alignment vertical="center"/>
    </xf>
    <xf numFmtId="0" fontId="13" fillId="0" borderId="51" xfId="0" applyFont="1" applyBorder="1" applyAlignment="1">
      <alignment vertical="center"/>
    </xf>
    <xf numFmtId="0" fontId="13" fillId="0" borderId="59" xfId="0" applyFont="1" applyBorder="1" applyAlignment="1">
      <alignment vertical="center"/>
    </xf>
    <xf numFmtId="0" fontId="0" fillId="0" borderId="56" xfId="0" applyBorder="1"/>
    <xf numFmtId="0" fontId="13" fillId="0" borderId="55" xfId="0" applyFont="1" applyBorder="1" applyAlignment="1">
      <alignment vertical="center"/>
    </xf>
    <xf numFmtId="0" fontId="3" fillId="0" borderId="3" xfId="0" applyFont="1" applyBorder="1" applyAlignment="1">
      <alignment horizontal="center" vertical="center" wrapText="1"/>
    </xf>
    <xf numFmtId="0" fontId="17" fillId="0" borderId="14" xfId="0" applyFont="1" applyBorder="1" applyAlignment="1">
      <alignment vertical="center"/>
    </xf>
    <xf numFmtId="0" fontId="17" fillId="0" borderId="6" xfId="0" applyFont="1" applyBorder="1" applyAlignment="1">
      <alignment vertical="center"/>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27" fillId="0" borderId="1" xfId="0" applyFont="1" applyBorder="1"/>
    <xf numFmtId="0" fontId="18" fillId="0" borderId="35" xfId="0" applyFont="1" applyFill="1" applyBorder="1" applyAlignment="1">
      <alignment horizontal="center" vertical="center" wrapText="1"/>
    </xf>
    <xf numFmtId="0" fontId="5" fillId="0" borderId="3" xfId="0" applyFont="1" applyBorder="1" applyAlignment="1">
      <alignment horizontal="center"/>
    </xf>
    <xf numFmtId="0" fontId="15" fillId="0" borderId="35"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29" xfId="0" applyFont="1" applyBorder="1" applyAlignment="1">
      <alignment horizontal="center"/>
    </xf>
    <xf numFmtId="0" fontId="15" fillId="0" borderId="30" xfId="0" applyFont="1" applyBorder="1" applyAlignment="1">
      <alignment horizontal="center"/>
    </xf>
    <xf numFmtId="0" fontId="15" fillId="0" borderId="31" xfId="0" applyFont="1" applyBorder="1" applyAlignment="1">
      <alignment horizontal="center"/>
    </xf>
    <xf numFmtId="0" fontId="20" fillId="0" borderId="35"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57" xfId="0" applyFont="1" applyBorder="1" applyAlignment="1">
      <alignment horizontal="center" vertical="center"/>
    </xf>
    <xf numFmtId="0" fontId="13" fillId="0" borderId="63" xfId="0" applyFont="1" applyBorder="1" applyAlignment="1">
      <alignment horizontal="center" vertical="center"/>
    </xf>
    <xf numFmtId="0" fontId="13" fillId="0" borderId="0" xfId="0" applyFont="1" applyAlignment="1">
      <alignment horizontal="center" vertical="center"/>
    </xf>
    <xf numFmtId="0" fontId="13" fillId="0" borderId="62" xfId="0" applyFont="1" applyBorder="1" applyAlignment="1">
      <alignment horizontal="center" vertical="center"/>
    </xf>
    <xf numFmtId="0" fontId="13" fillId="0" borderId="58" xfId="0" applyFont="1" applyBorder="1" applyAlignment="1">
      <alignment horizontal="center" vertical="center"/>
    </xf>
    <xf numFmtId="0" fontId="13" fillId="0" borderId="51" xfId="0" applyFont="1" applyBorder="1" applyAlignment="1">
      <alignment horizontal="center" vertical="center"/>
    </xf>
    <xf numFmtId="0" fontId="13" fillId="0" borderId="59" xfId="0" applyFont="1" applyBorder="1" applyAlignment="1">
      <alignment horizontal="center" vertical="center"/>
    </xf>
    <xf numFmtId="0" fontId="18" fillId="0" borderId="47" xfId="0" applyFont="1" applyBorder="1" applyAlignment="1">
      <alignment horizontal="left" vertical="center" wrapText="1"/>
    </xf>
    <xf numFmtId="0" fontId="18" fillId="0" borderId="64" xfId="0" applyFont="1" applyBorder="1" applyAlignment="1">
      <alignment horizontal="left" vertical="center" wrapText="1"/>
    </xf>
    <xf numFmtId="0" fontId="8" fillId="0" borderId="0" xfId="0" applyFont="1" applyAlignment="1">
      <alignment horizontal="left" vertical="center" wrapText="1"/>
    </xf>
    <xf numFmtId="0" fontId="15" fillId="0" borderId="36" xfId="0" applyFont="1" applyBorder="1" applyAlignment="1">
      <alignment horizontal="left" vertical="top" wrapText="1"/>
    </xf>
    <xf numFmtId="0" fontId="15" fillId="0" borderId="9" xfId="0" applyFont="1" applyBorder="1" applyAlignment="1">
      <alignment horizontal="left" vertical="top" wrapText="1"/>
    </xf>
    <xf numFmtId="0" fontId="15" fillId="0" borderId="38" xfId="0" applyFont="1" applyBorder="1" applyAlignment="1">
      <alignment horizontal="left" vertical="top" wrapText="1"/>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6" fillId="0" borderId="50" xfId="0" applyFont="1" applyBorder="1" applyAlignment="1">
      <alignment horizontal="center" vertical="center"/>
    </xf>
    <xf numFmtId="0" fontId="15" fillId="0" borderId="39" xfId="0" applyFont="1" applyBorder="1" applyAlignment="1">
      <alignment horizontal="left" wrapText="1"/>
    </xf>
    <xf numFmtId="0" fontId="15" fillId="0" borderId="40"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15" fillId="0" borderId="65" xfId="0" applyFont="1" applyBorder="1" applyAlignment="1">
      <alignment horizontal="left" vertical="center" wrapText="1"/>
    </xf>
    <xf numFmtId="0" fontId="15" fillId="0" borderId="66" xfId="0" applyFont="1" applyBorder="1" applyAlignment="1">
      <alignment horizontal="left" vertical="center" wrapText="1"/>
    </xf>
    <xf numFmtId="0" fontId="15" fillId="0" borderId="67" xfId="0" applyFont="1" applyBorder="1" applyAlignment="1">
      <alignment horizontal="left" vertical="center" wrapText="1"/>
    </xf>
    <xf numFmtId="0" fontId="15" fillId="2" borderId="42" xfId="0" applyFont="1" applyFill="1" applyBorder="1" applyAlignment="1">
      <alignment horizontal="center" vertical="center" wrapText="1"/>
    </xf>
    <xf numFmtId="0" fontId="15" fillId="2" borderId="46" xfId="0" applyFont="1" applyFill="1" applyBorder="1" applyAlignment="1">
      <alignment horizontal="center" vertical="center" wrapText="1"/>
    </xf>
    <xf numFmtId="0" fontId="15" fillId="2" borderId="47"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50" xfId="0" applyFont="1" applyBorder="1" applyAlignment="1">
      <alignment horizontal="center" vertical="center" wrapText="1"/>
    </xf>
    <xf numFmtId="0" fontId="17" fillId="0" borderId="14" xfId="0" applyFont="1" applyBorder="1" applyAlignment="1">
      <alignment vertical="center"/>
    </xf>
    <xf numFmtId="0" fontId="17" fillId="0" borderId="6" xfId="0" applyFont="1" applyBorder="1" applyAlignment="1">
      <alignment vertical="center"/>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7" fillId="0" borderId="28" xfId="0" applyFont="1" applyBorder="1" applyAlignment="1">
      <alignment horizontal="left" vertical="center" wrapText="1"/>
    </xf>
    <xf numFmtId="0" fontId="17" fillId="0" borderId="3" xfId="0" applyFont="1" applyBorder="1" applyAlignment="1">
      <alignment horizontal="left" vertical="center" wrapText="1"/>
    </xf>
    <xf numFmtId="0" fontId="17" fillId="0" borderId="4" xfId="0" applyFont="1" applyBorder="1" applyAlignment="1">
      <alignment horizontal="left" vertical="center" wrapText="1"/>
    </xf>
    <xf numFmtId="0" fontId="17" fillId="0" borderId="44" xfId="0" applyFont="1" applyBorder="1" applyAlignment="1">
      <alignment horizontal="left" vertical="center" wrapText="1"/>
    </xf>
    <xf numFmtId="0" fontId="17" fillId="0" borderId="26" xfId="0" applyFont="1" applyBorder="1" applyAlignment="1">
      <alignment horizontal="left" vertical="center" wrapText="1"/>
    </xf>
    <xf numFmtId="0" fontId="22" fillId="4" borderId="30" xfId="0" applyFont="1" applyFill="1" applyBorder="1" applyAlignment="1">
      <alignment horizontal="center" vertical="center" wrapText="1"/>
    </xf>
    <xf numFmtId="0" fontId="16" fillId="0" borderId="53"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22" fillId="4" borderId="48" xfId="0" applyFont="1" applyFill="1" applyBorder="1" applyAlignment="1">
      <alignment horizontal="center" vertical="center" wrapText="1"/>
    </xf>
    <xf numFmtId="0" fontId="22" fillId="4" borderId="49" xfId="0" applyFont="1" applyFill="1" applyBorder="1" applyAlignment="1">
      <alignment horizontal="center" vertical="center" wrapText="1"/>
    </xf>
    <xf numFmtId="0" fontId="22" fillId="4" borderId="54" xfId="0" applyFont="1" applyFill="1" applyBorder="1" applyAlignment="1">
      <alignment horizontal="center" vertical="center" wrapText="1"/>
    </xf>
    <xf numFmtId="0" fontId="14" fillId="2" borderId="48" xfId="0" applyFont="1" applyFill="1" applyBorder="1" applyAlignment="1">
      <alignment horizontal="left" vertical="top" wrapText="1" readingOrder="1"/>
    </xf>
    <xf numFmtId="0" fontId="14" fillId="2" borderId="49" xfId="0" applyFont="1" applyFill="1" applyBorder="1" applyAlignment="1">
      <alignment horizontal="left" vertical="top" wrapText="1" readingOrder="1"/>
    </xf>
    <xf numFmtId="0" fontId="14" fillId="2" borderId="50"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24" fillId="0" borderId="41" xfId="0" applyFont="1" applyBorder="1" applyAlignment="1">
      <alignment horizontal="center" vertical="center"/>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3"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15" fillId="0" borderId="52" xfId="0" applyFont="1" applyBorder="1" applyAlignment="1">
      <alignment horizontal="right" vertical="center" textRotation="90"/>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17" fillId="0" borderId="34" xfId="0" applyFont="1" applyBorder="1" applyAlignment="1">
      <alignment horizontal="left" vertical="center" wrapText="1"/>
    </xf>
    <xf numFmtId="0" fontId="15" fillId="0" borderId="0" xfId="0" applyFont="1" applyAlignment="1">
      <alignment horizontal="right" vertical="center" textRotation="90"/>
    </xf>
    <xf numFmtId="0" fontId="17" fillId="0" borderId="47" xfId="0" applyFont="1" applyBorder="1" applyAlignment="1">
      <alignment horizontal="left" vertical="center" wrapText="1"/>
    </xf>
    <xf numFmtId="0" fontId="16" fillId="0" borderId="51" xfId="0" applyFont="1" applyBorder="1" applyAlignment="1">
      <alignment horizontal="center"/>
    </xf>
    <xf numFmtId="0" fontId="21" fillId="0" borderId="19" xfId="0" applyFont="1" applyBorder="1" applyAlignment="1">
      <alignment horizontal="center" vertical="center" wrapText="1"/>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21" fillId="6" borderId="3" xfId="0" applyFont="1" applyFill="1" applyBorder="1" applyAlignment="1">
      <alignment horizontal="center"/>
    </xf>
    <xf numFmtId="0" fontId="21" fillId="8"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19" xfId="0" applyFont="1" applyFill="1" applyBorder="1" applyAlignment="1">
      <alignment horizontal="center"/>
    </xf>
    <xf numFmtId="0" fontId="16" fillId="2" borderId="0" xfId="0" applyFont="1" applyFill="1" applyAlignment="1">
      <alignment horizontal="center"/>
    </xf>
    <xf numFmtId="0" fontId="17" fillId="0" borderId="3" xfId="0" applyFont="1" applyBorder="1" applyAlignment="1">
      <alignment horizontal="center" vertical="center" wrapText="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69" xfId="0" applyFont="1" applyBorder="1" applyAlignment="1">
      <alignment horizontal="center" vertical="center" wrapText="1"/>
    </xf>
    <xf numFmtId="0" fontId="21" fillId="0" borderId="9" xfId="0" applyFont="1" applyBorder="1" applyAlignment="1">
      <alignment horizontal="center" vertical="center" wrapText="1"/>
    </xf>
    <xf numFmtId="0" fontId="17" fillId="0" borderId="9" xfId="0" applyFont="1" applyBorder="1" applyAlignment="1">
      <alignment horizontal="center" vertical="center" wrapText="1"/>
    </xf>
    <xf numFmtId="0" fontId="21" fillId="10" borderId="4" xfId="0" applyFont="1" applyFill="1" applyBorder="1" applyAlignment="1">
      <alignment horizontal="center" vertical="center"/>
    </xf>
    <xf numFmtId="0" fontId="21" fillId="10" borderId="26" xfId="0" applyFont="1" applyFill="1" applyBorder="1" applyAlignment="1">
      <alignment horizontal="center" vertical="center"/>
    </xf>
    <xf numFmtId="0" fontId="5" fillId="0" borderId="55" xfId="0" applyFont="1" applyBorder="1" applyAlignment="1">
      <alignment horizontal="center"/>
    </xf>
    <xf numFmtId="0" fontId="5" fillId="0" borderId="63" xfId="0" applyFont="1" applyBorder="1" applyAlignment="1">
      <alignment horizontal="center"/>
    </xf>
    <xf numFmtId="0" fontId="5" fillId="0" borderId="58" xfId="0" applyFont="1" applyBorder="1" applyAlignment="1">
      <alignment horizontal="center"/>
    </xf>
    <xf numFmtId="0" fontId="17" fillId="0" borderId="34" xfId="0" applyFont="1" applyBorder="1" applyAlignment="1">
      <alignment horizontal="center" vertical="center" wrapText="1"/>
    </xf>
    <xf numFmtId="0" fontId="23" fillId="4" borderId="30" xfId="0" applyFont="1" applyFill="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vertical="center" wrapText="1"/>
    </xf>
    <xf numFmtId="0" fontId="15" fillId="0" borderId="1" xfId="0" applyFont="1" applyBorder="1"/>
    <xf numFmtId="0" fontId="15" fillId="0" borderId="0" xfId="0" applyFont="1"/>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21" fillId="7" borderId="4" xfId="0" applyFont="1" applyFill="1" applyBorder="1" applyAlignment="1">
      <alignment horizontal="center" vertical="center"/>
    </xf>
    <xf numFmtId="0" fontId="21" fillId="7" borderId="26" xfId="0" applyFont="1" applyFill="1" applyBorder="1" applyAlignment="1">
      <alignment horizontal="center" vertical="center"/>
    </xf>
    <xf numFmtId="0" fontId="21" fillId="0" borderId="4" xfId="0" applyFont="1" applyBorder="1" applyAlignment="1">
      <alignment horizontal="center" vertical="center" wrapText="1"/>
    </xf>
    <xf numFmtId="0" fontId="21" fillId="0" borderId="44" xfId="0" applyFont="1" applyBorder="1" applyAlignment="1">
      <alignment horizontal="center" vertical="center" wrapText="1"/>
    </xf>
    <xf numFmtId="0" fontId="21" fillId="0" borderId="26" xfId="0" applyFont="1" applyBorder="1" applyAlignment="1">
      <alignment horizontal="center" vertical="center" wrapText="1"/>
    </xf>
    <xf numFmtId="0" fontId="21" fillId="8" borderId="4" xfId="0" applyFont="1" applyFill="1" applyBorder="1" applyAlignment="1">
      <alignment horizontal="center" vertical="center"/>
    </xf>
    <xf numFmtId="0" fontId="21" fillId="8" borderId="26" xfId="0" applyFont="1" applyFill="1" applyBorder="1" applyAlignment="1">
      <alignment horizontal="center" vertical="center"/>
    </xf>
    <xf numFmtId="0" fontId="16" fillId="2" borderId="51" xfId="0" applyFont="1" applyFill="1" applyBorder="1" applyAlignment="1">
      <alignment horizontal="center"/>
    </xf>
    <xf numFmtId="0" fontId="16" fillId="6" borderId="4" xfId="0" applyFont="1" applyFill="1" applyBorder="1" applyAlignment="1">
      <alignment horizontal="center" vertical="center"/>
    </xf>
    <xf numFmtId="0" fontId="16" fillId="6" borderId="26" xfId="0" applyFont="1" applyFill="1" applyBorder="1" applyAlignment="1">
      <alignment horizontal="center" vertical="center"/>
    </xf>
    <xf numFmtId="0" fontId="21" fillId="9" borderId="26" xfId="0" applyFont="1" applyFill="1" applyBorder="1" applyAlignment="1">
      <alignment horizontal="center" vertical="center"/>
    </xf>
    <xf numFmtId="0" fontId="16" fillId="6" borderId="44" xfId="0" applyFont="1" applyFill="1" applyBorder="1" applyAlignment="1">
      <alignment horizontal="center" vertical="center"/>
    </xf>
    <xf numFmtId="0" fontId="21" fillId="6" borderId="4" xfId="0" applyFont="1" applyFill="1" applyBorder="1" applyAlignment="1">
      <alignment horizontal="center"/>
    </xf>
    <xf numFmtId="0" fontId="21" fillId="6" borderId="26" xfId="0" applyFont="1" applyFill="1" applyBorder="1" applyAlignment="1">
      <alignment horizontal="center"/>
    </xf>
    <xf numFmtId="0" fontId="16" fillId="6" borderId="4"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21" fillId="7" borderId="60" xfId="0" applyFont="1" applyFill="1" applyBorder="1" applyAlignment="1">
      <alignment horizontal="center" vertical="center"/>
    </xf>
    <xf numFmtId="0" fontId="21" fillId="7" borderId="61" xfId="0" applyFont="1" applyFill="1" applyBorder="1" applyAlignment="1">
      <alignment horizontal="center" vertical="center"/>
    </xf>
    <xf numFmtId="0" fontId="16" fillId="6" borderId="44" xfId="0" applyFont="1" applyFill="1" applyBorder="1" applyAlignment="1">
      <alignment horizontal="center" vertical="center" wrapText="1"/>
    </xf>
    <xf numFmtId="0" fontId="21" fillId="8" borderId="44" xfId="0" applyFont="1" applyFill="1" applyBorder="1" applyAlignment="1">
      <alignment horizontal="center" vertical="center"/>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58"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59"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28" xfId="0" applyFont="1" applyFill="1" applyBorder="1" applyAlignment="1">
      <alignment horizontal="center" vertical="center" wrapText="1"/>
    </xf>
    <xf numFmtId="0" fontId="21" fillId="6" borderId="44" xfId="0" applyFont="1" applyFill="1" applyBorder="1" applyAlignment="1">
      <alignment horizontal="center"/>
    </xf>
    <xf numFmtId="0" fontId="21" fillId="7" borderId="44" xfId="0" applyFont="1" applyFill="1" applyBorder="1" applyAlignment="1">
      <alignment horizontal="center" vertical="center"/>
    </xf>
    <xf numFmtId="0" fontId="21" fillId="9" borderId="44" xfId="0" applyFont="1" applyFill="1" applyBorder="1" applyAlignment="1">
      <alignment horizontal="center" vertical="center"/>
    </xf>
    <xf numFmtId="0" fontId="11" fillId="6" borderId="3" xfId="0" applyFont="1" applyFill="1" applyBorder="1" applyAlignment="1">
      <alignment horizontal="center" vertical="center"/>
    </xf>
    <xf numFmtId="0" fontId="7" fillId="0" borderId="3" xfId="0" applyFont="1" applyBorder="1" applyAlignment="1">
      <alignment horizontal="center" vertical="center" wrapText="1"/>
    </xf>
    <xf numFmtId="0" fontId="11" fillId="6" borderId="3" xfId="0" applyFont="1" applyFill="1" applyBorder="1" applyAlignment="1">
      <alignment horizontal="center" vertical="center" wrapText="1"/>
    </xf>
    <xf numFmtId="0" fontId="7" fillId="6" borderId="3" xfId="0" applyFont="1" applyFill="1" applyBorder="1" applyAlignment="1">
      <alignment horizontal="center"/>
    </xf>
    <xf numFmtId="0" fontId="11" fillId="0" borderId="62" xfId="0" applyFont="1" applyBorder="1" applyAlignment="1">
      <alignment horizontal="right" vertical="center" textRotation="90"/>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1" fillId="0" borderId="51" xfId="0" applyFont="1" applyBorder="1" applyAlignment="1">
      <alignment horizontal="center"/>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9" xfId="0" applyFont="1" applyBorder="1" applyAlignment="1">
      <alignment horizontal="center" vertical="center" wrapText="1"/>
    </xf>
    <xf numFmtId="0" fontId="13" fillId="0" borderId="40" xfId="0" applyFont="1" applyBorder="1" applyAlignment="1">
      <alignment horizontal="center" vertical="center" wrapText="1"/>
    </xf>
    <xf numFmtId="0" fontId="13" fillId="0" borderId="41" xfId="0" applyFont="1" applyBorder="1" applyAlignment="1">
      <alignment horizontal="center" vertical="center"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18" fillId="0" borderId="57" xfId="0" applyFont="1" applyBorder="1" applyAlignment="1">
      <alignment horizontal="left" vertical="center"/>
    </xf>
    <xf numFmtId="0" fontId="18" fillId="0" borderId="63" xfId="0" applyFont="1" applyBorder="1" applyAlignment="1">
      <alignment horizontal="left" vertical="center"/>
    </xf>
    <xf numFmtId="0" fontId="18" fillId="0" borderId="62" xfId="0" applyFont="1" applyBorder="1" applyAlignment="1">
      <alignment horizontal="left" vertical="center"/>
    </xf>
    <xf numFmtId="0" fontId="18" fillId="0" borderId="58" xfId="0" applyFont="1" applyBorder="1" applyAlignment="1">
      <alignment horizontal="left" vertical="center"/>
    </xf>
    <xf numFmtId="0" fontId="18"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21" fillId="0" borderId="3" xfId="0" applyFont="1" applyFill="1" applyBorder="1" applyAlignment="1">
      <alignment horizontal="center" vertical="center" wrapText="1"/>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77304</xdr:colOff>
      <xdr:row>1</xdr:row>
      <xdr:rowOff>313497</xdr:rowOff>
    </xdr:from>
    <xdr:to>
      <xdr:col>1</xdr:col>
      <xdr:colOff>2065130</xdr:colOff>
      <xdr:row>3</xdr:row>
      <xdr:rowOff>34235</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64434" y="479149"/>
          <a:ext cx="1987826" cy="86926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688975</xdr:colOff>
      <xdr:row>1</xdr:row>
      <xdr:rowOff>124883</xdr:rowOff>
    </xdr:from>
    <xdr:to>
      <xdr:col>2</xdr:col>
      <xdr:colOff>762000</xdr:colOff>
      <xdr:row>3</xdr:row>
      <xdr:rowOff>93133</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3708" y="294216"/>
          <a:ext cx="1859492" cy="96731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911680</xdr:colOff>
      <xdr:row>1</xdr:row>
      <xdr:rowOff>258536</xdr:rowOff>
    </xdr:from>
    <xdr:to>
      <xdr:col>3</xdr:col>
      <xdr:colOff>172540</xdr:colOff>
      <xdr:row>3</xdr:row>
      <xdr:rowOff>250916</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05594" y="432707"/>
          <a:ext cx="3061607" cy="10776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7" zoomScale="85" zoomScaleNormal="85" zoomScalePageLayoutView="40" workbookViewId="0">
      <selection activeCell="B8" sqref="B8:F8"/>
    </sheetView>
  </sheetViews>
  <sheetFormatPr baseColWidth="10" defaultRowHeight="13.2" x14ac:dyDescent="0.25"/>
  <cols>
    <col min="1" max="1" width="2.6640625" customWidth="1"/>
    <col min="2" max="2" width="42" customWidth="1"/>
    <col min="3" max="3" width="71.44140625" customWidth="1"/>
    <col min="4" max="4" width="36.6640625" customWidth="1"/>
    <col min="5" max="5" width="28.5546875" customWidth="1"/>
    <col min="6" max="6" width="35.88671875" customWidth="1"/>
    <col min="7" max="7" width="2.6640625" customWidth="1"/>
  </cols>
  <sheetData>
    <row r="1" spans="2:6" ht="14.25" customHeight="1" x14ac:dyDescent="0.25"/>
    <row r="2" spans="2:6" ht="84" customHeight="1" x14ac:dyDescent="0.25">
      <c r="B2" s="163"/>
      <c r="C2" s="176" t="s">
        <v>130</v>
      </c>
      <c r="D2" s="177"/>
      <c r="E2" s="178"/>
      <c r="F2" s="185" t="s">
        <v>152</v>
      </c>
    </row>
    <row r="3" spans="2:6" ht="42.75" customHeight="1" x14ac:dyDescent="0.25">
      <c r="B3" s="163"/>
      <c r="C3" s="179"/>
      <c r="D3" s="180"/>
      <c r="E3" s="181"/>
      <c r="F3" s="186"/>
    </row>
    <row r="4" spans="2:6" ht="41.25" customHeight="1" x14ac:dyDescent="0.25">
      <c r="B4" s="163"/>
      <c r="C4" s="182"/>
      <c r="D4" s="183"/>
      <c r="E4" s="184"/>
      <c r="F4" s="174"/>
    </row>
    <row r="5" spans="2:6" ht="37.5" customHeight="1" thickBot="1" x14ac:dyDescent="0.3">
      <c r="B5" s="11"/>
      <c r="C5" s="12"/>
      <c r="D5" s="12"/>
      <c r="E5" s="12"/>
      <c r="F5" s="12"/>
    </row>
    <row r="6" spans="2:6" ht="21" customHeight="1" thickBot="1" x14ac:dyDescent="0.35">
      <c r="B6" s="167" t="s">
        <v>120</v>
      </c>
      <c r="C6" s="168"/>
      <c r="D6" s="168"/>
      <c r="E6" s="168"/>
      <c r="F6" s="169"/>
    </row>
    <row r="7" spans="2:6" ht="78.75" customHeight="1" x14ac:dyDescent="0.25">
      <c r="B7" s="173" t="s">
        <v>131</v>
      </c>
      <c r="C7" s="174"/>
      <c r="D7" s="174"/>
      <c r="E7" s="174"/>
      <c r="F7" s="175"/>
    </row>
    <row r="8" spans="2:6" ht="70.2" customHeight="1" x14ac:dyDescent="0.25">
      <c r="B8" s="170" t="s">
        <v>228</v>
      </c>
      <c r="C8" s="171"/>
      <c r="D8" s="171"/>
      <c r="E8" s="171"/>
      <c r="F8" s="172"/>
    </row>
    <row r="9" spans="2:6" ht="34.5" customHeight="1" x14ac:dyDescent="0.25">
      <c r="B9" s="164" t="s">
        <v>132</v>
      </c>
      <c r="C9" s="165"/>
      <c r="D9" s="165"/>
      <c r="E9" s="165"/>
      <c r="F9" s="166"/>
    </row>
    <row r="10" spans="2:6" ht="36" customHeight="1" x14ac:dyDescent="0.25">
      <c r="B10" s="164" t="s">
        <v>133</v>
      </c>
      <c r="C10" s="165"/>
      <c r="D10" s="165"/>
      <c r="E10" s="165"/>
      <c r="F10" s="166"/>
    </row>
    <row r="11" spans="2:6" ht="72" customHeight="1" x14ac:dyDescent="0.25">
      <c r="B11" s="164" t="s">
        <v>146</v>
      </c>
      <c r="C11" s="165"/>
      <c r="D11" s="165"/>
      <c r="E11" s="165"/>
      <c r="F11" s="166"/>
    </row>
    <row r="12" spans="2:6" ht="34.5" customHeight="1" x14ac:dyDescent="0.25">
      <c r="B12" s="164" t="s">
        <v>147</v>
      </c>
      <c r="C12" s="165"/>
      <c r="D12" s="165"/>
      <c r="E12" s="165"/>
      <c r="F12" s="166"/>
    </row>
    <row r="13" spans="2:6" ht="44.25" customHeight="1" x14ac:dyDescent="0.25">
      <c r="B13" s="164" t="s">
        <v>134</v>
      </c>
      <c r="C13" s="165"/>
      <c r="D13" s="165"/>
      <c r="E13" s="165"/>
      <c r="F13" s="166"/>
    </row>
    <row r="14" spans="2:6" ht="26.25" customHeight="1" x14ac:dyDescent="0.25">
      <c r="B14" s="164" t="s">
        <v>135</v>
      </c>
      <c r="C14" s="165"/>
      <c r="D14" s="165"/>
      <c r="E14" s="165"/>
      <c r="F14" s="166"/>
    </row>
    <row r="15" spans="2:6" ht="22.5" customHeight="1" x14ac:dyDescent="0.25">
      <c r="B15" s="164" t="s">
        <v>136</v>
      </c>
      <c r="C15" s="165"/>
      <c r="D15" s="165"/>
      <c r="E15" s="165"/>
      <c r="F15" s="166"/>
    </row>
    <row r="16" spans="2:6" ht="33" customHeight="1" x14ac:dyDescent="0.25">
      <c r="B16" s="164" t="s">
        <v>148</v>
      </c>
      <c r="C16" s="165"/>
      <c r="D16" s="165"/>
      <c r="E16" s="165"/>
      <c r="F16" s="166"/>
    </row>
    <row r="17" spans="2:6" ht="36.75" customHeight="1" x14ac:dyDescent="0.25">
      <c r="B17" s="164" t="s">
        <v>149</v>
      </c>
      <c r="C17" s="165"/>
      <c r="D17" s="165"/>
      <c r="E17" s="165"/>
      <c r="F17" s="166"/>
    </row>
    <row r="18" spans="2:6" ht="43.2" customHeight="1" x14ac:dyDescent="0.25">
      <c r="B18" s="164" t="s">
        <v>153</v>
      </c>
      <c r="C18" s="165"/>
      <c r="D18" s="165"/>
      <c r="E18" s="165"/>
      <c r="F18" s="166"/>
    </row>
    <row r="19" spans="2:6" ht="27" customHeight="1" thickBot="1" x14ac:dyDescent="0.3">
      <c r="B19" s="188" t="s">
        <v>150</v>
      </c>
      <c r="C19" s="189"/>
      <c r="D19" s="189"/>
      <c r="E19" s="189"/>
      <c r="F19" s="190"/>
    </row>
    <row r="20" spans="2:6" ht="14.25" customHeight="1" x14ac:dyDescent="0.25">
      <c r="B20" s="6"/>
    </row>
    <row r="21" spans="2:6" x14ac:dyDescent="0.25">
      <c r="B21" s="7"/>
    </row>
    <row r="22" spans="2:6" ht="17.25" customHeight="1" x14ac:dyDescent="0.25">
      <c r="B22" s="187"/>
      <c r="C22" s="187"/>
      <c r="D22" s="187"/>
      <c r="E22" s="187"/>
      <c r="F22" s="187"/>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9"/>
  <sheetViews>
    <sheetView showGridLines="0" topLeftCell="A44" zoomScale="80" zoomScaleNormal="80" zoomScalePageLayoutView="85" workbookViewId="0">
      <selection activeCell="C72" sqref="C72"/>
    </sheetView>
  </sheetViews>
  <sheetFormatPr baseColWidth="10" defaultRowHeight="13.2" x14ac:dyDescent="0.25"/>
  <cols>
    <col min="1" max="1" width="5.33203125" customWidth="1"/>
    <col min="2" max="2" width="52.21875" customWidth="1"/>
    <col min="3" max="3" width="51.44140625" customWidth="1"/>
    <col min="4" max="4" width="16.6640625" customWidth="1"/>
    <col min="5" max="5" width="16.88671875" customWidth="1"/>
    <col min="6" max="6" width="31" customWidth="1"/>
  </cols>
  <sheetData>
    <row r="2" spans="2:6" ht="78" customHeight="1" x14ac:dyDescent="0.25">
      <c r="B2" s="163"/>
      <c r="C2" s="176" t="s">
        <v>129</v>
      </c>
      <c r="D2" s="177"/>
      <c r="E2" s="178"/>
      <c r="F2" s="185" t="s">
        <v>152</v>
      </c>
    </row>
    <row r="3" spans="2:6" ht="51" customHeight="1" x14ac:dyDescent="0.25">
      <c r="B3" s="163"/>
      <c r="C3" s="179"/>
      <c r="D3" s="180"/>
      <c r="E3" s="181"/>
      <c r="F3" s="186"/>
    </row>
    <row r="4" spans="2:6" ht="54" customHeight="1" x14ac:dyDescent="0.25">
      <c r="B4" s="163"/>
      <c r="C4" s="182"/>
      <c r="D4" s="183"/>
      <c r="E4" s="184"/>
      <c r="F4" s="174"/>
    </row>
    <row r="5" spans="2:6" ht="24.75" customHeight="1" thickBot="1" x14ac:dyDescent="0.3">
      <c r="B5" s="11"/>
      <c r="C5" s="12"/>
      <c r="D5" s="12"/>
      <c r="E5" s="12"/>
      <c r="F5" s="12"/>
    </row>
    <row r="6" spans="2:6" ht="18" customHeight="1" thickBot="1" x14ac:dyDescent="0.3">
      <c r="B6" s="191" t="s">
        <v>8</v>
      </c>
      <c r="C6" s="192"/>
      <c r="D6" s="192"/>
      <c r="E6" s="192"/>
      <c r="F6" s="193"/>
    </row>
    <row r="7" spans="2:6" ht="42.75" customHeight="1" x14ac:dyDescent="0.25">
      <c r="B7" s="194" t="s">
        <v>151</v>
      </c>
      <c r="C7" s="195"/>
      <c r="D7" s="195"/>
      <c r="E7" s="195"/>
      <c r="F7" s="195"/>
    </row>
    <row r="8" spans="2:6" ht="63" customHeight="1" x14ac:dyDescent="0.25">
      <c r="B8" s="196"/>
      <c r="C8" s="197"/>
      <c r="D8" s="197"/>
      <c r="E8" s="197"/>
      <c r="F8" s="197"/>
    </row>
    <row r="9" spans="2:6" ht="37.5" customHeight="1" x14ac:dyDescent="0.25">
      <c r="B9" s="196"/>
      <c r="C9" s="197"/>
      <c r="D9" s="197"/>
      <c r="E9" s="197"/>
      <c r="F9" s="197"/>
    </row>
    <row r="10" spans="2:6" ht="43.5" customHeight="1" x14ac:dyDescent="0.25">
      <c r="B10" s="196"/>
      <c r="C10" s="197"/>
      <c r="D10" s="197"/>
      <c r="E10" s="197"/>
      <c r="F10" s="197"/>
    </row>
    <row r="11" spans="2:6" ht="58.5" customHeight="1" x14ac:dyDescent="0.25">
      <c r="B11" s="196"/>
      <c r="C11" s="197"/>
      <c r="D11" s="197"/>
      <c r="E11" s="197"/>
      <c r="F11" s="197"/>
    </row>
    <row r="12" spans="2:6" ht="46.5" customHeight="1" x14ac:dyDescent="0.25">
      <c r="B12" s="196"/>
      <c r="C12" s="197"/>
      <c r="D12" s="197"/>
      <c r="E12" s="197"/>
      <c r="F12" s="197"/>
    </row>
    <row r="13" spans="2:6" ht="47.25" customHeight="1" x14ac:dyDescent="0.25">
      <c r="B13" s="196"/>
      <c r="C13" s="197"/>
      <c r="D13" s="197"/>
      <c r="E13" s="197"/>
      <c r="F13" s="197"/>
    </row>
    <row r="14" spans="2:6" ht="22.5" customHeight="1" thickBot="1" x14ac:dyDescent="0.3">
      <c r="B14" s="198"/>
      <c r="C14" s="199"/>
      <c r="D14" s="199"/>
      <c r="E14" s="199"/>
      <c r="F14" s="199"/>
    </row>
    <row r="15" spans="2:6" ht="16.5" customHeight="1" thickBot="1" x14ac:dyDescent="0.3">
      <c r="B15" s="207" t="s">
        <v>103</v>
      </c>
      <c r="C15" s="208"/>
      <c r="D15" s="208"/>
      <c r="E15" s="208"/>
      <c r="F15" s="209"/>
    </row>
    <row r="16" spans="2:6" ht="148.19999999999999" customHeight="1" x14ac:dyDescent="0.25">
      <c r="B16" s="200" t="s">
        <v>142</v>
      </c>
      <c r="C16" s="201"/>
      <c r="D16" s="201"/>
      <c r="E16" s="201"/>
      <c r="F16" s="202"/>
    </row>
    <row r="17" spans="2:6" ht="19.5" customHeight="1" x14ac:dyDescent="0.25">
      <c r="B17" s="50"/>
      <c r="C17" s="51" t="s">
        <v>37</v>
      </c>
      <c r="D17" s="205" t="s">
        <v>35</v>
      </c>
      <c r="E17" s="205" t="s">
        <v>36</v>
      </c>
      <c r="F17" s="203" t="s">
        <v>34</v>
      </c>
    </row>
    <row r="18" spans="2:6" ht="21" customHeight="1" x14ac:dyDescent="0.25">
      <c r="B18" s="50"/>
      <c r="C18" s="51" t="s">
        <v>78</v>
      </c>
      <c r="D18" s="206"/>
      <c r="E18" s="206"/>
      <c r="F18" s="204"/>
    </row>
    <row r="19" spans="2:6" ht="18.75" customHeight="1" x14ac:dyDescent="0.25">
      <c r="B19" s="157" t="s">
        <v>38</v>
      </c>
      <c r="C19" s="158"/>
      <c r="D19" s="52"/>
      <c r="E19" s="53"/>
      <c r="F19" s="54" t="s">
        <v>33</v>
      </c>
    </row>
    <row r="20" spans="2:6" ht="18.75" customHeight="1" x14ac:dyDescent="0.25">
      <c r="B20" s="155" t="s">
        <v>39</v>
      </c>
      <c r="C20" s="156"/>
      <c r="D20" s="55"/>
      <c r="E20" s="56"/>
      <c r="F20" s="57" t="s">
        <v>33</v>
      </c>
    </row>
    <row r="21" spans="2:6" ht="18.75" customHeight="1" x14ac:dyDescent="0.25">
      <c r="B21" s="155" t="s">
        <v>122</v>
      </c>
      <c r="C21" s="156"/>
      <c r="D21" s="55" t="s">
        <v>79</v>
      </c>
      <c r="E21" s="56" t="s">
        <v>82</v>
      </c>
      <c r="F21" s="57" t="s">
        <v>31</v>
      </c>
    </row>
    <row r="22" spans="2:6" ht="18.75" customHeight="1" x14ac:dyDescent="0.25">
      <c r="B22" s="155" t="s">
        <v>40</v>
      </c>
      <c r="C22" s="156"/>
      <c r="D22" s="55"/>
      <c r="E22" s="56"/>
      <c r="F22" s="57" t="s">
        <v>33</v>
      </c>
    </row>
    <row r="23" spans="2:6" ht="18.75" customHeight="1" x14ac:dyDescent="0.25">
      <c r="B23" s="155" t="s">
        <v>74</v>
      </c>
      <c r="C23" s="156"/>
      <c r="D23" s="55"/>
      <c r="E23" s="56"/>
      <c r="F23" s="57" t="s">
        <v>33</v>
      </c>
    </row>
    <row r="24" spans="2:6" ht="18.75" customHeight="1" x14ac:dyDescent="0.25">
      <c r="B24" s="155" t="s">
        <v>42</v>
      </c>
      <c r="C24" s="156"/>
      <c r="D24" s="55"/>
      <c r="E24" s="56"/>
      <c r="F24" s="57" t="s">
        <v>33</v>
      </c>
    </row>
    <row r="25" spans="2:6" ht="18.75" customHeight="1" x14ac:dyDescent="0.25">
      <c r="B25" s="155" t="s">
        <v>125</v>
      </c>
      <c r="C25" s="156"/>
      <c r="D25" s="55" t="s">
        <v>79</v>
      </c>
      <c r="E25" s="56" t="s">
        <v>83</v>
      </c>
      <c r="F25" s="58" t="s">
        <v>31</v>
      </c>
    </row>
    <row r="26" spans="2:6" ht="18.75" customHeight="1" x14ac:dyDescent="0.25">
      <c r="B26" s="155" t="s">
        <v>41</v>
      </c>
      <c r="C26" s="156"/>
      <c r="D26" s="55" t="s">
        <v>79</v>
      </c>
      <c r="E26" s="56" t="s">
        <v>82</v>
      </c>
      <c r="F26" s="57" t="s">
        <v>33</v>
      </c>
    </row>
    <row r="27" spans="2:6" ht="18.75" customHeight="1" x14ac:dyDescent="0.25">
      <c r="B27" s="155" t="s">
        <v>69</v>
      </c>
      <c r="C27" s="156"/>
      <c r="D27" s="55" t="s">
        <v>81</v>
      </c>
      <c r="E27" s="56" t="s">
        <v>82</v>
      </c>
      <c r="F27" s="57" t="s">
        <v>33</v>
      </c>
    </row>
    <row r="28" spans="2:6" ht="18.75" customHeight="1" x14ac:dyDescent="0.25">
      <c r="B28" s="155" t="s">
        <v>43</v>
      </c>
      <c r="C28" s="156"/>
      <c r="D28" s="55"/>
      <c r="E28" s="56"/>
      <c r="F28" s="57" t="s">
        <v>33</v>
      </c>
    </row>
    <row r="29" spans="2:6" ht="18.75" customHeight="1" x14ac:dyDescent="0.25">
      <c r="B29" s="159" t="s">
        <v>44</v>
      </c>
      <c r="C29" s="160"/>
      <c r="D29" s="55"/>
      <c r="E29" s="59"/>
      <c r="F29" s="60" t="s">
        <v>33</v>
      </c>
    </row>
    <row r="30" spans="2:6" ht="24" customHeight="1" x14ac:dyDescent="0.25">
      <c r="B30" s="50"/>
      <c r="C30" s="51" t="s">
        <v>75</v>
      </c>
      <c r="D30" s="61"/>
      <c r="E30" s="61"/>
      <c r="F30" s="62"/>
    </row>
    <row r="31" spans="2:6" ht="19.5" customHeight="1" x14ac:dyDescent="0.25">
      <c r="B31" s="157" t="s">
        <v>46</v>
      </c>
      <c r="C31" s="63"/>
      <c r="D31" s="52" t="s">
        <v>80</v>
      </c>
      <c r="E31" s="53" t="s">
        <v>82</v>
      </c>
      <c r="F31" s="54" t="s">
        <v>33</v>
      </c>
    </row>
    <row r="32" spans="2:6" ht="19.5" customHeight="1" x14ac:dyDescent="0.25">
      <c r="B32" s="210" t="s">
        <v>45</v>
      </c>
      <c r="C32" s="211"/>
      <c r="D32" s="55"/>
      <c r="E32" s="56"/>
      <c r="F32" s="57" t="s">
        <v>33</v>
      </c>
    </row>
    <row r="33" spans="2:6" ht="19.5" customHeight="1" x14ac:dyDescent="0.25">
      <c r="B33" s="210" t="s">
        <v>157</v>
      </c>
      <c r="C33" s="211"/>
      <c r="D33" s="55" t="s">
        <v>80</v>
      </c>
      <c r="E33" s="56" t="s">
        <v>83</v>
      </c>
      <c r="F33" s="57" t="s">
        <v>158</v>
      </c>
    </row>
    <row r="34" spans="2:6" ht="19.5" customHeight="1" x14ac:dyDescent="0.25">
      <c r="B34" s="155" t="s">
        <v>47</v>
      </c>
      <c r="C34" s="64"/>
      <c r="D34" s="55"/>
      <c r="E34" s="56"/>
      <c r="F34" s="57" t="s">
        <v>33</v>
      </c>
    </row>
    <row r="35" spans="2:6" ht="19.5" customHeight="1" x14ac:dyDescent="0.25">
      <c r="B35" s="155" t="s">
        <v>48</v>
      </c>
      <c r="C35" s="64"/>
      <c r="D35" s="55"/>
      <c r="E35" s="56"/>
      <c r="F35" s="57" t="s">
        <v>33</v>
      </c>
    </row>
    <row r="36" spans="2:6" ht="19.5" customHeight="1" x14ac:dyDescent="0.25">
      <c r="B36" s="210" t="s">
        <v>50</v>
      </c>
      <c r="C36" s="211"/>
      <c r="D36" s="55" t="s">
        <v>80</v>
      </c>
      <c r="E36" s="56" t="s">
        <v>83</v>
      </c>
      <c r="F36" s="57" t="s">
        <v>33</v>
      </c>
    </row>
    <row r="37" spans="2:6" ht="19.5" customHeight="1" x14ac:dyDescent="0.25">
      <c r="B37" s="214" t="s">
        <v>49</v>
      </c>
      <c r="C37" s="215"/>
      <c r="D37" s="66" t="s">
        <v>80</v>
      </c>
      <c r="E37" s="59" t="s">
        <v>83</v>
      </c>
      <c r="F37" s="60" t="s">
        <v>33</v>
      </c>
    </row>
    <row r="38" spans="2:6" ht="23.25" customHeight="1" x14ac:dyDescent="0.25">
      <c r="B38" s="50"/>
      <c r="C38" s="51" t="s">
        <v>76</v>
      </c>
      <c r="D38" s="67"/>
      <c r="E38" s="67"/>
      <c r="F38" s="68"/>
    </row>
    <row r="39" spans="2:6" ht="19.5" customHeight="1" x14ac:dyDescent="0.25">
      <c r="B39" s="212" t="s">
        <v>126</v>
      </c>
      <c r="C39" s="213"/>
      <c r="D39" s="52" t="s">
        <v>80</v>
      </c>
      <c r="E39" s="53" t="s">
        <v>83</v>
      </c>
      <c r="F39" s="54" t="s">
        <v>33</v>
      </c>
    </row>
    <row r="40" spans="2:6" ht="19.5" customHeight="1" x14ac:dyDescent="0.25">
      <c r="B40" s="69" t="s">
        <v>51</v>
      </c>
      <c r="C40" s="64"/>
      <c r="D40" s="55" t="s">
        <v>80</v>
      </c>
      <c r="E40" s="56" t="s">
        <v>82</v>
      </c>
      <c r="F40" s="57" t="s">
        <v>33</v>
      </c>
    </row>
    <row r="41" spans="2:6" ht="19.5" customHeight="1" x14ac:dyDescent="0.25">
      <c r="B41" s="210" t="s">
        <v>123</v>
      </c>
      <c r="C41" s="211"/>
      <c r="D41" s="55" t="s">
        <v>79</v>
      </c>
      <c r="E41" s="56" t="s">
        <v>82</v>
      </c>
      <c r="F41" s="57" t="s">
        <v>33</v>
      </c>
    </row>
    <row r="42" spans="2:6" ht="19.5" customHeight="1" x14ac:dyDescent="0.25">
      <c r="B42" s="155" t="s">
        <v>48</v>
      </c>
      <c r="C42" s="64"/>
      <c r="D42" s="55"/>
      <c r="E42" s="56"/>
      <c r="F42" s="57" t="s">
        <v>33</v>
      </c>
    </row>
    <row r="43" spans="2:6" ht="19.5" customHeight="1" x14ac:dyDescent="0.25">
      <c r="B43" s="159" t="s">
        <v>52</v>
      </c>
      <c r="C43" s="65"/>
      <c r="D43" s="66" t="s">
        <v>80</v>
      </c>
      <c r="E43" s="59" t="s">
        <v>83</v>
      </c>
      <c r="F43" s="60" t="s">
        <v>33</v>
      </c>
    </row>
    <row r="44" spans="2:6" ht="23.25" customHeight="1" x14ac:dyDescent="0.25">
      <c r="B44" s="50"/>
      <c r="C44" s="51" t="s">
        <v>77</v>
      </c>
      <c r="D44" s="70"/>
      <c r="E44" s="70"/>
      <c r="F44" s="71"/>
    </row>
    <row r="45" spans="2:6" ht="19.5" customHeight="1" x14ac:dyDescent="0.25">
      <c r="B45" s="212" t="s">
        <v>53</v>
      </c>
      <c r="C45" s="213"/>
      <c r="D45" s="55" t="s">
        <v>80</v>
      </c>
      <c r="E45" s="53" t="s">
        <v>83</v>
      </c>
      <c r="F45" s="72" t="s">
        <v>31</v>
      </c>
    </row>
    <row r="46" spans="2:6" ht="19.5" customHeight="1" x14ac:dyDescent="0.25">
      <c r="B46" s="210" t="s">
        <v>54</v>
      </c>
      <c r="C46" s="211"/>
      <c r="D46" s="55"/>
      <c r="E46" s="56"/>
      <c r="F46" s="73" t="s">
        <v>31</v>
      </c>
    </row>
    <row r="47" spans="2:6" ht="19.5" customHeight="1" x14ac:dyDescent="0.25">
      <c r="B47" s="210" t="s">
        <v>55</v>
      </c>
      <c r="C47" s="211"/>
      <c r="D47" s="55" t="s">
        <v>80</v>
      </c>
      <c r="E47" s="56" t="s">
        <v>83</v>
      </c>
      <c r="F47" s="73" t="s">
        <v>31</v>
      </c>
    </row>
    <row r="48" spans="2:6" ht="19.5" customHeight="1" x14ac:dyDescent="0.25">
      <c r="B48" s="210" t="s">
        <v>56</v>
      </c>
      <c r="C48" s="211"/>
      <c r="D48" s="55" t="s">
        <v>81</v>
      </c>
      <c r="E48" s="56" t="s">
        <v>83</v>
      </c>
      <c r="F48" s="73" t="s">
        <v>32</v>
      </c>
    </row>
    <row r="49" spans="2:6" ht="19.5" customHeight="1" x14ac:dyDescent="0.25">
      <c r="B49" s="210" t="s">
        <v>57</v>
      </c>
      <c r="C49" s="211"/>
      <c r="D49" s="55"/>
      <c r="E49" s="56"/>
      <c r="F49" s="73" t="s">
        <v>31</v>
      </c>
    </row>
    <row r="50" spans="2:6" ht="19.5" customHeight="1" x14ac:dyDescent="0.25">
      <c r="B50" s="155" t="s">
        <v>58</v>
      </c>
      <c r="C50" s="64"/>
      <c r="D50" s="55"/>
      <c r="E50" s="56"/>
      <c r="F50" s="73" t="s">
        <v>31</v>
      </c>
    </row>
    <row r="51" spans="2:6" ht="21" customHeight="1" x14ac:dyDescent="0.25">
      <c r="B51" s="155" t="s">
        <v>59</v>
      </c>
      <c r="C51" s="64"/>
      <c r="D51" s="55"/>
      <c r="E51" s="56"/>
      <c r="F51" s="73" t="s">
        <v>31</v>
      </c>
    </row>
    <row r="52" spans="2:6" ht="19.5" customHeight="1" x14ac:dyDescent="0.25">
      <c r="B52" s="210" t="s">
        <v>60</v>
      </c>
      <c r="C52" s="211"/>
      <c r="D52" s="55"/>
      <c r="E52" s="56"/>
      <c r="F52" s="73" t="s">
        <v>31</v>
      </c>
    </row>
    <row r="53" spans="2:6" ht="19.5" customHeight="1" x14ac:dyDescent="0.25">
      <c r="B53" s="210" t="s">
        <v>61</v>
      </c>
      <c r="C53" s="211"/>
      <c r="D53" s="55"/>
      <c r="E53" s="56"/>
      <c r="F53" s="73" t="s">
        <v>33</v>
      </c>
    </row>
    <row r="54" spans="2:6" ht="19.5" customHeight="1" x14ac:dyDescent="0.25">
      <c r="B54" s="210" t="s">
        <v>62</v>
      </c>
      <c r="C54" s="211"/>
      <c r="D54" s="55" t="s">
        <v>81</v>
      </c>
      <c r="E54" s="56" t="s">
        <v>83</v>
      </c>
      <c r="F54" s="73" t="s">
        <v>33</v>
      </c>
    </row>
    <row r="55" spans="2:6" ht="19.5" customHeight="1" x14ac:dyDescent="0.25">
      <c r="B55" s="210" t="s">
        <v>63</v>
      </c>
      <c r="C55" s="211"/>
      <c r="D55" s="55"/>
      <c r="E55" s="56"/>
      <c r="F55" s="73" t="s">
        <v>33</v>
      </c>
    </row>
    <row r="56" spans="2:6" ht="19.5" customHeight="1" x14ac:dyDescent="0.25">
      <c r="B56" s="210" t="s">
        <v>64</v>
      </c>
      <c r="C56" s="211"/>
      <c r="D56" s="55"/>
      <c r="E56" s="56"/>
      <c r="F56" s="73" t="s">
        <v>4</v>
      </c>
    </row>
    <row r="57" spans="2:6" ht="19.5" customHeight="1" x14ac:dyDescent="0.25">
      <c r="B57" s="210" t="s">
        <v>65</v>
      </c>
      <c r="C57" s="211"/>
      <c r="D57" s="55" t="s">
        <v>81</v>
      </c>
      <c r="E57" s="56" t="s">
        <v>83</v>
      </c>
      <c r="F57" s="73" t="s">
        <v>4</v>
      </c>
    </row>
    <row r="58" spans="2:6" ht="19.5" customHeight="1" x14ac:dyDescent="0.25">
      <c r="B58" s="155" t="s">
        <v>66</v>
      </c>
      <c r="C58" s="64"/>
      <c r="D58" s="55" t="s">
        <v>81</v>
      </c>
      <c r="E58" s="56" t="s">
        <v>83</v>
      </c>
      <c r="F58" s="73" t="s">
        <v>4</v>
      </c>
    </row>
    <row r="59" spans="2:6" ht="19.5" customHeight="1" x14ac:dyDescent="0.25">
      <c r="B59" s="210" t="s">
        <v>67</v>
      </c>
      <c r="C59" s="211"/>
      <c r="D59" s="55" t="s">
        <v>81</v>
      </c>
      <c r="E59" s="56" t="s">
        <v>83</v>
      </c>
      <c r="F59" s="73" t="s">
        <v>6</v>
      </c>
    </row>
    <row r="60" spans="2:6" ht="19.5" customHeight="1" x14ac:dyDescent="0.25">
      <c r="B60" s="210" t="s">
        <v>176</v>
      </c>
      <c r="C60" s="211"/>
      <c r="D60" s="55" t="s">
        <v>80</v>
      </c>
      <c r="E60" s="56" t="s">
        <v>82</v>
      </c>
      <c r="F60" s="57" t="s">
        <v>33</v>
      </c>
    </row>
    <row r="61" spans="2:6" ht="19.5" customHeight="1" x14ac:dyDescent="0.25">
      <c r="B61" s="210" t="s">
        <v>156</v>
      </c>
      <c r="C61" s="211"/>
      <c r="D61" s="55" t="s">
        <v>80</v>
      </c>
      <c r="E61" s="56" t="s">
        <v>83</v>
      </c>
      <c r="F61" s="57" t="s">
        <v>33</v>
      </c>
    </row>
    <row r="62" spans="2:6" ht="19.5" customHeight="1" x14ac:dyDescent="0.25">
      <c r="B62" s="210" t="s">
        <v>68</v>
      </c>
      <c r="C62" s="211"/>
      <c r="D62" s="55"/>
      <c r="E62" s="56"/>
      <c r="F62" s="57" t="s">
        <v>33</v>
      </c>
    </row>
    <row r="63" spans="2:6" ht="19.5" customHeight="1" x14ac:dyDescent="0.25">
      <c r="B63" s="210" t="s">
        <v>95</v>
      </c>
      <c r="C63" s="211"/>
      <c r="D63" s="55"/>
      <c r="E63" s="56"/>
      <c r="F63" s="57" t="s">
        <v>33</v>
      </c>
    </row>
    <row r="64" spans="2:6" ht="19.5" customHeight="1" x14ac:dyDescent="0.25">
      <c r="B64" s="155" t="s">
        <v>154</v>
      </c>
      <c r="C64" s="156"/>
      <c r="D64" s="55" t="s">
        <v>80</v>
      </c>
      <c r="E64" s="56" t="s">
        <v>83</v>
      </c>
      <c r="F64" s="57" t="s">
        <v>33</v>
      </c>
    </row>
    <row r="65" spans="2:6" ht="19.5" customHeight="1" x14ac:dyDescent="0.25">
      <c r="B65" s="155" t="s">
        <v>71</v>
      </c>
      <c r="C65" s="64"/>
      <c r="D65" s="55" t="s">
        <v>81</v>
      </c>
      <c r="E65" s="56" t="s">
        <v>83</v>
      </c>
      <c r="F65" s="57" t="s">
        <v>73</v>
      </c>
    </row>
    <row r="66" spans="2:6" ht="19.5" customHeight="1" x14ac:dyDescent="0.25">
      <c r="B66" s="210" t="s">
        <v>72</v>
      </c>
      <c r="C66" s="211"/>
      <c r="D66" s="55"/>
      <c r="E66" s="56"/>
      <c r="F66" s="57" t="s">
        <v>73</v>
      </c>
    </row>
    <row r="67" spans="2:6" ht="19.5" customHeight="1" x14ac:dyDescent="0.25">
      <c r="B67" s="155" t="s">
        <v>155</v>
      </c>
      <c r="C67" s="156"/>
      <c r="D67" s="55"/>
      <c r="E67" s="56"/>
      <c r="F67" s="73" t="s">
        <v>70</v>
      </c>
    </row>
    <row r="68" spans="2:6" ht="19.5" customHeight="1" x14ac:dyDescent="0.3">
      <c r="B68" s="161" t="s">
        <v>236</v>
      </c>
      <c r="C68" s="64"/>
      <c r="D68" s="55" t="s">
        <v>80</v>
      </c>
      <c r="E68" s="56" t="s">
        <v>83</v>
      </c>
      <c r="F68" s="73" t="s">
        <v>6</v>
      </c>
    </row>
    <row r="69" spans="2:6" ht="19.5" customHeight="1" thickBot="1" x14ac:dyDescent="0.3">
      <c r="B69" s="74" t="s">
        <v>238</v>
      </c>
      <c r="C69" s="75"/>
      <c r="D69" s="76" t="s">
        <v>80</v>
      </c>
      <c r="E69" s="77" t="s">
        <v>83</v>
      </c>
      <c r="F69" s="78" t="s">
        <v>70</v>
      </c>
    </row>
    <row r="74" spans="2:6" hidden="1" x14ac:dyDescent="0.25">
      <c r="B74" s="6" t="s">
        <v>81</v>
      </c>
    </row>
    <row r="75" spans="2:6" hidden="1" x14ac:dyDescent="0.25">
      <c r="B75" s="7" t="s">
        <v>79</v>
      </c>
    </row>
    <row r="76" spans="2:6" hidden="1" x14ac:dyDescent="0.25">
      <c r="B76" s="7" t="s">
        <v>80</v>
      </c>
    </row>
    <row r="77" spans="2:6" hidden="1" x14ac:dyDescent="0.25"/>
    <row r="78" spans="2:6" hidden="1" x14ac:dyDescent="0.25">
      <c r="B78" t="s">
        <v>82</v>
      </c>
    </row>
    <row r="79" spans="2:6" hidden="1" x14ac:dyDescent="0.25">
      <c r="B79" t="s">
        <v>83</v>
      </c>
    </row>
  </sheetData>
  <mergeCells count="33">
    <mergeCell ref="B54:C54"/>
    <mergeCell ref="B55:C55"/>
    <mergeCell ref="B56:C56"/>
    <mergeCell ref="B57:C57"/>
    <mergeCell ref="B66:C66"/>
    <mergeCell ref="B59:C59"/>
    <mergeCell ref="B60:C60"/>
    <mergeCell ref="B61:C61"/>
    <mergeCell ref="B62:C62"/>
    <mergeCell ref="B63:C63"/>
    <mergeCell ref="B47:C47"/>
    <mergeCell ref="B48:C48"/>
    <mergeCell ref="B49:C49"/>
    <mergeCell ref="B52:C52"/>
    <mergeCell ref="B53:C53"/>
    <mergeCell ref="F17:F18"/>
    <mergeCell ref="E17:E18"/>
    <mergeCell ref="D17:D18"/>
    <mergeCell ref="B15:F15"/>
    <mergeCell ref="B46:C46"/>
    <mergeCell ref="B45:C45"/>
    <mergeCell ref="B41:C41"/>
    <mergeCell ref="B39:C39"/>
    <mergeCell ref="B32:C32"/>
    <mergeCell ref="B33:C33"/>
    <mergeCell ref="B36:C36"/>
    <mergeCell ref="B37:C37"/>
    <mergeCell ref="B6:F6"/>
    <mergeCell ref="B7:F14"/>
    <mergeCell ref="B16:F16"/>
    <mergeCell ref="C2:E4"/>
    <mergeCell ref="F2:F4"/>
    <mergeCell ref="B2:B4"/>
  </mergeCells>
  <phoneticPr fontId="1" type="noConversion"/>
  <dataValidations count="2">
    <dataValidation type="list" allowBlank="1" showInputMessage="1" showErrorMessage="1" sqref="D19:D29 D31:D37 D39:D43 D45:D69" xr:uid="{00000000-0002-0000-0100-000000000000}">
      <formula1>$B$74:$B$76</formula1>
    </dataValidation>
    <dataValidation type="list" allowBlank="1" showInputMessage="1" showErrorMessage="1" sqref="E19:E29 E31:E37 E39:E43 E45:E69" xr:uid="{00000000-0002-0000-0100-000001000000}">
      <formula1>$B$78:$B$79</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74"/>
  <sheetViews>
    <sheetView showGridLines="0" topLeftCell="A34" zoomScale="69" zoomScaleNormal="69" zoomScalePageLayoutView="70" workbookViewId="0">
      <selection activeCell="C39" sqref="C39:G39"/>
    </sheetView>
  </sheetViews>
  <sheetFormatPr baseColWidth="10" defaultRowHeight="13.8" x14ac:dyDescent="0.3"/>
  <cols>
    <col min="1" max="1" width="4.109375" customWidth="1"/>
    <col min="2" max="2" width="31" customWidth="1"/>
    <col min="3" max="3" width="25.109375" customWidth="1"/>
    <col min="4" max="4" width="14.6640625" customWidth="1"/>
    <col min="5" max="5" width="12.44140625" customWidth="1"/>
    <col min="6" max="6" width="18.33203125" customWidth="1"/>
    <col min="7" max="7" width="24.88671875" customWidth="1"/>
    <col min="8" max="8" width="31.44140625" style="9" customWidth="1"/>
    <col min="9" max="9" width="14.6640625" customWidth="1"/>
    <col min="10" max="10" width="11.88671875" customWidth="1"/>
    <col min="11" max="11" width="14" customWidth="1"/>
    <col min="12" max="12" width="15.33203125" style="4" customWidth="1"/>
    <col min="13" max="13" width="4.88671875" customWidth="1"/>
  </cols>
  <sheetData>
    <row r="1" spans="2:17" ht="13.2" x14ac:dyDescent="0.25">
      <c r="H1"/>
      <c r="L1"/>
    </row>
    <row r="2" spans="2:17" ht="48.75" customHeight="1" x14ac:dyDescent="0.25">
      <c r="B2" s="163"/>
      <c r="C2" s="176" t="s">
        <v>129</v>
      </c>
      <c r="D2" s="177"/>
      <c r="E2" s="177"/>
      <c r="F2" s="177"/>
      <c r="G2" s="177"/>
      <c r="H2" s="177"/>
      <c r="I2" s="177"/>
      <c r="J2" s="178"/>
      <c r="K2" s="237" t="s">
        <v>152</v>
      </c>
      <c r="L2" s="238"/>
    </row>
    <row r="3" spans="2:17" ht="42" customHeight="1" x14ac:dyDescent="0.25">
      <c r="B3" s="163"/>
      <c r="C3" s="179"/>
      <c r="D3" s="180"/>
      <c r="E3" s="180"/>
      <c r="F3" s="180"/>
      <c r="G3" s="180"/>
      <c r="H3" s="180"/>
      <c r="I3" s="180"/>
      <c r="J3" s="181"/>
      <c r="K3" s="239"/>
      <c r="L3" s="240"/>
    </row>
    <row r="4" spans="2:17" ht="36.75" customHeight="1" x14ac:dyDescent="0.25">
      <c r="B4" s="163"/>
      <c r="C4" s="182"/>
      <c r="D4" s="183"/>
      <c r="E4" s="183"/>
      <c r="F4" s="183"/>
      <c r="G4" s="183"/>
      <c r="H4" s="183"/>
      <c r="I4" s="183"/>
      <c r="J4" s="184"/>
      <c r="K4" s="241"/>
      <c r="L4" s="242"/>
    </row>
    <row r="5" spans="2:17" ht="24.75" customHeight="1" thickBot="1" x14ac:dyDescent="0.3">
      <c r="C5" s="11"/>
      <c r="D5" s="12"/>
      <c r="E5" s="12"/>
      <c r="F5" s="12"/>
      <c r="G5" s="12"/>
      <c r="H5"/>
      <c r="L5"/>
    </row>
    <row r="6" spans="2:17" ht="103.5" customHeight="1" thickBot="1" x14ac:dyDescent="0.3">
      <c r="B6" s="228" t="s">
        <v>229</v>
      </c>
      <c r="C6" s="229"/>
      <c r="D6" s="229"/>
      <c r="E6" s="229"/>
      <c r="F6" s="229"/>
      <c r="G6" s="229"/>
      <c r="H6" s="229"/>
      <c r="I6" s="229"/>
      <c r="J6" s="229"/>
      <c r="K6" s="229"/>
      <c r="L6" s="230"/>
      <c r="M6" s="1"/>
      <c r="N6" s="1"/>
      <c r="O6" s="1"/>
      <c r="P6" s="1"/>
      <c r="Q6" s="1"/>
    </row>
    <row r="7" spans="2:17" ht="24.75" customHeight="1" x14ac:dyDescent="0.25">
      <c r="B7" s="234" t="s">
        <v>103</v>
      </c>
      <c r="C7" s="235"/>
      <c r="D7" s="235"/>
      <c r="E7" s="235"/>
      <c r="F7" s="235"/>
      <c r="G7" s="235"/>
      <c r="H7" s="235"/>
      <c r="I7" s="235"/>
      <c r="J7" s="235"/>
      <c r="K7" s="235"/>
      <c r="L7" s="236"/>
    </row>
    <row r="8" spans="2:17" ht="18" customHeight="1" x14ac:dyDescent="0.3">
      <c r="B8" s="127" t="s">
        <v>145</v>
      </c>
      <c r="C8" s="128"/>
      <c r="D8" s="128"/>
      <c r="E8" s="128"/>
      <c r="F8" s="128"/>
      <c r="G8" s="128"/>
      <c r="H8" s="128"/>
      <c r="I8" s="128"/>
      <c r="J8" s="128"/>
      <c r="K8" s="128"/>
      <c r="L8" s="129"/>
    </row>
    <row r="9" spans="2:17" ht="15.6" x14ac:dyDescent="0.3">
      <c r="B9" s="127" t="s">
        <v>143</v>
      </c>
      <c r="C9" s="130"/>
      <c r="D9" s="130"/>
      <c r="E9" s="130"/>
      <c r="F9" s="130"/>
      <c r="G9" s="130"/>
      <c r="H9" s="130"/>
      <c r="I9" s="131"/>
      <c r="J9" s="130"/>
      <c r="K9" s="130"/>
      <c r="L9" s="132"/>
    </row>
    <row r="10" spans="2:17" ht="15.6" x14ac:dyDescent="0.3">
      <c r="B10" s="127" t="s">
        <v>138</v>
      </c>
      <c r="C10" s="130"/>
      <c r="D10" s="130"/>
      <c r="E10" s="130"/>
      <c r="F10" s="130"/>
      <c r="G10" s="130"/>
      <c r="H10" s="130"/>
      <c r="I10" s="130"/>
      <c r="J10" s="130"/>
      <c r="K10" s="130"/>
      <c r="L10" s="132"/>
    </row>
    <row r="11" spans="2:17" ht="15.6" x14ac:dyDescent="0.3">
      <c r="B11" s="127" t="s">
        <v>139</v>
      </c>
      <c r="C11" s="130"/>
      <c r="D11" s="130"/>
      <c r="E11" s="130"/>
      <c r="F11" s="130"/>
      <c r="G11" s="130"/>
      <c r="H11" s="130"/>
      <c r="I11" s="130"/>
      <c r="J11" s="130"/>
      <c r="K11" s="130"/>
      <c r="L11" s="132"/>
    </row>
    <row r="12" spans="2:17" ht="18" customHeight="1" x14ac:dyDescent="0.25">
      <c r="B12" s="231" t="s">
        <v>137</v>
      </c>
      <c r="C12" s="232"/>
      <c r="D12" s="232"/>
      <c r="E12" s="232"/>
      <c r="F12" s="232"/>
      <c r="G12" s="232"/>
      <c r="H12" s="232"/>
      <c r="I12" s="232"/>
      <c r="J12" s="232"/>
      <c r="K12" s="232"/>
      <c r="L12" s="233"/>
    </row>
    <row r="13" spans="2:17" ht="15.6" x14ac:dyDescent="0.3">
      <c r="B13" s="127" t="s">
        <v>141</v>
      </c>
      <c r="C13" s="130"/>
      <c r="D13" s="130"/>
      <c r="E13" s="130"/>
      <c r="F13" s="130"/>
      <c r="G13" s="130"/>
      <c r="H13" s="130"/>
      <c r="I13" s="130"/>
      <c r="J13" s="130"/>
      <c r="K13" s="130"/>
      <c r="L13" s="132"/>
    </row>
    <row r="14" spans="2:17" ht="7.5" customHeight="1" thickBot="1" x14ac:dyDescent="0.3">
      <c r="B14" s="82"/>
      <c r="C14" s="83"/>
      <c r="D14" s="83"/>
      <c r="E14" s="83"/>
      <c r="F14" s="83"/>
      <c r="G14" s="83"/>
      <c r="H14" s="83"/>
      <c r="I14" s="83"/>
      <c r="J14" s="83"/>
      <c r="K14" s="83"/>
      <c r="L14" s="84"/>
    </row>
    <row r="15" spans="2:17" ht="33.75" customHeight="1" thickBot="1" x14ac:dyDescent="0.3">
      <c r="B15" s="225" t="s">
        <v>119</v>
      </c>
      <c r="C15" s="226"/>
      <c r="D15" s="226"/>
      <c r="E15" s="226"/>
      <c r="F15" s="226"/>
      <c r="G15" s="227"/>
      <c r="H15" s="222" t="s">
        <v>117</v>
      </c>
      <c r="I15" s="223"/>
      <c r="J15" s="223"/>
      <c r="K15" s="223"/>
      <c r="L15" s="224"/>
    </row>
    <row r="16" spans="2:17" ht="40.5" customHeight="1" thickBot="1" x14ac:dyDescent="0.3">
      <c r="B16" s="85" t="s">
        <v>84</v>
      </c>
      <c r="C16" s="221" t="s">
        <v>89</v>
      </c>
      <c r="D16" s="221"/>
      <c r="E16" s="221"/>
      <c r="F16" s="221"/>
      <c r="G16" s="221"/>
      <c r="H16" s="86" t="s">
        <v>90</v>
      </c>
      <c r="I16" s="86" t="s">
        <v>7</v>
      </c>
      <c r="J16" s="86" t="s">
        <v>3</v>
      </c>
      <c r="K16" s="86" t="s">
        <v>96</v>
      </c>
      <c r="L16" s="87" t="s">
        <v>92</v>
      </c>
    </row>
    <row r="17" spans="2:12" ht="53.25" customHeight="1" x14ac:dyDescent="0.25">
      <c r="B17" s="88" t="s">
        <v>78</v>
      </c>
      <c r="C17" s="246" t="s">
        <v>122</v>
      </c>
      <c r="D17" s="246"/>
      <c r="E17" s="246"/>
      <c r="F17" s="246"/>
      <c r="G17" s="246"/>
      <c r="H17" s="89" t="s">
        <v>159</v>
      </c>
      <c r="I17" s="90">
        <v>2</v>
      </c>
      <c r="J17" s="91">
        <v>2</v>
      </c>
      <c r="K17" s="91">
        <f>I17+J17</f>
        <v>4</v>
      </c>
      <c r="L17" s="92" t="str">
        <f t="shared" ref="L17:L42" si="0">IF(K17&lt;=4,"BAJO",IF(K17=5,"MEDIO",IF(K17=6,"ALTO",IF(K17=7,"ALTO","EXTREMO"))))</f>
        <v>BAJO</v>
      </c>
    </row>
    <row r="18" spans="2:12" ht="53.25" customHeight="1" x14ac:dyDescent="0.25">
      <c r="B18" s="93" t="s">
        <v>78</v>
      </c>
      <c r="C18" s="217" t="s">
        <v>125</v>
      </c>
      <c r="D18" s="217"/>
      <c r="E18" s="217"/>
      <c r="F18" s="217"/>
      <c r="G18" s="217"/>
      <c r="H18" s="94" t="s">
        <v>160</v>
      </c>
      <c r="I18" s="90">
        <v>2</v>
      </c>
      <c r="J18" s="91">
        <v>3</v>
      </c>
      <c r="K18" s="91">
        <f t="shared" ref="K18:K42" si="1">+I18+J18</f>
        <v>5</v>
      </c>
      <c r="L18" s="95" t="str">
        <f t="shared" si="0"/>
        <v>MEDIO</v>
      </c>
    </row>
    <row r="19" spans="2:12" ht="53.25" customHeight="1" x14ac:dyDescent="0.25">
      <c r="B19" s="93" t="s">
        <v>78</v>
      </c>
      <c r="C19" s="217" t="s">
        <v>41</v>
      </c>
      <c r="D19" s="217"/>
      <c r="E19" s="217"/>
      <c r="F19" s="217"/>
      <c r="G19" s="217"/>
      <c r="H19" s="94" t="s">
        <v>161</v>
      </c>
      <c r="I19" s="90">
        <v>1</v>
      </c>
      <c r="J19" s="91">
        <v>2</v>
      </c>
      <c r="K19" s="91">
        <f t="shared" si="1"/>
        <v>3</v>
      </c>
      <c r="L19" s="95" t="str">
        <f t="shared" si="0"/>
        <v>BAJO</v>
      </c>
    </row>
    <row r="20" spans="2:12" ht="53.25" customHeight="1" x14ac:dyDescent="0.25">
      <c r="B20" s="93" t="s">
        <v>78</v>
      </c>
      <c r="C20" s="217" t="s">
        <v>69</v>
      </c>
      <c r="D20" s="217"/>
      <c r="E20" s="217"/>
      <c r="F20" s="217"/>
      <c r="G20" s="217"/>
      <c r="H20" s="94" t="s">
        <v>162</v>
      </c>
      <c r="I20" s="90">
        <v>2</v>
      </c>
      <c r="J20" s="91">
        <v>3</v>
      </c>
      <c r="K20" s="91">
        <f t="shared" si="1"/>
        <v>5</v>
      </c>
      <c r="L20" s="95" t="str">
        <f t="shared" si="0"/>
        <v>MEDIO</v>
      </c>
    </row>
    <row r="21" spans="2:12" ht="113.4" customHeight="1" x14ac:dyDescent="0.25">
      <c r="B21" s="93" t="s">
        <v>75</v>
      </c>
      <c r="C21" s="217" t="s">
        <v>46</v>
      </c>
      <c r="D21" s="217"/>
      <c r="E21" s="217"/>
      <c r="F21" s="217"/>
      <c r="G21" s="217"/>
      <c r="H21" s="94" t="s">
        <v>163</v>
      </c>
      <c r="I21" s="90">
        <v>3</v>
      </c>
      <c r="J21" s="91">
        <v>2</v>
      </c>
      <c r="K21" s="91">
        <f t="shared" si="1"/>
        <v>5</v>
      </c>
      <c r="L21" s="95" t="str">
        <f t="shared" si="0"/>
        <v>MEDIO</v>
      </c>
    </row>
    <row r="22" spans="2:12" ht="96" customHeight="1" x14ac:dyDescent="0.25">
      <c r="B22" s="93" t="s">
        <v>75</v>
      </c>
      <c r="C22" s="217" t="s">
        <v>157</v>
      </c>
      <c r="D22" s="217"/>
      <c r="E22" s="217"/>
      <c r="F22" s="217"/>
      <c r="G22" s="217"/>
      <c r="H22" s="94" t="s">
        <v>164</v>
      </c>
      <c r="I22" s="90">
        <v>3</v>
      </c>
      <c r="J22" s="91">
        <v>4</v>
      </c>
      <c r="K22" s="91">
        <f t="shared" si="1"/>
        <v>7</v>
      </c>
      <c r="L22" s="95" t="str">
        <f t="shared" si="0"/>
        <v>ALTO</v>
      </c>
    </row>
    <row r="23" spans="2:12" ht="53.25" customHeight="1" x14ac:dyDescent="0.25">
      <c r="B23" s="93" t="s">
        <v>75</v>
      </c>
      <c r="C23" s="217" t="s">
        <v>50</v>
      </c>
      <c r="D23" s="217"/>
      <c r="E23" s="217"/>
      <c r="F23" s="217"/>
      <c r="G23" s="217"/>
      <c r="H23" s="94" t="s">
        <v>165</v>
      </c>
      <c r="I23" s="90">
        <v>3</v>
      </c>
      <c r="J23" s="91">
        <v>3</v>
      </c>
      <c r="K23" s="91">
        <f t="shared" si="1"/>
        <v>6</v>
      </c>
      <c r="L23" s="95" t="str">
        <f t="shared" si="0"/>
        <v>ALTO</v>
      </c>
    </row>
    <row r="24" spans="2:12" ht="53.25" customHeight="1" x14ac:dyDescent="0.25">
      <c r="B24" s="93" t="s">
        <v>75</v>
      </c>
      <c r="C24" s="217" t="s">
        <v>49</v>
      </c>
      <c r="D24" s="217"/>
      <c r="E24" s="217"/>
      <c r="F24" s="217"/>
      <c r="G24" s="217"/>
      <c r="H24" s="94" t="s">
        <v>233</v>
      </c>
      <c r="I24" s="90">
        <v>3</v>
      </c>
      <c r="J24" s="91">
        <v>2</v>
      </c>
      <c r="K24" s="91">
        <f t="shared" si="1"/>
        <v>5</v>
      </c>
      <c r="L24" s="95" t="str">
        <f t="shared" si="0"/>
        <v>MEDIO</v>
      </c>
    </row>
    <row r="25" spans="2:12" ht="53.25" customHeight="1" x14ac:dyDescent="0.25">
      <c r="B25" s="93" t="s">
        <v>76</v>
      </c>
      <c r="C25" s="217" t="s">
        <v>126</v>
      </c>
      <c r="D25" s="217"/>
      <c r="E25" s="217"/>
      <c r="F25" s="217"/>
      <c r="G25" s="217"/>
      <c r="H25" s="94" t="s">
        <v>166</v>
      </c>
      <c r="I25" s="90">
        <v>2</v>
      </c>
      <c r="J25" s="91">
        <v>2</v>
      </c>
      <c r="K25" s="91">
        <f t="shared" si="1"/>
        <v>4</v>
      </c>
      <c r="L25" s="95" t="str">
        <f t="shared" si="0"/>
        <v>BAJO</v>
      </c>
    </row>
    <row r="26" spans="2:12" ht="53.25" customHeight="1" x14ac:dyDescent="0.25">
      <c r="B26" s="93" t="s">
        <v>76</v>
      </c>
      <c r="C26" s="217" t="s">
        <v>51</v>
      </c>
      <c r="D26" s="217"/>
      <c r="E26" s="217"/>
      <c r="F26" s="217"/>
      <c r="G26" s="217"/>
      <c r="H26" s="94" t="s">
        <v>167</v>
      </c>
      <c r="I26" s="90">
        <v>3</v>
      </c>
      <c r="J26" s="91">
        <v>3</v>
      </c>
      <c r="K26" s="91">
        <f t="shared" si="1"/>
        <v>6</v>
      </c>
      <c r="L26" s="95" t="str">
        <f t="shared" si="0"/>
        <v>ALTO</v>
      </c>
    </row>
    <row r="27" spans="2:12" ht="53.25" customHeight="1" x14ac:dyDescent="0.25">
      <c r="B27" s="93" t="s">
        <v>76</v>
      </c>
      <c r="C27" s="217" t="s">
        <v>123</v>
      </c>
      <c r="D27" s="217"/>
      <c r="E27" s="217"/>
      <c r="F27" s="217"/>
      <c r="G27" s="217"/>
      <c r="H27" s="94" t="s">
        <v>168</v>
      </c>
      <c r="I27" s="90">
        <v>2</v>
      </c>
      <c r="J27" s="91">
        <v>1</v>
      </c>
      <c r="K27" s="91">
        <f t="shared" si="1"/>
        <v>3</v>
      </c>
      <c r="L27" s="95" t="str">
        <f t="shared" si="0"/>
        <v>BAJO</v>
      </c>
    </row>
    <row r="28" spans="2:12" ht="53.25" customHeight="1" x14ac:dyDescent="0.25">
      <c r="B28" s="93" t="s">
        <v>76</v>
      </c>
      <c r="C28" s="217" t="s">
        <v>52</v>
      </c>
      <c r="D28" s="217"/>
      <c r="E28" s="217"/>
      <c r="F28" s="217"/>
      <c r="G28" s="217"/>
      <c r="H28" s="94" t="s">
        <v>169</v>
      </c>
      <c r="I28" s="90">
        <v>3</v>
      </c>
      <c r="J28" s="91">
        <v>3</v>
      </c>
      <c r="K28" s="91">
        <f t="shared" si="1"/>
        <v>6</v>
      </c>
      <c r="L28" s="95" t="str">
        <f t="shared" si="0"/>
        <v>ALTO</v>
      </c>
    </row>
    <row r="29" spans="2:12" ht="53.25" customHeight="1" x14ac:dyDescent="0.25">
      <c r="B29" s="93" t="s">
        <v>77</v>
      </c>
      <c r="C29" s="217" t="s">
        <v>53</v>
      </c>
      <c r="D29" s="217"/>
      <c r="E29" s="217"/>
      <c r="F29" s="217"/>
      <c r="G29" s="217"/>
      <c r="H29" s="94" t="s">
        <v>234</v>
      </c>
      <c r="I29" s="90">
        <v>3</v>
      </c>
      <c r="J29" s="91">
        <v>3</v>
      </c>
      <c r="K29" s="91">
        <f t="shared" si="1"/>
        <v>6</v>
      </c>
      <c r="L29" s="95" t="str">
        <f t="shared" si="0"/>
        <v>ALTO</v>
      </c>
    </row>
    <row r="30" spans="2:12" ht="53.25" customHeight="1" x14ac:dyDescent="0.25">
      <c r="B30" s="93" t="s">
        <v>77</v>
      </c>
      <c r="C30" s="217" t="s">
        <v>55</v>
      </c>
      <c r="D30" s="217"/>
      <c r="E30" s="217"/>
      <c r="F30" s="217"/>
      <c r="G30" s="217"/>
      <c r="H30" s="94" t="s">
        <v>170</v>
      </c>
      <c r="I30" s="90">
        <v>3</v>
      </c>
      <c r="J30" s="91">
        <v>2</v>
      </c>
      <c r="K30" s="91">
        <f t="shared" si="1"/>
        <v>5</v>
      </c>
      <c r="L30" s="95" t="str">
        <f t="shared" si="0"/>
        <v>MEDIO</v>
      </c>
    </row>
    <row r="31" spans="2:12" ht="53.25" customHeight="1" x14ac:dyDescent="0.25">
      <c r="B31" s="93" t="s">
        <v>77</v>
      </c>
      <c r="C31" s="217" t="s">
        <v>56</v>
      </c>
      <c r="D31" s="217"/>
      <c r="E31" s="217"/>
      <c r="F31" s="217"/>
      <c r="G31" s="217"/>
      <c r="H31" s="94" t="s">
        <v>174</v>
      </c>
      <c r="I31" s="90">
        <v>3</v>
      </c>
      <c r="J31" s="91">
        <v>2</v>
      </c>
      <c r="K31" s="91">
        <f t="shared" si="1"/>
        <v>5</v>
      </c>
      <c r="L31" s="95" t="str">
        <f t="shared" si="0"/>
        <v>MEDIO</v>
      </c>
    </row>
    <row r="32" spans="2:12" ht="53.25" customHeight="1" x14ac:dyDescent="0.25">
      <c r="B32" s="93" t="s">
        <v>77</v>
      </c>
      <c r="C32" s="217" t="s">
        <v>58</v>
      </c>
      <c r="D32" s="217"/>
      <c r="E32" s="217"/>
      <c r="F32" s="217"/>
      <c r="G32" s="217"/>
      <c r="H32" s="94" t="s">
        <v>173</v>
      </c>
      <c r="I32" s="90">
        <v>3</v>
      </c>
      <c r="J32" s="91">
        <v>2</v>
      </c>
      <c r="K32" s="91">
        <f t="shared" si="1"/>
        <v>5</v>
      </c>
      <c r="L32" s="95" t="str">
        <f t="shared" si="0"/>
        <v>MEDIO</v>
      </c>
    </row>
    <row r="33" spans="2:14" ht="93.6" customHeight="1" x14ac:dyDescent="0.25">
      <c r="B33" s="93" t="s">
        <v>77</v>
      </c>
      <c r="C33" s="217" t="s">
        <v>62</v>
      </c>
      <c r="D33" s="217"/>
      <c r="E33" s="217"/>
      <c r="F33" s="217"/>
      <c r="G33" s="217"/>
      <c r="H33" s="94" t="s">
        <v>171</v>
      </c>
      <c r="I33" s="90">
        <v>3</v>
      </c>
      <c r="J33" s="91">
        <v>3</v>
      </c>
      <c r="K33" s="91">
        <f t="shared" si="1"/>
        <v>6</v>
      </c>
      <c r="L33" s="95" t="str">
        <f t="shared" si="0"/>
        <v>ALTO</v>
      </c>
    </row>
    <row r="34" spans="2:14" ht="53.25" customHeight="1" x14ac:dyDescent="0.25">
      <c r="B34" s="133" t="s">
        <v>77</v>
      </c>
      <c r="C34" s="248" t="s">
        <v>65</v>
      </c>
      <c r="D34" s="248"/>
      <c r="E34" s="248"/>
      <c r="F34" s="248"/>
      <c r="G34" s="248"/>
      <c r="H34" s="134" t="s">
        <v>172</v>
      </c>
      <c r="I34" s="135">
        <v>2</v>
      </c>
      <c r="J34" s="136">
        <v>2</v>
      </c>
      <c r="K34" s="136">
        <f t="shared" si="1"/>
        <v>4</v>
      </c>
      <c r="L34" s="137" t="str">
        <f t="shared" si="0"/>
        <v>BAJO</v>
      </c>
    </row>
    <row r="35" spans="2:14" ht="53.25" customHeight="1" x14ac:dyDescent="0.25">
      <c r="B35" s="142" t="s">
        <v>77</v>
      </c>
      <c r="C35" s="218" t="s">
        <v>66</v>
      </c>
      <c r="D35" s="219"/>
      <c r="E35" s="219"/>
      <c r="F35" s="219"/>
      <c r="G35" s="220"/>
      <c r="H35" s="134" t="s">
        <v>172</v>
      </c>
      <c r="I35" s="90">
        <v>2</v>
      </c>
      <c r="J35" s="91">
        <v>2</v>
      </c>
      <c r="K35" s="136">
        <f t="shared" si="1"/>
        <v>4</v>
      </c>
      <c r="L35" s="137" t="str">
        <f t="shared" si="0"/>
        <v>BAJO</v>
      </c>
    </row>
    <row r="36" spans="2:14" ht="53.25" customHeight="1" x14ac:dyDescent="0.25">
      <c r="B36" s="142" t="s">
        <v>77</v>
      </c>
      <c r="C36" s="218" t="s">
        <v>67</v>
      </c>
      <c r="D36" s="219"/>
      <c r="E36" s="219"/>
      <c r="F36" s="219"/>
      <c r="G36" s="220"/>
      <c r="H36" s="94" t="s">
        <v>175</v>
      </c>
      <c r="I36" s="90">
        <v>3</v>
      </c>
      <c r="J36" s="91">
        <v>2</v>
      </c>
      <c r="K36" s="136">
        <f t="shared" si="1"/>
        <v>5</v>
      </c>
      <c r="L36" s="137" t="str">
        <f t="shared" si="0"/>
        <v>MEDIO</v>
      </c>
    </row>
    <row r="37" spans="2:14" ht="53.4" customHeight="1" x14ac:dyDescent="0.25">
      <c r="B37" s="142" t="s">
        <v>77</v>
      </c>
      <c r="C37" s="218" t="s">
        <v>176</v>
      </c>
      <c r="D37" s="219"/>
      <c r="E37" s="219"/>
      <c r="F37" s="219"/>
      <c r="G37" s="220"/>
      <c r="H37" s="94" t="s">
        <v>177</v>
      </c>
      <c r="I37" s="90">
        <v>2</v>
      </c>
      <c r="J37" s="91">
        <v>2</v>
      </c>
      <c r="K37" s="136">
        <f t="shared" si="1"/>
        <v>4</v>
      </c>
      <c r="L37" s="137" t="str">
        <f t="shared" si="0"/>
        <v>BAJO</v>
      </c>
    </row>
    <row r="38" spans="2:14" ht="87.6" customHeight="1" x14ac:dyDescent="0.25">
      <c r="B38" s="142" t="s">
        <v>77</v>
      </c>
      <c r="C38" s="218" t="s">
        <v>156</v>
      </c>
      <c r="D38" s="219"/>
      <c r="E38" s="219"/>
      <c r="F38" s="219"/>
      <c r="G38" s="220"/>
      <c r="H38" s="94" t="s">
        <v>231</v>
      </c>
      <c r="I38" s="90">
        <v>2</v>
      </c>
      <c r="J38" s="91">
        <v>2</v>
      </c>
      <c r="K38" s="136">
        <f t="shared" si="1"/>
        <v>4</v>
      </c>
      <c r="L38" s="137" t="str">
        <f t="shared" si="0"/>
        <v>BAJO</v>
      </c>
    </row>
    <row r="39" spans="2:14" ht="67.8" customHeight="1" x14ac:dyDescent="0.25">
      <c r="B39" s="142" t="s">
        <v>77</v>
      </c>
      <c r="C39" s="218" t="s">
        <v>154</v>
      </c>
      <c r="D39" s="219"/>
      <c r="E39" s="219"/>
      <c r="F39" s="219"/>
      <c r="G39" s="220"/>
      <c r="H39" s="94" t="s">
        <v>230</v>
      </c>
      <c r="I39" s="90">
        <v>2</v>
      </c>
      <c r="J39" s="91">
        <v>3</v>
      </c>
      <c r="K39" s="136">
        <f t="shared" si="1"/>
        <v>5</v>
      </c>
      <c r="L39" s="137" t="str">
        <f t="shared" si="0"/>
        <v>MEDIO</v>
      </c>
    </row>
    <row r="40" spans="2:14" ht="73.8" customHeight="1" x14ac:dyDescent="0.25">
      <c r="B40" s="142" t="s">
        <v>77</v>
      </c>
      <c r="C40" s="218" t="s">
        <v>71</v>
      </c>
      <c r="D40" s="219"/>
      <c r="E40" s="219"/>
      <c r="F40" s="219"/>
      <c r="G40" s="220"/>
      <c r="H40" s="94" t="s">
        <v>178</v>
      </c>
      <c r="I40" s="90">
        <v>2</v>
      </c>
      <c r="J40" s="91">
        <v>2</v>
      </c>
      <c r="K40" s="136">
        <f t="shared" si="1"/>
        <v>4</v>
      </c>
      <c r="L40" s="137" t="str">
        <f t="shared" si="0"/>
        <v>BAJO</v>
      </c>
    </row>
    <row r="41" spans="2:14" ht="99" customHeight="1" x14ac:dyDescent="0.25">
      <c r="B41" s="142" t="s">
        <v>77</v>
      </c>
      <c r="C41" s="218" t="s">
        <v>236</v>
      </c>
      <c r="D41" s="219"/>
      <c r="E41" s="219"/>
      <c r="F41" s="219"/>
      <c r="G41" s="220"/>
      <c r="H41" s="94" t="s">
        <v>239</v>
      </c>
      <c r="I41" s="90">
        <v>3</v>
      </c>
      <c r="J41" s="91">
        <v>3</v>
      </c>
      <c r="K41" s="91">
        <f t="shared" si="1"/>
        <v>6</v>
      </c>
      <c r="L41" s="90" t="str">
        <f t="shared" si="0"/>
        <v>ALTO</v>
      </c>
    </row>
    <row r="42" spans="2:14" ht="53.25" customHeight="1" thickBot="1" x14ac:dyDescent="0.3">
      <c r="B42" s="126" t="s">
        <v>77</v>
      </c>
      <c r="C42" s="216" t="s">
        <v>238</v>
      </c>
      <c r="D42" s="216"/>
      <c r="E42" s="216"/>
      <c r="F42" s="216"/>
      <c r="G42" s="216"/>
      <c r="H42" s="138" t="s">
        <v>249</v>
      </c>
      <c r="I42" s="139">
        <v>2</v>
      </c>
      <c r="J42" s="140">
        <v>3</v>
      </c>
      <c r="K42" s="140">
        <f t="shared" si="1"/>
        <v>5</v>
      </c>
      <c r="L42" s="141" t="str">
        <f t="shared" si="0"/>
        <v>MEDIO</v>
      </c>
    </row>
    <row r="43" spans="2:14" ht="12.75" customHeight="1" x14ac:dyDescent="0.25">
      <c r="B43" s="97"/>
      <c r="C43" s="98"/>
      <c r="D43" s="98"/>
      <c r="E43" s="98"/>
      <c r="F43" s="98"/>
      <c r="G43" s="98"/>
      <c r="H43" s="98"/>
      <c r="I43" s="98"/>
      <c r="J43" s="98"/>
      <c r="K43" s="98"/>
      <c r="L43" s="99"/>
    </row>
    <row r="44" spans="2:14" ht="13.2" x14ac:dyDescent="0.25">
      <c r="B44" s="79"/>
      <c r="C44" s="263"/>
      <c r="D44" s="263"/>
      <c r="E44" s="263"/>
      <c r="F44" s="80"/>
      <c r="G44" s="80"/>
      <c r="H44" s="249"/>
      <c r="I44" s="249"/>
      <c r="J44" s="80"/>
      <c r="K44" s="80"/>
      <c r="L44" s="81"/>
    </row>
    <row r="45" spans="2:14" ht="19.5" customHeight="1" x14ac:dyDescent="0.25">
      <c r="B45" s="243" t="s">
        <v>2</v>
      </c>
      <c r="C45" s="244" t="s">
        <v>15</v>
      </c>
      <c r="D45" s="244"/>
      <c r="E45" s="100" t="s">
        <v>14</v>
      </c>
      <c r="F45" s="80"/>
      <c r="G45" s="247" t="s">
        <v>3</v>
      </c>
      <c r="H45" s="101" t="s">
        <v>20</v>
      </c>
      <c r="I45" s="101" t="s">
        <v>14</v>
      </c>
      <c r="J45" s="80"/>
      <c r="K45" s="80"/>
      <c r="L45" s="81"/>
    </row>
    <row r="46" spans="2:14" ht="21" customHeight="1" x14ac:dyDescent="0.25">
      <c r="B46" s="243"/>
      <c r="C46" s="245" t="s">
        <v>9</v>
      </c>
      <c r="D46" s="245"/>
      <c r="E46" s="102">
        <v>1</v>
      </c>
      <c r="F46" s="80"/>
      <c r="G46" s="247"/>
      <c r="H46" s="102" t="s">
        <v>17</v>
      </c>
      <c r="I46" s="103">
        <v>1</v>
      </c>
      <c r="J46" s="80"/>
      <c r="K46" s="80"/>
      <c r="L46" s="81"/>
    </row>
    <row r="47" spans="2:14" ht="15.75" customHeight="1" x14ac:dyDescent="0.25">
      <c r="B47" s="243"/>
      <c r="C47" s="245" t="s">
        <v>10</v>
      </c>
      <c r="D47" s="245"/>
      <c r="E47" s="102">
        <v>2</v>
      </c>
      <c r="F47" s="80"/>
      <c r="G47" s="247"/>
      <c r="H47" s="102" t="s">
        <v>18</v>
      </c>
      <c r="I47" s="103">
        <v>2</v>
      </c>
      <c r="J47" s="80"/>
      <c r="K47" s="80"/>
      <c r="L47" s="81"/>
      <c r="N47" s="5"/>
    </row>
    <row r="48" spans="2:14" ht="24.75" customHeight="1" x14ac:dyDescent="0.25">
      <c r="B48" s="243"/>
      <c r="C48" s="245" t="s">
        <v>11</v>
      </c>
      <c r="D48" s="245"/>
      <c r="E48" s="102">
        <v>3</v>
      </c>
      <c r="F48" s="80"/>
      <c r="G48" s="247"/>
      <c r="H48" s="102" t="s">
        <v>1</v>
      </c>
      <c r="I48" s="103">
        <v>3</v>
      </c>
      <c r="J48" s="80"/>
      <c r="K48" s="80"/>
      <c r="L48" s="81"/>
    </row>
    <row r="49" spans="2:12" ht="18" customHeight="1" x14ac:dyDescent="0.25">
      <c r="B49" s="243"/>
      <c r="C49" s="245" t="s">
        <v>12</v>
      </c>
      <c r="D49" s="245"/>
      <c r="E49" s="102">
        <v>4</v>
      </c>
      <c r="F49" s="80"/>
      <c r="G49" s="247"/>
      <c r="H49" s="102" t="s">
        <v>19</v>
      </c>
      <c r="I49" s="103">
        <v>4</v>
      </c>
      <c r="J49" s="80"/>
      <c r="K49" s="80"/>
      <c r="L49" s="81"/>
    </row>
    <row r="50" spans="2:12" ht="29.25" customHeight="1" x14ac:dyDescent="0.25">
      <c r="B50" s="243"/>
      <c r="C50" s="245" t="s">
        <v>13</v>
      </c>
      <c r="D50" s="245"/>
      <c r="E50" s="102">
        <v>5</v>
      </c>
      <c r="F50" s="80"/>
      <c r="G50" s="247"/>
      <c r="H50" s="102" t="s">
        <v>0</v>
      </c>
      <c r="I50" s="103">
        <v>5</v>
      </c>
      <c r="J50" s="80"/>
      <c r="K50" s="80"/>
      <c r="L50" s="81"/>
    </row>
    <row r="51" spans="2:12" ht="16.5" customHeight="1" x14ac:dyDescent="0.25">
      <c r="B51" s="104"/>
      <c r="C51" s="105"/>
      <c r="D51" s="105"/>
      <c r="E51" s="105"/>
      <c r="F51" s="80"/>
      <c r="G51" s="105"/>
      <c r="H51" s="105"/>
      <c r="I51" s="105"/>
      <c r="J51" s="105"/>
      <c r="K51" s="105"/>
      <c r="L51" s="81"/>
    </row>
    <row r="52" spans="2:12" ht="16.5" customHeight="1" x14ac:dyDescent="0.25">
      <c r="B52" s="104"/>
      <c r="C52" s="249" t="s">
        <v>22</v>
      </c>
      <c r="D52" s="249"/>
      <c r="E52" s="249"/>
      <c r="F52" s="249"/>
      <c r="G52" s="249"/>
      <c r="H52" s="260"/>
      <c r="I52" s="260"/>
      <c r="J52" s="260"/>
      <c r="K52" s="260"/>
      <c r="L52" s="81"/>
    </row>
    <row r="53" spans="2:12" ht="69.75" customHeight="1" x14ac:dyDescent="0.25">
      <c r="B53" s="104"/>
      <c r="C53" s="245" t="s">
        <v>105</v>
      </c>
      <c r="D53" s="245"/>
      <c r="E53" s="245"/>
      <c r="F53" s="102" t="s">
        <v>107</v>
      </c>
      <c r="G53" s="102" t="s">
        <v>114</v>
      </c>
      <c r="H53" s="102" t="s">
        <v>112</v>
      </c>
      <c r="I53" s="245" t="s">
        <v>110</v>
      </c>
      <c r="J53" s="245"/>
      <c r="K53" s="245" t="s">
        <v>108</v>
      </c>
      <c r="L53" s="250"/>
    </row>
    <row r="54" spans="2:12" ht="69.75" customHeight="1" x14ac:dyDescent="0.25">
      <c r="B54" s="104"/>
      <c r="C54" s="245" t="s">
        <v>106</v>
      </c>
      <c r="D54" s="245"/>
      <c r="E54" s="245"/>
      <c r="F54" s="102" t="s">
        <v>116</v>
      </c>
      <c r="G54" s="102" t="s">
        <v>115</v>
      </c>
      <c r="H54" s="102" t="s">
        <v>113</v>
      </c>
      <c r="I54" s="245" t="s">
        <v>111</v>
      </c>
      <c r="J54" s="245"/>
      <c r="K54" s="245" t="s">
        <v>109</v>
      </c>
      <c r="L54" s="250"/>
    </row>
    <row r="55" spans="2:12" ht="13.2" x14ac:dyDescent="0.25">
      <c r="B55" s="79"/>
      <c r="C55" s="244" t="s">
        <v>23</v>
      </c>
      <c r="D55" s="244"/>
      <c r="E55" s="244" t="s">
        <v>14</v>
      </c>
      <c r="F55" s="106" t="s">
        <v>17</v>
      </c>
      <c r="G55" s="106" t="s">
        <v>18</v>
      </c>
      <c r="H55" s="107" t="s">
        <v>1</v>
      </c>
      <c r="I55" s="252" t="s">
        <v>19</v>
      </c>
      <c r="J55" s="252"/>
      <c r="K55" s="244" t="s">
        <v>0</v>
      </c>
      <c r="L55" s="261"/>
    </row>
    <row r="56" spans="2:12" ht="13.2" x14ac:dyDescent="0.25">
      <c r="B56" s="79"/>
      <c r="C56" s="244"/>
      <c r="D56" s="244"/>
      <c r="E56" s="244"/>
      <c r="F56" s="108">
        <v>1</v>
      </c>
      <c r="G56" s="108">
        <v>2</v>
      </c>
      <c r="H56" s="108">
        <v>3</v>
      </c>
      <c r="I56" s="258">
        <v>4</v>
      </c>
      <c r="J56" s="258"/>
      <c r="K56" s="258">
        <v>5</v>
      </c>
      <c r="L56" s="262"/>
    </row>
    <row r="57" spans="2:12" ht="19.5" customHeight="1" x14ac:dyDescent="0.25">
      <c r="B57" s="79"/>
      <c r="C57" s="245" t="s">
        <v>9</v>
      </c>
      <c r="D57" s="245"/>
      <c r="E57" s="109">
        <v>1</v>
      </c>
      <c r="F57" s="110">
        <v>2</v>
      </c>
      <c r="G57" s="110">
        <v>3</v>
      </c>
      <c r="H57" s="110">
        <v>4</v>
      </c>
      <c r="I57" s="259">
        <v>5</v>
      </c>
      <c r="J57" s="259"/>
      <c r="K57" s="253">
        <v>6</v>
      </c>
      <c r="L57" s="254"/>
    </row>
    <row r="58" spans="2:12" ht="21.75" customHeight="1" x14ac:dyDescent="0.25">
      <c r="B58" s="79"/>
      <c r="C58" s="245" t="s">
        <v>10</v>
      </c>
      <c r="D58" s="245"/>
      <c r="E58" s="109">
        <v>2</v>
      </c>
      <c r="F58" s="110">
        <v>3</v>
      </c>
      <c r="G58" s="110">
        <v>4</v>
      </c>
      <c r="H58" s="111">
        <v>5</v>
      </c>
      <c r="I58" s="253">
        <v>6</v>
      </c>
      <c r="J58" s="253"/>
      <c r="K58" s="255">
        <v>7</v>
      </c>
      <c r="L58" s="256"/>
    </row>
    <row r="59" spans="2:12" ht="26.25" customHeight="1" x14ac:dyDescent="0.25">
      <c r="B59" s="79"/>
      <c r="C59" s="245" t="s">
        <v>11</v>
      </c>
      <c r="D59" s="245"/>
      <c r="E59" s="109">
        <v>3</v>
      </c>
      <c r="F59" s="110">
        <v>4</v>
      </c>
      <c r="G59" s="111">
        <v>5</v>
      </c>
      <c r="H59" s="112">
        <v>6</v>
      </c>
      <c r="I59" s="253">
        <v>7</v>
      </c>
      <c r="J59" s="253"/>
      <c r="K59" s="251">
        <v>8</v>
      </c>
      <c r="L59" s="257"/>
    </row>
    <row r="60" spans="2:12" ht="21" customHeight="1" x14ac:dyDescent="0.25">
      <c r="B60" s="79"/>
      <c r="C60" s="245" t="s">
        <v>12</v>
      </c>
      <c r="D60" s="245"/>
      <c r="E60" s="109">
        <v>4</v>
      </c>
      <c r="F60" s="111">
        <v>5</v>
      </c>
      <c r="G60" s="112">
        <v>6</v>
      </c>
      <c r="H60" s="112">
        <v>7</v>
      </c>
      <c r="I60" s="251">
        <v>8</v>
      </c>
      <c r="J60" s="251"/>
      <c r="K60" s="251">
        <v>9</v>
      </c>
      <c r="L60" s="257"/>
    </row>
    <row r="61" spans="2:12" ht="27" customHeight="1" x14ac:dyDescent="0.25">
      <c r="B61" s="79"/>
      <c r="C61" s="245" t="s">
        <v>13</v>
      </c>
      <c r="D61" s="245"/>
      <c r="E61" s="109">
        <v>5</v>
      </c>
      <c r="F61" s="112">
        <v>6</v>
      </c>
      <c r="G61" s="112">
        <v>7</v>
      </c>
      <c r="H61" s="113">
        <v>8</v>
      </c>
      <c r="I61" s="251">
        <v>9</v>
      </c>
      <c r="J61" s="251"/>
      <c r="K61" s="251">
        <v>10</v>
      </c>
      <c r="L61" s="257"/>
    </row>
    <row r="62" spans="2:12" ht="13.2" x14ac:dyDescent="0.25">
      <c r="B62" s="79"/>
      <c r="C62" s="80"/>
      <c r="D62" s="80"/>
      <c r="E62" s="80"/>
      <c r="F62" s="80"/>
      <c r="G62" s="80"/>
      <c r="H62" s="80"/>
      <c r="I62" s="80"/>
      <c r="J62" s="80"/>
      <c r="K62" s="80"/>
      <c r="L62" s="81"/>
    </row>
    <row r="63" spans="2:12" ht="19.5" customHeight="1" x14ac:dyDescent="0.25">
      <c r="B63" s="79"/>
      <c r="C63" s="80"/>
      <c r="D63" s="80"/>
      <c r="E63" s="80"/>
      <c r="F63" s="80"/>
      <c r="G63" s="249" t="s">
        <v>16</v>
      </c>
      <c r="H63" s="249"/>
      <c r="I63" s="80"/>
      <c r="J63" s="80"/>
      <c r="K63" s="80"/>
      <c r="L63" s="81"/>
    </row>
    <row r="64" spans="2:12" ht="18" customHeight="1" x14ac:dyDescent="0.25">
      <c r="B64" s="79"/>
      <c r="C64" s="80"/>
      <c r="D64" s="80"/>
      <c r="E64" s="80"/>
      <c r="F64" s="80"/>
      <c r="G64" s="106" t="s">
        <v>22</v>
      </c>
      <c r="H64" s="114" t="s">
        <v>23</v>
      </c>
      <c r="I64" s="80"/>
      <c r="J64" s="80"/>
      <c r="K64" s="80"/>
      <c r="L64" s="81"/>
    </row>
    <row r="65" spans="2:12" ht="18" customHeight="1" x14ac:dyDescent="0.25">
      <c r="B65" s="79"/>
      <c r="C65" s="80"/>
      <c r="D65" s="80"/>
      <c r="E65" s="80"/>
      <c r="F65" s="80"/>
      <c r="G65" s="113" t="s">
        <v>24</v>
      </c>
      <c r="H65" s="115" t="s">
        <v>25</v>
      </c>
      <c r="I65" s="80"/>
      <c r="J65" s="80"/>
      <c r="K65" s="80"/>
      <c r="L65" s="81"/>
    </row>
    <row r="66" spans="2:12" ht="18" customHeight="1" x14ac:dyDescent="0.25">
      <c r="B66" s="79"/>
      <c r="C66" s="80"/>
      <c r="D66" s="80"/>
      <c r="E66" s="80"/>
      <c r="F66" s="80"/>
      <c r="G66" s="112" t="s">
        <v>26</v>
      </c>
      <c r="H66" s="115" t="s">
        <v>27</v>
      </c>
      <c r="I66" s="80"/>
      <c r="J66" s="80"/>
      <c r="K66" s="80"/>
      <c r="L66" s="81"/>
    </row>
    <row r="67" spans="2:12" ht="18" customHeight="1" x14ac:dyDescent="0.25">
      <c r="B67" s="79"/>
      <c r="C67" s="80"/>
      <c r="D67" s="80"/>
      <c r="E67" s="80"/>
      <c r="F67" s="80"/>
      <c r="G67" s="111">
        <v>5</v>
      </c>
      <c r="H67" s="115" t="s">
        <v>28</v>
      </c>
      <c r="I67" s="80"/>
      <c r="J67" s="80"/>
      <c r="K67" s="80"/>
      <c r="L67" s="81"/>
    </row>
    <row r="68" spans="2:12" ht="18" customHeight="1" x14ac:dyDescent="0.25">
      <c r="B68" s="79"/>
      <c r="C68" s="80"/>
      <c r="D68" s="80"/>
      <c r="E68" s="80"/>
      <c r="F68" s="80"/>
      <c r="G68" s="110" t="s">
        <v>29</v>
      </c>
      <c r="H68" s="115" t="s">
        <v>30</v>
      </c>
      <c r="I68" s="80"/>
      <c r="J68" s="80"/>
      <c r="K68" s="80"/>
      <c r="L68" s="81"/>
    </row>
    <row r="69" spans="2:12" thickBot="1" x14ac:dyDescent="0.3">
      <c r="B69" s="82"/>
      <c r="C69" s="83"/>
      <c r="D69" s="83"/>
      <c r="E69" s="83"/>
      <c r="F69" s="83"/>
      <c r="G69" s="83"/>
      <c r="H69" s="83"/>
      <c r="I69" s="83"/>
      <c r="J69" s="83"/>
      <c r="K69" s="83"/>
      <c r="L69" s="84"/>
    </row>
    <row r="73" spans="2:12" hidden="1" x14ac:dyDescent="0.3">
      <c r="B73" s="7" t="s">
        <v>117</v>
      </c>
    </row>
    <row r="74" spans="2:12" hidden="1" x14ac:dyDescent="0.3">
      <c r="B74" s="7" t="s">
        <v>118</v>
      </c>
    </row>
  </sheetData>
  <mergeCells count="74">
    <mergeCell ref="C59:D59"/>
    <mergeCell ref="C55:D56"/>
    <mergeCell ref="I56:J56"/>
    <mergeCell ref="H44:I44"/>
    <mergeCell ref="C54:E54"/>
    <mergeCell ref="C57:D57"/>
    <mergeCell ref="I57:J57"/>
    <mergeCell ref="C50:D50"/>
    <mergeCell ref="C53:E53"/>
    <mergeCell ref="I58:J58"/>
    <mergeCell ref="E55:E56"/>
    <mergeCell ref="C52:K52"/>
    <mergeCell ref="K55:L55"/>
    <mergeCell ref="K56:L56"/>
    <mergeCell ref="K54:L54"/>
    <mergeCell ref="C44:E44"/>
    <mergeCell ref="G63:H63"/>
    <mergeCell ref="C58:D58"/>
    <mergeCell ref="K53:L53"/>
    <mergeCell ref="C61:D61"/>
    <mergeCell ref="C60:D60"/>
    <mergeCell ref="I61:J61"/>
    <mergeCell ref="I55:J55"/>
    <mergeCell ref="I53:J53"/>
    <mergeCell ref="I54:J54"/>
    <mergeCell ref="K57:L57"/>
    <mergeCell ref="K58:L58"/>
    <mergeCell ref="K59:L59"/>
    <mergeCell ref="K60:L60"/>
    <mergeCell ref="K61:L61"/>
    <mergeCell ref="I60:J60"/>
    <mergeCell ref="I59:J59"/>
    <mergeCell ref="B45:B50"/>
    <mergeCell ref="C45:D45"/>
    <mergeCell ref="C46:D46"/>
    <mergeCell ref="C17:G17"/>
    <mergeCell ref="C47:D47"/>
    <mergeCell ref="C48:D48"/>
    <mergeCell ref="C49:D49"/>
    <mergeCell ref="G45:G50"/>
    <mergeCell ref="C27:G27"/>
    <mergeCell ref="C28:G28"/>
    <mergeCell ref="C29:G29"/>
    <mergeCell ref="C30:G30"/>
    <mergeCell ref="C22:G22"/>
    <mergeCell ref="C23:G23"/>
    <mergeCell ref="C33:G33"/>
    <mergeCell ref="C34:G34"/>
    <mergeCell ref="H15:L15"/>
    <mergeCell ref="B15:G15"/>
    <mergeCell ref="B6:L6"/>
    <mergeCell ref="B2:B4"/>
    <mergeCell ref="B12:L12"/>
    <mergeCell ref="B7:L7"/>
    <mergeCell ref="C2:J4"/>
    <mergeCell ref="K2:L4"/>
    <mergeCell ref="C16:G16"/>
    <mergeCell ref="C18:G18"/>
    <mergeCell ref="C19:G19"/>
    <mergeCell ref="C20:G20"/>
    <mergeCell ref="C21:G21"/>
    <mergeCell ref="C42:G42"/>
    <mergeCell ref="C32:G32"/>
    <mergeCell ref="C24:G24"/>
    <mergeCell ref="C25:G25"/>
    <mergeCell ref="C26:G26"/>
    <mergeCell ref="C31:G31"/>
    <mergeCell ref="C41:G41"/>
    <mergeCell ref="C40:G40"/>
    <mergeCell ref="C39:G39"/>
    <mergeCell ref="C38:G38"/>
    <mergeCell ref="C37:G37"/>
    <mergeCell ref="C36:G36"/>
    <mergeCell ref="C35:G35"/>
  </mergeCells>
  <phoneticPr fontId="1" type="noConversion"/>
  <conditionalFormatting sqref="J17:K42">
    <cfRule type="expression" dxfId="17" priority="1" stopIfTrue="1">
      <formula>"""bajo"""</formula>
    </cfRule>
  </conditionalFormatting>
  <conditionalFormatting sqref="L17:L42">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23">
    <dataValidation type="list" allowBlank="1" showInputMessage="1" showErrorMessage="1" sqref="I17:I42" xr:uid="{00000000-0002-0000-0200-000000000000}">
      <formula1>$E$46:$E$50</formula1>
    </dataValidation>
    <dataValidation type="list" allowBlank="1" showInputMessage="1" showErrorMessage="1" sqref="J17:J42" xr:uid="{00000000-0002-0000-0200-000001000000}">
      <formula1>$I$46:$I$50</formula1>
    </dataValidation>
    <dataValidation type="list" allowBlank="1" showInputMessage="1" showErrorMessage="1" sqref="H15" xr:uid="{00000000-0002-0000-0200-000002000000}">
      <formula1>$B$73:$B$74</formula1>
    </dataValidation>
    <dataValidation type="list" allowBlank="1" showInputMessage="1" showErrorMessage="1" sqref="C17:G17" xr:uid="{00000000-0002-0000-0200-000003000000}">
      <formula1>INDIRECT($B$17)</formula1>
    </dataValidation>
    <dataValidation type="list" allowBlank="1" showInputMessage="1" showErrorMessage="1" sqref="B17:B42"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 type="list" allowBlank="1" showInputMessage="1" showErrorMessage="1" sqref="C29:G29" xr:uid="{00000000-0002-0000-0200-000010000000}">
      <formula1>INDIRECT($B$29)</formula1>
    </dataValidation>
    <dataValidation type="list" allowBlank="1" showInputMessage="1" showErrorMessage="1" sqref="C30:G30" xr:uid="{00000000-0002-0000-0200-000011000000}">
      <formula1>INDIRECT($B$30)</formula1>
    </dataValidation>
    <dataValidation type="list" allowBlank="1" showInputMessage="1" showErrorMessage="1" sqref="C31:G31" xr:uid="{00000000-0002-0000-0200-000012000000}">
      <formula1>INDIRECT($B$31)</formula1>
    </dataValidation>
    <dataValidation type="list" allowBlank="1" showInputMessage="1" showErrorMessage="1" sqref="C32:G32" xr:uid="{00000000-0002-0000-0200-000013000000}">
      <formula1>INDIRECT($B$32)</formula1>
    </dataValidation>
    <dataValidation type="list" allowBlank="1" showInputMessage="1" showErrorMessage="1" sqref="C33:G33" xr:uid="{00000000-0002-0000-0200-000014000000}">
      <formula1>INDIRECT($B$33)</formula1>
    </dataValidation>
    <dataValidation type="list" allowBlank="1" showInputMessage="1" showErrorMessage="1" sqref="C34:C41 D34:G34" xr:uid="{00000000-0002-0000-0200-000015000000}">
      <formula1>INDIRECT($B$34)</formula1>
    </dataValidation>
    <dataValidation type="list" allowBlank="1" showInputMessage="1" showErrorMessage="1" sqref="C42:G42" xr:uid="{00000000-0002-0000-0200-000016000000}">
      <formula1>INDIRECT($B$42)</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Z58"/>
  <sheetViews>
    <sheetView showGridLines="0" topLeftCell="C34" zoomScale="76" zoomScaleNormal="76" zoomScalePageLayoutView="70" workbookViewId="0">
      <selection activeCell="C37" sqref="C37:F37"/>
    </sheetView>
  </sheetViews>
  <sheetFormatPr baseColWidth="10" defaultRowHeight="13.2" x14ac:dyDescent="0.25"/>
  <cols>
    <col min="1" max="1" width="2.88671875" customWidth="1"/>
    <col min="2" max="2" width="26" customWidth="1"/>
    <col min="3" max="3" width="15.88671875" customWidth="1"/>
    <col min="4" max="4" width="13.109375" customWidth="1"/>
    <col min="5" max="5" width="16.44140625" customWidth="1"/>
    <col min="6" max="6" width="14.88671875" customWidth="1"/>
    <col min="7" max="7" width="17.44140625" customWidth="1"/>
    <col min="8" max="8" width="14.44140625" customWidth="1"/>
    <col min="9" max="9" width="11.21875" customWidth="1"/>
    <col min="10" max="10" width="8.21875" customWidth="1"/>
    <col min="11" max="11" width="12.88671875" bestFit="1" customWidth="1"/>
    <col min="12" max="12" width="14" customWidth="1"/>
    <col min="13" max="13" width="11.88671875" customWidth="1"/>
    <col min="14" max="14" width="18.6640625" customWidth="1"/>
    <col min="15" max="16" width="14" customWidth="1"/>
    <col min="17" max="17" width="14.88671875" customWidth="1"/>
    <col min="18" max="18" width="20.88671875" style="4" customWidth="1"/>
  </cols>
  <sheetData>
    <row r="2" spans="1:26" ht="48.75" customHeight="1" x14ac:dyDescent="0.25">
      <c r="B2" s="273"/>
      <c r="C2" s="152"/>
      <c r="D2" s="153"/>
      <c r="E2" s="147"/>
      <c r="F2" s="147"/>
      <c r="G2" s="147"/>
      <c r="H2" s="147"/>
      <c r="I2" s="147"/>
      <c r="J2" s="147"/>
      <c r="K2" s="147"/>
      <c r="L2" s="147"/>
      <c r="M2" s="147"/>
      <c r="N2" s="147"/>
      <c r="O2" s="147"/>
      <c r="P2" s="148"/>
      <c r="Q2" s="237" t="s">
        <v>152</v>
      </c>
      <c r="R2" s="238"/>
    </row>
    <row r="3" spans="1:26" ht="30" customHeight="1" x14ac:dyDescent="0.25">
      <c r="B3" s="274"/>
      <c r="C3" s="149"/>
      <c r="D3" s="179" t="s">
        <v>129</v>
      </c>
      <c r="E3" s="180"/>
      <c r="F3" s="180"/>
      <c r="G3" s="180"/>
      <c r="H3" s="180"/>
      <c r="I3" s="180"/>
      <c r="J3" s="180"/>
      <c r="K3" s="180"/>
      <c r="L3" s="180"/>
      <c r="M3" s="180"/>
      <c r="N3" s="180"/>
      <c r="O3" s="180"/>
      <c r="P3" s="181"/>
      <c r="Q3" s="239"/>
      <c r="R3" s="240"/>
    </row>
    <row r="4" spans="1:26" ht="30" customHeight="1" x14ac:dyDescent="0.25">
      <c r="B4" s="275"/>
      <c r="C4" s="151"/>
      <c r="D4" s="150"/>
      <c r="E4" s="150"/>
      <c r="F4" s="150"/>
      <c r="G4" s="150"/>
      <c r="H4" s="150"/>
      <c r="I4" s="150"/>
      <c r="J4" s="150"/>
      <c r="K4" s="150"/>
      <c r="L4" s="150"/>
      <c r="M4" s="150"/>
      <c r="N4" s="150"/>
      <c r="O4" s="150"/>
      <c r="P4" s="151"/>
      <c r="Q4" s="241"/>
      <c r="R4" s="242"/>
    </row>
    <row r="5" spans="1:26" ht="13.8" thickBot="1" x14ac:dyDescent="0.3"/>
    <row r="6" spans="1:26" ht="119.4" customHeight="1" thickBot="1" x14ac:dyDescent="0.3">
      <c r="B6" s="282" t="str">
        <f>+EVALUACION!B6</f>
        <v>Objeto Contractual: “PRESTAR DE MANERA INTEGRAL LOS SERVICIOS DE VIGILANCIA Y SEGURIDAD PRIVADA PERMANENTE EN LA MODALIDAD FIJA PARA PROTECCIÓN Y CUIDADO DE LOS FUNCIONARIOS, USUARIOS Y TODOS LOS BIENES MUEBLES E INMUEBLES DE PROPIEDAD O EN CUSTODIA DEL FONDO DE DESARROLLO LOCAL DE CHAPINERO Y DE TODOS AQUELLOS DE LOS QUE LLEGARE A ADQUIRIR”.</v>
      </c>
      <c r="C6" s="283"/>
      <c r="D6" s="283"/>
      <c r="E6" s="283"/>
      <c r="F6" s="283"/>
      <c r="G6" s="283"/>
      <c r="H6" s="283"/>
      <c r="I6" s="283"/>
      <c r="J6" s="283"/>
      <c r="K6" s="283"/>
      <c r="L6" s="283"/>
      <c r="M6" s="283"/>
      <c r="N6" s="283"/>
      <c r="O6" s="283"/>
      <c r="P6" s="283"/>
      <c r="Q6" s="283"/>
      <c r="R6" s="284"/>
      <c r="S6" s="1"/>
      <c r="T6" s="1"/>
      <c r="U6" s="1"/>
      <c r="V6" s="1"/>
      <c r="W6" s="1"/>
      <c r="X6" s="1"/>
      <c r="Y6" s="1"/>
      <c r="Z6" s="1"/>
    </row>
    <row r="7" spans="1:26" ht="24.75" customHeight="1" x14ac:dyDescent="0.25">
      <c r="B7" s="265" t="s">
        <v>103</v>
      </c>
      <c r="C7" s="266"/>
      <c r="D7" s="266"/>
      <c r="E7" s="266"/>
      <c r="F7" s="266"/>
      <c r="G7" s="266"/>
      <c r="H7" s="266"/>
      <c r="I7" s="266"/>
      <c r="J7" s="266"/>
      <c r="K7" s="266"/>
      <c r="L7" s="266"/>
      <c r="M7" s="266"/>
      <c r="N7" s="266"/>
      <c r="O7" s="266"/>
      <c r="P7" s="266"/>
      <c r="Q7" s="266"/>
      <c r="R7" s="267"/>
    </row>
    <row r="8" spans="1:26" ht="15.6" x14ac:dyDescent="0.3">
      <c r="B8" s="280" t="s">
        <v>104</v>
      </c>
      <c r="C8" s="281"/>
      <c r="D8" s="281"/>
      <c r="E8" s="281"/>
      <c r="F8" s="281"/>
      <c r="G8" s="281"/>
      <c r="H8" s="281"/>
      <c r="I8" s="281"/>
      <c r="J8" s="281"/>
      <c r="K8" s="281"/>
      <c r="L8" s="281"/>
      <c r="M8" s="281"/>
      <c r="N8" s="281"/>
      <c r="O8" s="281"/>
      <c r="P8" s="281"/>
      <c r="Q8" s="281"/>
      <c r="R8" s="281"/>
    </row>
    <row r="9" spans="1:26" ht="34.5" customHeight="1" x14ac:dyDescent="0.25">
      <c r="B9" s="278" t="s">
        <v>140</v>
      </c>
      <c r="C9" s="279"/>
      <c r="D9" s="279"/>
      <c r="E9" s="279"/>
      <c r="F9" s="279"/>
      <c r="G9" s="279"/>
      <c r="H9" s="279"/>
      <c r="I9" s="279"/>
      <c r="J9" s="279"/>
      <c r="K9" s="279"/>
      <c r="L9" s="279"/>
      <c r="M9" s="279"/>
      <c r="N9" s="279"/>
      <c r="O9" s="279"/>
      <c r="P9" s="279"/>
      <c r="Q9" s="279"/>
      <c r="R9" s="279"/>
    </row>
    <row r="10" spans="1:26" ht="15.6" x14ac:dyDescent="0.3">
      <c r="B10" s="280" t="s">
        <v>144</v>
      </c>
      <c r="C10" s="281"/>
      <c r="D10" s="281"/>
      <c r="E10" s="281"/>
      <c r="F10" s="281"/>
      <c r="G10" s="281"/>
      <c r="H10" s="281"/>
      <c r="I10" s="281"/>
      <c r="J10" s="281"/>
      <c r="K10" s="281"/>
      <c r="L10" s="281"/>
      <c r="M10" s="281"/>
      <c r="N10" s="281"/>
      <c r="O10" s="281"/>
      <c r="P10" s="281"/>
      <c r="Q10" s="281"/>
      <c r="R10" s="281"/>
    </row>
    <row r="11" spans="1:26" ht="7.5" customHeight="1" thickBot="1" x14ac:dyDescent="0.3">
      <c r="B11" s="2"/>
      <c r="R11" s="3"/>
    </row>
    <row r="12" spans="1:26" ht="93.75" customHeight="1" thickBot="1" x14ac:dyDescent="0.3">
      <c r="B12" s="116" t="s">
        <v>84</v>
      </c>
      <c r="C12" s="277" t="s">
        <v>89</v>
      </c>
      <c r="D12" s="277"/>
      <c r="E12" s="277"/>
      <c r="F12" s="277"/>
      <c r="G12" s="221" t="s">
        <v>94</v>
      </c>
      <c r="H12" s="221"/>
      <c r="I12" s="86" t="s">
        <v>7</v>
      </c>
      <c r="J12" s="86" t="s">
        <v>3</v>
      </c>
      <c r="K12" s="86" t="s">
        <v>96</v>
      </c>
      <c r="L12" s="86" t="s">
        <v>92</v>
      </c>
      <c r="M12" s="86" t="s">
        <v>97</v>
      </c>
      <c r="N12" s="86" t="s">
        <v>98</v>
      </c>
      <c r="O12" s="86" t="s">
        <v>99</v>
      </c>
      <c r="P12" s="86" t="s">
        <v>100</v>
      </c>
      <c r="Q12" s="86" t="s">
        <v>127</v>
      </c>
      <c r="R12" s="10" t="s">
        <v>102</v>
      </c>
    </row>
    <row r="13" spans="1:26" s="26" customFormat="1" ht="57.75" customHeight="1" x14ac:dyDescent="0.25">
      <c r="A13" s="26">
        <v>1</v>
      </c>
      <c r="B13" s="117" t="str">
        <f>+EVALUACION!B17</f>
        <v>PLANEACIÓN</v>
      </c>
      <c r="C13" s="276" t="str">
        <f>+EVALUACION!C17</f>
        <v>Inadecuado análisis  económico estimativo del valor del contrato</v>
      </c>
      <c r="D13" s="276"/>
      <c r="E13" s="276"/>
      <c r="F13" s="276"/>
      <c r="G13" s="268" t="s">
        <v>179</v>
      </c>
      <c r="H13" s="268"/>
      <c r="I13" s="143">
        <f>+EVALUACION!I17</f>
        <v>2</v>
      </c>
      <c r="J13" s="143">
        <f>+EVALUACION!J17</f>
        <v>2</v>
      </c>
      <c r="K13" s="143">
        <f>+I13+J13</f>
        <v>4</v>
      </c>
      <c r="L13" s="118" t="str">
        <f>IF(K13&lt;=4,"BAJO",IF(K13=5,"MEDIO",IF(K13=6,"ALTO",IF(K13=7,"ALTO","EXTREMO"))))</f>
        <v>BAJO</v>
      </c>
      <c r="M13" s="118" t="s">
        <v>180</v>
      </c>
      <c r="N13" s="146" t="s">
        <v>181</v>
      </c>
      <c r="O13" s="119" t="s">
        <v>225</v>
      </c>
      <c r="P13" s="119" t="s">
        <v>226</v>
      </c>
      <c r="Q13" s="119" t="s">
        <v>182</v>
      </c>
      <c r="R13" s="36" t="s">
        <v>183</v>
      </c>
    </row>
    <row r="14" spans="1:26" s="26" customFormat="1" ht="57.75" customHeight="1" x14ac:dyDescent="0.25">
      <c r="A14" s="26">
        <v>2</v>
      </c>
      <c r="B14" s="120" t="str">
        <f>+EVALUACION!B18</f>
        <v>PLANEACIÓN</v>
      </c>
      <c r="C14" s="264" t="str">
        <f>+EVALUACION!C18</f>
        <v xml:space="preserve">Falta de profundidad en el estudio de sector no identificandose claramente aspectos de oferta y demanda </v>
      </c>
      <c r="D14" s="264"/>
      <c r="E14" s="264"/>
      <c r="F14" s="264"/>
      <c r="G14" s="245" t="s">
        <v>184</v>
      </c>
      <c r="H14" s="245"/>
      <c r="I14" s="144">
        <f>+EVALUACION!I18</f>
        <v>2</v>
      </c>
      <c r="J14" s="144">
        <f>+EVALUACION!J18</f>
        <v>3</v>
      </c>
      <c r="K14" s="144">
        <f>+I14+J14</f>
        <v>5</v>
      </c>
      <c r="L14" s="90" t="str">
        <f>IF(K14&lt;=4,"BAJO",IF(K14=5,"MEDIO",IF(K14=6,"ALTO",IF(K14=7,"ALTO","EXTREMO"))))</f>
        <v>MEDIO</v>
      </c>
      <c r="M14" s="90" t="s">
        <v>180</v>
      </c>
      <c r="N14" s="121" t="s">
        <v>181</v>
      </c>
      <c r="O14" s="121" t="s">
        <v>225</v>
      </c>
      <c r="P14" s="121" t="s">
        <v>227</v>
      </c>
      <c r="Q14" s="121" t="s">
        <v>182</v>
      </c>
      <c r="R14" s="37" t="s">
        <v>183</v>
      </c>
    </row>
    <row r="15" spans="1:26" s="26" customFormat="1" ht="67.8" customHeight="1" x14ac:dyDescent="0.25">
      <c r="A15" s="26">
        <v>3</v>
      </c>
      <c r="B15" s="120" t="str">
        <f>+EVALUACION!B19</f>
        <v>PLANEACIÓN</v>
      </c>
      <c r="C15" s="264" t="str">
        <f>+EVALUACION!C19</f>
        <v>Ausencia de fundamentación de la justificación y conveniencia de la contratación</v>
      </c>
      <c r="D15" s="264"/>
      <c r="E15" s="264"/>
      <c r="F15" s="264"/>
      <c r="G15" s="245" t="s">
        <v>185</v>
      </c>
      <c r="H15" s="245"/>
      <c r="I15" s="144">
        <f>+EVALUACION!I19</f>
        <v>1</v>
      </c>
      <c r="J15" s="144">
        <f>+EVALUACION!J19</f>
        <v>2</v>
      </c>
      <c r="K15" s="144">
        <f t="shared" ref="K15:K26" si="0">+I15+J15</f>
        <v>3</v>
      </c>
      <c r="L15" s="90" t="str">
        <f t="shared" ref="L15:L38" si="1">IF(K15&lt;=4,"BAJO",IF(K15=5,"MEDIO",IF(K15=6,"ALTO",IF(K15=7,"ALTO","EXTREMO"))))</f>
        <v>BAJO</v>
      </c>
      <c r="M15" s="90" t="s">
        <v>180</v>
      </c>
      <c r="N15" s="121" t="s">
        <v>186</v>
      </c>
      <c r="O15" s="121" t="s">
        <v>225</v>
      </c>
      <c r="P15" s="121" t="s">
        <v>227</v>
      </c>
      <c r="Q15" s="121" t="s">
        <v>188</v>
      </c>
      <c r="R15" s="37" t="s">
        <v>183</v>
      </c>
    </row>
    <row r="16" spans="1:26" s="26" customFormat="1" ht="57.75" customHeight="1" x14ac:dyDescent="0.25">
      <c r="A16" s="26">
        <v>4</v>
      </c>
      <c r="B16" s="120" t="str">
        <f>+EVALUACION!B20</f>
        <v>PLANEACIÓN</v>
      </c>
      <c r="C16" s="264" t="str">
        <f>+EVALUACION!C20</f>
        <v>Inadecuada identificación de las condiciones contractuales</v>
      </c>
      <c r="D16" s="264"/>
      <c r="E16" s="264"/>
      <c r="F16" s="264"/>
      <c r="G16" s="245" t="s">
        <v>187</v>
      </c>
      <c r="H16" s="245"/>
      <c r="I16" s="144">
        <f>+EVALUACION!I20</f>
        <v>2</v>
      </c>
      <c r="J16" s="144">
        <f>+EVALUACION!J20</f>
        <v>3</v>
      </c>
      <c r="K16" s="144">
        <f t="shared" si="0"/>
        <v>5</v>
      </c>
      <c r="L16" s="90" t="str">
        <f t="shared" si="1"/>
        <v>MEDIO</v>
      </c>
      <c r="M16" s="90" t="s">
        <v>180</v>
      </c>
      <c r="N16" s="121" t="s">
        <v>186</v>
      </c>
      <c r="O16" s="121" t="s">
        <v>225</v>
      </c>
      <c r="P16" s="121" t="s">
        <v>227</v>
      </c>
      <c r="Q16" s="121" t="s">
        <v>188</v>
      </c>
      <c r="R16" s="37" t="s">
        <v>183</v>
      </c>
    </row>
    <row r="17" spans="1:20" s="26" customFormat="1" ht="94.2" customHeight="1" x14ac:dyDescent="0.25">
      <c r="A17" s="26">
        <v>5</v>
      </c>
      <c r="B17" s="120" t="str">
        <f>+EVALUACION!B21</f>
        <v>SELECCIÓN</v>
      </c>
      <c r="C17" s="264" t="str">
        <f>+EVALUACION!C21</f>
        <v>Inadecuada evaluación de las ofertas y/o verificación de requisitos habilitantes</v>
      </c>
      <c r="D17" s="264"/>
      <c r="E17" s="264"/>
      <c r="F17" s="264"/>
      <c r="G17" s="245" t="s">
        <v>189</v>
      </c>
      <c r="H17" s="245"/>
      <c r="I17" s="144">
        <f>+EVALUACION!I21</f>
        <v>3</v>
      </c>
      <c r="J17" s="144">
        <f>+EVALUACION!J21</f>
        <v>2</v>
      </c>
      <c r="K17" s="144">
        <f t="shared" si="0"/>
        <v>5</v>
      </c>
      <c r="L17" s="90" t="str">
        <f t="shared" si="1"/>
        <v>MEDIO</v>
      </c>
      <c r="M17" s="90" t="s">
        <v>180</v>
      </c>
      <c r="N17" s="121" t="s">
        <v>190</v>
      </c>
      <c r="O17" s="121" t="s">
        <v>198</v>
      </c>
      <c r="P17" s="121" t="s">
        <v>227</v>
      </c>
      <c r="Q17" s="121" t="s">
        <v>191</v>
      </c>
      <c r="R17" s="37" t="s">
        <v>192</v>
      </c>
    </row>
    <row r="18" spans="1:20" s="26" customFormat="1" ht="57.75" customHeight="1" x14ac:dyDescent="0.25">
      <c r="A18" s="26">
        <v>6</v>
      </c>
      <c r="B18" s="120" t="str">
        <f>+EVALUACION!B22</f>
        <v>SELECCIÓN</v>
      </c>
      <c r="C18" s="264" t="str">
        <f>+EVALUACION!C22</f>
        <v>Suspension o cancelacion de la licencia de funcionamiento por parte de la Superintendencia de Vigilancia</v>
      </c>
      <c r="D18" s="264"/>
      <c r="E18" s="264"/>
      <c r="F18" s="264"/>
      <c r="G18" s="245" t="s">
        <v>235</v>
      </c>
      <c r="H18" s="245"/>
      <c r="I18" s="144">
        <f>+EVALUACION!I22</f>
        <v>3</v>
      </c>
      <c r="J18" s="144">
        <f>+EVALUACION!J22</f>
        <v>4</v>
      </c>
      <c r="K18" s="144">
        <f t="shared" si="0"/>
        <v>7</v>
      </c>
      <c r="L18" s="90" t="str">
        <f t="shared" si="1"/>
        <v>ALTO</v>
      </c>
      <c r="M18" s="90" t="s">
        <v>180</v>
      </c>
      <c r="N18" s="121" t="s">
        <v>190</v>
      </c>
      <c r="O18" s="121" t="s">
        <v>198</v>
      </c>
      <c r="P18" s="121" t="s">
        <v>193</v>
      </c>
      <c r="Q18" s="121" t="s">
        <v>194</v>
      </c>
      <c r="R18" s="37" t="s">
        <v>183</v>
      </c>
    </row>
    <row r="19" spans="1:20" s="26" customFormat="1" ht="57.75" customHeight="1" x14ac:dyDescent="0.25">
      <c r="A19" s="26">
        <v>7</v>
      </c>
      <c r="B19" s="120" t="str">
        <f>+EVALUACION!B23</f>
        <v>SELECCIÓN</v>
      </c>
      <c r="C19" s="264" t="str">
        <f>+EVALUACION!C23</f>
        <v>Confabulacion de los proponentes (Colusión)</v>
      </c>
      <c r="D19" s="264"/>
      <c r="E19" s="264"/>
      <c r="F19" s="264"/>
      <c r="G19" s="245" t="s">
        <v>196</v>
      </c>
      <c r="H19" s="245"/>
      <c r="I19" s="144">
        <f>+EVALUACION!I23</f>
        <v>3</v>
      </c>
      <c r="J19" s="144">
        <f>+EVALUACION!J23</f>
        <v>3</v>
      </c>
      <c r="K19" s="144">
        <f t="shared" si="0"/>
        <v>6</v>
      </c>
      <c r="L19" s="90" t="str">
        <f t="shared" si="1"/>
        <v>ALTO</v>
      </c>
      <c r="M19" s="90" t="s">
        <v>180</v>
      </c>
      <c r="N19" s="121" t="s">
        <v>190</v>
      </c>
      <c r="O19" s="121" t="s">
        <v>198</v>
      </c>
      <c r="P19" s="121" t="s">
        <v>227</v>
      </c>
      <c r="Q19" s="121" t="s">
        <v>195</v>
      </c>
      <c r="R19" s="37" t="s">
        <v>192</v>
      </c>
    </row>
    <row r="20" spans="1:20" s="26" customFormat="1" ht="69.599999999999994" customHeight="1" x14ac:dyDescent="0.25">
      <c r="A20" s="26">
        <v>8</v>
      </c>
      <c r="B20" s="120" t="str">
        <f>+EVALUACION!B24</f>
        <v>SELECCIÓN</v>
      </c>
      <c r="C20" s="264" t="str">
        <f>+EVALUACION!C24</f>
        <v>Selección de ofertas con precios  artificialmente bajos.</v>
      </c>
      <c r="D20" s="264"/>
      <c r="E20" s="264"/>
      <c r="F20" s="264"/>
      <c r="G20" s="245" t="s">
        <v>232</v>
      </c>
      <c r="H20" s="245"/>
      <c r="I20" s="144">
        <f>+EVALUACION!I24</f>
        <v>3</v>
      </c>
      <c r="J20" s="144">
        <f>+EVALUACION!J24</f>
        <v>2</v>
      </c>
      <c r="K20" s="144">
        <f t="shared" si="0"/>
        <v>5</v>
      </c>
      <c r="L20" s="90" t="str">
        <f t="shared" si="1"/>
        <v>MEDIO</v>
      </c>
      <c r="M20" s="90" t="s">
        <v>180</v>
      </c>
      <c r="N20" s="121" t="s">
        <v>190</v>
      </c>
      <c r="O20" s="121" t="s">
        <v>198</v>
      </c>
      <c r="P20" s="121" t="s">
        <v>227</v>
      </c>
      <c r="Q20" s="121" t="s">
        <v>197</v>
      </c>
      <c r="R20" s="37" t="s">
        <v>192</v>
      </c>
    </row>
    <row r="21" spans="1:20" s="26" customFormat="1" ht="57.75" customHeight="1" x14ac:dyDescent="0.25">
      <c r="A21" s="26">
        <v>9</v>
      </c>
      <c r="B21" s="120" t="str">
        <f>+EVALUACION!B25</f>
        <v>CONTRATACIÓN</v>
      </c>
      <c r="C21" s="264" t="str">
        <f>+EVALUACION!C25</f>
        <v xml:space="preserve">Riesgo de que no se firme el contrato. </v>
      </c>
      <c r="D21" s="264"/>
      <c r="E21" s="264"/>
      <c r="F21" s="264"/>
      <c r="G21" s="245" t="s">
        <v>204</v>
      </c>
      <c r="H21" s="245"/>
      <c r="I21" s="144">
        <f>+EVALUACION!I25</f>
        <v>2</v>
      </c>
      <c r="J21" s="144">
        <f>+EVALUACION!J25</f>
        <v>2</v>
      </c>
      <c r="K21" s="144">
        <f t="shared" si="0"/>
        <v>4</v>
      </c>
      <c r="L21" s="90" t="str">
        <f t="shared" si="1"/>
        <v>BAJO</v>
      </c>
      <c r="M21" s="90" t="s">
        <v>180</v>
      </c>
      <c r="N21" s="121" t="s">
        <v>201</v>
      </c>
      <c r="O21" s="121" t="s">
        <v>199</v>
      </c>
      <c r="P21" s="121" t="s">
        <v>227</v>
      </c>
      <c r="Q21" s="121" t="s">
        <v>205</v>
      </c>
      <c r="R21" s="37" t="s">
        <v>200</v>
      </c>
    </row>
    <row r="22" spans="1:20" s="26" customFormat="1" ht="67.2" customHeight="1" x14ac:dyDescent="0.25">
      <c r="A22" s="26">
        <v>10</v>
      </c>
      <c r="B22" s="120" t="str">
        <f>+EVALUACION!B26</f>
        <v>CONTRATACIÓN</v>
      </c>
      <c r="C22" s="264" t="str">
        <f>+EVALUACION!C26</f>
        <v>Falta de constitución o constitución tardía de la garantía única. Aceptación de garantías que no se ajustan a lo contemplado en el contrato</v>
      </c>
      <c r="D22" s="264"/>
      <c r="E22" s="264"/>
      <c r="F22" s="264"/>
      <c r="G22" s="245" t="s">
        <v>202</v>
      </c>
      <c r="H22" s="245"/>
      <c r="I22" s="144">
        <f>+EVALUACION!I26</f>
        <v>3</v>
      </c>
      <c r="J22" s="144">
        <f>+EVALUACION!J26</f>
        <v>3</v>
      </c>
      <c r="K22" s="144">
        <f t="shared" si="0"/>
        <v>6</v>
      </c>
      <c r="L22" s="90" t="str">
        <f t="shared" si="1"/>
        <v>ALTO</v>
      </c>
      <c r="M22" s="90" t="s">
        <v>180</v>
      </c>
      <c r="N22" s="121" t="s">
        <v>201</v>
      </c>
      <c r="O22" s="121" t="s">
        <v>199</v>
      </c>
      <c r="P22" s="121" t="s">
        <v>227</v>
      </c>
      <c r="Q22" s="121" t="s">
        <v>203</v>
      </c>
      <c r="R22" s="37" t="s">
        <v>200</v>
      </c>
    </row>
    <row r="23" spans="1:20" s="26" customFormat="1" ht="57.75" customHeight="1" x14ac:dyDescent="0.25">
      <c r="A23" s="26">
        <v>11</v>
      </c>
      <c r="B23" s="120" t="str">
        <f>+EVALUACION!B27</f>
        <v>CONTRATACIÓN</v>
      </c>
      <c r="C23" s="264" t="str">
        <f>+EVALUACION!C27</f>
        <v>Falta de solicitud o solicitud tardía del registro  presupuestal</v>
      </c>
      <c r="D23" s="264"/>
      <c r="E23" s="264"/>
      <c r="F23" s="264"/>
      <c r="G23" s="245" t="s">
        <v>206</v>
      </c>
      <c r="H23" s="245"/>
      <c r="I23" s="144">
        <f>+EVALUACION!I27</f>
        <v>2</v>
      </c>
      <c r="J23" s="144">
        <f>+EVALUACION!J27</f>
        <v>1</v>
      </c>
      <c r="K23" s="144">
        <f t="shared" si="0"/>
        <v>3</v>
      </c>
      <c r="L23" s="90" t="str">
        <f t="shared" si="1"/>
        <v>BAJO</v>
      </c>
      <c r="M23" s="90" t="s">
        <v>180</v>
      </c>
      <c r="N23" s="121" t="s">
        <v>186</v>
      </c>
      <c r="O23" s="121" t="s">
        <v>199</v>
      </c>
      <c r="P23" s="121" t="s">
        <v>227</v>
      </c>
      <c r="Q23" s="121" t="s">
        <v>207</v>
      </c>
      <c r="R23" s="37" t="s">
        <v>200</v>
      </c>
    </row>
    <row r="24" spans="1:20" s="26" customFormat="1" ht="57.75" customHeight="1" x14ac:dyDescent="0.25">
      <c r="A24" s="26">
        <v>12</v>
      </c>
      <c r="B24" s="120" t="str">
        <f>+EVALUACION!B28</f>
        <v>CONTRATACIÓN</v>
      </c>
      <c r="C24" s="264" t="str">
        <f>+EVALUACION!C28</f>
        <v>Presentación de reclamos de terceros sobre la selección del oferente que retrasen el perfeccionamiento del contrato.</v>
      </c>
      <c r="D24" s="264"/>
      <c r="E24" s="264"/>
      <c r="F24" s="264"/>
      <c r="G24" s="245" t="s">
        <v>208</v>
      </c>
      <c r="H24" s="245"/>
      <c r="I24" s="144">
        <f>+EVALUACION!I28</f>
        <v>3</v>
      </c>
      <c r="J24" s="144">
        <f>+EVALUACION!J28</f>
        <v>3</v>
      </c>
      <c r="K24" s="144">
        <f t="shared" si="0"/>
        <v>6</v>
      </c>
      <c r="L24" s="90" t="str">
        <f t="shared" si="1"/>
        <v>ALTO</v>
      </c>
      <c r="M24" s="90" t="s">
        <v>180</v>
      </c>
      <c r="N24" s="121" t="s">
        <v>186</v>
      </c>
      <c r="O24" s="121" t="s">
        <v>199</v>
      </c>
      <c r="P24" s="121" t="s">
        <v>227</v>
      </c>
      <c r="Q24" s="121" t="s">
        <v>209</v>
      </c>
      <c r="R24" s="37" t="s">
        <v>192</v>
      </c>
      <c r="T24" s="26" t="s">
        <v>210</v>
      </c>
    </row>
    <row r="25" spans="1:20" s="26" customFormat="1" ht="94.2" customHeight="1" x14ac:dyDescent="0.25">
      <c r="A25" s="26">
        <v>13</v>
      </c>
      <c r="B25" s="120" t="str">
        <f>+EVALUACION!B29</f>
        <v>EJECUCIÓN</v>
      </c>
      <c r="C25" s="264" t="str">
        <f>+EVALUACION!C29</f>
        <v>Fluctuaciones del valor de la moneda</v>
      </c>
      <c r="D25" s="264"/>
      <c r="E25" s="264"/>
      <c r="F25" s="264"/>
      <c r="G25" s="354" t="s">
        <v>252</v>
      </c>
      <c r="H25" s="354"/>
      <c r="I25" s="144">
        <f>+EVALUACION!I29</f>
        <v>3</v>
      </c>
      <c r="J25" s="144">
        <f>+EVALUACION!J29</f>
        <v>3</v>
      </c>
      <c r="K25" s="144">
        <f t="shared" si="0"/>
        <v>6</v>
      </c>
      <c r="L25" s="90" t="str">
        <f t="shared" si="1"/>
        <v>ALTO</v>
      </c>
      <c r="M25" s="90" t="s">
        <v>180</v>
      </c>
      <c r="N25" s="121" t="s">
        <v>212</v>
      </c>
      <c r="O25" s="121" t="s">
        <v>193</v>
      </c>
      <c r="P25" s="121" t="s">
        <v>193</v>
      </c>
      <c r="Q25" s="121" t="s">
        <v>213</v>
      </c>
      <c r="R25" s="37" t="s">
        <v>183</v>
      </c>
    </row>
    <row r="26" spans="1:20" s="26" customFormat="1" ht="106.2" customHeight="1" x14ac:dyDescent="0.25">
      <c r="A26" s="26">
        <v>14</v>
      </c>
      <c r="B26" s="120" t="str">
        <f>+EVALUACION!B30</f>
        <v>EJECUCIÓN</v>
      </c>
      <c r="C26" s="264" t="str">
        <f>+EVALUACION!C30</f>
        <v>Variación de los precios del mercado</v>
      </c>
      <c r="D26" s="264"/>
      <c r="E26" s="264"/>
      <c r="F26" s="264"/>
      <c r="G26" s="354" t="s">
        <v>252</v>
      </c>
      <c r="H26" s="354"/>
      <c r="I26" s="144">
        <f>+EVALUACION!I30</f>
        <v>3</v>
      </c>
      <c r="J26" s="144">
        <f>+EVALUACION!J30</f>
        <v>2</v>
      </c>
      <c r="K26" s="144">
        <f t="shared" si="0"/>
        <v>5</v>
      </c>
      <c r="L26" s="90" t="str">
        <f t="shared" si="1"/>
        <v>MEDIO</v>
      </c>
      <c r="M26" s="90" t="s">
        <v>180</v>
      </c>
      <c r="N26" s="121" t="s">
        <v>212</v>
      </c>
      <c r="O26" s="121" t="s">
        <v>193</v>
      </c>
      <c r="P26" s="121" t="s">
        <v>193</v>
      </c>
      <c r="Q26" s="121" t="s">
        <v>213</v>
      </c>
      <c r="R26" s="37" t="s">
        <v>183</v>
      </c>
    </row>
    <row r="27" spans="1:20" s="26" customFormat="1" ht="76.8" customHeight="1" x14ac:dyDescent="0.25">
      <c r="A27" s="26">
        <v>15</v>
      </c>
      <c r="B27" s="120" t="str">
        <f>+EVALUACION!B31</f>
        <v>EJECUCIÓN</v>
      </c>
      <c r="C27" s="264" t="str">
        <f>+EVALUACION!C31</f>
        <v>Factores políticos o macroeconómicos.</v>
      </c>
      <c r="D27" s="264"/>
      <c r="E27" s="264"/>
      <c r="F27" s="264"/>
      <c r="G27" s="245" t="s">
        <v>214</v>
      </c>
      <c r="H27" s="245"/>
      <c r="I27" s="144">
        <f>+EVALUACION!I31</f>
        <v>3</v>
      </c>
      <c r="J27" s="144">
        <f>+EVALUACION!J31</f>
        <v>2</v>
      </c>
      <c r="K27" s="144">
        <f t="shared" ref="K27:K30" si="2">+I27+J27</f>
        <v>5</v>
      </c>
      <c r="L27" s="90" t="str">
        <f t="shared" si="1"/>
        <v>MEDIO</v>
      </c>
      <c r="M27" s="90" t="s">
        <v>180</v>
      </c>
      <c r="N27" s="121" t="s">
        <v>212</v>
      </c>
      <c r="O27" s="121" t="s">
        <v>193</v>
      </c>
      <c r="P27" s="121" t="s">
        <v>193</v>
      </c>
      <c r="Q27" s="121" t="s">
        <v>215</v>
      </c>
      <c r="R27" s="37" t="s">
        <v>183</v>
      </c>
    </row>
    <row r="28" spans="1:20" s="26" customFormat="1" ht="100.2" customHeight="1" x14ac:dyDescent="0.25">
      <c r="A28" s="26">
        <v>16</v>
      </c>
      <c r="B28" s="120" t="str">
        <f>+EVALUACION!B32</f>
        <v>EJECUCIÓN</v>
      </c>
      <c r="C28" s="264" t="str">
        <f>+EVALUACION!C32</f>
        <v>Variación en la disponibilidad o en el costo de los insumos necesarios para prestar los servicios.</v>
      </c>
      <c r="D28" s="264"/>
      <c r="E28" s="264"/>
      <c r="F28" s="264"/>
      <c r="G28" s="245" t="s">
        <v>211</v>
      </c>
      <c r="H28" s="245"/>
      <c r="I28" s="144">
        <f>+EVALUACION!I32</f>
        <v>3</v>
      </c>
      <c r="J28" s="144">
        <f>+EVALUACION!J32</f>
        <v>2</v>
      </c>
      <c r="K28" s="144">
        <f t="shared" si="2"/>
        <v>5</v>
      </c>
      <c r="L28" s="90" t="str">
        <f t="shared" si="1"/>
        <v>MEDIO</v>
      </c>
      <c r="M28" s="90" t="s">
        <v>180</v>
      </c>
      <c r="N28" s="121" t="s">
        <v>212</v>
      </c>
      <c r="O28" s="121" t="s">
        <v>193</v>
      </c>
      <c r="P28" s="121" t="s">
        <v>193</v>
      </c>
      <c r="Q28" s="121" t="s">
        <v>213</v>
      </c>
      <c r="R28" s="37" t="s">
        <v>183</v>
      </c>
    </row>
    <row r="29" spans="1:20" s="26" customFormat="1" ht="57.75" customHeight="1" x14ac:dyDescent="0.25">
      <c r="A29" s="26">
        <v>17</v>
      </c>
      <c r="B29" s="120" t="str">
        <f>+EVALUACION!B33</f>
        <v>EJECUCIÓN</v>
      </c>
      <c r="C29" s="264" t="str">
        <f>+EVALUACION!C33</f>
        <v>Defectos en los equipos.</v>
      </c>
      <c r="D29" s="264"/>
      <c r="E29" s="264"/>
      <c r="F29" s="264"/>
      <c r="G29" s="245" t="s">
        <v>240</v>
      </c>
      <c r="H29" s="245"/>
      <c r="I29" s="144">
        <f>+EVALUACION!I33</f>
        <v>3</v>
      </c>
      <c r="J29" s="144">
        <f>+EVALUACION!J33</f>
        <v>3</v>
      </c>
      <c r="K29" s="144">
        <f t="shared" si="2"/>
        <v>6</v>
      </c>
      <c r="L29" s="90" t="str">
        <f t="shared" si="1"/>
        <v>ALTO</v>
      </c>
      <c r="M29" s="90" t="s">
        <v>216</v>
      </c>
      <c r="N29" s="121" t="s">
        <v>217</v>
      </c>
      <c r="O29" s="121" t="s">
        <v>193</v>
      </c>
      <c r="P29" s="121" t="s">
        <v>193</v>
      </c>
      <c r="Q29" s="121" t="s">
        <v>218</v>
      </c>
      <c r="R29" s="37" t="s">
        <v>219</v>
      </c>
    </row>
    <row r="30" spans="1:20" s="26" customFormat="1" ht="57.75" customHeight="1" x14ac:dyDescent="0.25">
      <c r="A30" s="26">
        <v>18</v>
      </c>
      <c r="B30" s="120" t="str">
        <f>+EVALUACION!B34</f>
        <v>EJECUCIÓN</v>
      </c>
      <c r="C30" s="264" t="str">
        <f>+EVALUACION!C34</f>
        <v>Imposición de nuevos trámites o permisos</v>
      </c>
      <c r="D30" s="264"/>
      <c r="E30" s="264"/>
      <c r="F30" s="264"/>
      <c r="G30" s="245" t="s">
        <v>241</v>
      </c>
      <c r="H30" s="245"/>
      <c r="I30" s="144">
        <f>+EVALUACION!I34</f>
        <v>2</v>
      </c>
      <c r="J30" s="144">
        <f>+EVALUACION!J34</f>
        <v>2</v>
      </c>
      <c r="K30" s="144">
        <f t="shared" si="2"/>
        <v>4</v>
      </c>
      <c r="L30" s="90" t="str">
        <f t="shared" si="1"/>
        <v>BAJO</v>
      </c>
      <c r="M30" s="90" t="s">
        <v>180</v>
      </c>
      <c r="N30" s="121" t="s">
        <v>217</v>
      </c>
      <c r="O30" s="121" t="s">
        <v>193</v>
      </c>
      <c r="P30" s="121" t="s">
        <v>193</v>
      </c>
      <c r="Q30" s="121" t="s">
        <v>220</v>
      </c>
      <c r="R30" s="37" t="s">
        <v>183</v>
      </c>
    </row>
    <row r="31" spans="1:20" s="26" customFormat="1" ht="82.2" customHeight="1" thickBot="1" x14ac:dyDescent="0.3">
      <c r="A31" s="26">
        <v>19</v>
      </c>
      <c r="B31" s="122" t="str">
        <f>+EVALUACION!B35</f>
        <v>EJECUCIÓN</v>
      </c>
      <c r="C31" s="270" t="str">
        <f>+EVALUACION!C35</f>
        <v>Cambios en el marco regulatorio o normatividad aplicable al proyecto.</v>
      </c>
      <c r="D31" s="270"/>
      <c r="E31" s="270"/>
      <c r="F31" s="270"/>
      <c r="G31" s="269" t="s">
        <v>242</v>
      </c>
      <c r="H31" s="269"/>
      <c r="I31" s="145">
        <f>+EVALUACION!I35</f>
        <v>2</v>
      </c>
      <c r="J31" s="145">
        <f>+EVALUACION!J35</f>
        <v>2</v>
      </c>
      <c r="K31" s="145">
        <f t="shared" ref="K31:K38" si="3">+I31+J31</f>
        <v>4</v>
      </c>
      <c r="L31" s="96" t="str">
        <f t="shared" ref="L31" si="4">IF(K31&lt;=4,"BAJO",IF(K31=5,"MEDIO",IF(K31=6,"ALTO",IF(K31=7,"ALTO","EXTREMO"))))</f>
        <v>BAJO</v>
      </c>
      <c r="M31" s="96" t="s">
        <v>180</v>
      </c>
      <c r="N31" s="123" t="s">
        <v>217</v>
      </c>
      <c r="O31" s="123" t="s">
        <v>193</v>
      </c>
      <c r="P31" s="123" t="s">
        <v>193</v>
      </c>
      <c r="Q31" s="123" t="s">
        <v>221</v>
      </c>
      <c r="R31" s="38" t="s">
        <v>183</v>
      </c>
    </row>
    <row r="32" spans="1:20" s="26" customFormat="1" ht="82.2" customHeight="1" thickBot="1" x14ac:dyDescent="0.3">
      <c r="A32" s="26">
        <v>20</v>
      </c>
      <c r="B32" s="122" t="str">
        <f>+EVALUACION!B36</f>
        <v>EJECUCIÓN</v>
      </c>
      <c r="C32" s="270" t="str">
        <f>+EVALUACION!C36</f>
        <v>Variación de tasas o tarifas</v>
      </c>
      <c r="D32" s="270"/>
      <c r="E32" s="270"/>
      <c r="F32" s="270"/>
      <c r="G32" s="269" t="s">
        <v>243</v>
      </c>
      <c r="H32" s="269"/>
      <c r="I32" s="145">
        <f>+EVALUACION!I36</f>
        <v>3</v>
      </c>
      <c r="J32" s="145">
        <f>+EVALUACION!J36</f>
        <v>2</v>
      </c>
      <c r="K32" s="145">
        <f t="shared" si="3"/>
        <v>5</v>
      </c>
      <c r="L32" s="96" t="str">
        <f t="shared" ref="L32:L33" si="5">IF(K32&lt;=4,"BAJO",IF(K32=5,"MEDIO",IF(K32=6,"ALTO",IF(K32=7,"ALTO","EXTREMO"))))</f>
        <v>MEDIO</v>
      </c>
      <c r="M32" s="96" t="s">
        <v>180</v>
      </c>
      <c r="N32" s="123" t="s">
        <v>217</v>
      </c>
      <c r="O32" s="123" t="s">
        <v>193</v>
      </c>
      <c r="P32" s="123" t="s">
        <v>193</v>
      </c>
      <c r="Q32" s="123" t="s">
        <v>244</v>
      </c>
      <c r="R32" s="38" t="s">
        <v>183</v>
      </c>
    </row>
    <row r="33" spans="1:23" s="26" customFormat="1" ht="82.2" customHeight="1" thickBot="1" x14ac:dyDescent="0.3">
      <c r="A33" s="26">
        <v>21</v>
      </c>
      <c r="B33" s="122" t="str">
        <f>+EVALUACION!B37</f>
        <v>EJECUCIÓN</v>
      </c>
      <c r="C33" s="270" t="str">
        <f>+EVALUACION!C37</f>
        <v>Demora en el inicio previsto para la ejecución del servicio</v>
      </c>
      <c r="D33" s="270"/>
      <c r="E33" s="270"/>
      <c r="F33" s="270"/>
      <c r="G33" s="269" t="s">
        <v>253</v>
      </c>
      <c r="H33" s="269"/>
      <c r="I33" s="145">
        <f>+EVALUACION!I37</f>
        <v>2</v>
      </c>
      <c r="J33" s="145">
        <f>+EVALUACION!J37</f>
        <v>2</v>
      </c>
      <c r="K33" s="145">
        <f t="shared" si="3"/>
        <v>4</v>
      </c>
      <c r="L33" s="96" t="str">
        <f t="shared" si="5"/>
        <v>BAJO</v>
      </c>
      <c r="M33" s="96" t="s">
        <v>180</v>
      </c>
      <c r="N33" s="123" t="s">
        <v>217</v>
      </c>
      <c r="O33" s="123" t="s">
        <v>193</v>
      </c>
      <c r="P33" s="123" t="s">
        <v>193</v>
      </c>
      <c r="Q33" s="123" t="s">
        <v>221</v>
      </c>
      <c r="R33" s="38" t="s">
        <v>183</v>
      </c>
    </row>
    <row r="34" spans="1:23" s="26" customFormat="1" ht="109.8" customHeight="1" thickBot="1" x14ac:dyDescent="0.3">
      <c r="A34" s="26">
        <v>22</v>
      </c>
      <c r="B34" s="122" t="str">
        <f>+EVALUACION!B38</f>
        <v>EJECUCIÓN</v>
      </c>
      <c r="C34" s="270" t="str">
        <f>+EVALUACION!C38</f>
        <v>Agresión o lesiones causadas a terceros por parte del personal de Servicios de Vigilancia y Seguridad Privada</v>
      </c>
      <c r="D34" s="270"/>
      <c r="E34" s="270"/>
      <c r="F34" s="270"/>
      <c r="G34" s="269" t="s">
        <v>254</v>
      </c>
      <c r="H34" s="269"/>
      <c r="I34" s="145">
        <f>+EVALUACION!I38</f>
        <v>2</v>
      </c>
      <c r="J34" s="145">
        <f>+EVALUACION!J38</f>
        <v>2</v>
      </c>
      <c r="K34" s="145">
        <f t="shared" si="3"/>
        <v>4</v>
      </c>
      <c r="L34" s="96" t="str">
        <f t="shared" ref="L34:L36" si="6">IF(K34&lt;=4,"BAJO",IF(K34=5,"MEDIO",IF(K34=6,"ALTO",IF(K34=7,"ALTO","EXTREMO"))))</f>
        <v>BAJO</v>
      </c>
      <c r="M34" s="96" t="s">
        <v>180</v>
      </c>
      <c r="N34" s="123" t="s">
        <v>217</v>
      </c>
      <c r="O34" s="123" t="s">
        <v>193</v>
      </c>
      <c r="P34" s="123" t="s">
        <v>193</v>
      </c>
      <c r="Q34" s="123" t="s">
        <v>245</v>
      </c>
      <c r="R34" s="38" t="s">
        <v>183</v>
      </c>
    </row>
    <row r="35" spans="1:23" s="26" customFormat="1" ht="82.2" customHeight="1" thickBot="1" x14ac:dyDescent="0.3">
      <c r="A35" s="26">
        <v>23</v>
      </c>
      <c r="B35" s="122" t="str">
        <f>+EVALUACION!B39</f>
        <v>EJECUCIÓN</v>
      </c>
      <c r="C35" s="270" t="str">
        <f>+EVALUACION!C39</f>
        <v xml:space="preserve">Robo o hurto en las instalaciones de la entidad </v>
      </c>
      <c r="D35" s="270"/>
      <c r="E35" s="270"/>
      <c r="F35" s="270"/>
      <c r="G35" s="269" t="s">
        <v>255</v>
      </c>
      <c r="H35" s="269"/>
      <c r="I35" s="145">
        <f>+EVALUACION!I39</f>
        <v>2</v>
      </c>
      <c r="J35" s="145">
        <f>+EVALUACION!J39</f>
        <v>3</v>
      </c>
      <c r="K35" s="145">
        <f t="shared" si="3"/>
        <v>5</v>
      </c>
      <c r="L35" s="96" t="str">
        <f t="shared" si="6"/>
        <v>MEDIO</v>
      </c>
      <c r="M35" s="96" t="s">
        <v>180</v>
      </c>
      <c r="N35" s="123" t="s">
        <v>217</v>
      </c>
      <c r="O35" s="123" t="s">
        <v>193</v>
      </c>
      <c r="P35" s="123" t="s">
        <v>193</v>
      </c>
      <c r="Q35" s="123" t="s">
        <v>246</v>
      </c>
      <c r="R35" s="38" t="s">
        <v>183</v>
      </c>
    </row>
    <row r="36" spans="1:23" s="26" customFormat="1" ht="82.2" customHeight="1" thickBot="1" x14ac:dyDescent="0.3">
      <c r="A36" s="26">
        <v>24</v>
      </c>
      <c r="B36" s="122" t="str">
        <f>+EVALUACION!B40</f>
        <v>EJECUCIÓN</v>
      </c>
      <c r="C36" s="270" t="str">
        <f>+EVALUACION!C40</f>
        <v>Nuevos desarrollos técnologicos o estandares que influyen en la ejecución del contrato</v>
      </c>
      <c r="D36" s="270"/>
      <c r="E36" s="270"/>
      <c r="F36" s="270"/>
      <c r="G36" s="269" t="s">
        <v>256</v>
      </c>
      <c r="H36" s="269"/>
      <c r="I36" s="145">
        <f>+EVALUACION!I40</f>
        <v>2</v>
      </c>
      <c r="J36" s="145">
        <f>+EVALUACION!J40</f>
        <v>2</v>
      </c>
      <c r="K36" s="145">
        <f t="shared" si="3"/>
        <v>4</v>
      </c>
      <c r="L36" s="96" t="str">
        <f t="shared" si="6"/>
        <v>BAJO</v>
      </c>
      <c r="M36" s="96" t="s">
        <v>180</v>
      </c>
      <c r="N36" s="123" t="s">
        <v>217</v>
      </c>
      <c r="O36" s="123" t="s">
        <v>193</v>
      </c>
      <c r="P36" s="123" t="s">
        <v>193</v>
      </c>
      <c r="Q36" s="123" t="s">
        <v>248</v>
      </c>
      <c r="R36" s="38" t="s">
        <v>183</v>
      </c>
    </row>
    <row r="37" spans="1:23" s="26" customFormat="1" ht="82.2" customHeight="1" thickBot="1" x14ac:dyDescent="0.3">
      <c r="A37" s="26">
        <v>25</v>
      </c>
      <c r="B37" s="122" t="str">
        <f>+EVALUACION!B41</f>
        <v>EJECUCIÓN</v>
      </c>
      <c r="C37" s="270" t="str">
        <f>+EVALUACION!C41</f>
        <v>Incumplimiento en el pago de obligaciones laborales (salarios, horas extras y recargos) al personal de guardas</v>
      </c>
      <c r="D37" s="270"/>
      <c r="E37" s="270"/>
      <c r="F37" s="270"/>
      <c r="G37" s="269" t="s">
        <v>237</v>
      </c>
      <c r="H37" s="269"/>
      <c r="I37" s="145">
        <f>+EVALUACION!I41</f>
        <v>3</v>
      </c>
      <c r="J37" s="145">
        <f>+EVALUACION!J41</f>
        <v>3</v>
      </c>
      <c r="K37" s="145">
        <f t="shared" si="3"/>
        <v>6</v>
      </c>
      <c r="L37" s="96" t="str">
        <f t="shared" ref="L37" si="7">IF(K37&lt;=4,"BAJO",IF(K37=5,"MEDIO",IF(K37=6,"ALTO",IF(K37=7,"ALTO","EXTREMO"))))</f>
        <v>ALTO</v>
      </c>
      <c r="M37" s="96" t="s">
        <v>180</v>
      </c>
      <c r="N37" s="123" t="s">
        <v>212</v>
      </c>
      <c r="O37" s="123" t="s">
        <v>193</v>
      </c>
      <c r="P37" s="123" t="s">
        <v>193</v>
      </c>
      <c r="Q37" s="123" t="s">
        <v>247</v>
      </c>
      <c r="R37" s="38" t="s">
        <v>183</v>
      </c>
    </row>
    <row r="38" spans="1:23" s="26" customFormat="1" ht="102.6" customHeight="1" thickBot="1" x14ac:dyDescent="0.3">
      <c r="A38" s="26">
        <v>26</v>
      </c>
      <c r="B38" s="162" t="str">
        <f>+EVALUACION!B42</f>
        <v>EJECUCIÓN</v>
      </c>
      <c r="C38" s="264" t="str">
        <f>+EVALUACION!C42</f>
        <v>Contagio y/o muerte por catastrofe natural y/o Emergencia santitaria</v>
      </c>
      <c r="D38" s="264"/>
      <c r="E38" s="264"/>
      <c r="F38" s="264"/>
      <c r="G38" s="245" t="s">
        <v>250</v>
      </c>
      <c r="H38" s="245"/>
      <c r="I38" s="144">
        <f>+EVALUACION!I42</f>
        <v>2</v>
      </c>
      <c r="J38" s="144">
        <f>+EVALUACION!J42</f>
        <v>3</v>
      </c>
      <c r="K38" s="145">
        <f t="shared" si="3"/>
        <v>5</v>
      </c>
      <c r="L38" s="96" t="str">
        <f t="shared" si="1"/>
        <v>MEDIO</v>
      </c>
      <c r="M38" s="90" t="s">
        <v>216</v>
      </c>
      <c r="N38" s="121" t="s">
        <v>217</v>
      </c>
      <c r="O38" s="121" t="s">
        <v>193</v>
      </c>
      <c r="P38" s="121" t="s">
        <v>193</v>
      </c>
      <c r="Q38" s="121" t="s">
        <v>251</v>
      </c>
      <c r="R38" s="37" t="s">
        <v>183</v>
      </c>
    </row>
    <row r="39" spans="1:23" ht="12.75" customHeight="1" x14ac:dyDescent="0.25">
      <c r="A39" s="26"/>
      <c r="B39" s="79"/>
      <c r="C39" s="80"/>
      <c r="D39" s="80"/>
      <c r="E39" s="80"/>
      <c r="F39" s="80"/>
      <c r="G39" s="80"/>
      <c r="H39" s="80"/>
      <c r="I39" s="80"/>
      <c r="J39" s="80"/>
      <c r="K39" s="80"/>
      <c r="L39" s="80"/>
      <c r="M39" s="80"/>
      <c r="N39" s="80"/>
      <c r="O39" s="80"/>
      <c r="P39" s="80"/>
      <c r="Q39" s="80"/>
      <c r="R39" s="3"/>
    </row>
    <row r="40" spans="1:23" x14ac:dyDescent="0.25">
      <c r="B40" s="79"/>
      <c r="C40" s="292" t="s">
        <v>16</v>
      </c>
      <c r="D40" s="292"/>
      <c r="E40" s="292"/>
      <c r="F40" s="292"/>
      <c r="G40" s="80"/>
      <c r="H40" s="249" t="s">
        <v>21</v>
      </c>
      <c r="I40" s="249"/>
      <c r="J40" s="249"/>
      <c r="K40" s="249"/>
      <c r="L40" s="124"/>
      <c r="M40" s="124"/>
      <c r="N40" s="124"/>
      <c r="O40" s="124"/>
      <c r="P40" s="124"/>
      <c r="Q40" s="124"/>
      <c r="R40" s="3"/>
    </row>
    <row r="41" spans="1:23" ht="19.5" customHeight="1" x14ac:dyDescent="0.25">
      <c r="B41" s="243" t="s">
        <v>2</v>
      </c>
      <c r="C41" s="299" t="s">
        <v>15</v>
      </c>
      <c r="D41" s="303"/>
      <c r="E41" s="300"/>
      <c r="F41" s="100" t="s">
        <v>14</v>
      </c>
      <c r="G41" s="80"/>
      <c r="H41" s="299" t="s">
        <v>20</v>
      </c>
      <c r="I41" s="300"/>
      <c r="J41" s="299" t="s">
        <v>14</v>
      </c>
      <c r="K41" s="300"/>
      <c r="L41" s="105"/>
      <c r="M41" s="105"/>
      <c r="N41" s="249" t="s">
        <v>16</v>
      </c>
      <c r="O41" s="249"/>
      <c r="P41" s="249"/>
      <c r="Q41" s="105"/>
      <c r="R41" s="3"/>
    </row>
    <row r="42" spans="1:23" ht="21" customHeight="1" x14ac:dyDescent="0.25">
      <c r="B42" s="243"/>
      <c r="C42" s="287" t="s">
        <v>9</v>
      </c>
      <c r="D42" s="288"/>
      <c r="E42" s="289"/>
      <c r="F42" s="102">
        <v>1</v>
      </c>
      <c r="G42" s="80"/>
      <c r="H42" s="287" t="s">
        <v>17</v>
      </c>
      <c r="I42" s="289"/>
      <c r="J42" s="287">
        <v>1</v>
      </c>
      <c r="K42" s="289"/>
      <c r="L42" s="105"/>
      <c r="M42" s="105"/>
      <c r="N42" s="293" t="s">
        <v>22</v>
      </c>
      <c r="O42" s="294"/>
      <c r="P42" s="114" t="s">
        <v>23</v>
      </c>
      <c r="Q42" s="105"/>
      <c r="R42" s="3"/>
    </row>
    <row r="43" spans="1:23" ht="15.75" customHeight="1" x14ac:dyDescent="0.25">
      <c r="B43" s="243"/>
      <c r="C43" s="287" t="s">
        <v>10</v>
      </c>
      <c r="D43" s="288"/>
      <c r="E43" s="289"/>
      <c r="F43" s="102">
        <v>2</v>
      </c>
      <c r="G43" s="80"/>
      <c r="H43" s="287" t="s">
        <v>18</v>
      </c>
      <c r="I43" s="289"/>
      <c r="J43" s="287">
        <v>2</v>
      </c>
      <c r="K43" s="289"/>
      <c r="L43" s="105"/>
      <c r="M43" s="105"/>
      <c r="N43" s="271" t="s">
        <v>24</v>
      </c>
      <c r="O43" s="272"/>
      <c r="P43" s="115" t="s">
        <v>25</v>
      </c>
      <c r="Q43" s="105"/>
      <c r="R43" s="3"/>
      <c r="T43" s="5"/>
      <c r="U43" s="5"/>
      <c r="V43" s="5"/>
      <c r="W43" s="5"/>
    </row>
    <row r="44" spans="1:23" ht="24.75" customHeight="1" x14ac:dyDescent="0.25">
      <c r="B44" s="243"/>
      <c r="C44" s="287" t="s">
        <v>11</v>
      </c>
      <c r="D44" s="288"/>
      <c r="E44" s="289"/>
      <c r="F44" s="102">
        <v>3</v>
      </c>
      <c r="G44" s="80"/>
      <c r="H44" s="287" t="s">
        <v>1</v>
      </c>
      <c r="I44" s="289"/>
      <c r="J44" s="287">
        <v>3</v>
      </c>
      <c r="K44" s="289"/>
      <c r="L44" s="105"/>
      <c r="M44" s="105"/>
      <c r="N44" s="255" t="s">
        <v>26</v>
      </c>
      <c r="O44" s="295"/>
      <c r="P44" s="115" t="s">
        <v>27</v>
      </c>
      <c r="Q44" s="105"/>
      <c r="R44" s="3"/>
    </row>
    <row r="45" spans="1:23" ht="18" customHeight="1" x14ac:dyDescent="0.25">
      <c r="B45" s="243"/>
      <c r="C45" s="287" t="s">
        <v>12</v>
      </c>
      <c r="D45" s="288"/>
      <c r="E45" s="289"/>
      <c r="F45" s="102">
        <v>4</v>
      </c>
      <c r="G45" s="80"/>
      <c r="H45" s="287" t="s">
        <v>19</v>
      </c>
      <c r="I45" s="289"/>
      <c r="J45" s="287">
        <v>4</v>
      </c>
      <c r="K45" s="289"/>
      <c r="L45" s="105"/>
      <c r="M45" s="105"/>
      <c r="N45" s="290">
        <v>5</v>
      </c>
      <c r="O45" s="291"/>
      <c r="P45" s="115" t="s">
        <v>28</v>
      </c>
      <c r="Q45" s="105"/>
      <c r="R45" s="3"/>
    </row>
    <row r="46" spans="1:23" ht="21" customHeight="1" thickBot="1" x14ac:dyDescent="0.3">
      <c r="B46" s="243"/>
      <c r="C46" s="287" t="s">
        <v>13</v>
      </c>
      <c r="D46" s="288"/>
      <c r="E46" s="289"/>
      <c r="F46" s="102">
        <v>5</v>
      </c>
      <c r="G46" s="80"/>
      <c r="H46" s="287" t="s">
        <v>0</v>
      </c>
      <c r="I46" s="289"/>
      <c r="J46" s="287">
        <v>5</v>
      </c>
      <c r="K46" s="289"/>
      <c r="L46" s="105"/>
      <c r="M46" s="105"/>
      <c r="N46" s="301" t="s">
        <v>29</v>
      </c>
      <c r="O46" s="302"/>
      <c r="P46" s="125" t="s">
        <v>30</v>
      </c>
      <c r="Q46" s="105"/>
      <c r="R46" s="3"/>
    </row>
    <row r="47" spans="1:23" x14ac:dyDescent="0.25">
      <c r="B47" s="79"/>
      <c r="C47" s="80"/>
      <c r="D47" s="80"/>
      <c r="E47" s="80"/>
      <c r="F47" s="80"/>
      <c r="G47" s="80"/>
      <c r="H47" s="80"/>
      <c r="I47" s="80"/>
      <c r="J47" s="80"/>
      <c r="K47" s="80"/>
      <c r="L47" s="80"/>
      <c r="M47" s="80"/>
      <c r="N47" s="80"/>
      <c r="O47" s="80"/>
      <c r="P47" s="80"/>
      <c r="Q47" s="80"/>
      <c r="R47" s="3"/>
    </row>
    <row r="48" spans="1:23" ht="18" customHeight="1" x14ac:dyDescent="0.25">
      <c r="B48" s="79"/>
      <c r="C48" s="249" t="s">
        <v>22</v>
      </c>
      <c r="D48" s="249"/>
      <c r="E48" s="249"/>
      <c r="F48" s="249"/>
      <c r="G48" s="249"/>
      <c r="H48" s="249"/>
      <c r="I48" s="249"/>
      <c r="J48" s="249"/>
      <c r="K48" s="249"/>
      <c r="L48" s="249"/>
      <c r="M48" s="249"/>
      <c r="N48" s="249"/>
      <c r="O48" s="249"/>
      <c r="P48" s="249"/>
      <c r="Q48" s="249"/>
      <c r="R48" s="3"/>
    </row>
    <row r="49" spans="2:18" ht="68.25" customHeight="1" x14ac:dyDescent="0.25">
      <c r="B49" s="79"/>
      <c r="C49" s="287" t="s">
        <v>105</v>
      </c>
      <c r="D49" s="288"/>
      <c r="E49" s="288"/>
      <c r="F49" s="289"/>
      <c r="G49" s="287" t="s">
        <v>107</v>
      </c>
      <c r="H49" s="289"/>
      <c r="I49" s="287" t="s">
        <v>114</v>
      </c>
      <c r="J49" s="288"/>
      <c r="K49" s="289"/>
      <c r="L49" s="287" t="s">
        <v>112</v>
      </c>
      <c r="M49" s="289"/>
      <c r="N49" s="287" t="s">
        <v>110</v>
      </c>
      <c r="O49" s="289"/>
      <c r="P49" s="287" t="s">
        <v>108</v>
      </c>
      <c r="Q49" s="289"/>
      <c r="R49" s="3"/>
    </row>
    <row r="50" spans="2:18" ht="60" customHeight="1" x14ac:dyDescent="0.25">
      <c r="B50" s="79"/>
      <c r="C50" s="287" t="s">
        <v>106</v>
      </c>
      <c r="D50" s="288"/>
      <c r="E50" s="288"/>
      <c r="F50" s="289"/>
      <c r="G50" s="287" t="s">
        <v>116</v>
      </c>
      <c r="H50" s="289"/>
      <c r="I50" s="287" t="s">
        <v>115</v>
      </c>
      <c r="J50" s="288"/>
      <c r="K50" s="289"/>
      <c r="L50" s="287" t="s">
        <v>113</v>
      </c>
      <c r="M50" s="289"/>
      <c r="N50" s="287" t="s">
        <v>111</v>
      </c>
      <c r="O50" s="289"/>
      <c r="P50" s="287" t="s">
        <v>109</v>
      </c>
      <c r="Q50" s="289"/>
      <c r="R50" s="3"/>
    </row>
    <row r="51" spans="2:18" x14ac:dyDescent="0.25">
      <c r="B51" s="79"/>
      <c r="C51" s="305" t="s">
        <v>15</v>
      </c>
      <c r="D51" s="306"/>
      <c r="E51" s="307"/>
      <c r="F51" s="311" t="s">
        <v>14</v>
      </c>
      <c r="G51" s="293" t="s">
        <v>17</v>
      </c>
      <c r="H51" s="294"/>
      <c r="I51" s="293" t="s">
        <v>18</v>
      </c>
      <c r="J51" s="296"/>
      <c r="K51" s="294"/>
      <c r="L51" s="293" t="s">
        <v>1</v>
      </c>
      <c r="M51" s="294"/>
      <c r="N51" s="293" t="s">
        <v>19</v>
      </c>
      <c r="O51" s="294"/>
      <c r="P51" s="299" t="s">
        <v>0</v>
      </c>
      <c r="Q51" s="300"/>
      <c r="R51" s="3"/>
    </row>
    <row r="52" spans="2:18" x14ac:dyDescent="0.25">
      <c r="B52" s="79"/>
      <c r="C52" s="308"/>
      <c r="D52" s="309"/>
      <c r="E52" s="310"/>
      <c r="F52" s="312"/>
      <c r="G52" s="297">
        <v>1</v>
      </c>
      <c r="H52" s="298"/>
      <c r="I52" s="297">
        <v>2</v>
      </c>
      <c r="J52" s="313"/>
      <c r="K52" s="298"/>
      <c r="L52" s="297">
        <v>3</v>
      </c>
      <c r="M52" s="298"/>
      <c r="N52" s="297">
        <v>4</v>
      </c>
      <c r="O52" s="298"/>
      <c r="P52" s="297">
        <v>5</v>
      </c>
      <c r="Q52" s="298"/>
      <c r="R52" s="3"/>
    </row>
    <row r="53" spans="2:18" ht="19.5" customHeight="1" x14ac:dyDescent="0.25">
      <c r="B53" s="79"/>
      <c r="C53" s="287" t="s">
        <v>9</v>
      </c>
      <c r="D53" s="288"/>
      <c r="E53" s="289"/>
      <c r="F53" s="109">
        <v>1</v>
      </c>
      <c r="G53" s="285">
        <v>2</v>
      </c>
      <c r="H53" s="286"/>
      <c r="I53" s="285">
        <v>3</v>
      </c>
      <c r="J53" s="314"/>
      <c r="K53" s="286"/>
      <c r="L53" s="285">
        <v>4</v>
      </c>
      <c r="M53" s="286"/>
      <c r="N53" s="290">
        <v>5</v>
      </c>
      <c r="O53" s="291"/>
      <c r="P53" s="255">
        <v>6</v>
      </c>
      <c r="Q53" s="295"/>
      <c r="R53" s="3"/>
    </row>
    <row r="54" spans="2:18" ht="21.75" customHeight="1" x14ac:dyDescent="0.25">
      <c r="B54" s="79"/>
      <c r="C54" s="287" t="s">
        <v>10</v>
      </c>
      <c r="D54" s="288"/>
      <c r="E54" s="289"/>
      <c r="F54" s="109">
        <v>2</v>
      </c>
      <c r="G54" s="285">
        <v>3</v>
      </c>
      <c r="H54" s="286"/>
      <c r="I54" s="285">
        <v>4</v>
      </c>
      <c r="J54" s="314"/>
      <c r="K54" s="286"/>
      <c r="L54" s="290">
        <v>5</v>
      </c>
      <c r="M54" s="291"/>
      <c r="N54" s="255">
        <v>6</v>
      </c>
      <c r="O54" s="295"/>
      <c r="P54" s="255">
        <v>7</v>
      </c>
      <c r="Q54" s="295"/>
      <c r="R54" s="3"/>
    </row>
    <row r="55" spans="2:18" ht="21" customHeight="1" x14ac:dyDescent="0.25">
      <c r="B55" s="79"/>
      <c r="C55" s="287" t="s">
        <v>11</v>
      </c>
      <c r="D55" s="288"/>
      <c r="E55" s="289"/>
      <c r="F55" s="109">
        <v>3</v>
      </c>
      <c r="G55" s="285">
        <v>4</v>
      </c>
      <c r="H55" s="286"/>
      <c r="I55" s="290">
        <v>5</v>
      </c>
      <c r="J55" s="304"/>
      <c r="K55" s="291"/>
      <c r="L55" s="255">
        <v>6</v>
      </c>
      <c r="M55" s="295"/>
      <c r="N55" s="255">
        <v>7</v>
      </c>
      <c r="O55" s="295"/>
      <c r="P55" s="271">
        <v>8</v>
      </c>
      <c r="Q55" s="272"/>
      <c r="R55" s="3"/>
    </row>
    <row r="56" spans="2:18" ht="21" customHeight="1" x14ac:dyDescent="0.25">
      <c r="B56" s="79"/>
      <c r="C56" s="287" t="s">
        <v>12</v>
      </c>
      <c r="D56" s="288"/>
      <c r="E56" s="289"/>
      <c r="F56" s="109">
        <v>4</v>
      </c>
      <c r="G56" s="290">
        <v>5</v>
      </c>
      <c r="H56" s="291"/>
      <c r="I56" s="255">
        <v>6</v>
      </c>
      <c r="J56" s="315"/>
      <c r="K56" s="295"/>
      <c r="L56" s="255">
        <v>7</v>
      </c>
      <c r="M56" s="295"/>
      <c r="N56" s="271">
        <v>8</v>
      </c>
      <c r="O56" s="272"/>
      <c r="P56" s="271">
        <v>9</v>
      </c>
      <c r="Q56" s="272"/>
      <c r="R56" s="3"/>
    </row>
    <row r="57" spans="2:18" ht="21" customHeight="1" x14ac:dyDescent="0.25">
      <c r="B57" s="79"/>
      <c r="C57" s="287" t="s">
        <v>13</v>
      </c>
      <c r="D57" s="288"/>
      <c r="E57" s="289"/>
      <c r="F57" s="109">
        <v>5</v>
      </c>
      <c r="G57" s="255">
        <v>6</v>
      </c>
      <c r="H57" s="295"/>
      <c r="I57" s="255">
        <v>7</v>
      </c>
      <c r="J57" s="315"/>
      <c r="K57" s="295"/>
      <c r="L57" s="271">
        <v>8</v>
      </c>
      <c r="M57" s="272"/>
      <c r="N57" s="271">
        <v>9</v>
      </c>
      <c r="O57" s="272"/>
      <c r="P57" s="271">
        <v>10</v>
      </c>
      <c r="Q57" s="272"/>
      <c r="R57" s="3"/>
    </row>
    <row r="58" spans="2:18" ht="13.8" thickBot="1" x14ac:dyDescent="0.3">
      <c r="B58" s="82"/>
      <c r="C58" s="83"/>
      <c r="D58" s="83"/>
      <c r="E58" s="83"/>
      <c r="F58" s="83"/>
      <c r="G58" s="83"/>
      <c r="H58" s="83"/>
      <c r="I58" s="83"/>
      <c r="J58" s="83"/>
      <c r="K58" s="83"/>
      <c r="L58" s="83"/>
      <c r="M58" s="83"/>
      <c r="N58" s="83"/>
      <c r="O58" s="83"/>
      <c r="P58" s="83"/>
      <c r="Q58" s="83"/>
      <c r="R58" s="8"/>
    </row>
  </sheetData>
  <mergeCells count="144">
    <mergeCell ref="C37:F37"/>
    <mergeCell ref="G37:H37"/>
    <mergeCell ref="L57:M57"/>
    <mergeCell ref="L55:M55"/>
    <mergeCell ref="L52:M52"/>
    <mergeCell ref="G57:H57"/>
    <mergeCell ref="I54:K54"/>
    <mergeCell ref="G52:H52"/>
    <mergeCell ref="G53:H53"/>
    <mergeCell ref="C57:E57"/>
    <mergeCell ref="I57:K57"/>
    <mergeCell ref="N52:O52"/>
    <mergeCell ref="N53:O53"/>
    <mergeCell ref="N54:O54"/>
    <mergeCell ref="N55:O55"/>
    <mergeCell ref="N56:O56"/>
    <mergeCell ref="L56:M56"/>
    <mergeCell ref="L53:M53"/>
    <mergeCell ref="L54:M54"/>
    <mergeCell ref="I52:K52"/>
    <mergeCell ref="I53:K53"/>
    <mergeCell ref="I56:K56"/>
    <mergeCell ref="C53:E53"/>
    <mergeCell ref="C54:E54"/>
    <mergeCell ref="C55:E55"/>
    <mergeCell ref="C49:F49"/>
    <mergeCell ref="C50:F50"/>
    <mergeCell ref="I55:K55"/>
    <mergeCell ref="C45:E45"/>
    <mergeCell ref="C46:E46"/>
    <mergeCell ref="H46:I46"/>
    <mergeCell ref="J46:K46"/>
    <mergeCell ref="C51:E52"/>
    <mergeCell ref="J45:K45"/>
    <mergeCell ref="F51:F52"/>
    <mergeCell ref="H45:I45"/>
    <mergeCell ref="G49:H49"/>
    <mergeCell ref="G50:H50"/>
    <mergeCell ref="I49:K49"/>
    <mergeCell ref="I50:K50"/>
    <mergeCell ref="C44:E44"/>
    <mergeCell ref="H44:I44"/>
    <mergeCell ref="J44:K44"/>
    <mergeCell ref="J41:K41"/>
    <mergeCell ref="C42:E42"/>
    <mergeCell ref="J43:K43"/>
    <mergeCell ref="N44:O44"/>
    <mergeCell ref="B41:B46"/>
    <mergeCell ref="C41:E41"/>
    <mergeCell ref="H41:I41"/>
    <mergeCell ref="J42:K42"/>
    <mergeCell ref="C43:E43"/>
    <mergeCell ref="H43:I43"/>
    <mergeCell ref="L49:M49"/>
    <mergeCell ref="L50:M50"/>
    <mergeCell ref="N45:O45"/>
    <mergeCell ref="N46:O46"/>
    <mergeCell ref="P49:Q49"/>
    <mergeCell ref="P50:Q50"/>
    <mergeCell ref="L51:M51"/>
    <mergeCell ref="N41:P41"/>
    <mergeCell ref="N42:O42"/>
    <mergeCell ref="N43:O43"/>
    <mergeCell ref="P57:Q57"/>
    <mergeCell ref="N57:O57"/>
    <mergeCell ref="G54:H54"/>
    <mergeCell ref="C56:E56"/>
    <mergeCell ref="G55:H55"/>
    <mergeCell ref="G56:H56"/>
    <mergeCell ref="G27:H27"/>
    <mergeCell ref="C28:F28"/>
    <mergeCell ref="H42:I42"/>
    <mergeCell ref="C40:F40"/>
    <mergeCell ref="H40:K40"/>
    <mergeCell ref="C27:F27"/>
    <mergeCell ref="C38:F38"/>
    <mergeCell ref="G38:H38"/>
    <mergeCell ref="C48:Q48"/>
    <mergeCell ref="G51:H51"/>
    <mergeCell ref="P53:Q53"/>
    <mergeCell ref="P54:Q54"/>
    <mergeCell ref="I51:K51"/>
    <mergeCell ref="P52:Q52"/>
    <mergeCell ref="N51:O51"/>
    <mergeCell ref="P51:Q51"/>
    <mergeCell ref="N49:O49"/>
    <mergeCell ref="N50:O50"/>
    <mergeCell ref="P55:Q55"/>
    <mergeCell ref="P56:Q56"/>
    <mergeCell ref="C31:F31"/>
    <mergeCell ref="B2:B4"/>
    <mergeCell ref="C13:F13"/>
    <mergeCell ref="C17:F17"/>
    <mergeCell ref="G17:H17"/>
    <mergeCell ref="C14:F14"/>
    <mergeCell ref="G14:H14"/>
    <mergeCell ref="C12:F12"/>
    <mergeCell ref="Q2:R4"/>
    <mergeCell ref="B9:R9"/>
    <mergeCell ref="B8:R8"/>
    <mergeCell ref="B10:R10"/>
    <mergeCell ref="D3:P3"/>
    <mergeCell ref="C15:F15"/>
    <mergeCell ref="G15:H15"/>
    <mergeCell ref="C16:F16"/>
    <mergeCell ref="G16:H16"/>
    <mergeCell ref="C20:F20"/>
    <mergeCell ref="G20:H20"/>
    <mergeCell ref="C21:F21"/>
    <mergeCell ref="G21:H21"/>
    <mergeCell ref="B6:R6"/>
    <mergeCell ref="C35:F35"/>
    <mergeCell ref="G35:H35"/>
    <mergeCell ref="C36:F36"/>
    <mergeCell ref="G36:H36"/>
    <mergeCell ref="C19:F19"/>
    <mergeCell ref="G19:H19"/>
    <mergeCell ref="C22:F22"/>
    <mergeCell ref="G22:H22"/>
    <mergeCell ref="G28:H28"/>
    <mergeCell ref="C29:F29"/>
    <mergeCell ref="G29:H29"/>
    <mergeCell ref="C30:F30"/>
    <mergeCell ref="G30:H30"/>
    <mergeCell ref="C24:F24"/>
    <mergeCell ref="G24:H24"/>
    <mergeCell ref="C25:F25"/>
    <mergeCell ref="G25:H25"/>
    <mergeCell ref="C26:F26"/>
    <mergeCell ref="G31:H31"/>
    <mergeCell ref="C32:F32"/>
    <mergeCell ref="G32:H32"/>
    <mergeCell ref="C33:F33"/>
    <mergeCell ref="G33:H33"/>
    <mergeCell ref="C34:F34"/>
    <mergeCell ref="G26:H26"/>
    <mergeCell ref="C23:F23"/>
    <mergeCell ref="G23:H23"/>
    <mergeCell ref="B7:R7"/>
    <mergeCell ref="G13:H13"/>
    <mergeCell ref="G12:H12"/>
    <mergeCell ref="C18:F18"/>
    <mergeCell ref="G18:H18"/>
    <mergeCell ref="G34:H34"/>
  </mergeCells>
  <conditionalFormatting sqref="J13:K38 M13:Q38">
    <cfRule type="expression" dxfId="12" priority="34" stopIfTrue="1">
      <formula>"""bajo"""</formula>
    </cfRule>
  </conditionalFormatting>
  <conditionalFormatting sqref="L13:L38">
    <cfRule type="cellIs" dxfId="11" priority="29" stopIfTrue="1" operator="equal">
      <formula>"EXTREMO"</formula>
    </cfRule>
    <cfRule type="cellIs" dxfId="10" priority="30" stopIfTrue="1" operator="equal">
      <formula>"ALTO"</formula>
    </cfRule>
    <cfRule type="cellIs" dxfId="9" priority="31" stopIfTrue="1" operator="equal">
      <formula>"MEDIO"</formula>
    </cfRule>
    <cfRule type="cellIs" dxfId="8" priority="32"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65"/>
  <sheetViews>
    <sheetView showGridLines="0" tabSelected="1" topLeftCell="A28" zoomScale="70" zoomScaleNormal="70" zoomScaleSheetLayoutView="25" zoomScalePageLayoutView="70" workbookViewId="0">
      <selection activeCell="G31" sqref="G31"/>
    </sheetView>
  </sheetViews>
  <sheetFormatPr baseColWidth="10" defaultColWidth="11.44140625" defaultRowHeight="13.8" x14ac:dyDescent="0.25"/>
  <cols>
    <col min="1" max="1" width="4.33203125" style="15" customWidth="1"/>
    <col min="2" max="2" width="7.21875" style="15" customWidth="1"/>
    <col min="3" max="3" width="42" style="15" customWidth="1"/>
    <col min="4" max="4" width="11.44140625" style="15" customWidth="1"/>
    <col min="5" max="5" width="11" style="15" customWidth="1"/>
    <col min="6" max="6" width="13" style="15" customWidth="1"/>
    <col min="7" max="7" width="19.21875" style="15" customWidth="1"/>
    <col min="8" max="8" width="5.109375" style="15" customWidth="1"/>
    <col min="9" max="9" width="4.33203125" style="15" customWidth="1"/>
    <col min="10" max="10" width="5.88671875" style="15" customWidth="1"/>
    <col min="11" max="11" width="5.33203125" style="15" customWidth="1"/>
    <col min="12" max="12" width="17.77734375" style="15" customWidth="1"/>
    <col min="13" max="13" width="5.33203125" style="15" customWidth="1"/>
    <col min="14" max="14" width="18" style="15" customWidth="1"/>
    <col min="15" max="15" width="5.6640625" style="15" customWidth="1"/>
    <col min="16" max="16" width="6.44140625" style="15" customWidth="1"/>
    <col min="17" max="17" width="8.44140625" style="15" customWidth="1"/>
    <col min="18" max="18" width="6" style="15" customWidth="1"/>
    <col min="19" max="19" width="9.6640625" style="15" customWidth="1"/>
    <col min="20" max="20" width="12.88671875" style="15" customWidth="1"/>
    <col min="21" max="21" width="11.44140625" style="15"/>
    <col min="22" max="22" width="10.88671875" style="15" customWidth="1"/>
    <col min="23" max="23" width="15.6640625" style="15" customWidth="1"/>
    <col min="24" max="24" width="13.88671875" style="15" customWidth="1"/>
    <col min="25" max="16384" width="11.44140625" style="15"/>
  </cols>
  <sheetData>
    <row r="1" spans="2:24" s="13" customFormat="1" x14ac:dyDescent="0.25">
      <c r="S1" s="14"/>
    </row>
    <row r="2" spans="2:24" s="13" customFormat="1" ht="54" customHeight="1" x14ac:dyDescent="0.25">
      <c r="B2" s="176"/>
      <c r="C2" s="177"/>
      <c r="D2" s="178"/>
      <c r="E2" s="176" t="s">
        <v>129</v>
      </c>
      <c r="F2" s="177"/>
      <c r="G2" s="177"/>
      <c r="H2" s="177"/>
      <c r="I2" s="177"/>
      <c r="J2" s="177"/>
      <c r="K2" s="177"/>
      <c r="L2" s="177"/>
      <c r="M2" s="177"/>
      <c r="N2" s="177"/>
      <c r="O2" s="177"/>
      <c r="P2" s="177"/>
      <c r="Q2" s="177"/>
      <c r="R2" s="177"/>
      <c r="S2" s="177"/>
      <c r="T2" s="177"/>
      <c r="U2" s="177"/>
      <c r="V2" s="178"/>
      <c r="W2" s="237" t="s">
        <v>152</v>
      </c>
      <c r="X2" s="337"/>
    </row>
    <row r="3" spans="2:24" s="13" customFormat="1" ht="31.5" customHeight="1" x14ac:dyDescent="0.25">
      <c r="B3" s="179"/>
      <c r="C3" s="180"/>
      <c r="D3" s="181"/>
      <c r="E3" s="179"/>
      <c r="F3" s="180"/>
      <c r="G3" s="180"/>
      <c r="H3" s="180"/>
      <c r="I3" s="180"/>
      <c r="J3" s="180"/>
      <c r="K3" s="180"/>
      <c r="L3" s="180"/>
      <c r="M3" s="180"/>
      <c r="N3" s="180"/>
      <c r="O3" s="180"/>
      <c r="P3" s="180"/>
      <c r="Q3" s="180"/>
      <c r="R3" s="180"/>
      <c r="S3" s="180"/>
      <c r="T3" s="180"/>
      <c r="U3" s="180"/>
      <c r="V3" s="181"/>
      <c r="W3" s="338"/>
      <c r="X3" s="339"/>
    </row>
    <row r="4" spans="2:24" s="13" customFormat="1" ht="47.25" customHeight="1" x14ac:dyDescent="0.25">
      <c r="B4" s="182"/>
      <c r="C4" s="183"/>
      <c r="D4" s="184"/>
      <c r="E4" s="182"/>
      <c r="F4" s="183"/>
      <c r="G4" s="183"/>
      <c r="H4" s="183"/>
      <c r="I4" s="183"/>
      <c r="J4" s="183"/>
      <c r="K4" s="183"/>
      <c r="L4" s="183"/>
      <c r="M4" s="183"/>
      <c r="N4" s="183"/>
      <c r="O4" s="183"/>
      <c r="P4" s="183"/>
      <c r="Q4" s="183"/>
      <c r="R4" s="183"/>
      <c r="S4" s="183"/>
      <c r="T4" s="183"/>
      <c r="U4" s="183"/>
      <c r="V4" s="184"/>
      <c r="W4" s="340"/>
      <c r="X4" s="341"/>
    </row>
    <row r="5" spans="2:24" s="13" customFormat="1" ht="32.25" customHeight="1" thickBot="1" x14ac:dyDescent="0.3">
      <c r="B5" s="23"/>
      <c r="C5" s="23"/>
      <c r="D5" s="23"/>
      <c r="E5" s="39"/>
      <c r="F5" s="39"/>
      <c r="G5" s="39"/>
      <c r="H5" s="39"/>
      <c r="I5" s="39"/>
      <c r="J5" s="39"/>
      <c r="K5" s="39"/>
      <c r="L5" s="39"/>
      <c r="M5" s="39"/>
      <c r="N5" s="39"/>
      <c r="O5" s="39"/>
      <c r="P5" s="39"/>
      <c r="Q5" s="39"/>
      <c r="R5" s="39"/>
      <c r="S5" s="40"/>
      <c r="T5" s="39"/>
      <c r="U5" s="39"/>
      <c r="V5" s="39"/>
      <c r="W5" s="39"/>
      <c r="X5" s="39"/>
    </row>
    <row r="6" spans="2:24" ht="108.6" customHeight="1" x14ac:dyDescent="0.25">
      <c r="B6" s="331" t="str">
        <f>+EVALUACION!B6</f>
        <v>Objeto Contractual: “PRESTAR DE MANERA INTEGRAL LOS SERVICIOS DE VIGILANCIA Y SEGURIDAD PRIVADA PERMANENTE EN LA MODALIDAD FIJA PARA PROTECCIÓN Y CUIDADO DE LOS FUNCIONARIOS, USUARIOS Y TODOS LOS BIENES MUEBLES E INMUEBLES DE PROPIEDAD O EN CUSTODIA DEL FONDO DE DESARROLLO LOCAL DE CHAPINERO Y DE TODOS AQUELLOS DE LOS QUE LLEGARE A ADQUIRIR”.</v>
      </c>
      <c r="C6" s="332"/>
      <c r="D6" s="332"/>
      <c r="E6" s="332"/>
      <c r="F6" s="332"/>
      <c r="G6" s="332"/>
      <c r="H6" s="332"/>
      <c r="I6" s="332"/>
      <c r="J6" s="332"/>
      <c r="K6" s="332"/>
      <c r="L6" s="332"/>
      <c r="M6" s="332"/>
      <c r="N6" s="332"/>
      <c r="O6" s="332"/>
      <c r="P6" s="332"/>
      <c r="Q6" s="332"/>
      <c r="R6" s="332"/>
      <c r="S6" s="332"/>
      <c r="T6" s="332"/>
      <c r="U6" s="332"/>
      <c r="V6" s="332"/>
      <c r="W6" s="332"/>
      <c r="X6" s="333"/>
    </row>
    <row r="7" spans="2:24" x14ac:dyDescent="0.25">
      <c r="B7" s="342" t="s">
        <v>124</v>
      </c>
      <c r="C7" s="317"/>
      <c r="D7" s="317"/>
      <c r="E7" s="317"/>
      <c r="F7" s="317"/>
      <c r="G7" s="317"/>
      <c r="H7" s="317"/>
      <c r="I7" s="317"/>
      <c r="J7" s="317"/>
      <c r="K7" s="317"/>
      <c r="L7" s="317"/>
      <c r="M7" s="317"/>
      <c r="N7" s="317"/>
      <c r="O7" s="317"/>
      <c r="P7" s="317"/>
      <c r="Q7" s="317"/>
      <c r="R7" s="317"/>
      <c r="S7" s="317"/>
      <c r="T7" s="317"/>
      <c r="U7" s="317"/>
      <c r="V7" s="317"/>
      <c r="W7" s="317"/>
      <c r="X7" s="343"/>
    </row>
    <row r="8" spans="2:24" ht="20.25" customHeight="1" x14ac:dyDescent="0.25">
      <c r="B8" s="342"/>
      <c r="C8" s="317"/>
      <c r="D8" s="317"/>
      <c r="E8" s="317"/>
      <c r="F8" s="317"/>
      <c r="G8" s="317"/>
      <c r="H8" s="317"/>
      <c r="I8" s="317"/>
      <c r="J8" s="317"/>
      <c r="K8" s="317"/>
      <c r="L8" s="317"/>
      <c r="M8" s="317"/>
      <c r="N8" s="317"/>
      <c r="O8" s="317"/>
      <c r="P8" s="317"/>
      <c r="Q8" s="317"/>
      <c r="R8" s="317"/>
      <c r="S8" s="317"/>
      <c r="T8" s="317"/>
      <c r="U8" s="317"/>
      <c r="V8" s="317"/>
      <c r="W8" s="317"/>
      <c r="X8" s="343"/>
    </row>
    <row r="9" spans="2:24" ht="8.4" customHeight="1" thickBot="1" x14ac:dyDescent="0.3">
      <c r="B9" s="329"/>
      <c r="C9" s="330"/>
      <c r="D9" s="330"/>
      <c r="E9" s="330"/>
      <c r="F9" s="330"/>
      <c r="G9" s="330"/>
      <c r="H9" s="330"/>
      <c r="I9" s="330"/>
      <c r="J9" s="330"/>
      <c r="K9" s="330"/>
      <c r="L9" s="330"/>
      <c r="M9" s="330"/>
      <c r="N9" s="330"/>
      <c r="O9" s="330"/>
      <c r="P9" s="330"/>
      <c r="Q9" s="330"/>
      <c r="R9" s="330"/>
      <c r="X9" s="49"/>
    </row>
    <row r="10" spans="2:24" ht="106.5" customHeight="1" thickBot="1" x14ac:dyDescent="0.3">
      <c r="B10" s="28" t="s">
        <v>85</v>
      </c>
      <c r="C10" s="29" t="s">
        <v>89</v>
      </c>
      <c r="D10" s="30" t="s">
        <v>88</v>
      </c>
      <c r="E10" s="30" t="s">
        <v>86</v>
      </c>
      <c r="F10" s="30" t="s">
        <v>87</v>
      </c>
      <c r="G10" s="29" t="s">
        <v>90</v>
      </c>
      <c r="H10" s="30" t="s">
        <v>2</v>
      </c>
      <c r="I10" s="30" t="s">
        <v>3</v>
      </c>
      <c r="J10" s="30" t="s">
        <v>91</v>
      </c>
      <c r="K10" s="30" t="s">
        <v>92</v>
      </c>
      <c r="L10" s="30" t="s">
        <v>93</v>
      </c>
      <c r="M10" s="29" t="s">
        <v>5</v>
      </c>
      <c r="N10" s="29" t="s">
        <v>94</v>
      </c>
      <c r="O10" s="30" t="s">
        <v>2</v>
      </c>
      <c r="P10" s="30" t="s">
        <v>3</v>
      </c>
      <c r="Q10" s="30" t="s">
        <v>91</v>
      </c>
      <c r="R10" s="30" t="s">
        <v>92</v>
      </c>
      <c r="S10" s="29" t="s">
        <v>97</v>
      </c>
      <c r="T10" s="29" t="s">
        <v>98</v>
      </c>
      <c r="U10" s="29" t="s">
        <v>99</v>
      </c>
      <c r="V10" s="29" t="s">
        <v>100</v>
      </c>
      <c r="W10" s="29" t="s">
        <v>101</v>
      </c>
      <c r="X10" s="31" t="s">
        <v>102</v>
      </c>
    </row>
    <row r="11" spans="2:24" ht="106.5" customHeight="1" x14ac:dyDescent="0.25">
      <c r="B11" s="32">
        <v>1</v>
      </c>
      <c r="C11" s="33" t="str">
        <f>+'EVALUACION CON CONTROLES'!C13:F13</f>
        <v>Inadecuado análisis  económico estimativo del valor del contrato</v>
      </c>
      <c r="D11" s="34" t="str">
        <f>+'EVALUACION CON CONTROLES'!B13</f>
        <v>PLANEACIÓN</v>
      </c>
      <c r="E11" s="34" t="str">
        <f>VLOOKUP(C11,'IDENTIFICACION Y ANALISIS'!$B$19:$F$69,3,FALSE)</f>
        <v>Estatal</v>
      </c>
      <c r="F11" s="34" t="str">
        <f>VLOOKUP(C11,'IDENTIFICACION Y ANALISIS'!$B$19:$F$69,4,FALSE)</f>
        <v>Interno</v>
      </c>
      <c r="G11" s="33" t="str">
        <f>+EVALUACION!H17</f>
        <v>Desequilibrio economico, posible suspensión de actividades o agotamiento del presupuesto</v>
      </c>
      <c r="H11" s="33">
        <f>+EVALUACION!I17</f>
        <v>2</v>
      </c>
      <c r="I11" s="33">
        <f>+EVALUACION!J17</f>
        <v>2</v>
      </c>
      <c r="J11" s="33">
        <f>+EVALUACION!K17</f>
        <v>4</v>
      </c>
      <c r="K11" s="34" t="str">
        <f>+EVALUACION!L17</f>
        <v>BAJO</v>
      </c>
      <c r="L11" s="33" t="s">
        <v>223</v>
      </c>
      <c r="M11" s="34">
        <v>100</v>
      </c>
      <c r="N11" s="33" t="str">
        <f>+'EVALUACION CON CONTROLES'!G13</f>
        <v>Realizar estudios de mercado objetivo, con analisis aplicando matrices de evaluación de costos estadisticos y variables de ponderación.</v>
      </c>
      <c r="O11" s="33">
        <f>+'EVALUACION CON CONTROLES'!I13</f>
        <v>2</v>
      </c>
      <c r="P11" s="33">
        <f>+'EVALUACION CON CONTROLES'!J13</f>
        <v>2</v>
      </c>
      <c r="Q11" s="33">
        <f>+'EVALUACION CON CONTROLES'!K13</f>
        <v>4</v>
      </c>
      <c r="R11" s="34" t="str">
        <f>+'EVALUACION CON CONTROLES'!L13</f>
        <v>BAJO</v>
      </c>
      <c r="S11" s="33" t="str">
        <f>+'EVALUACION CON CONTROLES'!M13</f>
        <v>SI</v>
      </c>
      <c r="T11" s="33" t="str">
        <f>+'EVALUACION CON CONTROLES'!N13</f>
        <v>ESTRUCTURADOR TECNICO Y FINANCIERO</v>
      </c>
      <c r="U11" s="33" t="str">
        <f>+'EVALUACION CON CONTROLES'!O13</f>
        <v>Julio de 2026</v>
      </c>
      <c r="V11" s="33" t="str">
        <f>+'EVALUACION CON CONTROLES'!P13</f>
        <v>Diciembre  de 2026</v>
      </c>
      <c r="W11" s="33" t="str">
        <f>+'EVALUACION CON CONTROLES'!Q13</f>
        <v>Analisis de equipo financiero y lider de area de planeación</v>
      </c>
      <c r="X11" s="35" t="str">
        <f>+'EVALUACION CON CONTROLES'!R13</f>
        <v>MENSUAL</v>
      </c>
    </row>
    <row r="12" spans="2:24" ht="106.5" customHeight="1" thickBot="1" x14ac:dyDescent="0.3">
      <c r="B12" s="16">
        <v>2</v>
      </c>
      <c r="C12" s="18" t="str">
        <f>+'EVALUACION CON CONTROLES'!C14:F14</f>
        <v xml:space="preserve">Falta de profundidad en el estudio de sector no identificandose claramente aspectos de oferta y demanda </v>
      </c>
      <c r="D12" s="17" t="str">
        <f>+'EVALUACION CON CONTROLES'!B14</f>
        <v>PLANEACIÓN</v>
      </c>
      <c r="E12" s="17" t="str">
        <f>VLOOKUP(C12,'IDENTIFICACION Y ANALISIS'!$B$19:$F$69,3,FALSE)</f>
        <v>Estatal</v>
      </c>
      <c r="F12" s="17" t="str">
        <f>VLOOKUP(C12,'IDENTIFICACION Y ANALISIS'!$B$19:$F$69,4,FALSE)</f>
        <v>Externo</v>
      </c>
      <c r="G12" s="18" t="str">
        <f>+EVALUACION!H18</f>
        <v>Mala definicion de los indicadores financieros y/o organizacionales habilitantes, adjudicación erronea posiblemente al permitir  que una empresa gane el proceso de selección sin suficiente capacidad financiera.</v>
      </c>
      <c r="H12" s="18">
        <f>+EVALUACION!I18</f>
        <v>2</v>
      </c>
      <c r="I12" s="18">
        <f>+EVALUACION!J18</f>
        <v>3</v>
      </c>
      <c r="J12" s="18">
        <f>+EVALUACION!K18</f>
        <v>5</v>
      </c>
      <c r="K12" s="17" t="str">
        <f>+EVALUACION!L18</f>
        <v>MEDIO</v>
      </c>
      <c r="L12" s="18" t="s">
        <v>223</v>
      </c>
      <c r="M12" s="17">
        <v>100</v>
      </c>
      <c r="N12" s="18" t="str">
        <f>+'EVALUACION CON CONTROLES'!G14</f>
        <v xml:space="preserve">Realizar analisis del sector objetivo, con definicion de los indicadores financieros y organizacionales </v>
      </c>
      <c r="O12" s="18">
        <f>+'EVALUACION CON CONTROLES'!I14</f>
        <v>2</v>
      </c>
      <c r="P12" s="18">
        <f>+'EVALUACION CON CONTROLES'!J14</f>
        <v>3</v>
      </c>
      <c r="Q12" s="18">
        <f>+'EVALUACION CON CONTROLES'!K14</f>
        <v>5</v>
      </c>
      <c r="R12" s="17" t="str">
        <f>+'EVALUACION CON CONTROLES'!L14</f>
        <v>MEDIO</v>
      </c>
      <c r="S12" s="18" t="str">
        <f>+'EVALUACION CON CONTROLES'!M14</f>
        <v>SI</v>
      </c>
      <c r="T12" s="18" t="str">
        <f>+'EVALUACION CON CONTROLES'!N14</f>
        <v>ESTRUCTURADOR TECNICO Y FINANCIERO</v>
      </c>
      <c r="U12" s="18" t="str">
        <f>+'EVALUACION CON CONTROLES'!O14</f>
        <v>Julio de 2026</v>
      </c>
      <c r="V12" s="18" t="str">
        <f>+'EVALUACION CON CONTROLES'!P14</f>
        <v>Diciembre de 2026</v>
      </c>
      <c r="W12" s="18" t="str">
        <f>+'EVALUACION CON CONTROLES'!Q14</f>
        <v>Analisis de equipo financiero y lider de area de planeación</v>
      </c>
      <c r="X12" s="19" t="str">
        <f>+'EVALUACION CON CONTROLES'!R14</f>
        <v>MENSUAL</v>
      </c>
    </row>
    <row r="13" spans="2:24" ht="106.5" customHeight="1" x14ac:dyDescent="0.25">
      <c r="B13" s="32">
        <v>3</v>
      </c>
      <c r="C13" s="18" t="str">
        <f>+'EVALUACION CON CONTROLES'!C15:F15</f>
        <v>Ausencia de fundamentación de la justificación y conveniencia de la contratación</v>
      </c>
      <c r="D13" s="17" t="str">
        <f>+'EVALUACION CON CONTROLES'!B15</f>
        <v>PLANEACIÓN</v>
      </c>
      <c r="E13" s="17" t="str">
        <f>VLOOKUP(C13,'IDENTIFICACION Y ANALISIS'!$B$19:$F$69,3,FALSE)</f>
        <v>Estatal</v>
      </c>
      <c r="F13" s="17" t="str">
        <f>VLOOKUP(C13,'IDENTIFICACION Y ANALISIS'!$B$19:$F$69,4,FALSE)</f>
        <v>Interno</v>
      </c>
      <c r="G13" s="18" t="str">
        <f>+EVALUACION!H19</f>
        <v>Escogencia indebida de la tipologia de proceso de selección, además, de no cumplir con las metas del Plan de Desarrollo o del rubro presupuestal.</v>
      </c>
      <c r="H13" s="18">
        <f>+EVALUACION!I19</f>
        <v>1</v>
      </c>
      <c r="I13" s="18">
        <f>+EVALUACION!J19</f>
        <v>2</v>
      </c>
      <c r="J13" s="18">
        <f>+EVALUACION!K19</f>
        <v>3</v>
      </c>
      <c r="K13" s="17" t="str">
        <f>+EVALUACION!L19</f>
        <v>BAJO</v>
      </c>
      <c r="L13" s="18" t="s">
        <v>223</v>
      </c>
      <c r="M13" s="17">
        <v>100</v>
      </c>
      <c r="N13" s="18" t="str">
        <f>+'EVALUACION CON CONTROLES'!G15</f>
        <v>Revisión de la necesidad y forma de satisfacer la misma, realizando mesa de trabajo con el estructurador jurídico para definir la conveniencia de la contratación y tipologia de selección.</v>
      </c>
      <c r="O13" s="18">
        <f>+'EVALUACION CON CONTROLES'!I15</f>
        <v>1</v>
      </c>
      <c r="P13" s="18">
        <f>+'EVALUACION CON CONTROLES'!J15</f>
        <v>2</v>
      </c>
      <c r="Q13" s="18">
        <f>+'EVALUACION CON CONTROLES'!K15</f>
        <v>3</v>
      </c>
      <c r="R13" s="17" t="str">
        <f>+'EVALUACION CON CONTROLES'!L15</f>
        <v>BAJO</v>
      </c>
      <c r="S13" s="18" t="str">
        <f>+'EVALUACION CON CONTROLES'!M15</f>
        <v>SI</v>
      </c>
      <c r="T13" s="18" t="str">
        <f>+'EVALUACION CON CONTROLES'!N15</f>
        <v>ESTRUCTURADOR TECNICO Y JURIDICO</v>
      </c>
      <c r="U13" s="18" t="str">
        <f>+'EVALUACION CON CONTROLES'!O15</f>
        <v>Julio de 2026</v>
      </c>
      <c r="V13" s="18" t="str">
        <f>+'EVALUACION CON CONTROLES'!P15</f>
        <v>Diciembre de 2026</v>
      </c>
      <c r="W13" s="18" t="str">
        <f>+'EVALUACION CON CONTROLES'!Q15</f>
        <v>Analisis de equipo juridico  de contratación y lider de area de planeación</v>
      </c>
      <c r="X13" s="19" t="str">
        <f>+'EVALUACION CON CONTROLES'!R15</f>
        <v>MENSUAL</v>
      </c>
    </row>
    <row r="14" spans="2:24" ht="106.5" customHeight="1" thickBot="1" x14ac:dyDescent="0.3">
      <c r="B14" s="16">
        <v>4</v>
      </c>
      <c r="C14" s="18" t="str">
        <f>+'EVALUACION CON CONTROLES'!C16:F16</f>
        <v>Inadecuada identificación de las condiciones contractuales</v>
      </c>
      <c r="D14" s="17" t="str">
        <f>+'EVALUACION CON CONTROLES'!B16</f>
        <v>PLANEACIÓN</v>
      </c>
      <c r="E14" s="17" t="str">
        <f>VLOOKUP(C14,'IDENTIFICACION Y ANALISIS'!$B$19:$F$69,3,FALSE)</f>
        <v>General</v>
      </c>
      <c r="F14" s="17" t="str">
        <f>VLOOKUP(C14,'IDENTIFICACION Y ANALISIS'!$B$19:$F$69,4,FALSE)</f>
        <v>Interno</v>
      </c>
      <c r="G14" s="18" t="str">
        <f>+EVALUACION!H20</f>
        <v>Incurrir en malas practicas contractuales, que conlleven a una deficiente ejecución, perdida de recursos e insatisfacción en el cumplimiento del objeto, desgaste juridico para el FDLCH y reproceso de contratación para suplir las necesidades de la Entidad.</v>
      </c>
      <c r="H14" s="18">
        <f>+EVALUACION!I20</f>
        <v>2</v>
      </c>
      <c r="I14" s="18">
        <f>+EVALUACION!J20</f>
        <v>3</v>
      </c>
      <c r="J14" s="18">
        <f>+EVALUACION!K20</f>
        <v>5</v>
      </c>
      <c r="K14" s="17" t="str">
        <f>+EVALUACION!L20</f>
        <v>MEDIO</v>
      </c>
      <c r="L14" s="18" t="s">
        <v>223</v>
      </c>
      <c r="M14" s="17">
        <v>100</v>
      </c>
      <c r="N14" s="18" t="str">
        <f>+'EVALUACION CON CONTROLES'!G16</f>
        <v>Conforme al tipo de servicio que se desea adquirir y sus condiciones operacionales, se requiere hacer mesa de trabajo con el apoyo jurico</v>
      </c>
      <c r="O14" s="18">
        <f>+'EVALUACION CON CONTROLES'!I16</f>
        <v>2</v>
      </c>
      <c r="P14" s="18">
        <f>+'EVALUACION CON CONTROLES'!J16</f>
        <v>3</v>
      </c>
      <c r="Q14" s="18">
        <f>+'EVALUACION CON CONTROLES'!K16</f>
        <v>5</v>
      </c>
      <c r="R14" s="17" t="str">
        <f>+'EVALUACION CON CONTROLES'!L16</f>
        <v>MEDIO</v>
      </c>
      <c r="S14" s="18" t="str">
        <f>+'EVALUACION CON CONTROLES'!M16</f>
        <v>SI</v>
      </c>
      <c r="T14" s="18" t="str">
        <f>+'EVALUACION CON CONTROLES'!N16</f>
        <v>ESTRUCTURADOR TECNICO Y JURIDICO</v>
      </c>
      <c r="U14" s="18" t="str">
        <f>+'EVALUACION CON CONTROLES'!O16</f>
        <v>Julio de 2026</v>
      </c>
      <c r="V14" s="18" t="str">
        <f>+'EVALUACION CON CONTROLES'!P16</f>
        <v>Diciembre de 2026</v>
      </c>
      <c r="W14" s="18" t="str">
        <f>+'EVALUACION CON CONTROLES'!Q16</f>
        <v>Analisis de equipo juridico  de contratación y lider de area de planeación</v>
      </c>
      <c r="X14" s="19" t="str">
        <f>+'EVALUACION CON CONTROLES'!R16</f>
        <v>MENSUAL</v>
      </c>
    </row>
    <row r="15" spans="2:24" ht="106.5" customHeight="1" x14ac:dyDescent="0.25">
      <c r="B15" s="32">
        <v>5</v>
      </c>
      <c r="C15" s="18" t="str">
        <f>+'EVALUACION CON CONTROLES'!C17:F17</f>
        <v>Inadecuada evaluación de las ofertas y/o verificación de requisitos habilitantes</v>
      </c>
      <c r="D15" s="17" t="str">
        <f>+'EVALUACION CON CONTROLES'!B17</f>
        <v>SELECCIÓN</v>
      </c>
      <c r="E15" s="17" t="str">
        <f>VLOOKUP(C15,'IDENTIFICACION Y ANALISIS'!$B$19:$F$69,3,FALSE)</f>
        <v>Especifico</v>
      </c>
      <c r="F15" s="17" t="str">
        <f>VLOOKUP(C15,'IDENTIFICACION Y ANALISIS'!$B$19:$F$69,4,FALSE)</f>
        <v>Interno</v>
      </c>
      <c r="G15" s="18" t="str">
        <f>+EVALUACION!H21</f>
        <v>Selección erronea del proponente, adjudicación viciada por procedimiento que conlleven a una deficiente ejecución, perdida de recursos e insatisfacción en el cumplimiento del objeto, desgaste juridico para el FDLCH y reproceso de contratación para suplir las necesidades de la Entidad.</v>
      </c>
      <c r="H15" s="18">
        <f>+EVALUACION!I21</f>
        <v>3</v>
      </c>
      <c r="I15" s="18">
        <f>+EVALUACION!J21</f>
        <v>2</v>
      </c>
      <c r="J15" s="18">
        <f>+EVALUACION!K21</f>
        <v>5</v>
      </c>
      <c r="K15" s="17" t="str">
        <f>+EVALUACION!L21</f>
        <v>MEDIO</v>
      </c>
      <c r="L15" s="18" t="s">
        <v>223</v>
      </c>
      <c r="M15" s="17">
        <v>100</v>
      </c>
      <c r="N15" s="18" t="str">
        <f>+'EVALUACION CON CONTROLES'!G17</f>
        <v>Conocimiento de los criterios juridicos, financieros y técnicos de evaluación con los miembros del comité de evaluación, Revisiones colegiadas con los lideres de las involucradas para validación de los resultados de cada verificación.</v>
      </c>
      <c r="O15" s="18">
        <f>+'EVALUACION CON CONTROLES'!I17</f>
        <v>3</v>
      </c>
      <c r="P15" s="18">
        <f>+'EVALUACION CON CONTROLES'!J17</f>
        <v>2</v>
      </c>
      <c r="Q15" s="18">
        <f>+'EVALUACION CON CONTROLES'!K17</f>
        <v>5</v>
      </c>
      <c r="R15" s="17" t="str">
        <f>+'EVALUACION CON CONTROLES'!L17</f>
        <v>MEDIO</v>
      </c>
      <c r="S15" s="18" t="str">
        <f>+'EVALUACION CON CONTROLES'!M17</f>
        <v>SI</v>
      </c>
      <c r="T15" s="18" t="str">
        <f>+'EVALUACION CON CONTROLES'!N17</f>
        <v>EQUIPO EVALUADOR</v>
      </c>
      <c r="U15" s="18" t="str">
        <f>+'EVALUACION CON CONTROLES'!O17</f>
        <v>junio de 2026</v>
      </c>
      <c r="V15" s="18" t="str">
        <f>+'EVALUACION CON CONTROLES'!P17</f>
        <v>Diciembre de 2026</v>
      </c>
      <c r="W15" s="18" t="str">
        <f>+'EVALUACION CON CONTROLES'!Q17</f>
        <v>Seguimiento a los documentos de las evaluaciones tecnicas, juridicas y financieras</v>
      </c>
      <c r="X15" s="19" t="str">
        <f>+'EVALUACION CON CONTROLES'!R17</f>
        <v>ETAPA DE EVALUACIÓN</v>
      </c>
    </row>
    <row r="16" spans="2:24" ht="106.5" customHeight="1" thickBot="1" x14ac:dyDescent="0.3">
      <c r="B16" s="16">
        <v>6</v>
      </c>
      <c r="C16" s="18" t="str">
        <f>+'EVALUACION CON CONTROLES'!C18:F18</f>
        <v>Suspension o cancelacion de la licencia de funcionamiento por parte de la Superintendencia de Vigilancia</v>
      </c>
      <c r="D16" s="17" t="str">
        <f>+'EVALUACION CON CONTROLES'!B18</f>
        <v>SELECCIÓN</v>
      </c>
      <c r="E16" s="17" t="str">
        <f>VLOOKUP(C16,'IDENTIFICACION Y ANALISIS'!$B$19:$F$69,3,FALSE)</f>
        <v>Especifico</v>
      </c>
      <c r="F16" s="17" t="str">
        <f>VLOOKUP(C16,'IDENTIFICACION Y ANALISIS'!$B$19:$F$69,4,FALSE)</f>
        <v>Externo</v>
      </c>
      <c r="G16" s="18" t="str">
        <f>+EVALUACION!H22</f>
        <v>Incumplimiento por parte del adjudicatario en lo concerniente a la especificación ténica y juridica, suspensión de actividades, y reproceso de adelantar nuevo proceso de selección prioritario para satisfacer necesidad.</v>
      </c>
      <c r="H16" s="18">
        <f>+EVALUACION!I22</f>
        <v>3</v>
      </c>
      <c r="I16" s="18">
        <f>+EVALUACION!J22</f>
        <v>4</v>
      </c>
      <c r="J16" s="18">
        <f>+EVALUACION!K22</f>
        <v>7</v>
      </c>
      <c r="K16" s="17" t="str">
        <f>+EVALUACION!L22</f>
        <v>ALTO</v>
      </c>
      <c r="L16" s="154" t="s">
        <v>128</v>
      </c>
      <c r="M16" s="17">
        <v>100</v>
      </c>
      <c r="N16" s="18" t="str">
        <f>+'EVALUACION CON CONTROLES'!G18</f>
        <v>Verificación periodica (mensual) por patrte del supervisor de la vigencia de la Resolución de la Supervigilancia de los permisos de armamento (DCCAE) y licencia.</v>
      </c>
      <c r="O16" s="18">
        <f>+'EVALUACION CON CONTROLES'!I18</f>
        <v>3</v>
      </c>
      <c r="P16" s="18">
        <f>+'EVALUACION CON CONTROLES'!J18</f>
        <v>4</v>
      </c>
      <c r="Q16" s="18">
        <f>+'EVALUACION CON CONTROLES'!K18</f>
        <v>7</v>
      </c>
      <c r="R16" s="17" t="str">
        <f>+'EVALUACION CON CONTROLES'!L18</f>
        <v>ALTO</v>
      </c>
      <c r="S16" s="18" t="str">
        <f>+'EVALUACION CON CONTROLES'!M18</f>
        <v>SI</v>
      </c>
      <c r="T16" s="18" t="str">
        <f>+'EVALUACION CON CONTROLES'!N18</f>
        <v>EQUIPO EVALUADOR</v>
      </c>
      <c r="U16" s="18" t="str">
        <f>+'EVALUACION CON CONTROLES'!O18</f>
        <v>junio de 2026</v>
      </c>
      <c r="V16" s="18" t="str">
        <f>+'EVALUACION CON CONTROLES'!P18</f>
        <v>DURANTE LA EJECUCIÓN</v>
      </c>
      <c r="W16" s="18" t="str">
        <f>+'EVALUACION CON CONTROLES'!Q18</f>
        <v>Seguimiento durante la ejecución de las actualizaciones emitidas por la Supervigilancia.</v>
      </c>
      <c r="X16" s="19" t="str">
        <f>+'EVALUACION CON CONTROLES'!R18</f>
        <v>MENSUAL</v>
      </c>
    </row>
    <row r="17" spans="2:24" ht="106.5" customHeight="1" x14ac:dyDescent="0.25">
      <c r="B17" s="32">
        <v>7</v>
      </c>
      <c r="C17" s="18" t="str">
        <f>+'EVALUACION CON CONTROLES'!C19:F19</f>
        <v>Confabulacion de los proponentes (Colusión)</v>
      </c>
      <c r="D17" s="17" t="str">
        <f>+'EVALUACION CON CONTROLES'!B19</f>
        <v>SELECCIÓN</v>
      </c>
      <c r="E17" s="17" t="str">
        <f>VLOOKUP(C17,'IDENTIFICACION Y ANALISIS'!$B$19:$F$69,3,FALSE)</f>
        <v>Especifico</v>
      </c>
      <c r="F17" s="17" t="str">
        <f>VLOOKUP(C17,'IDENTIFICACION Y ANALISIS'!$B$19:$F$69,4,FALSE)</f>
        <v>Externo</v>
      </c>
      <c r="G17" s="18" t="str">
        <f>+EVALUACION!H23</f>
        <v>Mala practica de libre competencia entre proponentes, pueden fijas precios artificiales, rechazo de ofertas, multas, nulidad de contrato.Perjuicios a la Entidad.</v>
      </c>
      <c r="H17" s="18">
        <f>+EVALUACION!I23</f>
        <v>3</v>
      </c>
      <c r="I17" s="18">
        <f>+EVALUACION!J23</f>
        <v>3</v>
      </c>
      <c r="J17" s="18">
        <f>+EVALUACION!K23</f>
        <v>6</v>
      </c>
      <c r="K17" s="17" t="str">
        <f>+EVALUACION!L23</f>
        <v>ALTO</v>
      </c>
      <c r="L17" s="154" t="s">
        <v>128</v>
      </c>
      <c r="M17" s="17">
        <v>100</v>
      </c>
      <c r="N17" s="18" t="str">
        <f>+'EVALUACION CON CONTROLES'!G19</f>
        <v>Revisión exhaustiva de la conformación de los proponentes y las propuestas presentadas, con el fin de identificar practicas de colusión.</v>
      </c>
      <c r="O17" s="18">
        <f>+'EVALUACION CON CONTROLES'!I19</f>
        <v>3</v>
      </c>
      <c r="P17" s="18">
        <f>+'EVALUACION CON CONTROLES'!J19</f>
        <v>3</v>
      </c>
      <c r="Q17" s="18">
        <f>+'EVALUACION CON CONTROLES'!K19</f>
        <v>6</v>
      </c>
      <c r="R17" s="17" t="str">
        <f>+'EVALUACION CON CONTROLES'!L19</f>
        <v>ALTO</v>
      </c>
      <c r="S17" s="18" t="str">
        <f>+'EVALUACION CON CONTROLES'!M19</f>
        <v>SI</v>
      </c>
      <c r="T17" s="18" t="str">
        <f>+'EVALUACION CON CONTROLES'!N19</f>
        <v>EQUIPO EVALUADOR</v>
      </c>
      <c r="U17" s="18" t="str">
        <f>+'EVALUACION CON CONTROLES'!O19</f>
        <v>junio de 2026</v>
      </c>
      <c r="V17" s="18" t="str">
        <f>+'EVALUACION CON CONTROLES'!P19</f>
        <v>Diciembre de 2026</v>
      </c>
      <c r="W17" s="18" t="str">
        <f>+'EVALUACION CON CONTROLES'!Q19</f>
        <v>Seguimiento a los documentos presentados por los proponentes</v>
      </c>
      <c r="X17" s="19" t="str">
        <f>+'EVALUACION CON CONTROLES'!R19</f>
        <v>ETAPA DE EVALUACIÓN</v>
      </c>
    </row>
    <row r="18" spans="2:24" ht="111.6" customHeight="1" thickBot="1" x14ac:dyDescent="0.3">
      <c r="B18" s="16">
        <v>8</v>
      </c>
      <c r="C18" s="18" t="str">
        <f>+'EVALUACION CON CONTROLES'!C20:F20</f>
        <v>Selección de ofertas con precios  artificialmente bajos.</v>
      </c>
      <c r="D18" s="17" t="str">
        <f>+'EVALUACION CON CONTROLES'!B20</f>
        <v>SELECCIÓN</v>
      </c>
      <c r="E18" s="17" t="str">
        <f>VLOOKUP(C18,'IDENTIFICACION Y ANALISIS'!$B$19:$F$69,3,FALSE)</f>
        <v>Especifico</v>
      </c>
      <c r="F18" s="17" t="str">
        <f>VLOOKUP(C18,'IDENTIFICACION Y ANALISIS'!$B$19:$F$69,4,FALSE)</f>
        <v>Externo</v>
      </c>
      <c r="G18" s="18" t="str">
        <f>+EVALUACION!H24</f>
        <v>Riesgo de rechazo de ofertas, multas, nulidad de contrato. Perjuicios a la Entidad. Se afecta la garantia de seriedad.</v>
      </c>
      <c r="H18" s="18">
        <f>+EVALUACION!I24</f>
        <v>3</v>
      </c>
      <c r="I18" s="18">
        <f>+EVALUACION!J24</f>
        <v>2</v>
      </c>
      <c r="J18" s="18">
        <f>+EVALUACION!K24</f>
        <v>5</v>
      </c>
      <c r="K18" s="17" t="str">
        <f>+EVALUACION!L24</f>
        <v>MEDIO</v>
      </c>
      <c r="L18" s="154" t="s">
        <v>224</v>
      </c>
      <c r="M18" s="17" t="s">
        <v>222</v>
      </c>
      <c r="N18" s="18" t="str">
        <f>+'EVALUACION CON CONTROLES'!G20</f>
        <v xml:space="preserve">Al tratarse de un servicio regulado por el Decreto 4950 de 2007, ofrecer la tarifa del Recurso Humano por debajo del límite legal de la Supervigilancia no es un precio "artificialmente bajo" susceptible de ser subsanado o aclarado, sino que constituye una causal de rechazo de plano. </v>
      </c>
      <c r="O18" s="18">
        <f>+'EVALUACION CON CONTROLES'!I20</f>
        <v>3</v>
      </c>
      <c r="P18" s="18">
        <f>+'EVALUACION CON CONTROLES'!J20</f>
        <v>2</v>
      </c>
      <c r="Q18" s="18">
        <f>+'EVALUACION CON CONTROLES'!K20</f>
        <v>5</v>
      </c>
      <c r="R18" s="17" t="str">
        <f>+'EVALUACION CON CONTROLES'!L20</f>
        <v>MEDIO</v>
      </c>
      <c r="S18" s="18" t="str">
        <f>+'EVALUACION CON CONTROLES'!M20</f>
        <v>SI</v>
      </c>
      <c r="T18" s="18" t="str">
        <f>+'EVALUACION CON CONTROLES'!N20</f>
        <v>EQUIPO EVALUADOR</v>
      </c>
      <c r="U18" s="18" t="str">
        <f>+'EVALUACION CON CONTROLES'!O20</f>
        <v>junio de 2026</v>
      </c>
      <c r="V18" s="18" t="str">
        <f>+'EVALUACION CON CONTROLES'!P20</f>
        <v>Diciembre de 2026</v>
      </c>
      <c r="W18" s="18" t="str">
        <f>+'EVALUACION CON CONTROLES'!Q20</f>
        <v>Consulta al oferfente del porqué? De los precios ofertados y revisar analisis del mercado</v>
      </c>
      <c r="X18" s="19" t="str">
        <f>+'EVALUACION CON CONTROLES'!R20</f>
        <v>ETAPA DE EVALUACIÓN</v>
      </c>
    </row>
    <row r="19" spans="2:24" ht="106.5" customHeight="1" x14ac:dyDescent="0.25">
      <c r="B19" s="32">
        <v>9</v>
      </c>
      <c r="C19" s="18" t="str">
        <f>+'EVALUACION CON CONTROLES'!C21:F21</f>
        <v xml:space="preserve">Riesgo de que no se firme el contrato. </v>
      </c>
      <c r="D19" s="17" t="str">
        <f>+'EVALUACION CON CONTROLES'!B21</f>
        <v>CONTRATACIÓN</v>
      </c>
      <c r="E19" s="17" t="str">
        <f>VLOOKUP(C19,'IDENTIFICACION Y ANALISIS'!$B$19:$F$69,3,FALSE)</f>
        <v>Especifico</v>
      </c>
      <c r="F19" s="17" t="str">
        <f>VLOOKUP(C19,'IDENTIFICACION Y ANALISIS'!$B$19:$F$69,4,FALSE)</f>
        <v>Externo</v>
      </c>
      <c r="G19" s="18" t="str">
        <f>+EVALUACION!H25</f>
        <v>Imposibilidad de inicio contractual, incumplimiento del obejto contractual, activación de poliza de seriedad de la oferta, adjudicación fallida y aplicación de multas o indemnización.</v>
      </c>
      <c r="H19" s="18">
        <f>+EVALUACION!I25</f>
        <v>2</v>
      </c>
      <c r="I19" s="18">
        <f>+EVALUACION!J25</f>
        <v>2</v>
      </c>
      <c r="J19" s="18">
        <f>+EVALUACION!K25</f>
        <v>4</v>
      </c>
      <c r="K19" s="17" t="str">
        <f>+EVALUACION!L25</f>
        <v>BAJO</v>
      </c>
      <c r="L19" s="154" t="s">
        <v>224</v>
      </c>
      <c r="M19" s="17" t="s">
        <v>222</v>
      </c>
      <c r="N19" s="18" t="str">
        <f>+'EVALUACION CON CONTROLES'!G21</f>
        <v>Perfeccionamiento del contrato, solicitud de los soportes documentales del adjudicatario, citación o llamado al mismo para la suscripción del contrato</v>
      </c>
      <c r="O19" s="18">
        <f>+'EVALUACION CON CONTROLES'!I21</f>
        <v>2</v>
      </c>
      <c r="P19" s="18">
        <f>+'EVALUACION CON CONTROLES'!J21</f>
        <v>2</v>
      </c>
      <c r="Q19" s="18">
        <f>+'EVALUACION CON CONTROLES'!K21</f>
        <v>4</v>
      </c>
      <c r="R19" s="17" t="str">
        <f>+'EVALUACION CON CONTROLES'!L21</f>
        <v>BAJO</v>
      </c>
      <c r="S19" s="18" t="str">
        <f>+'EVALUACION CON CONTROLES'!M21</f>
        <v>SI</v>
      </c>
      <c r="T19" s="18" t="str">
        <f>+'EVALUACION CON CONTROLES'!N21</f>
        <v>PROFESIONAL JURIDICO DE CONTRATACIÓN</v>
      </c>
      <c r="U19" s="18" t="str">
        <f>+'EVALUACION CON CONTROLES'!O21</f>
        <v>julio de 2026</v>
      </c>
      <c r="V19" s="18" t="str">
        <f>+'EVALUACION CON CONTROLES'!P21</f>
        <v>Diciembre de 2026</v>
      </c>
      <c r="W19" s="18" t="str">
        <f>+'EVALUACION CON CONTROLES'!Q21</f>
        <v>Seguimiento de suscripción del contrato por parte de la ofc. De contratación.</v>
      </c>
      <c r="X19" s="19" t="str">
        <f>+'EVALUACION CON CONTROLES'!R21</f>
        <v>ETAPA CONTRACTUAL</v>
      </c>
    </row>
    <row r="20" spans="2:24" ht="106.5" customHeight="1" thickBot="1" x14ac:dyDescent="0.3">
      <c r="B20" s="16">
        <v>10</v>
      </c>
      <c r="C20" s="18" t="str">
        <f>+'EVALUACION CON CONTROLES'!C22:F22</f>
        <v>Falta de constitución o constitución tardía de la garantía única. Aceptación de garantías que no se ajustan a lo contemplado en el contrato</v>
      </c>
      <c r="D20" s="17" t="str">
        <f>+'EVALUACION CON CONTROLES'!B22</f>
        <v>CONTRATACIÓN</v>
      </c>
      <c r="E20" s="17" t="str">
        <f>VLOOKUP(C20,'IDENTIFICACION Y ANALISIS'!$B$19:$F$69,3,FALSE)</f>
        <v>Especifico</v>
      </c>
      <c r="F20" s="17" t="str">
        <f>VLOOKUP(C20,'IDENTIFICACION Y ANALISIS'!$B$19:$F$69,4,FALSE)</f>
        <v>Interno</v>
      </c>
      <c r="G20" s="18" t="str">
        <f>+EVALUACION!H26</f>
        <v>Imposibilidad de inicio contractual, o ejecución del obejto contractual, caducidad y activación de poliza de seriedad de la oferta, adjudicación fallida y aplicación de multas o sanción.</v>
      </c>
      <c r="H20" s="18">
        <f>+EVALUACION!I26</f>
        <v>3</v>
      </c>
      <c r="I20" s="18">
        <f>+EVALUACION!J26</f>
        <v>3</v>
      </c>
      <c r="J20" s="18">
        <f>+EVALUACION!K26</f>
        <v>6</v>
      </c>
      <c r="K20" s="17" t="str">
        <f>+EVALUACION!L26</f>
        <v>ALTO</v>
      </c>
      <c r="L20" s="154" t="s">
        <v>128</v>
      </c>
      <c r="M20" s="17">
        <v>100</v>
      </c>
      <c r="N20" s="18" t="str">
        <f>+'EVALUACION CON CONTROLES'!G22</f>
        <v>Validación de grantia presentada por el adjudicatario y en el caso que no se aprueben, se realiza devolución para ajuste conforme a las garantias exigidas en los pliegos de condiciones</v>
      </c>
      <c r="O20" s="18">
        <f>+'EVALUACION CON CONTROLES'!I22</f>
        <v>3</v>
      </c>
      <c r="P20" s="18">
        <f>+'EVALUACION CON CONTROLES'!J22</f>
        <v>3</v>
      </c>
      <c r="Q20" s="18">
        <f>+'EVALUACION CON CONTROLES'!K22</f>
        <v>6</v>
      </c>
      <c r="R20" s="17" t="str">
        <f>+'EVALUACION CON CONTROLES'!L22</f>
        <v>ALTO</v>
      </c>
      <c r="S20" s="18" t="str">
        <f>+'EVALUACION CON CONTROLES'!M22</f>
        <v>SI</v>
      </c>
      <c r="T20" s="18" t="str">
        <f>+'EVALUACION CON CONTROLES'!N22</f>
        <v>PROFESIONAL JURIDICO DE CONTRATACIÓN</v>
      </c>
      <c r="U20" s="18" t="str">
        <f>+'EVALUACION CON CONTROLES'!O22</f>
        <v>julio de 2026</v>
      </c>
      <c r="V20" s="18" t="str">
        <f>+'EVALUACION CON CONTROLES'!P22</f>
        <v>Diciembre de 2026</v>
      </c>
      <c r="W20" s="18" t="str">
        <f>+'EVALUACION CON CONTROLES'!Q22</f>
        <v>Seguimiento de cargue de garantia y correcta aplicación a lo requerido por la Entidad</v>
      </c>
      <c r="X20" s="19" t="str">
        <f>+'EVALUACION CON CONTROLES'!R22</f>
        <v>ETAPA CONTRACTUAL</v>
      </c>
    </row>
    <row r="21" spans="2:24" ht="106.5" customHeight="1" x14ac:dyDescent="0.25">
      <c r="B21" s="32">
        <v>11</v>
      </c>
      <c r="C21" s="18" t="str">
        <f>+'EVALUACION CON CONTROLES'!C23:F23</f>
        <v>Falta de solicitud o solicitud tardía del registro  presupuestal</v>
      </c>
      <c r="D21" s="17" t="str">
        <f>+'EVALUACION CON CONTROLES'!B23</f>
        <v>CONTRATACIÓN</v>
      </c>
      <c r="E21" s="17" t="str">
        <f>VLOOKUP(C21,'IDENTIFICACION Y ANALISIS'!$B$19:$F$69,3,FALSE)</f>
        <v>Estatal</v>
      </c>
      <c r="F21" s="17" t="str">
        <f>VLOOKUP(C21,'IDENTIFICACION Y ANALISIS'!$B$19:$F$69,4,FALSE)</f>
        <v>Interno</v>
      </c>
      <c r="G21" s="18" t="str">
        <f>+EVALUACION!H27</f>
        <v>Se viola el principio de legalidad de las obligaciones por parte de la Entidad, imposibilidad de pago por no contar el RP que sustenta los recursos presupuestales.</v>
      </c>
      <c r="H21" s="18">
        <f>+EVALUACION!I27</f>
        <v>2</v>
      </c>
      <c r="I21" s="18">
        <f>+EVALUACION!J27</f>
        <v>1</v>
      </c>
      <c r="J21" s="18">
        <f>+EVALUACION!K27</f>
        <v>3</v>
      </c>
      <c r="K21" s="17" t="str">
        <f>+EVALUACION!L27</f>
        <v>BAJO</v>
      </c>
      <c r="L21" s="154" t="s">
        <v>223</v>
      </c>
      <c r="M21" s="17">
        <v>100</v>
      </c>
      <c r="N21" s="18" t="str">
        <f>+'EVALUACION CON CONTROLES'!G23</f>
        <v>Cargue en SIPSE y a su vez solicitud angte la ofc. De presupuesto del FDLCH, para su generación, luego se le remite a la Ofc. De Contratación.</v>
      </c>
      <c r="O21" s="18">
        <f>+'EVALUACION CON CONTROLES'!I23</f>
        <v>2</v>
      </c>
      <c r="P21" s="18">
        <f>+'EVALUACION CON CONTROLES'!J23</f>
        <v>1</v>
      </c>
      <c r="Q21" s="18">
        <f>+'EVALUACION CON CONTROLES'!K23</f>
        <v>3</v>
      </c>
      <c r="R21" s="17" t="str">
        <f>+'EVALUACION CON CONTROLES'!L23</f>
        <v>BAJO</v>
      </c>
      <c r="S21" s="18" t="str">
        <f>+'EVALUACION CON CONTROLES'!M23</f>
        <v>SI</v>
      </c>
      <c r="T21" s="18" t="str">
        <f>+'EVALUACION CON CONTROLES'!N23</f>
        <v>ESTRUCTURADOR TECNICO Y JURIDICO</v>
      </c>
      <c r="U21" s="18" t="str">
        <f>+'EVALUACION CON CONTROLES'!O23</f>
        <v>julio de 2026</v>
      </c>
      <c r="V21" s="18" t="str">
        <f>+'EVALUACION CON CONTROLES'!P23</f>
        <v>Diciembre de 2026</v>
      </c>
      <c r="W21" s="18" t="str">
        <f>+'EVALUACION CON CONTROLES'!Q23</f>
        <v>Seguimiento a la expedición del CRP</v>
      </c>
      <c r="X21" s="19" t="str">
        <f>+'EVALUACION CON CONTROLES'!R23</f>
        <v>ETAPA CONTRACTUAL</v>
      </c>
    </row>
    <row r="22" spans="2:24" ht="106.5" customHeight="1" thickBot="1" x14ac:dyDescent="0.3">
      <c r="B22" s="16">
        <v>12</v>
      </c>
      <c r="C22" s="18" t="str">
        <f>+'EVALUACION CON CONTROLES'!C24:F24</f>
        <v>Presentación de reclamos de terceros sobre la selección del oferente que retrasen el perfeccionamiento del contrato.</v>
      </c>
      <c r="D22" s="17" t="str">
        <f>+'EVALUACION CON CONTROLES'!B24</f>
        <v>CONTRATACIÓN</v>
      </c>
      <c r="E22" s="17" t="str">
        <f>VLOOKUP(C22,'IDENTIFICACION Y ANALISIS'!$B$19:$F$69,3,FALSE)</f>
        <v>Especifico</v>
      </c>
      <c r="F22" s="17" t="str">
        <f>VLOOKUP(C22,'IDENTIFICACION Y ANALISIS'!$B$19:$F$69,4,FALSE)</f>
        <v>Externo</v>
      </c>
      <c r="G22" s="18" t="str">
        <f>+EVALUACION!H28</f>
        <v>Retraso en el perfeccionamiento del contrato, demora critica en el inicio de la ejecución contractual, desgaste administrativo, riesgo aumento de costos por demoras o posibles demandas por desequilibrio economico, riesgos de procesos penles, fiscales o administrativos.</v>
      </c>
      <c r="H22" s="18">
        <f>+EVALUACION!I28</f>
        <v>3</v>
      </c>
      <c r="I22" s="18">
        <f>+EVALUACION!J28</f>
        <v>3</v>
      </c>
      <c r="J22" s="18">
        <f>+EVALUACION!K28</f>
        <v>6</v>
      </c>
      <c r="K22" s="17" t="str">
        <f>+EVALUACION!L28</f>
        <v>ALTO</v>
      </c>
      <c r="L22" s="154" t="s">
        <v>224</v>
      </c>
      <c r="M22" s="17" t="s">
        <v>222</v>
      </c>
      <c r="N22" s="18" t="str">
        <f>+'EVALUACION CON CONTROLES'!G24</f>
        <v>Recibo de las observaciones e indagación de los aspectos reclamados, generación de respuestas dentro de los términos de Ley, con el apoyo juridico, financiero y técnico.</v>
      </c>
      <c r="O22" s="18">
        <f>+'EVALUACION CON CONTROLES'!I24</f>
        <v>3</v>
      </c>
      <c r="P22" s="18">
        <f>+'EVALUACION CON CONTROLES'!J24</f>
        <v>3</v>
      </c>
      <c r="Q22" s="18">
        <f>+'EVALUACION CON CONTROLES'!K24</f>
        <v>6</v>
      </c>
      <c r="R22" s="17" t="str">
        <f>+'EVALUACION CON CONTROLES'!L24</f>
        <v>ALTO</v>
      </c>
      <c r="S22" s="18" t="str">
        <f>+'EVALUACION CON CONTROLES'!M24</f>
        <v>SI</v>
      </c>
      <c r="T22" s="18" t="str">
        <f>+'EVALUACION CON CONTROLES'!N24</f>
        <v>ESTRUCTURADOR TECNICO Y JURIDICO</v>
      </c>
      <c r="U22" s="18" t="str">
        <f>+'EVALUACION CON CONTROLES'!O24</f>
        <v>julio de 2026</v>
      </c>
      <c r="V22" s="18" t="str">
        <f>+'EVALUACION CON CONTROLES'!P24</f>
        <v>Diciembre de 2026</v>
      </c>
      <c r="W22" s="18" t="str">
        <f>+'EVALUACION CON CONTROLES'!Q24</f>
        <v>Análisis de conceptos en reclamació, respuesta oportuna por partye del equipo evaluador y Ofc. De contratación, con el fin de dar claridad y selección objetiva, para suscribir el contrato adjudicado.</v>
      </c>
      <c r="X22" s="19" t="str">
        <f>+'EVALUACION CON CONTROLES'!R24</f>
        <v>ETAPA DE EVALUACIÓN</v>
      </c>
    </row>
    <row r="23" spans="2:24" ht="106.5" customHeight="1" x14ac:dyDescent="0.25">
      <c r="B23" s="32">
        <v>13</v>
      </c>
      <c r="C23" s="18" t="str">
        <f>+'EVALUACION CON CONTROLES'!C25:F25</f>
        <v>Fluctuaciones del valor de la moneda</v>
      </c>
      <c r="D23" s="17" t="str">
        <f>+'EVALUACION CON CONTROLES'!B25</f>
        <v>EJECUCIÓN</v>
      </c>
      <c r="E23" s="17" t="str">
        <f>VLOOKUP(C23,'IDENTIFICACION Y ANALISIS'!$B$19:$F$69,3,FALSE)</f>
        <v>Especifico</v>
      </c>
      <c r="F23" s="17" t="str">
        <f>VLOOKUP(C23,'IDENTIFICACION Y ANALISIS'!$B$19:$F$69,4,FALSE)</f>
        <v>Externo</v>
      </c>
      <c r="G23" s="18" t="str">
        <f>+EVALUACION!H29</f>
        <v>Alteración del analisis de costos del proceso, afectando el equilibrio economico del contrato. La mitigación de las variaciones económicas para la vigencia 2027 se realizará mediante el ajuste tarifario automático que decrete el Gobierno Nacional</v>
      </c>
      <c r="H23" s="18">
        <f>+EVALUACION!I29</f>
        <v>3</v>
      </c>
      <c r="I23" s="18">
        <f>+EVALUACION!J29</f>
        <v>3</v>
      </c>
      <c r="J23" s="18">
        <f>+EVALUACION!K29</f>
        <v>6</v>
      </c>
      <c r="K23" s="17" t="str">
        <f>+EVALUACION!L29</f>
        <v>ALTO</v>
      </c>
      <c r="L23" s="154" t="s">
        <v>224</v>
      </c>
      <c r="M23" s="17" t="s">
        <v>222</v>
      </c>
      <c r="N23" s="18" t="str">
        <f>+'EVALUACION CON CONTROLES'!G25</f>
        <v>La mitigación de las variaciones macroeconómicas e inflacionarias para la vigencia 2027 se realizará exclusivamente mediante el ajuste tarifario automático que decrete el Gobierno Nacional y la Superintendencia de Vigilancia al SMMLV, sin requerir renegociaciones de precios</v>
      </c>
      <c r="O23" s="18">
        <f>+'EVALUACION CON CONTROLES'!I25</f>
        <v>3</v>
      </c>
      <c r="P23" s="18">
        <f>+'EVALUACION CON CONTROLES'!J25</f>
        <v>3</v>
      </c>
      <c r="Q23" s="18">
        <f>+'EVALUACION CON CONTROLES'!K25</f>
        <v>6</v>
      </c>
      <c r="R23" s="17" t="str">
        <f>+'EVALUACION CON CONTROLES'!L25</f>
        <v>ALTO</v>
      </c>
      <c r="S23" s="18" t="str">
        <f>+'EVALUACION CON CONTROLES'!M25</f>
        <v>SI</v>
      </c>
      <c r="T23" s="18" t="str">
        <f>+'EVALUACION CON CONTROLES'!N25</f>
        <v>SUPERVISOR Y/O APOYO A LA SUPERVISIÓN</v>
      </c>
      <c r="U23" s="18" t="str">
        <f>+'EVALUACION CON CONTROLES'!O25</f>
        <v>DURANTE LA EJECUCIÓN</v>
      </c>
      <c r="V23" s="18" t="str">
        <f>+'EVALUACION CON CONTROLES'!P25</f>
        <v>DURANTE LA EJECUCIÓN</v>
      </c>
      <c r="W23" s="18" t="str">
        <f>+'EVALUACION CON CONTROLES'!Q25</f>
        <v xml:space="preserve">Seguimiento al mercado y fluctuaciones </v>
      </c>
      <c r="X23" s="19" t="str">
        <f>+'EVALUACION CON CONTROLES'!R25</f>
        <v>MENSUAL</v>
      </c>
    </row>
    <row r="24" spans="2:24" ht="106.5" customHeight="1" thickBot="1" x14ac:dyDescent="0.3">
      <c r="B24" s="16">
        <v>14</v>
      </c>
      <c r="C24" s="18" t="str">
        <f>+'EVALUACION CON CONTROLES'!C26:F26</f>
        <v>Variación de los precios del mercado</v>
      </c>
      <c r="D24" s="17" t="str">
        <f>+'EVALUACION CON CONTROLES'!B26</f>
        <v>EJECUCIÓN</v>
      </c>
      <c r="E24" s="17" t="str">
        <f>VLOOKUP(C24,'IDENTIFICACION Y ANALISIS'!$B$19:$F$69,3,FALSE)</f>
        <v>Especifico</v>
      </c>
      <c r="F24" s="17" t="str">
        <f>VLOOKUP(C24,'IDENTIFICACION Y ANALISIS'!$B$19:$F$69,4,FALSE)</f>
        <v>Externo</v>
      </c>
      <c r="G24" s="18" t="str">
        <f>+EVALUACION!H30</f>
        <v>Alteración del analisis de costos del proceso, afectando el equilibrio economico del contrato, incumplimiento o suspensión del contrato.</v>
      </c>
      <c r="H24" s="18">
        <f>+EVALUACION!I30</f>
        <v>3</v>
      </c>
      <c r="I24" s="18">
        <f>+EVALUACION!J30</f>
        <v>2</v>
      </c>
      <c r="J24" s="18">
        <f>+EVALUACION!K30</f>
        <v>5</v>
      </c>
      <c r="K24" s="17" t="str">
        <f>+EVALUACION!L30</f>
        <v>MEDIO</v>
      </c>
      <c r="L24" s="154" t="s">
        <v>224</v>
      </c>
      <c r="M24" s="17" t="s">
        <v>222</v>
      </c>
      <c r="N24" s="18" t="str">
        <f>+'EVALUACION CON CONTROLES'!G26</f>
        <v>La mitigación de las variaciones macroeconómicas e inflacionarias para la vigencia 2027 se realizará exclusivamente mediante el ajuste tarifario automático que decrete el Gobierno Nacional y la Superintendencia de Vigilancia al SMMLV, sin requerir renegociaciones de precios</v>
      </c>
      <c r="O24" s="18">
        <f>+'EVALUACION CON CONTROLES'!I26</f>
        <v>3</v>
      </c>
      <c r="P24" s="18">
        <f>+'EVALUACION CON CONTROLES'!J26</f>
        <v>2</v>
      </c>
      <c r="Q24" s="18">
        <f>+'EVALUACION CON CONTROLES'!K26</f>
        <v>5</v>
      </c>
      <c r="R24" s="17" t="str">
        <f>+'EVALUACION CON CONTROLES'!L26</f>
        <v>MEDIO</v>
      </c>
      <c r="S24" s="18" t="str">
        <f>+'EVALUACION CON CONTROLES'!M26</f>
        <v>SI</v>
      </c>
      <c r="T24" s="18" t="str">
        <f>+'EVALUACION CON CONTROLES'!N26</f>
        <v>SUPERVISOR Y/O APOYO A LA SUPERVISIÓN</v>
      </c>
      <c r="U24" s="18" t="str">
        <f>+'EVALUACION CON CONTROLES'!O26</f>
        <v>DURANTE LA EJECUCIÓN</v>
      </c>
      <c r="V24" s="18" t="str">
        <f>+'EVALUACION CON CONTROLES'!P26</f>
        <v>DURANTE LA EJECUCIÓN</v>
      </c>
      <c r="W24" s="18" t="str">
        <f>+'EVALUACION CON CONTROLES'!Q26</f>
        <v xml:space="preserve">Seguimiento al mercado y fluctuaciones </v>
      </c>
      <c r="X24" s="19" t="str">
        <f>+'EVALUACION CON CONTROLES'!R26</f>
        <v>MENSUAL</v>
      </c>
    </row>
    <row r="25" spans="2:24" ht="106.5" customHeight="1" x14ac:dyDescent="0.25">
      <c r="B25" s="32">
        <v>15</v>
      </c>
      <c r="C25" s="18" t="str">
        <f>+'EVALUACION CON CONTROLES'!C27:F27</f>
        <v>Factores políticos o macroeconómicos.</v>
      </c>
      <c r="D25" s="17" t="str">
        <f>+'EVALUACION CON CONTROLES'!B27</f>
        <v>EJECUCIÓN</v>
      </c>
      <c r="E25" s="17" t="str">
        <f>VLOOKUP(C25,'IDENTIFICACION Y ANALISIS'!$B$19:$F$69,3,FALSE)</f>
        <v>General</v>
      </c>
      <c r="F25" s="17" t="str">
        <f>VLOOKUP(C25,'IDENTIFICACION Y ANALISIS'!$B$19:$F$69,4,FALSE)</f>
        <v>Externo</v>
      </c>
      <c r="G25" s="18" t="str">
        <f>+EVALUACION!H31</f>
        <v>Desequilibrio economico, incrementando costos operacionales y sobre costos para la Entidad, inflación y reducción del servicio prestado</v>
      </c>
      <c r="H25" s="18">
        <f>+EVALUACION!I31</f>
        <v>3</v>
      </c>
      <c r="I25" s="18">
        <f>+EVALUACION!J31</f>
        <v>2</v>
      </c>
      <c r="J25" s="18">
        <f>+EVALUACION!K31</f>
        <v>5</v>
      </c>
      <c r="K25" s="17" t="str">
        <f>+EVALUACION!L31</f>
        <v>MEDIO</v>
      </c>
      <c r="L25" s="154" t="s">
        <v>224</v>
      </c>
      <c r="M25" s="17" t="s">
        <v>222</v>
      </c>
      <c r="N25" s="18" t="str">
        <f>+'EVALUACION CON CONTROLES'!G27</f>
        <v>Seguimiento y análisis de la coyuntura politica y macro economica que afectan la ejecución contractual</v>
      </c>
      <c r="O25" s="18">
        <f>+'EVALUACION CON CONTROLES'!I27</f>
        <v>3</v>
      </c>
      <c r="P25" s="18">
        <f>+'EVALUACION CON CONTROLES'!J27</f>
        <v>2</v>
      </c>
      <c r="Q25" s="18">
        <f>+'EVALUACION CON CONTROLES'!K27</f>
        <v>5</v>
      </c>
      <c r="R25" s="17" t="str">
        <f>+'EVALUACION CON CONTROLES'!L27</f>
        <v>MEDIO</v>
      </c>
      <c r="S25" s="18" t="str">
        <f>+'EVALUACION CON CONTROLES'!M27</f>
        <v>SI</v>
      </c>
      <c r="T25" s="18" t="str">
        <f>+'EVALUACION CON CONTROLES'!N27</f>
        <v>SUPERVISOR Y/O APOYO A LA SUPERVISIÓN</v>
      </c>
      <c r="U25" s="18" t="str">
        <f>+'EVALUACION CON CONTROLES'!O27</f>
        <v>DURANTE LA EJECUCIÓN</v>
      </c>
      <c r="V25" s="18" t="str">
        <f>+'EVALUACION CON CONTROLES'!P27</f>
        <v>DURANTE LA EJECUCIÓN</v>
      </c>
      <c r="W25" s="18" t="str">
        <f>+'EVALUACION CON CONTROLES'!Q27</f>
        <v>Seguimiento al mercado y fluctuaciones de estabilidad socio politica</v>
      </c>
      <c r="X25" s="19" t="str">
        <f>+'EVALUACION CON CONTROLES'!R27</f>
        <v>MENSUAL</v>
      </c>
    </row>
    <row r="26" spans="2:24" ht="106.5" customHeight="1" thickBot="1" x14ac:dyDescent="0.3">
      <c r="B26" s="16">
        <v>16</v>
      </c>
      <c r="C26" s="18" t="str">
        <f>+'EVALUACION CON CONTROLES'!C28:F28</f>
        <v>Variación en la disponibilidad o en el costo de los insumos necesarios para prestar los servicios.</v>
      </c>
      <c r="D26" s="17" t="str">
        <f>+'EVALUACION CON CONTROLES'!B28</f>
        <v>EJECUCIÓN</v>
      </c>
      <c r="E26" s="17">
        <f>VLOOKUP(C26,'IDENTIFICACION Y ANALISIS'!$B$19:$F$69,3,FALSE)</f>
        <v>0</v>
      </c>
      <c r="F26" s="17">
        <f>VLOOKUP(C26,'IDENTIFICACION Y ANALISIS'!$B$19:$F$69,4,FALSE)</f>
        <v>0</v>
      </c>
      <c r="G26" s="18" t="str">
        <f>+EVALUACION!H32</f>
        <v>Aumento en los costos de operación, reduce el margen de utilidad para el contratista o incumplimiento.</v>
      </c>
      <c r="H26" s="18">
        <f>+EVALUACION!I32</f>
        <v>3</v>
      </c>
      <c r="I26" s="18">
        <f>+EVALUACION!J32</f>
        <v>2</v>
      </c>
      <c r="J26" s="18">
        <f>+EVALUACION!K32</f>
        <v>5</v>
      </c>
      <c r="K26" s="17" t="str">
        <f>+EVALUACION!L32</f>
        <v>MEDIO</v>
      </c>
      <c r="L26" s="154" t="s">
        <v>224</v>
      </c>
      <c r="M26" s="17" t="s">
        <v>222</v>
      </c>
      <c r="N26" s="18" t="str">
        <f>+'EVALUACION CON CONTROLES'!G28</f>
        <v>Verificación y análisis de variación de precios e IPC, durante el desarrollo del objeto contractual, si se observa luego del estudio una variación superior al 20% del valor adjudicado se debe realizar un otrosi modificatorio que minimice un desequilibrio economico.</v>
      </c>
      <c r="O26" s="18">
        <f>+'EVALUACION CON CONTROLES'!I28</f>
        <v>3</v>
      </c>
      <c r="P26" s="18">
        <f>+'EVALUACION CON CONTROLES'!J28</f>
        <v>2</v>
      </c>
      <c r="Q26" s="18">
        <f>+'EVALUACION CON CONTROLES'!K28</f>
        <v>5</v>
      </c>
      <c r="R26" s="17" t="str">
        <f>+'EVALUACION CON CONTROLES'!L28</f>
        <v>MEDIO</v>
      </c>
      <c r="S26" s="18" t="str">
        <f>+'EVALUACION CON CONTROLES'!M28</f>
        <v>SI</v>
      </c>
      <c r="T26" s="18" t="str">
        <f>+'EVALUACION CON CONTROLES'!N28</f>
        <v>SUPERVISOR Y/O APOYO A LA SUPERVISIÓN</v>
      </c>
      <c r="U26" s="18" t="str">
        <f>+'EVALUACION CON CONTROLES'!O28</f>
        <v>DURANTE LA EJECUCIÓN</v>
      </c>
      <c r="V26" s="18" t="str">
        <f>+'EVALUACION CON CONTROLES'!P28</f>
        <v>DURANTE LA EJECUCIÓN</v>
      </c>
      <c r="W26" s="18" t="str">
        <f>+'EVALUACION CON CONTROLES'!Q28</f>
        <v xml:space="preserve">Seguimiento al mercado y fluctuaciones </v>
      </c>
      <c r="X26" s="19" t="str">
        <f>+'EVALUACION CON CONTROLES'!R28</f>
        <v>MENSUAL</v>
      </c>
    </row>
    <row r="27" spans="2:24" ht="106.5" customHeight="1" x14ac:dyDescent="0.25">
      <c r="B27" s="32">
        <v>17</v>
      </c>
      <c r="C27" s="18" t="str">
        <f>+'EVALUACION CON CONTROLES'!C29:F29</f>
        <v>Defectos en los equipos.</v>
      </c>
      <c r="D27" s="17" t="str">
        <f>+'EVALUACION CON CONTROLES'!B29</f>
        <v>EJECUCIÓN</v>
      </c>
      <c r="E27" s="17" t="str">
        <f>VLOOKUP(C27,'IDENTIFICACION Y ANALISIS'!$B$19:$F$69,3,FALSE)</f>
        <v>General</v>
      </c>
      <c r="F27" s="17" t="str">
        <f>VLOOKUP(C27,'IDENTIFICACION Y ANALISIS'!$B$19:$F$69,4,FALSE)</f>
        <v>Externo</v>
      </c>
      <c r="G27" s="18" t="str">
        <f>+EVALUACION!H33</f>
        <v>Inoperancia de equipos tecnologicos para el cumplimiento del objeto contractual, deficiencias en el servicio e inconvenientes para el control de seguridad y vigilancia de diferentes sectores de los edificios a cubrir, posibles hurtos o daños a las instalaciones o bienes de la Entidad.</v>
      </c>
      <c r="H27" s="18">
        <f>+EVALUACION!I33</f>
        <v>3</v>
      </c>
      <c r="I27" s="18">
        <f>+EVALUACION!J33</f>
        <v>3</v>
      </c>
      <c r="J27" s="18">
        <f>+EVALUACION!K33</f>
        <v>6</v>
      </c>
      <c r="K27" s="17" t="str">
        <f>+EVALUACION!L33</f>
        <v>ALTO</v>
      </c>
      <c r="L27" s="18" t="s">
        <v>128</v>
      </c>
      <c r="M27" s="17">
        <v>100</v>
      </c>
      <c r="N27" s="18" t="str">
        <f>+'EVALUACION CON CONTROLES'!G29</f>
        <v>Se realiza reposición de equipos y/o mantenimiento de los mismos para su operatividad, en el menor tiempo.</v>
      </c>
      <c r="O27" s="18">
        <f>+'EVALUACION CON CONTROLES'!I29</f>
        <v>3</v>
      </c>
      <c r="P27" s="18">
        <f>+'EVALUACION CON CONTROLES'!J29</f>
        <v>3</v>
      </c>
      <c r="Q27" s="18">
        <f>+'EVALUACION CON CONTROLES'!K29</f>
        <v>6</v>
      </c>
      <c r="R27" s="17" t="str">
        <f>+'EVALUACION CON CONTROLES'!L29</f>
        <v>ALTO</v>
      </c>
      <c r="S27" s="18" t="str">
        <f>+'EVALUACION CON CONTROLES'!M29</f>
        <v>NO</v>
      </c>
      <c r="T27" s="18" t="str">
        <f>+'EVALUACION CON CONTROLES'!N29</f>
        <v>SUPERVISOR Y/O APOYO A LA SUPERVISIÓN y CONTRATISTA</v>
      </c>
      <c r="U27" s="18" t="str">
        <f>+'EVALUACION CON CONTROLES'!O29</f>
        <v>DURANTE LA EJECUCIÓN</v>
      </c>
      <c r="V27" s="18" t="str">
        <f>+'EVALUACION CON CONTROLES'!P29</f>
        <v>DURANTE LA EJECUCIÓN</v>
      </c>
      <c r="W27" s="18" t="str">
        <f>+'EVALUACION CON CONTROLES'!Q29</f>
        <v xml:space="preserve">Seguimiento a la operación de los equipos </v>
      </c>
      <c r="X27" s="19" t="str">
        <f>+'EVALUACION CON CONTROLES'!R29</f>
        <v>DIARIO</v>
      </c>
    </row>
    <row r="28" spans="2:24" ht="106.5" customHeight="1" thickBot="1" x14ac:dyDescent="0.3">
      <c r="B28" s="16">
        <v>18</v>
      </c>
      <c r="C28" s="18" t="str">
        <f>+'EVALUACION CON CONTROLES'!C30:F30</f>
        <v>Imposición de nuevos trámites o permisos</v>
      </c>
      <c r="D28" s="17" t="str">
        <f>+'EVALUACION CON CONTROLES'!B30</f>
        <v>EJECUCIÓN</v>
      </c>
      <c r="E28" s="17" t="str">
        <f>VLOOKUP(C28,'IDENTIFICACION Y ANALISIS'!$B$19:$F$69,3,FALSE)</f>
        <v>General</v>
      </c>
      <c r="F28" s="17" t="str">
        <f>VLOOKUP(C28,'IDENTIFICACION Y ANALISIS'!$B$19:$F$69,4,FALSE)</f>
        <v>Externo</v>
      </c>
      <c r="G28" s="18" t="str">
        <f>+EVALUACION!H34</f>
        <v>Aumento en los costos de operación, reduce el margen de utilidad para el contratista o incumplimiento en el servicio, o fallas del servicio mientras se ajusta el servicio a nuevos tramites.</v>
      </c>
      <c r="H28" s="18">
        <f>+EVALUACION!I34</f>
        <v>2</v>
      </c>
      <c r="I28" s="18">
        <f>+EVALUACION!J34</f>
        <v>2</v>
      </c>
      <c r="J28" s="18">
        <f>+EVALUACION!K34</f>
        <v>4</v>
      </c>
      <c r="K28" s="17" t="str">
        <f>+EVALUACION!L34</f>
        <v>BAJO</v>
      </c>
      <c r="L28" s="18" t="s">
        <v>224</v>
      </c>
      <c r="M28" s="17" t="s">
        <v>222</v>
      </c>
      <c r="N28" s="18" t="str">
        <f>+'EVALUACION CON CONTROLES'!G30</f>
        <v>Seguimiento a la regulación sobre los servicios de seguridad privada conforme a las directrices de la Supervigilancia</v>
      </c>
      <c r="O28" s="18">
        <f>+'EVALUACION CON CONTROLES'!I30</f>
        <v>2</v>
      </c>
      <c r="P28" s="18">
        <f>+'EVALUACION CON CONTROLES'!J30</f>
        <v>2</v>
      </c>
      <c r="Q28" s="18">
        <f>+'EVALUACION CON CONTROLES'!K30</f>
        <v>4</v>
      </c>
      <c r="R28" s="17" t="str">
        <f>+'EVALUACION CON CONTROLES'!L30</f>
        <v>BAJO</v>
      </c>
      <c r="S28" s="18" t="str">
        <f>+'EVALUACION CON CONTROLES'!M30</f>
        <v>SI</v>
      </c>
      <c r="T28" s="18" t="str">
        <f>+'EVALUACION CON CONTROLES'!N30</f>
        <v>SUPERVISOR Y/O APOYO A LA SUPERVISIÓN y CONTRATISTA</v>
      </c>
      <c r="U28" s="18" t="str">
        <f>+'EVALUACION CON CONTROLES'!O30</f>
        <v>DURANTE LA EJECUCIÓN</v>
      </c>
      <c r="V28" s="18" t="str">
        <f>+'EVALUACION CON CONTROLES'!P30</f>
        <v>DURANTE LA EJECUCIÓN</v>
      </c>
      <c r="W28" s="18" t="str">
        <f>+'EVALUACION CON CONTROLES'!Q30</f>
        <v>Seguimientoa nuevas directrices y analisis de aplicabilidad</v>
      </c>
      <c r="X28" s="19" t="str">
        <f>+'EVALUACION CON CONTROLES'!R30</f>
        <v>MENSUAL</v>
      </c>
    </row>
    <row r="29" spans="2:24" ht="106.5" customHeight="1" x14ac:dyDescent="0.25">
      <c r="B29" s="32">
        <v>19</v>
      </c>
      <c r="C29" s="18" t="str">
        <f>+'EVALUACION CON CONTROLES'!C31:F31</f>
        <v>Cambios en el marco regulatorio o normatividad aplicable al proyecto.</v>
      </c>
      <c r="D29" s="17" t="str">
        <f>+'EVALUACION CON CONTROLES'!B31</f>
        <v>EJECUCIÓN</v>
      </c>
      <c r="E29" s="17" t="str">
        <f>VLOOKUP(C29,'IDENTIFICACION Y ANALISIS'!$B$19:$F$69,3,FALSE)</f>
        <v>General</v>
      </c>
      <c r="F29" s="17" t="str">
        <f>VLOOKUP(C29,'IDENTIFICACION Y ANALISIS'!$B$19:$F$69,4,FALSE)</f>
        <v>Externo</v>
      </c>
      <c r="G29" s="18" t="str">
        <f>+EVALUACION!H35</f>
        <v>Aumento en los costos de operación, reduce el margen de utilidad para el contratista o incumplimiento en el servicio, o fallas del servicio mientras se ajusta el servicio a nuevos tramites.</v>
      </c>
      <c r="H29" s="18">
        <f>+EVALUACION!I35</f>
        <v>2</v>
      </c>
      <c r="I29" s="18">
        <f>+EVALUACION!J35</f>
        <v>2</v>
      </c>
      <c r="J29" s="18">
        <f>+EVALUACION!K35</f>
        <v>4</v>
      </c>
      <c r="K29" s="17" t="str">
        <f>+EVALUACION!L35</f>
        <v>BAJO</v>
      </c>
      <c r="L29" s="18" t="s">
        <v>224</v>
      </c>
      <c r="M29" s="17" t="s">
        <v>222</v>
      </c>
      <c r="N29" s="18" t="str">
        <f>+'EVALUACION CON CONTROLES'!G31</f>
        <v>Por tratarse de un servicio regulado por la Supervigilancia se debe mantener verificación constante de las directrices normativas.</v>
      </c>
      <c r="O29" s="18">
        <f>+'EVALUACION CON CONTROLES'!I31</f>
        <v>2</v>
      </c>
      <c r="P29" s="18">
        <f>+'EVALUACION CON CONTROLES'!J31</f>
        <v>2</v>
      </c>
      <c r="Q29" s="18">
        <f>+'EVALUACION CON CONTROLES'!K31</f>
        <v>4</v>
      </c>
      <c r="R29" s="17" t="str">
        <f>+'EVALUACION CON CONTROLES'!L31</f>
        <v>BAJO</v>
      </c>
      <c r="S29" s="18" t="str">
        <f>+'EVALUACION CON CONTROLES'!M31</f>
        <v>SI</v>
      </c>
      <c r="T29" s="18" t="str">
        <f>+'EVALUACION CON CONTROLES'!N31</f>
        <v>SUPERVISOR Y/O APOYO A LA SUPERVISIÓN y CONTRATISTA</v>
      </c>
      <c r="U29" s="18" t="str">
        <f>+'EVALUACION CON CONTROLES'!O31</f>
        <v>DURANTE LA EJECUCIÓN</v>
      </c>
      <c r="V29" s="18" t="str">
        <f>+'EVALUACION CON CONTROLES'!P31</f>
        <v>DURANTE LA EJECUCIÓN</v>
      </c>
      <c r="W29" s="18" t="str">
        <f>+'EVALUACION CON CONTROLES'!Q31</f>
        <v>Seguimiento a la operación y ajuste a las actividades según dispósiciones gubernamentales</v>
      </c>
      <c r="X29" s="27" t="str">
        <f>+'EVALUACION CON CONTROLES'!R31</f>
        <v>MENSUAL</v>
      </c>
    </row>
    <row r="30" spans="2:24" ht="106.5" customHeight="1" thickBot="1" x14ac:dyDescent="0.3">
      <c r="B30" s="16">
        <v>20</v>
      </c>
      <c r="C30" s="18" t="str">
        <f>+'EVALUACION CON CONTROLES'!C32:F32</f>
        <v>Variación de tasas o tarifas</v>
      </c>
      <c r="D30" s="17" t="str">
        <f>+'EVALUACION CON CONTROLES'!B32</f>
        <v>EJECUCIÓN</v>
      </c>
      <c r="E30" s="17" t="str">
        <f>VLOOKUP(C30,'IDENTIFICACION Y ANALISIS'!$B$19:$F$69,3,FALSE)</f>
        <v>General</v>
      </c>
      <c r="F30" s="17" t="str">
        <f>VLOOKUP(C30,'IDENTIFICACION Y ANALISIS'!$B$19:$F$69,4,FALSE)</f>
        <v>Externo</v>
      </c>
      <c r="G30" s="18" t="str">
        <f>+EVALUACION!H36</f>
        <v>Desequilibrio economico, incrementando costos operacionales y sobre costos para la Entidad, inflación y replanteamiento del servicio prestado</v>
      </c>
      <c r="H30" s="18">
        <f>+EVALUACION!I36</f>
        <v>3</v>
      </c>
      <c r="I30" s="18">
        <f>+EVALUACION!J36</f>
        <v>2</v>
      </c>
      <c r="J30" s="18">
        <f>+EVALUACION!K36</f>
        <v>5</v>
      </c>
      <c r="K30" s="17" t="str">
        <f>+EVALUACION!L36</f>
        <v>MEDIO</v>
      </c>
      <c r="L30" s="18" t="s">
        <v>224</v>
      </c>
      <c r="M30" s="17" t="s">
        <v>222</v>
      </c>
      <c r="N30" s="18" t="str">
        <f>+'EVALUACION CON CONTROLES'!G32</f>
        <v>Por tratarse de un servicio regulado por la Supervigilancia en cuanto a las tarifas del recurso humano se debe mantener verificación constante del marco regulatorio que se emita.</v>
      </c>
      <c r="O30" s="18">
        <f>+'EVALUACION CON CONTROLES'!I32</f>
        <v>3</v>
      </c>
      <c r="P30" s="18">
        <f>+'EVALUACION CON CONTROLES'!J32</f>
        <v>2</v>
      </c>
      <c r="Q30" s="18">
        <f>+'EVALUACION CON CONTROLES'!K32</f>
        <v>5</v>
      </c>
      <c r="R30" s="17" t="str">
        <f>+'EVALUACION CON CONTROLES'!L32</f>
        <v>MEDIO</v>
      </c>
      <c r="S30" s="18" t="str">
        <f>+'EVALUACION CON CONTROLES'!M32</f>
        <v>SI</v>
      </c>
      <c r="T30" s="18" t="str">
        <f>+'EVALUACION CON CONTROLES'!N32</f>
        <v>SUPERVISOR Y/O APOYO A LA SUPERVISIÓN y CONTRATISTA</v>
      </c>
      <c r="U30" s="18" t="str">
        <f>+'EVALUACION CON CONTROLES'!O32</f>
        <v>DURANTE LA EJECUCIÓN</v>
      </c>
      <c r="V30" s="18" t="str">
        <f>+'EVALUACION CON CONTROLES'!P32</f>
        <v>DURANTE LA EJECUCIÓN</v>
      </c>
      <c r="W30" s="18" t="str">
        <f>+'EVALUACION CON CONTROLES'!Q32</f>
        <v>Seguimiento a la operación y ajuste a las actividades según dispósiciones regulatorias</v>
      </c>
      <c r="X30" s="27" t="str">
        <f>+'EVALUACION CON CONTROLES'!R32</f>
        <v>MENSUAL</v>
      </c>
    </row>
    <row r="31" spans="2:24" ht="106.5" customHeight="1" x14ac:dyDescent="0.25">
      <c r="B31" s="32">
        <v>21</v>
      </c>
      <c r="C31" s="18" t="str">
        <f>+'EVALUACION CON CONTROLES'!C33:F33</f>
        <v>Demora en el inicio previsto para la ejecución del servicio</v>
      </c>
      <c r="D31" s="17" t="str">
        <f>+'EVALUACION CON CONTROLES'!B33</f>
        <v>EJECUCIÓN</v>
      </c>
      <c r="E31" s="17" t="str">
        <f>VLOOKUP(C31,'IDENTIFICACION Y ANALISIS'!$B$19:$F$69,3,FALSE)</f>
        <v>Especifico</v>
      </c>
      <c r="F31" s="17" t="str">
        <f>VLOOKUP(C31,'IDENTIFICACION Y ANALISIS'!$B$19:$F$69,4,FALSE)</f>
        <v>Interno</v>
      </c>
      <c r="G31" s="18" t="str">
        <f>+EVALUACION!H37</f>
        <v>No inicio del servicio, desprotección de los bienes e inmuebles de la Entidad. Perdidas, hurtos, inseguridad.</v>
      </c>
      <c r="H31" s="18">
        <f>+EVALUACION!I37</f>
        <v>2</v>
      </c>
      <c r="I31" s="18">
        <f>+EVALUACION!J37</f>
        <v>2</v>
      </c>
      <c r="J31" s="18">
        <f>+EVALUACION!K37</f>
        <v>4</v>
      </c>
      <c r="K31" s="17" t="str">
        <f>+EVALUACION!L37</f>
        <v>BAJO</v>
      </c>
      <c r="L31" s="18" t="s">
        <v>224</v>
      </c>
      <c r="M31" s="17" t="s">
        <v>222</v>
      </c>
      <c r="N31" s="18" t="str">
        <f>+'EVALUACION CON CONTROLES'!G33</f>
        <v>Seguimiento proceso de formalización del contrato, presentación de polizas y aprobación, analisis de hojas de vida y aprobación de las mismas y programación de proceso de empalme.</v>
      </c>
      <c r="O31" s="18">
        <f>+'EVALUACION CON CONTROLES'!I33</f>
        <v>2</v>
      </c>
      <c r="P31" s="18">
        <f>+'EVALUACION CON CONTROLES'!J33</f>
        <v>2</v>
      </c>
      <c r="Q31" s="18">
        <f>+'EVALUACION CON CONTROLES'!K33</f>
        <v>4</v>
      </c>
      <c r="R31" s="17" t="str">
        <f>+'EVALUACION CON CONTROLES'!L33</f>
        <v>BAJO</v>
      </c>
      <c r="S31" s="18" t="str">
        <f>+'EVALUACION CON CONTROLES'!M33</f>
        <v>SI</v>
      </c>
      <c r="T31" s="18" t="str">
        <f>+'EVALUACION CON CONTROLES'!N33</f>
        <v>SUPERVISOR Y/O APOYO A LA SUPERVISIÓN y CONTRATISTA</v>
      </c>
      <c r="U31" s="18" t="str">
        <f>+'EVALUACION CON CONTROLES'!O33</f>
        <v>DURANTE LA EJECUCIÓN</v>
      </c>
      <c r="V31" s="18" t="str">
        <f>+'EVALUACION CON CONTROLES'!P33</f>
        <v>DURANTE LA EJECUCIÓN</v>
      </c>
      <c r="W31" s="18" t="str">
        <f>+'EVALUACION CON CONTROLES'!Q33</f>
        <v>Seguimiento a la operación y ajuste a las actividades según dispósiciones gubernamentales</v>
      </c>
      <c r="X31" s="27" t="str">
        <f>+'EVALUACION CON CONTROLES'!R33</f>
        <v>MENSUAL</v>
      </c>
    </row>
    <row r="32" spans="2:24" ht="106.5" customHeight="1" thickBot="1" x14ac:dyDescent="0.3">
      <c r="B32" s="16">
        <v>22</v>
      </c>
      <c r="C32" s="18" t="str">
        <f>+'EVALUACION CON CONTROLES'!C34:F34</f>
        <v>Agresión o lesiones causadas a terceros por parte del personal de Servicios de Vigilancia y Seguridad Privada</v>
      </c>
      <c r="D32" s="17" t="str">
        <f>+'EVALUACION CON CONTROLES'!B34</f>
        <v>EJECUCIÓN</v>
      </c>
      <c r="E32" s="17" t="str">
        <f>VLOOKUP(C32,'IDENTIFICACION Y ANALISIS'!$B$19:$F$69,3,FALSE)</f>
        <v>Especifico</v>
      </c>
      <c r="F32" s="17" t="str">
        <f>VLOOKUP(C32,'IDENTIFICACION Y ANALISIS'!$B$19:$F$69,4,FALSE)</f>
        <v>Externo</v>
      </c>
      <c r="G32" s="18" t="str">
        <f>+EVALUACION!H38</f>
        <v>Daños a bienes de la Entidad, lesiones personlaes, demandas, incapacidad por lesiones, indemnizaciones, procesos penales, afectación a poliza de resposabilidad civil extracontractual</v>
      </c>
      <c r="H32" s="18">
        <f>+EVALUACION!I38</f>
        <v>2</v>
      </c>
      <c r="I32" s="18">
        <f>+EVALUACION!J38</f>
        <v>2</v>
      </c>
      <c r="J32" s="18">
        <f>+EVALUACION!K38</f>
        <v>4</v>
      </c>
      <c r="K32" s="17" t="str">
        <f>+EVALUACION!L38</f>
        <v>BAJO</v>
      </c>
      <c r="L32" s="18" t="s">
        <v>128</v>
      </c>
      <c r="M32" s="17">
        <v>100</v>
      </c>
      <c r="N32" s="18" t="str">
        <f>+'EVALUACION CON CONTROLES'!G34</f>
        <v>Identificación del personal implicado en los hechos, revisión y seguimiento de lesionados o daños causados y activar un protocolo con el personal de vigilancia en capacitaciones para manejo de conflictos, atención de ciudadania o cliente, protocolo de uso de la fuerza, manejo del estres y mantener una supervición activa.</v>
      </c>
      <c r="O32" s="18">
        <f>+'EVALUACION CON CONTROLES'!I34</f>
        <v>2</v>
      </c>
      <c r="P32" s="18">
        <f>+'EVALUACION CON CONTROLES'!J34</f>
        <v>2</v>
      </c>
      <c r="Q32" s="18">
        <f>+'EVALUACION CON CONTROLES'!K34</f>
        <v>4</v>
      </c>
      <c r="R32" s="17" t="str">
        <f>+'EVALUACION CON CONTROLES'!L34</f>
        <v>BAJO</v>
      </c>
      <c r="S32" s="18" t="str">
        <f>+'EVALUACION CON CONTROLES'!M34</f>
        <v>SI</v>
      </c>
      <c r="T32" s="18" t="str">
        <f>+'EVALUACION CON CONTROLES'!N34</f>
        <v>SUPERVISOR Y/O APOYO A LA SUPERVISIÓN y CONTRATISTA</v>
      </c>
      <c r="U32" s="18" t="str">
        <f>+'EVALUACION CON CONTROLES'!O34</f>
        <v>DURANTE LA EJECUCIÓN</v>
      </c>
      <c r="V32" s="18" t="str">
        <f>+'EVALUACION CON CONTROLES'!P34</f>
        <v>DURANTE LA EJECUCIÓN</v>
      </c>
      <c r="W32" s="18" t="str">
        <f>+'EVALUACION CON CONTROLES'!Q34</f>
        <v>Seguimiento a la operación y ajuste a las actividades según dispósiciones y protocolos establecidos para atención de involucrados</v>
      </c>
      <c r="X32" s="27" t="str">
        <f>+'EVALUACION CON CONTROLES'!R34</f>
        <v>MENSUAL</v>
      </c>
    </row>
    <row r="33" spans="2:24" ht="106.5" customHeight="1" x14ac:dyDescent="0.25">
      <c r="B33" s="32">
        <v>23</v>
      </c>
      <c r="C33" s="18" t="str">
        <f>+'EVALUACION CON CONTROLES'!C35:F35</f>
        <v xml:space="preserve">Robo o hurto en las instalaciones de la entidad </v>
      </c>
      <c r="D33" s="17" t="str">
        <f>+'EVALUACION CON CONTROLES'!B35</f>
        <v>EJECUCIÓN</v>
      </c>
      <c r="E33" s="17" t="str">
        <f>VLOOKUP(C33,'IDENTIFICACION Y ANALISIS'!$B$19:$F$69,3,FALSE)</f>
        <v>Especifico</v>
      </c>
      <c r="F33" s="17" t="str">
        <f>VLOOKUP(C33,'IDENTIFICACION Y ANALISIS'!$B$19:$F$69,4,FALSE)</f>
        <v>Externo</v>
      </c>
      <c r="G33" s="18" t="str">
        <f>+EVALUACION!H39</f>
        <v>Perdidas de equipos, bienes o muebles, se requiere reposición de elementos, desequilibrio economico y afectación de sus polizas.</v>
      </c>
      <c r="H33" s="18">
        <f>+EVALUACION!I39</f>
        <v>2</v>
      </c>
      <c r="I33" s="18">
        <f>+EVALUACION!J39</f>
        <v>3</v>
      </c>
      <c r="J33" s="18">
        <f>+EVALUACION!K39</f>
        <v>5</v>
      </c>
      <c r="K33" s="17" t="str">
        <f>+EVALUACION!L39</f>
        <v>MEDIO</v>
      </c>
      <c r="L33" s="18" t="s">
        <v>128</v>
      </c>
      <c r="M33" s="17">
        <v>100</v>
      </c>
      <c r="N33" s="18" t="str">
        <f>+'EVALUACION CON CONTROLES'!G35</f>
        <v>Implementar un plan de seguridad integral conformado por i) Medidas de seguridad física y tecnológica, ii) Control y gestión administrativa, iii) Activación de pólizas y iv) Acciones de mejora y protocolos para minimizar el riesgo con protección de vidas y de bienes.</v>
      </c>
      <c r="O33" s="18">
        <f>+'EVALUACION CON CONTROLES'!I35</f>
        <v>2</v>
      </c>
      <c r="P33" s="18">
        <f>+'EVALUACION CON CONTROLES'!J35</f>
        <v>3</v>
      </c>
      <c r="Q33" s="18">
        <f>+'EVALUACION CON CONTROLES'!K35</f>
        <v>5</v>
      </c>
      <c r="R33" s="17" t="str">
        <f>+'EVALUACION CON CONTROLES'!L35</f>
        <v>MEDIO</v>
      </c>
      <c r="S33" s="18" t="str">
        <f>+'EVALUACION CON CONTROLES'!M35</f>
        <v>SI</v>
      </c>
      <c r="T33" s="18" t="str">
        <f>+'EVALUACION CON CONTROLES'!N35</f>
        <v>SUPERVISOR Y/O APOYO A LA SUPERVISIÓN y CONTRATISTA</v>
      </c>
      <c r="U33" s="18" t="str">
        <f>+'EVALUACION CON CONTROLES'!O35</f>
        <v>DURANTE LA EJECUCIÓN</v>
      </c>
      <c r="V33" s="18" t="str">
        <f>+'EVALUACION CON CONTROLES'!P35</f>
        <v>DURANTE LA EJECUCIÓN</v>
      </c>
      <c r="W33" s="18" t="str">
        <f>+'EVALUACION CON CONTROLES'!Q35</f>
        <v>Seguimiento a la operación y ajuste a los controles de acceso y salida de la Entidad</v>
      </c>
      <c r="X33" s="27" t="str">
        <f>+'EVALUACION CON CONTROLES'!R35</f>
        <v>MENSUAL</v>
      </c>
    </row>
    <row r="34" spans="2:24" ht="106.5" customHeight="1" thickBot="1" x14ac:dyDescent="0.3">
      <c r="B34" s="16">
        <v>24</v>
      </c>
      <c r="C34" s="18" t="str">
        <f>+'EVALUACION CON CONTROLES'!C36:F36</f>
        <v>Nuevos desarrollos técnologicos o estandares que influyen en la ejecución del contrato</v>
      </c>
      <c r="D34" s="17" t="str">
        <f>+'EVALUACION CON CONTROLES'!B36</f>
        <v>EJECUCIÓN</v>
      </c>
      <c r="E34" s="17" t="str">
        <f>VLOOKUP(C34,'IDENTIFICACION Y ANALISIS'!$B$19:$F$69,3,FALSE)</f>
        <v>General</v>
      </c>
      <c r="F34" s="17" t="str">
        <f>VLOOKUP(C34,'IDENTIFICACION Y ANALISIS'!$B$19:$F$69,4,FALSE)</f>
        <v>Externo</v>
      </c>
      <c r="G34" s="18" t="str">
        <f>+EVALUACION!H40</f>
        <v>Cambios repentinos de equipos tecnologicos que generan costos no programados, desequilibrio economico, tambien, obsolecencia técnologica, inseguridad.</v>
      </c>
      <c r="H34" s="18">
        <f>+EVALUACION!I40</f>
        <v>2</v>
      </c>
      <c r="I34" s="18">
        <f>+EVALUACION!J40</f>
        <v>2</v>
      </c>
      <c r="J34" s="18">
        <f>+EVALUACION!K40</f>
        <v>4</v>
      </c>
      <c r="K34" s="17" t="str">
        <f>+EVALUACION!L40</f>
        <v>BAJO</v>
      </c>
      <c r="L34" s="18" t="s">
        <v>224</v>
      </c>
      <c r="M34" s="17" t="s">
        <v>222</v>
      </c>
      <c r="N34" s="18" t="str">
        <f>+'EVALUACION CON CONTROLES'!G36</f>
        <v>Implementar un plan de mitigación y transferencia tecnológica, con el fin de administrar estrategias preventivas y correctivas al componente tecnologico que posee el contratista en la ejecución del contrato, estipulando acuerdos de nivel de servicio (ANS) y auditorias técnicas.</v>
      </c>
      <c r="O34" s="18">
        <f>+'EVALUACION CON CONTROLES'!I36</f>
        <v>2</v>
      </c>
      <c r="P34" s="18">
        <f>+'EVALUACION CON CONTROLES'!J36</f>
        <v>2</v>
      </c>
      <c r="Q34" s="18">
        <f>+'EVALUACION CON CONTROLES'!K36</f>
        <v>4</v>
      </c>
      <c r="R34" s="17" t="str">
        <f>+'EVALUACION CON CONTROLES'!L36</f>
        <v>BAJO</v>
      </c>
      <c r="S34" s="18" t="str">
        <f>+'EVALUACION CON CONTROLES'!M36</f>
        <v>SI</v>
      </c>
      <c r="T34" s="18" t="str">
        <f>+'EVALUACION CON CONTROLES'!N36</f>
        <v>SUPERVISOR Y/O APOYO A LA SUPERVISIÓN y CONTRATISTA</v>
      </c>
      <c r="U34" s="18" t="str">
        <f>+'EVALUACION CON CONTROLES'!O36</f>
        <v>DURANTE LA EJECUCIÓN</v>
      </c>
      <c r="V34" s="18" t="str">
        <f>+'EVALUACION CON CONTROLES'!P36</f>
        <v>DURANTE LA EJECUCIÓN</v>
      </c>
      <c r="W34" s="18" t="str">
        <f>+'EVALUACION CON CONTROLES'!Q36</f>
        <v>Seguimiento a la operación y ajuste a las especificaciones tecnicas de nuevas tecnologías</v>
      </c>
      <c r="X34" s="27" t="str">
        <f>+'EVALUACION CON CONTROLES'!R36</f>
        <v>MENSUAL</v>
      </c>
    </row>
    <row r="35" spans="2:24" ht="106.5" customHeight="1" x14ac:dyDescent="0.25">
      <c r="B35" s="32">
        <v>25</v>
      </c>
      <c r="C35" s="18" t="str">
        <f>+'EVALUACION CON CONTROLES'!C37:F37</f>
        <v>Incumplimiento en el pago de obligaciones laborales (salarios, horas extras y recargos) al personal de guardas</v>
      </c>
      <c r="D35" s="17" t="str">
        <f>+'EVALUACION CON CONTROLES'!B37</f>
        <v>EJECUCIÓN</v>
      </c>
      <c r="E35" s="17" t="str">
        <f>VLOOKUP(C35,'IDENTIFICACION Y ANALISIS'!$B$19:$F$69,3,FALSE)</f>
        <v>Especifico</v>
      </c>
      <c r="F35" s="17" t="str">
        <f>VLOOKUP(C35,'IDENTIFICACION Y ANALISIS'!$B$19:$F$69,4,FALSE)</f>
        <v>Externo</v>
      </c>
      <c r="G35" s="18" t="str">
        <f>+EVALUACION!H41</f>
        <v>Incumplimiento por parte del adjudicatario en lo concerniente a los pagos oportunos al personal operativo, deserción y abandono de puestos, demandas por responsabilidad solidaria contra la Entidad</v>
      </c>
      <c r="H35" s="18">
        <f>+EVALUACION!I41</f>
        <v>3</v>
      </c>
      <c r="I35" s="18">
        <f>+EVALUACION!J41</f>
        <v>3</v>
      </c>
      <c r="J35" s="18">
        <f>+EVALUACION!K41</f>
        <v>6</v>
      </c>
      <c r="K35" s="17" t="str">
        <f>+EVALUACION!L41</f>
        <v>ALTO</v>
      </c>
      <c r="L35" s="18" t="s">
        <v>128</v>
      </c>
      <c r="M35" s="17">
        <v>100</v>
      </c>
      <c r="N35" s="18" t="str">
        <f>+'EVALUACION CON CONTROLES'!G37</f>
        <v>Exigencia mensual de la certificación expedida por el Revisor Fiscal sobre el pago de nómina con sus respectivos recargos de Ley, ejecución de póliza de cumplimiento en su amparo de salarios y prestaciones sociales</v>
      </c>
      <c r="O35" s="18">
        <f>+'EVALUACION CON CONTROLES'!I37</f>
        <v>3</v>
      </c>
      <c r="P35" s="18">
        <f>+'EVALUACION CON CONTROLES'!J37</f>
        <v>3</v>
      </c>
      <c r="Q35" s="18">
        <f>+'EVALUACION CON CONTROLES'!K37</f>
        <v>6</v>
      </c>
      <c r="R35" s="17" t="str">
        <f>+'EVALUACION CON CONTROLES'!L37</f>
        <v>ALTO</v>
      </c>
      <c r="S35" s="18" t="str">
        <f>+'EVALUACION CON CONTROLES'!M37</f>
        <v>SI</v>
      </c>
      <c r="T35" s="18" t="str">
        <f>+'EVALUACION CON CONTROLES'!N37</f>
        <v>SUPERVISOR Y/O APOYO A LA SUPERVISIÓN</v>
      </c>
      <c r="U35" s="18" t="str">
        <f>+'EVALUACION CON CONTROLES'!O37</f>
        <v>DURANTE LA EJECUCIÓN</v>
      </c>
      <c r="V35" s="18" t="str">
        <f>+'EVALUACION CON CONTROLES'!P37</f>
        <v>DURANTE LA EJECUCIÓN</v>
      </c>
      <c r="W35" s="18" t="str">
        <f>+'EVALUACION CON CONTROLES'!Q37</f>
        <v>Seguimiento a la operación y control de pagos al personal</v>
      </c>
      <c r="X35" s="27" t="str">
        <f>+'EVALUACION CON CONTROLES'!R37</f>
        <v>MENSUAL</v>
      </c>
    </row>
    <row r="36" spans="2:24" ht="159.6" customHeight="1" x14ac:dyDescent="0.25">
      <c r="B36" s="16">
        <v>26</v>
      </c>
      <c r="C36" s="18" t="str">
        <f>+'EVALUACION CON CONTROLES'!C38:F38</f>
        <v>Contagio y/o muerte por catastrofe natural y/o Emergencia santitaria</v>
      </c>
      <c r="D36" s="17" t="str">
        <f>+'EVALUACION CON CONTROLES'!B38</f>
        <v>EJECUCIÓN</v>
      </c>
      <c r="E36" s="17" t="str">
        <f>VLOOKUP(C36,'IDENTIFICACION Y ANALISIS'!$B$19:$F$69,3,FALSE)</f>
        <v>Especifico</v>
      </c>
      <c r="F36" s="17" t="str">
        <f>VLOOKUP(C36,'IDENTIFICACION Y ANALISIS'!$B$19:$F$69,4,FALSE)</f>
        <v>Externo</v>
      </c>
      <c r="G36" s="18" t="str">
        <f>+EVALUACION!H42</f>
        <v>Aislamientos, incapacidades medicas del recurso humano, suspensión de servicios, mala ejecución o desprotección de la Entidad, muerte, indemnizaciones.</v>
      </c>
      <c r="H36" s="18">
        <f>+EVALUACION!I42</f>
        <v>2</v>
      </c>
      <c r="I36" s="18">
        <f>+EVALUACION!J42</f>
        <v>3</v>
      </c>
      <c r="J36" s="18">
        <f>+EVALUACION!K42</f>
        <v>5</v>
      </c>
      <c r="K36" s="17" t="str">
        <f>+EVALUACION!L42</f>
        <v>MEDIO</v>
      </c>
      <c r="L36" s="18" t="s">
        <v>128</v>
      </c>
      <c r="M36" s="17">
        <v>100</v>
      </c>
      <c r="N36" s="18" t="str">
        <f>+'EVALUACION CON CONTROLES'!G38</f>
        <v xml:space="preserve">Seguimiento continuo de situaciones de fuerza mayor, con los entes de riesgos y emergencia del Estado, implementación de protocolos de emergencia y atención, </v>
      </c>
      <c r="O36" s="18">
        <f>+'EVALUACION CON CONTROLES'!I38</f>
        <v>2</v>
      </c>
      <c r="P36" s="18">
        <f>+'EVALUACION CON CONTROLES'!J38</f>
        <v>3</v>
      </c>
      <c r="Q36" s="18">
        <f>+'EVALUACION CON CONTROLES'!K38</f>
        <v>5</v>
      </c>
      <c r="R36" s="17" t="str">
        <f>+'EVALUACION CON CONTROLES'!L38</f>
        <v>MEDIO</v>
      </c>
      <c r="S36" s="18" t="str">
        <f>+'EVALUACION CON CONTROLES'!M38</f>
        <v>NO</v>
      </c>
      <c r="T36" s="18" t="str">
        <f>+'EVALUACION CON CONTROLES'!N38</f>
        <v>SUPERVISOR Y/O APOYO A LA SUPERVISIÓN y CONTRATISTA</v>
      </c>
      <c r="U36" s="18" t="str">
        <f>+'EVALUACION CON CONTROLES'!O38</f>
        <v>DURANTE LA EJECUCIÓN</v>
      </c>
      <c r="V36" s="18" t="str">
        <f>+'EVALUACION CON CONTROLES'!P38</f>
        <v>DURANTE LA EJECUCIÓN</v>
      </c>
      <c r="W36" s="18" t="str">
        <f>+'EVALUACION CON CONTROLES'!Q38</f>
        <v xml:space="preserve">Seguimiento a la operación y ajuste a las actividades según dispósiciones gubernamentales en materia de los eventos naturales y/o biológicos u otros </v>
      </c>
      <c r="X36" s="27" t="str">
        <f>+'EVALUACION CON CONTROLES'!R38</f>
        <v>MENSUAL</v>
      </c>
    </row>
    <row r="37" spans="2:24" ht="13.5" customHeight="1" x14ac:dyDescent="0.25">
      <c r="B37" s="48"/>
      <c r="X37" s="49"/>
    </row>
    <row r="38" spans="2:24" ht="13.5" customHeight="1" x14ac:dyDescent="0.25">
      <c r="B38" s="48"/>
      <c r="E38" s="13"/>
      <c r="F38" s="334" t="s">
        <v>121</v>
      </c>
      <c r="G38" s="334"/>
      <c r="H38" s="13"/>
      <c r="I38" s="13"/>
      <c r="J38" s="323" t="s">
        <v>21</v>
      </c>
      <c r="K38" s="323"/>
      <c r="L38" s="323"/>
      <c r="M38" s="323"/>
      <c r="X38" s="49"/>
    </row>
    <row r="39" spans="2:24" ht="13.5" customHeight="1" x14ac:dyDescent="0.25">
      <c r="B39" s="48"/>
      <c r="E39" s="320" t="s">
        <v>2</v>
      </c>
      <c r="F39" s="44" t="s">
        <v>15</v>
      </c>
      <c r="G39" s="44" t="s">
        <v>14</v>
      </c>
      <c r="H39" s="13"/>
      <c r="I39" s="13"/>
      <c r="J39" s="350" t="s">
        <v>20</v>
      </c>
      <c r="K39" s="351"/>
      <c r="L39" s="350" t="s">
        <v>14</v>
      </c>
      <c r="M39" s="351"/>
      <c r="X39" s="49"/>
    </row>
    <row r="40" spans="2:24" ht="13.5" customHeight="1" x14ac:dyDescent="0.25">
      <c r="B40" s="48"/>
      <c r="E40" s="320"/>
      <c r="F40" s="18" t="s">
        <v>9</v>
      </c>
      <c r="G40" s="18">
        <v>1</v>
      </c>
      <c r="H40" s="13"/>
      <c r="I40" s="13"/>
      <c r="J40" s="321" t="s">
        <v>17</v>
      </c>
      <c r="K40" s="322"/>
      <c r="L40" s="317">
        <v>1</v>
      </c>
      <c r="M40" s="317"/>
      <c r="X40" s="49"/>
    </row>
    <row r="41" spans="2:24" ht="13.5" customHeight="1" x14ac:dyDescent="0.25">
      <c r="B41" s="48"/>
      <c r="E41" s="320"/>
      <c r="F41" s="18" t="s">
        <v>10</v>
      </c>
      <c r="G41" s="18">
        <v>2</v>
      </c>
      <c r="H41" s="13"/>
      <c r="I41" s="13"/>
      <c r="J41" s="321" t="s">
        <v>18</v>
      </c>
      <c r="K41" s="322"/>
      <c r="L41" s="317">
        <v>2</v>
      </c>
      <c r="M41" s="317"/>
      <c r="X41" s="49"/>
    </row>
    <row r="42" spans="2:24" ht="13.5" customHeight="1" x14ac:dyDescent="0.25">
      <c r="B42" s="48"/>
      <c r="E42" s="320"/>
      <c r="F42" s="18" t="s">
        <v>11</v>
      </c>
      <c r="G42" s="18">
        <v>3</v>
      </c>
      <c r="H42" s="13"/>
      <c r="I42" s="13"/>
      <c r="J42" s="321" t="s">
        <v>1</v>
      </c>
      <c r="K42" s="322"/>
      <c r="L42" s="317">
        <v>3</v>
      </c>
      <c r="M42" s="317"/>
      <c r="X42" s="49"/>
    </row>
    <row r="43" spans="2:24" ht="13.5" customHeight="1" x14ac:dyDescent="0.25">
      <c r="B43" s="48"/>
      <c r="E43" s="320"/>
      <c r="F43" s="18" t="s">
        <v>12</v>
      </c>
      <c r="G43" s="18">
        <v>4</v>
      </c>
      <c r="H43" s="13"/>
      <c r="I43" s="13"/>
      <c r="J43" s="321" t="s">
        <v>19</v>
      </c>
      <c r="K43" s="322"/>
      <c r="L43" s="317">
        <v>4</v>
      </c>
      <c r="M43" s="317"/>
      <c r="X43" s="49"/>
    </row>
    <row r="44" spans="2:24" ht="13.5" customHeight="1" x14ac:dyDescent="0.25">
      <c r="B44" s="48"/>
      <c r="E44" s="320"/>
      <c r="F44" s="18" t="s">
        <v>13</v>
      </c>
      <c r="G44" s="18">
        <v>5</v>
      </c>
      <c r="H44" s="13"/>
      <c r="I44" s="13"/>
      <c r="J44" s="321" t="s">
        <v>0</v>
      </c>
      <c r="K44" s="322"/>
      <c r="L44" s="317">
        <v>5</v>
      </c>
      <c r="M44" s="317"/>
      <c r="X44" s="49"/>
    </row>
    <row r="45" spans="2:24" ht="13.5" customHeight="1" x14ac:dyDescent="0.25">
      <c r="B45" s="48"/>
      <c r="D45" s="13"/>
      <c r="E45" s="13"/>
      <c r="F45" s="13"/>
      <c r="G45" s="13"/>
      <c r="H45" s="13"/>
      <c r="I45" s="13"/>
      <c r="J45" s="13"/>
      <c r="K45" s="13"/>
      <c r="L45" s="13"/>
      <c r="M45" s="13"/>
      <c r="X45" s="49"/>
    </row>
    <row r="46" spans="2:24" ht="13.5" customHeight="1" x14ac:dyDescent="0.25">
      <c r="B46" s="48"/>
      <c r="D46" s="323" t="s">
        <v>22</v>
      </c>
      <c r="E46" s="323"/>
      <c r="F46" s="323"/>
      <c r="G46" s="323"/>
      <c r="H46" s="323"/>
      <c r="I46" s="323"/>
      <c r="J46" s="323"/>
      <c r="K46" s="323"/>
      <c r="X46" s="49"/>
    </row>
    <row r="47" spans="2:24" ht="13.5" customHeight="1" x14ac:dyDescent="0.25">
      <c r="B47" s="48"/>
      <c r="D47" s="318" t="s">
        <v>15</v>
      </c>
      <c r="E47" s="318" t="s">
        <v>14</v>
      </c>
      <c r="F47" s="316" t="s">
        <v>17</v>
      </c>
      <c r="G47" s="316"/>
      <c r="H47" s="335" t="s">
        <v>18</v>
      </c>
      <c r="I47" s="336"/>
      <c r="J47" s="45" t="s">
        <v>1</v>
      </c>
      <c r="K47" s="45" t="s">
        <v>19</v>
      </c>
      <c r="L47" s="44" t="s">
        <v>0</v>
      </c>
      <c r="P47" s="323" t="s">
        <v>16</v>
      </c>
      <c r="Q47" s="323"/>
      <c r="R47" s="323"/>
      <c r="S47" s="323"/>
      <c r="T47" s="323"/>
      <c r="X47" s="49"/>
    </row>
    <row r="48" spans="2:24" ht="13.5" customHeight="1" x14ac:dyDescent="0.25">
      <c r="B48" s="48"/>
      <c r="D48" s="318"/>
      <c r="E48" s="318"/>
      <c r="F48" s="319">
        <v>1</v>
      </c>
      <c r="G48" s="319"/>
      <c r="H48" s="352">
        <v>2</v>
      </c>
      <c r="I48" s="353"/>
      <c r="J48" s="46">
        <v>3</v>
      </c>
      <c r="K48" s="46">
        <v>4</v>
      </c>
      <c r="L48" s="46">
        <v>5</v>
      </c>
      <c r="P48" s="316" t="s">
        <v>22</v>
      </c>
      <c r="Q48" s="316"/>
      <c r="R48" s="316"/>
      <c r="S48" s="316" t="s">
        <v>23</v>
      </c>
      <c r="T48" s="316"/>
      <c r="X48" s="49"/>
    </row>
    <row r="49" spans="2:24" ht="13.5" customHeight="1" x14ac:dyDescent="0.25">
      <c r="B49" s="48"/>
      <c r="D49" s="18" t="s">
        <v>9</v>
      </c>
      <c r="E49" s="20">
        <v>1</v>
      </c>
      <c r="F49" s="327">
        <v>2</v>
      </c>
      <c r="G49" s="327"/>
      <c r="H49" s="347">
        <v>3</v>
      </c>
      <c r="I49" s="348"/>
      <c r="J49" s="42">
        <v>4</v>
      </c>
      <c r="K49" s="47">
        <v>5</v>
      </c>
      <c r="L49" s="41">
        <v>6</v>
      </c>
      <c r="P49" s="328" t="s">
        <v>24</v>
      </c>
      <c r="Q49" s="328"/>
      <c r="R49" s="328"/>
      <c r="S49" s="324" t="s">
        <v>25</v>
      </c>
      <c r="T49" s="324"/>
      <c r="X49" s="49"/>
    </row>
    <row r="50" spans="2:24" ht="13.5" customHeight="1" x14ac:dyDescent="0.25">
      <c r="B50" s="48"/>
      <c r="D50" s="18" t="s">
        <v>10</v>
      </c>
      <c r="E50" s="20">
        <v>2</v>
      </c>
      <c r="F50" s="327">
        <v>3</v>
      </c>
      <c r="G50" s="327"/>
      <c r="H50" s="347">
        <v>4</v>
      </c>
      <c r="I50" s="348"/>
      <c r="J50" s="47">
        <v>5</v>
      </c>
      <c r="K50" s="41">
        <v>6</v>
      </c>
      <c r="L50" s="41">
        <v>7</v>
      </c>
      <c r="P50" s="344" t="s">
        <v>26</v>
      </c>
      <c r="Q50" s="344"/>
      <c r="R50" s="344"/>
      <c r="S50" s="324" t="s">
        <v>27</v>
      </c>
      <c r="T50" s="324"/>
      <c r="X50" s="49"/>
    </row>
    <row r="51" spans="2:24" ht="13.5" customHeight="1" x14ac:dyDescent="0.25">
      <c r="B51" s="48"/>
      <c r="D51" s="18" t="s">
        <v>11</v>
      </c>
      <c r="E51" s="20">
        <v>3</v>
      </c>
      <c r="F51" s="327">
        <v>4</v>
      </c>
      <c r="G51" s="327"/>
      <c r="H51" s="325">
        <v>5</v>
      </c>
      <c r="I51" s="326"/>
      <c r="J51" s="41">
        <v>6</v>
      </c>
      <c r="K51" s="41">
        <v>7</v>
      </c>
      <c r="L51" s="43">
        <v>8</v>
      </c>
      <c r="P51" s="349">
        <v>5</v>
      </c>
      <c r="Q51" s="349"/>
      <c r="R51" s="349"/>
      <c r="S51" s="324" t="s">
        <v>28</v>
      </c>
      <c r="T51" s="324"/>
      <c r="X51" s="49"/>
    </row>
    <row r="52" spans="2:24" ht="13.5" customHeight="1" x14ac:dyDescent="0.25">
      <c r="B52" s="48"/>
      <c r="D52" s="18" t="s">
        <v>12</v>
      </c>
      <c r="E52" s="20">
        <v>4</v>
      </c>
      <c r="F52" s="349">
        <v>5</v>
      </c>
      <c r="G52" s="349"/>
      <c r="H52" s="345">
        <v>6</v>
      </c>
      <c r="I52" s="346"/>
      <c r="J52" s="41">
        <v>7</v>
      </c>
      <c r="K52" s="43">
        <v>8</v>
      </c>
      <c r="L52" s="43">
        <v>9</v>
      </c>
      <c r="P52" s="327" t="s">
        <v>29</v>
      </c>
      <c r="Q52" s="327"/>
      <c r="R52" s="327"/>
      <c r="S52" s="324" t="s">
        <v>30</v>
      </c>
      <c r="T52" s="324"/>
      <c r="X52" s="49"/>
    </row>
    <row r="53" spans="2:24" ht="13.5" customHeight="1" x14ac:dyDescent="0.25">
      <c r="B53" s="48"/>
      <c r="D53" s="18" t="s">
        <v>13</v>
      </c>
      <c r="E53" s="20">
        <v>5</v>
      </c>
      <c r="F53" s="344">
        <v>6</v>
      </c>
      <c r="G53" s="344"/>
      <c r="H53" s="345">
        <v>7</v>
      </c>
      <c r="I53" s="346"/>
      <c r="J53" s="43">
        <v>8</v>
      </c>
      <c r="K53" s="43">
        <v>9</v>
      </c>
      <c r="L53" s="43">
        <v>10</v>
      </c>
      <c r="X53" s="49"/>
    </row>
    <row r="54" spans="2:24" ht="13.5" customHeight="1" thickBot="1" x14ac:dyDescent="0.3">
      <c r="B54" s="21"/>
      <c r="C54" s="22"/>
      <c r="D54" s="23"/>
      <c r="E54" s="23"/>
      <c r="F54" s="23"/>
      <c r="G54" s="23"/>
      <c r="H54" s="23"/>
      <c r="I54" s="23"/>
      <c r="J54" s="23"/>
      <c r="K54" s="23"/>
      <c r="L54" s="23"/>
      <c r="M54" s="23"/>
      <c r="N54" s="22"/>
      <c r="O54" s="22"/>
      <c r="P54" s="22"/>
      <c r="Q54" s="22"/>
      <c r="R54" s="22"/>
      <c r="S54" s="22"/>
      <c r="T54" s="22"/>
      <c r="U54" s="22"/>
      <c r="V54" s="22"/>
      <c r="W54" s="22"/>
      <c r="X54" s="24"/>
    </row>
    <row r="55" spans="2:24" ht="16.5" customHeight="1" x14ac:dyDescent="0.25">
      <c r="D55" s="13"/>
      <c r="F55" s="13"/>
      <c r="G55" s="13"/>
      <c r="H55" s="13"/>
      <c r="I55" s="13"/>
      <c r="J55" s="13"/>
      <c r="K55" s="13"/>
      <c r="L55" s="13"/>
      <c r="M55" s="13"/>
      <c r="N55" s="13"/>
      <c r="O55" s="13"/>
      <c r="P55" s="13"/>
      <c r="Q55" s="13"/>
      <c r="R55" s="13"/>
    </row>
    <row r="56" spans="2:24" ht="16.5" customHeight="1" x14ac:dyDescent="0.25">
      <c r="D56" s="13"/>
      <c r="F56" s="13"/>
      <c r="G56" s="13"/>
      <c r="H56" s="13"/>
      <c r="I56" s="13"/>
      <c r="J56" s="13"/>
      <c r="K56" s="13"/>
      <c r="L56" s="13"/>
      <c r="M56" s="13"/>
      <c r="N56" s="13"/>
      <c r="O56" s="13"/>
      <c r="P56" s="13"/>
      <c r="Q56" s="13"/>
      <c r="R56" s="13"/>
    </row>
    <row r="57" spans="2:24" ht="12.75" customHeight="1" x14ac:dyDescent="0.25">
      <c r="D57" s="13"/>
      <c r="F57" s="13"/>
      <c r="G57" s="13"/>
      <c r="H57" s="13"/>
      <c r="I57" s="13"/>
      <c r="J57" s="13"/>
      <c r="K57" s="13"/>
      <c r="L57" s="13"/>
      <c r="M57" s="13"/>
      <c r="N57" s="13"/>
      <c r="O57" s="13"/>
      <c r="P57" s="13"/>
      <c r="Q57" s="13"/>
      <c r="R57" s="13"/>
    </row>
    <row r="58" spans="2:24" ht="41.4" hidden="1" x14ac:dyDescent="0.25">
      <c r="B58" s="15" t="s">
        <v>128</v>
      </c>
      <c r="D58" s="13"/>
      <c r="F58" s="13"/>
      <c r="G58" s="13"/>
      <c r="H58" s="13"/>
      <c r="I58" s="13"/>
      <c r="J58" s="13"/>
      <c r="K58" s="13"/>
      <c r="L58" s="13"/>
      <c r="M58" s="13"/>
      <c r="N58" s="13"/>
      <c r="O58" s="13"/>
      <c r="P58" s="13"/>
      <c r="Q58" s="13"/>
      <c r="R58" s="13"/>
    </row>
    <row r="59" spans="2:24" ht="27.6" hidden="1" x14ac:dyDescent="0.25">
      <c r="B59" s="15" t="s">
        <v>223</v>
      </c>
      <c r="D59" s="25"/>
      <c r="F59" s="13"/>
      <c r="G59" s="25"/>
      <c r="H59" s="25"/>
      <c r="I59" s="25"/>
      <c r="J59" s="25"/>
      <c r="K59" s="25"/>
      <c r="L59" s="25"/>
      <c r="M59" s="25"/>
      <c r="N59" s="25"/>
      <c r="O59" s="25"/>
      <c r="P59" s="25"/>
      <c r="Q59" s="25"/>
      <c r="R59" s="25"/>
    </row>
    <row r="60" spans="2:24" ht="69" hidden="1" x14ac:dyDescent="0.25">
      <c r="B60" s="15" t="s">
        <v>224</v>
      </c>
      <c r="D60" s="13"/>
      <c r="F60" s="13"/>
      <c r="G60" s="13"/>
      <c r="H60" s="13"/>
      <c r="I60" s="13"/>
      <c r="J60" s="13"/>
      <c r="K60" s="13"/>
      <c r="L60" s="13"/>
      <c r="M60" s="13"/>
      <c r="N60" s="13"/>
      <c r="O60" s="13"/>
      <c r="P60" s="13"/>
      <c r="Q60" s="13"/>
      <c r="R60" s="13"/>
    </row>
    <row r="61" spans="2:24" x14ac:dyDescent="0.25">
      <c r="D61" s="13"/>
      <c r="F61" s="13"/>
      <c r="G61" s="13"/>
      <c r="H61" s="13"/>
      <c r="I61" s="13"/>
      <c r="J61" s="13"/>
      <c r="K61" s="13"/>
      <c r="L61" s="13"/>
      <c r="M61" s="13"/>
      <c r="N61" s="13"/>
      <c r="O61" s="13"/>
      <c r="P61" s="13"/>
      <c r="Q61" s="13"/>
      <c r="R61" s="13"/>
    </row>
    <row r="62" spans="2:24" x14ac:dyDescent="0.25">
      <c r="D62" s="13"/>
      <c r="F62" s="13"/>
      <c r="G62" s="13"/>
      <c r="H62" s="13"/>
      <c r="I62" s="13"/>
      <c r="J62" s="13"/>
      <c r="K62" s="13"/>
      <c r="L62" s="13"/>
      <c r="M62" s="13"/>
      <c r="N62" s="13"/>
      <c r="O62" s="13"/>
      <c r="P62" s="13"/>
      <c r="Q62" s="13"/>
      <c r="R62" s="13"/>
    </row>
    <row r="63" spans="2:24" x14ac:dyDescent="0.25">
      <c r="D63" s="13"/>
      <c r="F63" s="13"/>
      <c r="G63" s="13"/>
      <c r="H63" s="13"/>
      <c r="I63" s="13"/>
      <c r="J63" s="13"/>
      <c r="K63" s="13"/>
      <c r="L63" s="13"/>
      <c r="M63" s="13"/>
      <c r="N63" s="13"/>
      <c r="O63" s="13"/>
      <c r="P63" s="13"/>
      <c r="Q63" s="13"/>
      <c r="R63" s="13"/>
    </row>
    <row r="64" spans="2:24" ht="12.75" customHeight="1" x14ac:dyDescent="0.25">
      <c r="D64" s="13"/>
    </row>
    <row r="65" spans="4:4" x14ac:dyDescent="0.25">
      <c r="D65" s="13"/>
    </row>
  </sheetData>
  <mergeCells count="49">
    <mergeCell ref="F53:G53"/>
    <mergeCell ref="H53:I53"/>
    <mergeCell ref="P48:R48"/>
    <mergeCell ref="H50:I50"/>
    <mergeCell ref="H49:I49"/>
    <mergeCell ref="F51:G51"/>
    <mergeCell ref="F52:G52"/>
    <mergeCell ref="P51:R51"/>
    <mergeCell ref="H52:I52"/>
    <mergeCell ref="P50:R50"/>
    <mergeCell ref="H48:I48"/>
    <mergeCell ref="B2:D4"/>
    <mergeCell ref="E2:V4"/>
    <mergeCell ref="S49:T49"/>
    <mergeCell ref="F49:G49"/>
    <mergeCell ref="P49:R49"/>
    <mergeCell ref="J42:K42"/>
    <mergeCell ref="S48:T48"/>
    <mergeCell ref="J43:K43"/>
    <mergeCell ref="P47:T47"/>
    <mergeCell ref="B9:R9"/>
    <mergeCell ref="B6:X6"/>
    <mergeCell ref="F38:G38"/>
    <mergeCell ref="J38:M38"/>
    <mergeCell ref="H47:I47"/>
    <mergeCell ref="W2:X4"/>
    <mergeCell ref="B7:X8"/>
    <mergeCell ref="S50:T50"/>
    <mergeCell ref="S51:T51"/>
    <mergeCell ref="H51:I51"/>
    <mergeCell ref="F50:G50"/>
    <mergeCell ref="S52:T52"/>
    <mergeCell ref="P52:R52"/>
    <mergeCell ref="F47:G47"/>
    <mergeCell ref="L40:M40"/>
    <mergeCell ref="L41:M41"/>
    <mergeCell ref="D47:D48"/>
    <mergeCell ref="F48:G48"/>
    <mergeCell ref="E39:E44"/>
    <mergeCell ref="J40:K40"/>
    <mergeCell ref="J41:K41"/>
    <mergeCell ref="L42:M42"/>
    <mergeCell ref="L43:M43"/>
    <mergeCell ref="D46:K46"/>
    <mergeCell ref="J44:K44"/>
    <mergeCell ref="L44:M44"/>
    <mergeCell ref="L39:M39"/>
    <mergeCell ref="J39:K39"/>
    <mergeCell ref="E47:E48"/>
  </mergeCells>
  <phoneticPr fontId="1" type="noConversion"/>
  <conditionalFormatting sqref="K11:K36">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6">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36"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6"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Administrador</cp:lastModifiedBy>
  <cp:lastPrinted>2021-08-05T16:35:29Z</cp:lastPrinted>
  <dcterms:created xsi:type="dcterms:W3CDTF">2007-06-14T01:55:06Z</dcterms:created>
  <dcterms:modified xsi:type="dcterms:W3CDTF">2026-05-19T20:21:21Z</dcterms:modified>
</cp:coreProperties>
</file>