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Users\gorom\Downloads\"/>
    </mc:Choice>
  </mc:AlternateContent>
  <xr:revisionPtr revIDLastSave="0" documentId="13_ncr:1_{82628D9A-2138-4709-913A-866F90028F95}" xr6:coauthVersionLast="47" xr6:coauthVersionMax="47" xr10:uidLastSave="{00000000-0000-0000-0000-000000000000}"/>
  <bookViews>
    <workbookView xWindow="-108" yWindow="-108" windowWidth="23256" windowHeight="12456" activeTab="1" xr2:uid="{00000000-000D-0000-FFFF-FFFF00000000}"/>
  </bookViews>
  <sheets>
    <sheet name="PRECIOS PERSONAL" sheetId="1" r:id="rId1"/>
    <sheet name="MEDIOS TECNOLOGICOS Y DE VIGILA" sheetId="4" r:id="rId2"/>
  </sheets>
  <definedNames>
    <definedName name="_xlnm.Print_Area" localSheetId="1">'MEDIOS TECNOLOGICOS Y DE VIGILA'!$A$1:$I$40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5" i="4" l="1"/>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 i="4"/>
  <c r="I42" i="4" l="1"/>
  <c r="I44" i="4" s="1"/>
  <c r="I45" i="4" l="1"/>
  <c r="I46" i="4" s="1"/>
  <c r="R22" i="1" l="1"/>
  <c r="L7" i="1" l="1"/>
  <c r="L16" i="1"/>
  <c r="L15" i="1"/>
  <c r="L14" i="1"/>
  <c r="N14" i="1" s="1"/>
  <c r="O14" i="1" s="1"/>
  <c r="L8" i="1"/>
  <c r="N8" i="1" s="1"/>
  <c r="L9" i="1"/>
  <c r="N9" i="1" s="1"/>
  <c r="N7" i="1"/>
  <c r="Q14" i="1" l="1"/>
  <c r="R14" i="1" s="1"/>
  <c r="N16" i="1"/>
  <c r="O16" i="1" s="1"/>
  <c r="N15" i="1"/>
  <c r="O15" i="1" s="1"/>
  <c r="O9" i="1"/>
  <c r="O8" i="1"/>
  <c r="Q15" i="1" l="1"/>
  <c r="R15" i="1" s="1"/>
  <c r="Q16" i="1"/>
  <c r="R16" i="1" s="1"/>
  <c r="S14" i="1"/>
  <c r="Q8" i="1"/>
  <c r="R8" i="1" s="1"/>
  <c r="Q9" i="1"/>
  <c r="R9" i="1" s="1"/>
  <c r="S16" i="1" l="1"/>
  <c r="S15" i="1"/>
  <c r="S9" i="1"/>
  <c r="S8" i="1"/>
  <c r="S17" i="1" l="1"/>
  <c r="O7" i="1" l="1"/>
  <c r="Q7" i="1" l="1"/>
  <c r="R7" i="1" s="1"/>
  <c r="S7" i="1" l="1"/>
  <c r="S10" i="1" s="1"/>
  <c r="R21" i="1" s="1"/>
  <c r="R24" i="1" s="1"/>
  <c r="B3" i="1" l="1"/>
</calcChain>
</file>

<file path=xl/sharedStrings.xml><?xml version="1.0" encoding="utf-8"?>
<sst xmlns="http://schemas.openxmlformats.org/spreadsheetml/2006/main" count="187" uniqueCount="127">
  <si>
    <t>ITEM</t>
  </si>
  <si>
    <t>Descripcion del item</t>
  </si>
  <si>
    <t>Unidad de Medida</t>
  </si>
  <si>
    <t>UNIDAD</t>
  </si>
  <si>
    <t>Valor AyS</t>
  </si>
  <si>
    <t>AIU (10%)</t>
  </si>
  <si>
    <t>CANT</t>
  </si>
  <si>
    <t>NIT</t>
  </si>
  <si>
    <t>TOTAL SERVICIO VIGILANCIA</t>
  </si>
  <si>
    <t>TOTAL MEDIOS TECNOLOGICOS</t>
  </si>
  <si>
    <t>LICITACION PUBLICA</t>
  </si>
  <si>
    <t>FIRMA REPRESENTANTE LEGAL</t>
  </si>
  <si>
    <t>Prima de Seguro de vida (OFERTABLE)</t>
  </si>
  <si>
    <t>#</t>
  </si>
  <si>
    <t>U DE MEDIDA</t>
  </si>
  <si>
    <t xml:space="preserve">Cant </t>
  </si>
  <si>
    <t>UNID</t>
  </si>
  <si>
    <t xml:space="preserve">TOTAL PROPUESTA SEGURIDAD Y VIGILANCIA  </t>
  </si>
  <si>
    <t>Servicio 24h L-D con arma
• 2 puestos — FDLCH, Carrera 13 No.54-74, Chapinero
• 1 puesto  — Inspección de Policía, Calle 61 #7-51</t>
  </si>
  <si>
    <t>Servicio 12h diurno L-D con arma
• 1 puesto — Alcaldía Local, Carrera 13 No.54-74
• 1 puesto — Bodega, Calle 74B No.69-26, Engativá</t>
  </si>
  <si>
    <t>Servicio 12h diurno L-V sin festivos sin arma
• 1 puesto — FDLCH Recepción/control acceso peatonal, Carrera 13 No.54-74</t>
  </si>
  <si>
    <t>PERÍODO 2: 1 AL 18 ENERO 2027 (18 DÍAS) | Tarifa: 10,38×SMMLV2027(proyectado 10%) | Fórmula proporcional días |</t>
  </si>
  <si>
    <t>Servicio 24h L-D con arma — 18 días
• 2 puestos — FDLCH, Carrera 13 No.54-74, Chapinero
• 1 puesto  — Inspección de Policía, Calle 61 #7-51</t>
  </si>
  <si>
    <t>Servicio 12h diurno L-D con arma — 18 días
• 1 puesto — Alcaldía Local, Carrera 13 No.54-74
• 1 puesto — Bodega, Calle 74B No.69-26, Engativá</t>
  </si>
  <si>
    <t>Servicio 12h diurno L-V sin festivos sin arma — 18 días
• 1 puesto — FDLCH Recepción/control acceso peatonal, Carrera 13 No.54-74</t>
  </si>
  <si>
    <t>SERVICIO / SEDE</t>
  </si>
  <si>
    <t>PUESTOS</t>
  </si>
  <si>
    <t>VALOR UNIT. SIN IVA
(tarifa mensual)</t>
  </si>
  <si>
    <t>CON AyS</t>
  </si>
  <si>
    <t>VALOR AIU</t>
  </si>
  <si>
    <t>IVA AIU
19%</t>
  </si>
  <si>
    <t>TOTAL MENSUAL
CON IVA</t>
  </si>
  <si>
    <t xml:space="preserve">MESES
(Agos-Sept-Oct-Nov-Dic)
</t>
  </si>
  <si>
    <t>VALOR UNIT. SIN IVA</t>
  </si>
  <si>
    <t>TOTAL PERSONAL VIGILANCIA 2027</t>
  </si>
  <si>
    <t>TOTAL PERSONAL VIGILANCIA 2026</t>
  </si>
  <si>
    <t>TOTAL SIN IVA
(I+J)×G</t>
  </si>
  <si>
    <t>AYS (%)</t>
  </si>
  <si>
    <t>CON AyS (K+M)</t>
  </si>
  <si>
    <t>EQUIPOS TECNOLOGICOS DE APOYO 2026 -2027</t>
  </si>
  <si>
    <t>DIAS</t>
  </si>
  <si>
    <t>ELEMENTO</t>
  </si>
  <si>
    <t>DESCRIPCION</t>
  </si>
  <si>
    <t>Cámara</t>
  </si>
  <si>
    <t>búho en alta definición tipo domo para interiores 2 megapixeles
lente 2.8 mm 20 mts.instaladas a</t>
  </si>
  <si>
    <t>búho en alta definición tipo bala</t>
  </si>
  <si>
    <t>DVR (Alcaldía)</t>
  </si>
  <si>
    <t>32 Canales capacidad de hasta 4 gb</t>
  </si>
  <si>
    <t>DVR</t>
  </si>
  <si>
    <t>4 canales capacidad 1 disco duro</t>
  </si>
  <si>
    <t>DVR (Inspecciones)</t>
  </si>
  <si>
    <t>8 canales capacidad de 2 discos duros</t>
  </si>
  <si>
    <t>Monitor</t>
  </si>
  <si>
    <t>32 Pulgadas</t>
  </si>
  <si>
    <t>19 Pulgadas</t>
  </si>
  <si>
    <t>Extender HDMI</t>
  </si>
  <si>
    <t>hasta 60 mts</t>
  </si>
  <si>
    <t>Disco Duro</t>
  </si>
  <si>
    <t>6T trabajo24/7</t>
  </si>
  <si>
    <t>4T trabajo 24/7</t>
  </si>
  <si>
    <t>2T trabajo 24/7</t>
  </si>
  <si>
    <t>Pulsador de panico</t>
  </si>
  <si>
    <t>inalambrico</t>
  </si>
  <si>
    <t>Teclado LCD</t>
  </si>
  <si>
    <t>alfanumerico</t>
  </si>
  <si>
    <t>Sensor infrarrojo</t>
  </si>
  <si>
    <t>graduable de sensibilidad</t>
  </si>
  <si>
    <t>doble funcion antimascota</t>
  </si>
  <si>
    <t>Sirena de emergencias</t>
  </si>
  <si>
    <t>50W</t>
  </si>
  <si>
    <t>110V</t>
  </si>
  <si>
    <t>Tarjeta central</t>
  </si>
  <si>
    <t>dsc 1832</t>
  </si>
  <si>
    <t>radio transmisor</t>
  </si>
  <si>
    <t>Gprs</t>
  </si>
  <si>
    <t>Teclado numérico</t>
  </si>
  <si>
    <t>DSC 1555</t>
  </si>
  <si>
    <t>Batería</t>
  </si>
  <si>
    <t>12V-7AH</t>
  </si>
  <si>
    <t>Transformador encapsulado</t>
  </si>
  <si>
    <t>16.5 V</t>
  </si>
  <si>
    <t>Controlador de ronda,</t>
  </si>
  <si>
    <t>validacion de eventos en tiempo real</t>
  </si>
  <si>
    <t>Puntos de control de ronda</t>
  </si>
  <si>
    <t>TAG</t>
  </si>
  <si>
    <t>Cerca eléctrica 1 metro</t>
  </si>
  <si>
    <t>Metro</t>
  </si>
  <si>
    <t>meses de monitoreo de alarmas sede principal,
bodega y control de rondas.</t>
  </si>
  <si>
    <t>servicio de monitoreo de alarmas desde la central de monitoreo de la empresa contratista. X mes</t>
  </si>
  <si>
    <t>Sello de seguridad</t>
  </si>
  <si>
    <t>Rollo 100 sellos</t>
  </si>
  <si>
    <t>Computador</t>
  </si>
  <si>
    <t>1T - corporativo</t>
  </si>
  <si>
    <t>Licencia de control de
visitantes.</t>
  </si>
  <si>
    <t>permite gestionar y realizar seguimiento a los visitantes</t>
  </si>
  <si>
    <t>Control de ingreso dactilar</t>
  </si>
  <si>
    <t>Lector Biométrico</t>
  </si>
  <si>
    <t>Paquetes x 10 rollos de papel</t>
  </si>
  <si>
    <t>para impresión de stickers de visitantes</t>
  </si>
  <si>
    <t>Espejo convexo encabado</t>
  </si>
  <si>
    <t>espejo</t>
  </si>
  <si>
    <t>Barrera Abatible
de un solo Carril</t>
  </si>
  <si>
    <t>SBTL300 (RFID y / o huella digital)</t>
  </si>
  <si>
    <t>reconociminto facial</t>
  </si>
  <si>
    <t>SpeedFace V5L / SpeedFace V5L [QR]</t>
  </si>
  <si>
    <t>Serie INBIO PRO</t>
  </si>
  <si>
    <t>INBIO PRO 4-purtas</t>
  </si>
  <si>
    <t>arco detector de metales 18
zonas</t>
  </si>
  <si>
    <t>zkteco ref 3180</t>
  </si>
  <si>
    <t>OBJETO DEL CONTRATO</t>
  </si>
  <si>
    <t>“PRESTAR DE MANERA INTEGRAL LOS SERVICIOS DE VIGILANCIA Y SEGURIDAD PRIVADA PERMANENTE EN LA MODALIDAD FIJA PARA PROTECCIÓN Y CUIDADO DE LOS FUNCIONARIOS, USUARIOS Y TODOS LOS BIENES MUEBLES E INMUEBLES DE PROPIEDAD O EN CUSTODIA DEL FONDO DE DESARROLLO LOCAL DE CHAPINERO Y DE TODOS AQUELLOS DE LOS QUE LLEGARE A ADQUIRIR.”</t>
  </si>
  <si>
    <t>VR TOTAL SIN IVA</t>
  </si>
  <si>
    <t>SUBTOTAL</t>
  </si>
  <si>
    <t>1. El proponente debe ofertar un precio unitario por concepto de arrendamiento de la cantidad de elementos tecnológicos para un día, sin exceder el precio techo.
2. Toda oferta económica que supere el precio unitario de referencia será rechazada</t>
  </si>
  <si>
    <t>PRECIO TECHO SIN IVA (COP)</t>
  </si>
  <si>
    <t>TOTAL DIAS DE ARRIENDO</t>
  </si>
  <si>
    <t>TOTAL MEDIOS TECNOLOGICOS SIN IVA</t>
  </si>
  <si>
    <t>TOTAL MEDIOS TECNOLOGICOS CON IVA INCLUIDO</t>
  </si>
  <si>
    <t>IVA 19%</t>
  </si>
  <si>
    <t>PERÍODO 1: 01 AGO – 31 DICIEMBRE 2026 (150 días) | Tarifa §1.3: 10,21 × SMMLV ($1.750.905) | Sector Público con arma y sin arma | Circular 20251300000115CS</t>
  </si>
  <si>
    <t xml:space="preserve">VALOR TOTAL PROPUESTA </t>
  </si>
  <si>
    <t>VALOR PRESPUESTO OFICIAL (COP)</t>
  </si>
  <si>
    <t>NOMBRE OFERENTE</t>
  </si>
  <si>
    <t>DIAS
 (01 de Enero al 18 de Enero de 2027)</t>
  </si>
  <si>
    <t>PRECIO UNITARIO OFERTABLE SIN IVA (COP)</t>
  </si>
  <si>
    <t>Precio Techo de la prima del seguro</t>
  </si>
  <si>
    <t>Reglas para tener en cuenta en el momento de diligenciar el formato:
1. El proponente debe diligenciar las casillas resaltadas en color naranja
2. El proponente debe ofertar un precio unitario por concepto de arrendamiento de la cantidad de elementos tecnológicos para un día, sin exceder el precio techo.
3. Toda oferta económica que supere el precio unitario de referencia será rechazada
4.Toda oferta económica que supere el presupuesto oficial establecido por la entidad será rechazado
5. Las cooperativas o empresas mutuales estableceran sus tarifas de acuerdo a lo mencionado en la circular Circular Externa 20251300000115CS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</si>
</sst>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43" formatCode="_-* #,##0.00_-;\-* #,##0.00_-;_-* &quot;-&quot;??_-;_-@_-"/>
    <numFmt numFmtId="164" formatCode="_-[$$-240A]\ * #,##0.00_-;\-[$$-240A]\ * #,##0.00_-;_-[$$-240A]\ * &quot;-&quot;??_-;_-@_-"/>
    <numFmt numFmtId="165" formatCode="_-&quot;$&quot;\ * #,##0.00_-;\-&quot;$&quot;\ * #,##0.00_-;_-&quot;$&quot;\ * &quot;-&quot;_-;_-@_-"/>
    <numFmt numFmtId="166" formatCode="&quot;$ &quot;#,##0"/>
    <numFmt numFmtId="167" formatCode="_-&quot;$&quot;\ * #,##0_-;\-&quot;$&quot;\ * #,##0_-;_-&quot;$&quot;\ * &quot;-&quot;??_-;_-@_-"/>
    <numFmt numFmtId="168" formatCode="#,##0_ ;\-#,##0\ "/>
  </numFmts>
  <fonts count="19" x14ac:knownFonts="1">
    <font>
      <sz val="11"/>
      <color theme="1"/>
      <name val="Calibri"/>
      <family val="2"/>
      <scheme val="minor"/>
    </font>
    <font>
      <sz val="11"/>
      <color theme="1"/>
      <name val="Calibri"/>
      <family val="2"/>
      <scheme val="minor"/>
    </font>
    <font>
      <b/>
      <sz val="11"/>
      <color theme="0"/>
      <name val="Calibri"/>
      <family val="2"/>
      <scheme val="minor"/>
    </font>
    <font>
      <sz val="11"/>
      <name val="Calibri"/>
      <family val="2"/>
      <scheme val="minor"/>
    </font>
    <font>
      <b/>
      <sz val="11"/>
      <color theme="1"/>
      <name val="Calibri"/>
      <family val="2"/>
      <scheme val="minor"/>
    </font>
    <font>
      <sz val="11"/>
      <color theme="0"/>
      <name val="Calibri"/>
      <family val="2"/>
      <scheme val="minor"/>
    </font>
    <font>
      <b/>
      <sz val="11"/>
      <color rgb="FFFF0000"/>
      <name val="Calibri"/>
      <family val="2"/>
      <scheme val="minor"/>
    </font>
    <font>
      <sz val="12"/>
      <color theme="1"/>
      <name val="Arial"/>
      <family val="2"/>
    </font>
    <font>
      <b/>
      <sz val="12"/>
      <color theme="1"/>
      <name val="Arial"/>
      <family val="2"/>
    </font>
    <font>
      <b/>
      <sz val="14"/>
      <color theme="1"/>
      <name val="Calibri"/>
      <family val="2"/>
      <scheme val="minor"/>
    </font>
    <font>
      <b/>
      <sz val="16"/>
      <color theme="1"/>
      <name val="Calibri"/>
      <family val="2"/>
      <scheme val="minor"/>
    </font>
    <font>
      <b/>
      <sz val="12"/>
      <name val="Arial"/>
      <family val="2"/>
    </font>
    <font>
      <sz val="12"/>
      <name val="Arial"/>
      <family val="2"/>
    </font>
    <font>
      <sz val="10"/>
      <color rgb="FF000000"/>
      <name val="Verdana"/>
      <family val="2"/>
      <charset val="1"/>
    </font>
    <font>
      <sz val="11"/>
      <color theme="1"/>
      <name val="Calibri"/>
      <family val="2"/>
      <charset val="1"/>
    </font>
    <font>
      <sz val="10"/>
      <name val="Arial"/>
      <family val="2"/>
    </font>
    <font>
      <sz val="10"/>
      <color theme="1"/>
      <name val="Verdana"/>
      <family val="2"/>
      <charset val="1"/>
    </font>
    <font>
      <sz val="18"/>
      <color theme="1"/>
      <name val="Arial"/>
      <family val="2"/>
    </font>
    <font>
      <b/>
      <sz val="18"/>
      <name val="Calibri"/>
      <family val="2"/>
      <scheme val="minor"/>
    </font>
  </fonts>
  <fills count="9">
    <fill>
      <patternFill patternType="none"/>
    </fill>
    <fill>
      <patternFill patternType="gray125"/>
    </fill>
    <fill>
      <patternFill patternType="solid">
        <fgColor theme="4" tint="-0.499984740745262"/>
        <bgColor indexed="64"/>
      </patternFill>
    </fill>
    <fill>
      <patternFill patternType="solid">
        <fgColor theme="7" tint="0.59999389629810485"/>
        <bgColor indexed="64"/>
      </patternFill>
    </fill>
    <fill>
      <patternFill patternType="gray0625">
        <bgColor theme="0"/>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5"/>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9">
    <xf numFmtId="0" fontId="0" fillId="0" borderId="0"/>
    <xf numFmtId="42"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4" fillId="0" borderId="0"/>
    <xf numFmtId="43" fontId="15" fillId="0" borderId="0" applyBorder="0" applyAlignment="0" applyProtection="0"/>
    <xf numFmtId="49" fontId="16" fillId="0" borderId="0">
      <alignment horizontal="left" vertical="center"/>
    </xf>
    <xf numFmtId="44" fontId="14" fillId="0" borderId="0" applyFont="0" applyFill="0" applyBorder="0" applyAlignment="0" applyProtection="0"/>
    <xf numFmtId="9" fontId="14" fillId="0" borderId="0" applyFont="0" applyFill="0" applyBorder="0" applyAlignment="0" applyProtection="0"/>
  </cellStyleXfs>
  <cellXfs count="114">
    <xf numFmtId="0" fontId="0" fillId="0" borderId="0" xfId="0"/>
    <xf numFmtId="0" fontId="7" fillId="0" borderId="0" xfId="0" applyFont="1" applyProtection="1">
      <protection locked="0"/>
    </xf>
    <xf numFmtId="0" fontId="8" fillId="4" borderId="1" xfId="0" applyFont="1" applyFill="1" applyBorder="1" applyAlignment="1" applyProtection="1">
      <alignment horizontal="center" vertical="center" wrapText="1"/>
      <protection locked="0"/>
    </xf>
    <xf numFmtId="42" fontId="11" fillId="7" borderId="1" xfId="1" applyFont="1" applyFill="1" applyBorder="1" applyAlignment="1" applyProtection="1">
      <alignment horizontal="center" vertical="center" wrapText="1"/>
      <protection locked="0"/>
    </xf>
    <xf numFmtId="0" fontId="7" fillId="0" borderId="1" xfId="0" applyFont="1" applyBorder="1" applyAlignment="1" applyProtection="1">
      <alignment horizontal="center" vertical="center"/>
      <protection locked="0"/>
    </xf>
    <xf numFmtId="0" fontId="7" fillId="0" borderId="0" xfId="0" applyFont="1" applyBorder="1" applyAlignment="1" applyProtection="1">
      <alignment horizontal="center" vertical="center"/>
      <protection locked="0"/>
    </xf>
    <xf numFmtId="0" fontId="7" fillId="0" borderId="0" xfId="0" applyFont="1" applyBorder="1" applyAlignment="1" applyProtection="1">
      <alignment horizontal="center" vertical="center" wrapText="1"/>
      <protection locked="0"/>
    </xf>
    <xf numFmtId="0" fontId="12" fillId="0" borderId="0" xfId="0" applyFont="1" applyBorder="1" applyAlignment="1" applyProtection="1">
      <alignment horizontal="center" vertical="center" wrapText="1"/>
      <protection locked="0"/>
    </xf>
    <xf numFmtId="1" fontId="13" fillId="0" borderId="0" xfId="0" applyNumberFormat="1" applyFont="1" applyBorder="1" applyAlignment="1" applyProtection="1">
      <alignment horizontal="center" vertical="center" shrinkToFit="1"/>
      <protection locked="0"/>
    </xf>
    <xf numFmtId="166" fontId="13" fillId="0" borderId="0" xfId="4" applyNumberFormat="1" applyFont="1" applyBorder="1" applyAlignment="1" applyProtection="1">
      <alignment horizontal="right" vertical="top" shrinkToFit="1"/>
      <protection locked="0"/>
    </xf>
    <xf numFmtId="0" fontId="7" fillId="0" borderId="0" xfId="0" applyFont="1" applyBorder="1" applyProtection="1">
      <protection locked="0"/>
    </xf>
    <xf numFmtId="0" fontId="8" fillId="4" borderId="1" xfId="0" applyFont="1" applyFill="1" applyBorder="1" applyAlignment="1" applyProtection="1">
      <alignment horizontal="center" vertical="center" wrapText="1"/>
    </xf>
    <xf numFmtId="0" fontId="12"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1" fontId="13" fillId="0" borderId="1" xfId="0" applyNumberFormat="1" applyFont="1" applyBorder="1" applyAlignment="1" applyProtection="1">
      <alignment horizontal="center" vertical="center" shrinkToFit="1"/>
    </xf>
    <xf numFmtId="166" fontId="13" fillId="0" borderId="1" xfId="4" applyNumberFormat="1" applyFont="1" applyBorder="1" applyAlignment="1" applyProtection="1">
      <alignment horizontal="right" vertical="top" shrinkToFit="1"/>
    </xf>
    <xf numFmtId="44" fontId="8" fillId="6" borderId="1" xfId="0" applyNumberFormat="1" applyFont="1" applyFill="1" applyBorder="1" applyAlignment="1" applyProtection="1">
      <alignment vertical="center" wrapText="1"/>
    </xf>
    <xf numFmtId="44" fontId="8" fillId="6" borderId="0" xfId="0" applyNumberFormat="1" applyFont="1" applyFill="1" applyBorder="1" applyAlignment="1" applyProtection="1">
      <alignment vertical="center" wrapText="1"/>
    </xf>
    <xf numFmtId="168" fontId="8" fillId="6" borderId="1" xfId="0" applyNumberFormat="1" applyFont="1" applyFill="1" applyBorder="1" applyAlignment="1" applyProtection="1">
      <alignment vertical="center" wrapText="1"/>
    </xf>
    <xf numFmtId="0" fontId="8" fillId="0" borderId="1" xfId="0" applyFont="1" applyBorder="1" applyProtection="1"/>
    <xf numFmtId="167" fontId="7" fillId="0" borderId="1" xfId="2" applyNumberFormat="1" applyFont="1" applyBorder="1" applyProtection="1"/>
    <xf numFmtId="167" fontId="7" fillId="0" borderId="1" xfId="0" applyNumberFormat="1" applyFont="1" applyBorder="1" applyProtection="1"/>
    <xf numFmtId="0" fontId="2" fillId="2" borderId="1" xfId="0" applyFont="1" applyFill="1" applyBorder="1" applyAlignment="1" applyProtection="1">
      <alignment horizontal="center" vertical="center" wrapText="1"/>
      <protection locked="0" hidden="1"/>
    </xf>
    <xf numFmtId="0" fontId="0" fillId="0" borderId="0" xfId="0" applyAlignment="1" applyProtection="1">
      <alignment horizontal="center" vertical="center"/>
      <protection locked="0" hidden="1"/>
    </xf>
    <xf numFmtId="0" fontId="0" fillId="8" borderId="0" xfId="0" applyFill="1" applyAlignment="1" applyProtection="1">
      <alignment horizontal="center" vertical="center"/>
      <protection locked="0" hidden="1"/>
    </xf>
    <xf numFmtId="0" fontId="2" fillId="2" borderId="1" xfId="0" applyFont="1" applyFill="1" applyBorder="1" applyAlignment="1" applyProtection="1">
      <alignment horizontal="center" vertical="center"/>
      <protection locked="0" hidden="1"/>
    </xf>
    <xf numFmtId="0" fontId="2" fillId="2" borderId="0" xfId="0" applyFont="1" applyFill="1" applyAlignment="1" applyProtection="1">
      <alignment horizontal="center" vertical="center"/>
      <protection locked="0" hidden="1"/>
    </xf>
    <xf numFmtId="42" fontId="0" fillId="0" borderId="0" xfId="1" applyFont="1" applyBorder="1" applyAlignment="1" applyProtection="1">
      <alignment horizontal="center" vertical="center"/>
      <protection locked="0" hidden="1"/>
    </xf>
    <xf numFmtId="0" fontId="4" fillId="8" borderId="0" xfId="0" applyFont="1" applyFill="1" applyAlignment="1" applyProtection="1">
      <alignment horizontal="center" vertical="center"/>
      <protection locked="0" hidden="1"/>
    </xf>
    <xf numFmtId="0" fontId="2" fillId="2" borderId="3" xfId="0" applyFont="1" applyFill="1" applyBorder="1" applyAlignment="1" applyProtection="1">
      <alignment horizontal="center" vertical="center" wrapText="1"/>
      <protection locked="0" hidden="1"/>
    </xf>
    <xf numFmtId="0" fontId="2" fillId="7" borderId="1" xfId="0" applyFont="1" applyFill="1" applyBorder="1" applyAlignment="1" applyProtection="1">
      <alignment horizontal="center" vertical="center" wrapText="1"/>
      <protection locked="0" hidden="1"/>
    </xf>
    <xf numFmtId="14" fontId="0" fillId="0" borderId="0" xfId="0" applyNumberFormat="1" applyAlignment="1" applyProtection="1">
      <alignment horizontal="center" vertical="center"/>
      <protection locked="0" hidden="1"/>
    </xf>
    <xf numFmtId="14" fontId="0" fillId="8" borderId="0" xfId="0" applyNumberFormat="1" applyFill="1" applyAlignment="1" applyProtection="1">
      <alignment horizontal="center" vertical="center"/>
      <protection locked="0" hidden="1"/>
    </xf>
    <xf numFmtId="2" fontId="0" fillId="8" borderId="0" xfId="0" applyNumberFormat="1" applyFill="1" applyAlignment="1" applyProtection="1">
      <alignment horizontal="center" vertical="center"/>
      <protection locked="0" hidden="1"/>
    </xf>
    <xf numFmtId="0" fontId="3" fillId="0" borderId="1" xfId="0" applyFont="1" applyBorder="1" applyAlignment="1" applyProtection="1">
      <alignment horizontal="center" vertical="center"/>
      <protection locked="0" hidden="1"/>
    </xf>
    <xf numFmtId="0" fontId="3" fillId="0" borderId="3" xfId="0" applyFont="1" applyBorder="1" applyAlignment="1" applyProtection="1">
      <alignment horizontal="center" vertical="center"/>
      <protection locked="0" hidden="1"/>
    </xf>
    <xf numFmtId="42" fontId="5" fillId="7" borderId="1" xfId="1" applyFont="1" applyFill="1" applyBorder="1" applyAlignment="1" applyProtection="1">
      <alignment horizontal="center" vertical="center"/>
      <protection locked="0" hidden="1"/>
    </xf>
    <xf numFmtId="9" fontId="0" fillId="0" borderId="1" xfId="3" applyFont="1" applyBorder="1" applyAlignment="1" applyProtection="1">
      <alignment horizontal="center" vertical="center"/>
      <protection locked="0" hidden="1"/>
    </xf>
    <xf numFmtId="9" fontId="0" fillId="0" borderId="1" xfId="1" applyNumberFormat="1" applyFont="1" applyBorder="1" applyAlignment="1" applyProtection="1">
      <alignment horizontal="center" vertical="center"/>
      <protection locked="0" hidden="1"/>
    </xf>
    <xf numFmtId="0" fontId="0" fillId="3" borderId="1" xfId="0" applyFill="1" applyBorder="1" applyAlignment="1" applyProtection="1">
      <alignment horizontal="center" vertical="center"/>
      <protection locked="0" hidden="1"/>
    </xf>
    <xf numFmtId="0" fontId="0" fillId="3" borderId="3" xfId="0" applyFill="1" applyBorder="1" applyAlignment="1" applyProtection="1">
      <alignment horizontal="center" vertical="center"/>
      <protection locked="0" hidden="1"/>
    </xf>
    <xf numFmtId="9" fontId="0" fillId="3" borderId="1" xfId="3" applyFont="1" applyFill="1" applyBorder="1" applyAlignment="1" applyProtection="1">
      <alignment horizontal="center" vertical="center"/>
      <protection locked="0" hidden="1"/>
    </xf>
    <xf numFmtId="9" fontId="0" fillId="3" borderId="1" xfId="1" applyNumberFormat="1" applyFont="1" applyFill="1" applyBorder="1" applyAlignment="1" applyProtection="1">
      <alignment horizontal="center" vertical="center"/>
      <protection locked="0" hidden="1"/>
    </xf>
    <xf numFmtId="0" fontId="0" fillId="0" borderId="3" xfId="0" applyBorder="1" applyAlignment="1" applyProtection="1">
      <alignment horizontal="center" vertical="center"/>
      <protection locked="0" hidden="1"/>
    </xf>
    <xf numFmtId="164" fontId="0" fillId="8" borderId="0" xfId="0" applyNumberFormat="1" applyFill="1" applyAlignment="1" applyProtection="1">
      <alignment horizontal="center" vertical="center"/>
      <protection locked="0" hidden="1"/>
    </xf>
    <xf numFmtId="164" fontId="4" fillId="8" borderId="0" xfId="0" applyNumberFormat="1" applyFont="1" applyFill="1" applyAlignment="1" applyProtection="1">
      <alignment horizontal="center" vertical="center"/>
      <protection locked="0" hidden="1"/>
    </xf>
    <xf numFmtId="0" fontId="6" fillId="8" borderId="0" xfId="0" applyFont="1" applyFill="1" applyAlignment="1" applyProtection="1">
      <alignment horizontal="left" vertical="center"/>
      <protection locked="0" hidden="1"/>
    </xf>
    <xf numFmtId="0" fontId="2" fillId="0" borderId="4" xfId="0" applyFont="1" applyBorder="1" applyAlignment="1" applyProtection="1">
      <alignment horizontal="center" vertical="center"/>
      <protection locked="0" hidden="1"/>
    </xf>
    <xf numFmtId="0" fontId="2" fillId="0" borderId="3" xfId="0" applyFont="1" applyBorder="1" applyAlignment="1" applyProtection="1">
      <alignment horizontal="center" vertical="center"/>
      <protection locked="0" hidden="1"/>
    </xf>
    <xf numFmtId="0" fontId="0" fillId="0" borderId="6" xfId="0" applyBorder="1" applyAlignment="1" applyProtection="1">
      <alignment vertical="center"/>
      <protection locked="0" hidden="1"/>
    </xf>
    <xf numFmtId="0" fontId="0" fillId="0" borderId="0" xfId="0" applyBorder="1" applyAlignment="1" applyProtection="1">
      <alignment vertical="center"/>
      <protection locked="0" hidden="1"/>
    </xf>
    <xf numFmtId="0" fontId="0" fillId="0" borderId="2" xfId="0" applyBorder="1" applyAlignment="1" applyProtection="1">
      <alignment vertical="center"/>
      <protection locked="0" hidden="1"/>
    </xf>
    <xf numFmtId="0" fontId="0" fillId="0" borderId="4" xfId="0" applyBorder="1" applyAlignment="1" applyProtection="1">
      <alignment vertical="center"/>
      <protection locked="0" hidden="1"/>
    </xf>
    <xf numFmtId="0" fontId="0" fillId="0" borderId="3" xfId="0" applyBorder="1" applyAlignment="1" applyProtection="1">
      <alignment vertical="center"/>
      <protection locked="0" hidden="1"/>
    </xf>
    <xf numFmtId="42" fontId="0" fillId="0" borderId="0" xfId="0" applyNumberFormat="1" applyAlignment="1" applyProtection="1">
      <alignment horizontal="center" vertical="center"/>
      <protection locked="0" hidden="1"/>
    </xf>
    <xf numFmtId="42" fontId="0" fillId="0" borderId="1" xfId="1" applyFont="1" applyBorder="1" applyAlignment="1" applyProtection="1">
      <alignment horizontal="center" vertical="center"/>
    </xf>
    <xf numFmtId="42" fontId="0" fillId="3" borderId="1" xfId="1" applyFont="1" applyFill="1" applyBorder="1" applyAlignment="1" applyProtection="1">
      <alignment horizontal="center" vertical="center"/>
    </xf>
    <xf numFmtId="42" fontId="8" fillId="0" borderId="1" xfId="1" applyFont="1" applyBorder="1" applyAlignment="1" applyProtection="1">
      <alignment horizontal="center" vertical="center"/>
    </xf>
    <xf numFmtId="42" fontId="10" fillId="0" borderId="1" xfId="1" applyFont="1" applyBorder="1" applyAlignment="1" applyProtection="1">
      <alignment horizontal="center" vertical="center"/>
    </xf>
    <xf numFmtId="165" fontId="18" fillId="0" borderId="1" xfId="0" applyNumberFormat="1" applyFont="1" applyFill="1" applyBorder="1" applyAlignment="1" applyProtection="1">
      <alignment horizontal="center" vertical="center"/>
    </xf>
    <xf numFmtId="0" fontId="2" fillId="2" borderId="1" xfId="0" applyFont="1" applyFill="1" applyBorder="1" applyAlignment="1" applyProtection="1">
      <alignment horizontal="center" vertical="center" wrapText="1"/>
      <protection locked="0" hidden="1"/>
    </xf>
    <xf numFmtId="42" fontId="0" fillId="0" borderId="1" xfId="1" applyFont="1" applyBorder="1" applyAlignment="1" applyProtection="1">
      <alignment horizontal="center" vertical="center"/>
    </xf>
    <xf numFmtId="0" fontId="0" fillId="0" borderId="0" xfId="0" applyAlignment="1" applyProtection="1">
      <alignment horizontal="center" vertical="center"/>
      <protection locked="0" hidden="1"/>
    </xf>
    <xf numFmtId="0" fontId="17" fillId="0" borderId="1" xfId="0" applyFont="1" applyBorder="1" applyAlignment="1" applyProtection="1">
      <alignment horizontal="left" vertical="center" wrapText="1"/>
    </xf>
    <xf numFmtId="0" fontId="9" fillId="0" borderId="2" xfId="0" applyFont="1" applyBorder="1" applyAlignment="1" applyProtection="1">
      <alignment horizontal="center" vertical="center"/>
      <protection locked="0" hidden="1"/>
    </xf>
    <xf numFmtId="0" fontId="9" fillId="0" borderId="4" xfId="0" applyFont="1" applyBorder="1" applyAlignment="1" applyProtection="1">
      <alignment horizontal="center" vertical="center"/>
      <protection locked="0" hidden="1"/>
    </xf>
    <xf numFmtId="0" fontId="9" fillId="0" borderId="3" xfId="0" applyFont="1" applyBorder="1" applyAlignment="1" applyProtection="1">
      <alignment horizontal="center" vertical="center"/>
      <protection locked="0" hidden="1"/>
    </xf>
    <xf numFmtId="0" fontId="2" fillId="2" borderId="4" xfId="0" applyFont="1" applyFill="1" applyBorder="1" applyAlignment="1" applyProtection="1">
      <alignment horizontal="center" vertical="center"/>
      <protection locked="0" hidden="1"/>
    </xf>
    <xf numFmtId="0" fontId="2" fillId="2" borderId="3" xfId="0" applyFont="1" applyFill="1" applyBorder="1" applyAlignment="1" applyProtection="1">
      <alignment horizontal="center" vertical="center"/>
      <protection locked="0" hidden="1"/>
    </xf>
    <xf numFmtId="0" fontId="0" fillId="0" borderId="0" xfId="0" applyAlignment="1" applyProtection="1">
      <alignment horizontal="center" vertical="center"/>
      <protection locked="0" hidden="1"/>
    </xf>
    <xf numFmtId="0" fontId="2" fillId="2" borderId="5" xfId="0" applyFont="1" applyFill="1" applyBorder="1" applyAlignment="1" applyProtection="1">
      <alignment horizontal="center" vertical="center" wrapText="1"/>
      <protection locked="0" hidden="1"/>
    </xf>
    <xf numFmtId="0" fontId="2" fillId="2" borderId="2" xfId="0" applyFont="1" applyFill="1" applyBorder="1" applyAlignment="1" applyProtection="1">
      <alignment horizontal="center" vertical="center" wrapText="1"/>
      <protection locked="0" hidden="1"/>
    </xf>
    <xf numFmtId="0" fontId="2" fillId="2" borderId="4" xfId="0" applyFont="1" applyFill="1" applyBorder="1" applyAlignment="1" applyProtection="1">
      <alignment horizontal="center" vertical="center" wrapText="1"/>
      <protection locked="0" hidden="1"/>
    </xf>
    <xf numFmtId="0" fontId="2" fillId="2" borderId="3" xfId="0" applyFont="1" applyFill="1" applyBorder="1" applyAlignment="1" applyProtection="1">
      <alignment horizontal="center" vertical="center" wrapText="1"/>
      <protection locked="0" hidden="1"/>
    </xf>
    <xf numFmtId="0" fontId="3" fillId="0" borderId="2" xfId="0" applyFont="1" applyBorder="1" applyAlignment="1" applyProtection="1">
      <alignment vertical="center" wrapText="1"/>
      <protection locked="0" hidden="1"/>
    </xf>
    <xf numFmtId="0" fontId="3" fillId="0" borderId="4" xfId="0" applyFont="1" applyBorder="1" applyAlignment="1" applyProtection="1">
      <alignment vertical="center" wrapText="1"/>
      <protection locked="0" hidden="1"/>
    </xf>
    <xf numFmtId="0" fontId="3" fillId="0" borderId="3" xfId="0" applyFont="1" applyBorder="1" applyAlignment="1" applyProtection="1">
      <alignment vertical="center" wrapText="1"/>
      <protection locked="0" hidden="1"/>
    </xf>
    <xf numFmtId="0" fontId="0" fillId="3" borderId="2" xfId="0" applyFill="1" applyBorder="1" applyAlignment="1" applyProtection="1">
      <alignment vertical="center" wrapText="1"/>
      <protection locked="0" hidden="1"/>
    </xf>
    <xf numFmtId="0" fontId="0" fillId="3" borderId="4" xfId="0" applyFill="1" applyBorder="1" applyAlignment="1" applyProtection="1">
      <alignment vertical="center" wrapText="1"/>
      <protection locked="0" hidden="1"/>
    </xf>
    <xf numFmtId="0" fontId="0" fillId="3" borderId="3" xfId="0" applyFill="1" applyBorder="1" applyAlignment="1" applyProtection="1">
      <alignment vertical="center" wrapText="1"/>
      <protection locked="0" hidden="1"/>
    </xf>
    <xf numFmtId="0" fontId="0" fillId="0" borderId="2" xfId="0" applyBorder="1" applyAlignment="1" applyProtection="1">
      <alignment vertical="center" wrapText="1"/>
      <protection locked="0" hidden="1"/>
    </xf>
    <xf numFmtId="0" fontId="0" fillId="0" borderId="4" xfId="0" applyBorder="1" applyAlignment="1" applyProtection="1">
      <alignment vertical="center" wrapText="1"/>
      <protection locked="0" hidden="1"/>
    </xf>
    <xf numFmtId="0" fontId="0" fillId="0" borderId="3" xfId="0" applyBorder="1" applyAlignment="1" applyProtection="1">
      <alignment vertical="center" wrapText="1"/>
      <protection locked="0" hidden="1"/>
    </xf>
    <xf numFmtId="0" fontId="0" fillId="3" borderId="2" xfId="0" applyFill="1" applyBorder="1" applyAlignment="1" applyProtection="1">
      <alignment horizontal="left" vertical="center" wrapText="1"/>
      <protection locked="0" hidden="1"/>
    </xf>
    <xf numFmtId="0" fontId="0" fillId="3" borderId="4" xfId="0" applyFill="1" applyBorder="1" applyAlignment="1" applyProtection="1">
      <alignment horizontal="left" vertical="center" wrapText="1"/>
      <protection locked="0" hidden="1"/>
    </xf>
    <xf numFmtId="0" fontId="0" fillId="3" borderId="3" xfId="0" applyFill="1" applyBorder="1" applyAlignment="1" applyProtection="1">
      <alignment horizontal="left" vertical="center" wrapText="1"/>
      <protection locked="0" hidden="1"/>
    </xf>
    <xf numFmtId="0" fontId="0" fillId="0" borderId="2" xfId="0" applyBorder="1" applyAlignment="1" applyProtection="1">
      <alignment horizontal="left" vertical="center" wrapText="1"/>
      <protection locked="0" hidden="1"/>
    </xf>
    <xf numFmtId="0" fontId="0" fillId="0" borderId="4" xfId="0" applyBorder="1" applyAlignment="1" applyProtection="1">
      <alignment horizontal="left" vertical="center" wrapText="1"/>
      <protection locked="0" hidden="1"/>
    </xf>
    <xf numFmtId="0" fontId="0" fillId="0" borderId="3" xfId="0" applyBorder="1" applyAlignment="1" applyProtection="1">
      <alignment horizontal="left" vertical="center" wrapText="1"/>
      <protection locked="0" hidden="1"/>
    </xf>
    <xf numFmtId="0" fontId="3" fillId="0" borderId="2" xfId="0" applyFont="1" applyBorder="1" applyAlignment="1" applyProtection="1">
      <alignment horizontal="left" vertical="center" wrapText="1"/>
      <protection locked="0" hidden="1"/>
    </xf>
    <xf numFmtId="0" fontId="3" fillId="0" borderId="4" xfId="0" applyFont="1" applyBorder="1" applyAlignment="1" applyProtection="1">
      <alignment horizontal="left" vertical="center" wrapText="1"/>
      <protection locked="0" hidden="1"/>
    </xf>
    <xf numFmtId="0" fontId="3" fillId="0" borderId="3" xfId="0" applyFont="1" applyBorder="1" applyAlignment="1" applyProtection="1">
      <alignment horizontal="left" vertical="center" wrapText="1"/>
      <protection locked="0" hidden="1"/>
    </xf>
    <xf numFmtId="0" fontId="2" fillId="2" borderId="5" xfId="0" applyFont="1" applyFill="1" applyBorder="1" applyAlignment="1" applyProtection="1">
      <alignment horizontal="center" vertical="center"/>
      <protection locked="0" hidden="1"/>
    </xf>
    <xf numFmtId="0" fontId="2" fillId="2" borderId="1" xfId="0" applyFont="1" applyFill="1" applyBorder="1" applyAlignment="1" applyProtection="1">
      <alignment horizontal="center" vertical="center" wrapText="1"/>
      <protection locked="0" hidden="1"/>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protection locked="0" hidden="1"/>
    </xf>
    <xf numFmtId="42" fontId="5" fillId="7" borderId="2" xfId="1" applyFont="1" applyFill="1" applyBorder="1" applyAlignment="1" applyProtection="1">
      <alignment horizontal="center" vertical="center"/>
      <protection locked="0" hidden="1"/>
    </xf>
    <xf numFmtId="42" fontId="5" fillId="7" borderId="4" xfId="1" applyFont="1" applyFill="1" applyBorder="1" applyAlignment="1" applyProtection="1">
      <alignment horizontal="center" vertical="center"/>
      <protection locked="0" hidden="1"/>
    </xf>
    <xf numFmtId="42" fontId="5" fillId="7" borderId="3" xfId="1" applyFont="1" applyFill="1" applyBorder="1" applyAlignment="1" applyProtection="1">
      <alignment horizontal="center" vertical="center"/>
      <protection locked="0" hidden="1"/>
    </xf>
    <xf numFmtId="0" fontId="0" fillId="0" borderId="1" xfId="0" applyBorder="1" applyAlignment="1" applyProtection="1">
      <alignment horizontal="center" vertical="center" wrapText="1"/>
      <protection locked="0" hidden="1"/>
    </xf>
    <xf numFmtId="42" fontId="10" fillId="0" borderId="1" xfId="1" applyFont="1" applyBorder="1" applyAlignment="1" applyProtection="1">
      <alignment horizontal="center" vertical="center"/>
    </xf>
    <xf numFmtId="42" fontId="0" fillId="0" borderId="1" xfId="1" applyFont="1" applyBorder="1" applyAlignment="1" applyProtection="1">
      <alignment horizontal="center" vertical="center"/>
    </xf>
    <xf numFmtId="0" fontId="8" fillId="0" borderId="1" xfId="0" applyFont="1" applyBorder="1" applyAlignment="1" applyProtection="1">
      <alignment horizontal="center"/>
      <protection locked="0"/>
    </xf>
    <xf numFmtId="0" fontId="11" fillId="0" borderId="1" xfId="0" applyFont="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0" borderId="2" xfId="0" applyFont="1" applyBorder="1" applyAlignment="1" applyProtection="1">
      <alignment horizontal="center" vertical="center"/>
      <protection locked="0"/>
    </xf>
    <xf numFmtId="0" fontId="8" fillId="0" borderId="4"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locked="0"/>
    </xf>
    <xf numFmtId="0" fontId="8" fillId="0" borderId="2" xfId="0" applyFont="1" applyBorder="1" applyAlignment="1" applyProtection="1">
      <alignment horizontal="center"/>
      <protection locked="0"/>
    </xf>
    <xf numFmtId="0" fontId="8" fillId="0" borderId="4" xfId="0" applyFont="1" applyBorder="1" applyAlignment="1" applyProtection="1">
      <alignment horizontal="center"/>
      <protection locked="0"/>
    </xf>
    <xf numFmtId="0" fontId="8" fillId="0" borderId="3" xfId="0" applyFont="1" applyBorder="1" applyAlignment="1" applyProtection="1">
      <alignment horizontal="center"/>
      <protection locked="0"/>
    </xf>
    <xf numFmtId="166" fontId="13" fillId="0" borderId="1" xfId="4" applyNumberFormat="1" applyFont="1" applyBorder="1" applyAlignment="1" applyProtection="1">
      <alignment horizontal="right" vertical="top" shrinkToFit="1"/>
      <protection locked="0"/>
    </xf>
    <xf numFmtId="0" fontId="2" fillId="2" borderId="4" xfId="0" applyFont="1" applyFill="1" applyBorder="1" applyAlignment="1" applyProtection="1">
      <alignment vertical="center"/>
      <protection locked="0" hidden="1"/>
    </xf>
    <xf numFmtId="0" fontId="2" fillId="2" borderId="3" xfId="0" applyFont="1" applyFill="1" applyBorder="1" applyAlignment="1" applyProtection="1">
      <alignment vertical="center"/>
      <protection locked="0" hidden="1"/>
    </xf>
  </cellXfs>
  <cellStyles count="9">
    <cellStyle name="BodyStyle" xfId="6" xr:uid="{8B7F7A46-5472-42C0-9BFA-D959A3597BDF}"/>
    <cellStyle name="Millares 2" xfId="5" xr:uid="{2CD7C3EB-001A-4375-B85F-0BB2FD4352C6}"/>
    <cellStyle name="Moneda" xfId="2" builtinId="4"/>
    <cellStyle name="Moneda [0]" xfId="1" builtinId="7"/>
    <cellStyle name="Moneda 2" xfId="7" xr:uid="{EF55C4C1-B638-4C96-B7AC-B9A5EC67BEAA}"/>
    <cellStyle name="Normal" xfId="0" builtinId="0"/>
    <cellStyle name="Normal 2" xfId="4" xr:uid="{CF5AE2D5-64AD-43F6-A549-2E1317791C71}"/>
    <cellStyle name="Porcentaje" xfId="3" builtinId="5"/>
    <cellStyle name="Porcentaje 2" xfId="8" xr:uid="{4A7FA957-32D4-4B05-B9E6-F6D5E88877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29"/>
  <sheetViews>
    <sheetView showGridLines="0" zoomScale="70" zoomScaleNormal="70" workbookViewId="0">
      <selection activeCell="F8" sqref="F8"/>
    </sheetView>
  </sheetViews>
  <sheetFormatPr baseColWidth="10" defaultColWidth="10.88671875" defaultRowHeight="14.4" x14ac:dyDescent="0.3"/>
  <cols>
    <col min="1" max="1" width="24.5546875" style="23" bestFit="1" customWidth="1"/>
    <col min="2" max="2" width="14.44140625" style="23" customWidth="1"/>
    <col min="3" max="3" width="10.33203125" style="23" customWidth="1"/>
    <col min="4" max="4" width="3.88671875" style="23" customWidth="1"/>
    <col min="5" max="5" width="12.109375" style="23" customWidth="1"/>
    <col min="6" max="6" width="21.5546875" style="23" customWidth="1"/>
    <col min="7" max="7" width="6.109375" style="23" customWidth="1"/>
    <col min="8" max="8" width="20.5546875" style="23" customWidth="1"/>
    <col min="9" max="9" width="19.88671875" style="23" customWidth="1"/>
    <col min="10" max="10" width="21.33203125" style="23" customWidth="1"/>
    <col min="11" max="11" width="20.33203125" style="23" customWidth="1"/>
    <col min="12" max="14" width="14.88671875" style="23" bestFit="1" customWidth="1"/>
    <col min="15" max="15" width="19.44140625" style="23" bestFit="1" customWidth="1"/>
    <col min="16" max="16" width="22.109375" style="23" bestFit="1" customWidth="1"/>
    <col min="17" max="17" width="18.33203125" style="23" customWidth="1"/>
    <col min="18" max="18" width="28" style="23" bestFit="1" customWidth="1"/>
    <col min="19" max="19" width="18.88671875" style="23" bestFit="1" customWidth="1"/>
    <col min="20" max="20" width="10.88671875" style="23"/>
    <col min="21" max="21" width="13.5546875" style="23" bestFit="1" customWidth="1"/>
    <col min="22" max="16384" width="10.88671875" style="23"/>
  </cols>
  <sheetData>
    <row r="1" spans="1:27" ht="64.5" customHeight="1" x14ac:dyDescent="0.3">
      <c r="A1" s="22" t="s">
        <v>11</v>
      </c>
      <c r="B1" s="96"/>
      <c r="C1" s="97"/>
      <c r="D1" s="97"/>
      <c r="E1" s="98"/>
      <c r="F1" s="22" t="s">
        <v>10</v>
      </c>
      <c r="G1" s="22"/>
      <c r="H1" s="99"/>
      <c r="I1" s="99"/>
      <c r="J1" s="99"/>
      <c r="L1" s="93" t="s">
        <v>109</v>
      </c>
      <c r="M1" s="93"/>
      <c r="N1" s="93"/>
      <c r="O1" s="93"/>
      <c r="P1" s="93"/>
      <c r="Q1" s="93"/>
      <c r="R1" s="93"/>
      <c r="S1" s="24"/>
      <c r="T1" s="24"/>
      <c r="U1" s="24"/>
      <c r="V1" s="24"/>
    </row>
    <row r="2" spans="1:27" ht="26.25" customHeight="1" x14ac:dyDescent="0.3">
      <c r="A2" s="25" t="s">
        <v>122</v>
      </c>
      <c r="B2" s="96"/>
      <c r="C2" s="97"/>
      <c r="D2" s="97"/>
      <c r="E2" s="98"/>
      <c r="F2" s="25" t="s">
        <v>7</v>
      </c>
      <c r="G2" s="25"/>
      <c r="H2" s="96"/>
      <c r="I2" s="97"/>
      <c r="J2" s="97"/>
      <c r="L2" s="94" t="s">
        <v>110</v>
      </c>
      <c r="M2" s="95"/>
      <c r="N2" s="95"/>
      <c r="O2" s="95"/>
      <c r="P2" s="95"/>
      <c r="Q2" s="95"/>
      <c r="R2" s="95"/>
      <c r="S2" s="24"/>
      <c r="T2" s="24"/>
      <c r="U2" s="24"/>
      <c r="V2" s="24"/>
    </row>
    <row r="3" spans="1:27" ht="38.4" customHeight="1" x14ac:dyDescent="0.3">
      <c r="A3" s="25" t="s">
        <v>120</v>
      </c>
      <c r="B3" s="101">
        <f>R24</f>
        <v>0</v>
      </c>
      <c r="C3" s="101"/>
      <c r="D3" s="101"/>
      <c r="E3" s="101"/>
      <c r="F3" s="22" t="s">
        <v>121</v>
      </c>
      <c r="G3" s="25"/>
      <c r="H3" s="100">
        <v>563951455</v>
      </c>
      <c r="I3" s="100"/>
      <c r="J3" s="100"/>
      <c r="L3" s="95"/>
      <c r="M3" s="95"/>
      <c r="N3" s="95"/>
      <c r="O3" s="95"/>
      <c r="P3" s="95"/>
      <c r="Q3" s="95"/>
      <c r="R3" s="95"/>
      <c r="S3" s="24"/>
      <c r="T3" s="24"/>
      <c r="U3" s="24"/>
      <c r="V3" s="24"/>
    </row>
    <row r="4" spans="1:27" ht="26.25" customHeight="1" x14ac:dyDescent="0.3">
      <c r="A4" s="26"/>
      <c r="B4" s="27"/>
      <c r="C4" s="27"/>
      <c r="D4" s="27"/>
      <c r="E4" s="27"/>
      <c r="F4" s="26"/>
      <c r="G4" s="26"/>
      <c r="H4" s="27"/>
      <c r="I4" s="27"/>
      <c r="J4" s="27"/>
      <c r="R4" s="24"/>
      <c r="S4" s="24"/>
      <c r="T4" s="24"/>
      <c r="U4" s="24"/>
      <c r="V4" s="24"/>
    </row>
    <row r="5" spans="1:27" ht="25.2" customHeight="1" x14ac:dyDescent="0.3">
      <c r="A5" s="69"/>
      <c r="B5" s="69"/>
      <c r="C5" s="69"/>
      <c r="D5" s="69"/>
      <c r="E5" s="69"/>
      <c r="F5" s="69"/>
      <c r="G5" s="69"/>
      <c r="H5" s="70" t="s">
        <v>119</v>
      </c>
      <c r="I5" s="70"/>
      <c r="J5" s="70"/>
      <c r="K5" s="70"/>
      <c r="L5" s="70"/>
      <c r="M5" s="70"/>
      <c r="N5" s="70"/>
      <c r="O5" s="70"/>
      <c r="P5" s="70"/>
      <c r="Q5" s="70"/>
      <c r="R5" s="70"/>
      <c r="S5" s="70"/>
      <c r="U5" s="28"/>
      <c r="V5" s="28"/>
      <c r="W5" s="28"/>
      <c r="X5" s="28"/>
      <c r="Y5" s="24"/>
    </row>
    <row r="6" spans="1:27" ht="65.400000000000006" customHeight="1" x14ac:dyDescent="0.3">
      <c r="A6" s="26" t="s">
        <v>0</v>
      </c>
      <c r="B6" s="71" t="s">
        <v>25</v>
      </c>
      <c r="C6" s="72"/>
      <c r="D6" s="72"/>
      <c r="E6" s="73"/>
      <c r="F6" s="29" t="s">
        <v>2</v>
      </c>
      <c r="G6" s="29" t="s">
        <v>15</v>
      </c>
      <c r="H6" s="29" t="s">
        <v>32</v>
      </c>
      <c r="I6" s="30" t="s">
        <v>27</v>
      </c>
      <c r="J6" s="60" t="s">
        <v>125</v>
      </c>
      <c r="K6" s="30" t="s">
        <v>12</v>
      </c>
      <c r="L6" s="22" t="s">
        <v>36</v>
      </c>
      <c r="M6" s="22" t="s">
        <v>37</v>
      </c>
      <c r="N6" s="22" t="s">
        <v>4</v>
      </c>
      <c r="O6" s="22" t="s">
        <v>38</v>
      </c>
      <c r="P6" s="22" t="s">
        <v>5</v>
      </c>
      <c r="Q6" s="22" t="s">
        <v>29</v>
      </c>
      <c r="R6" s="22" t="s">
        <v>30</v>
      </c>
      <c r="S6" s="22" t="s">
        <v>31</v>
      </c>
      <c r="T6" s="31"/>
      <c r="V6" s="31"/>
      <c r="W6" s="32"/>
      <c r="X6" s="32"/>
      <c r="Y6" s="33"/>
      <c r="Z6" s="33"/>
      <c r="AA6" s="24"/>
    </row>
    <row r="7" spans="1:27" ht="75.599999999999994" customHeight="1" x14ac:dyDescent="0.3">
      <c r="A7" s="34">
        <v>1</v>
      </c>
      <c r="B7" s="74" t="s">
        <v>18</v>
      </c>
      <c r="C7" s="75"/>
      <c r="D7" s="75"/>
      <c r="E7" s="76"/>
      <c r="F7" s="35" t="s">
        <v>26</v>
      </c>
      <c r="G7" s="35">
        <v>3</v>
      </c>
      <c r="H7" s="35">
        <v>5</v>
      </c>
      <c r="I7" s="36"/>
      <c r="J7" s="61">
        <v>2281</v>
      </c>
      <c r="K7" s="36"/>
      <c r="L7" s="55">
        <f>((I7+K7)*G7)*H7</f>
        <v>0</v>
      </c>
      <c r="M7" s="37">
        <v>0.1</v>
      </c>
      <c r="N7" s="55">
        <f>L7*M7</f>
        <v>0</v>
      </c>
      <c r="O7" s="55">
        <f>L7+N7</f>
        <v>0</v>
      </c>
      <c r="P7" s="38">
        <v>0.1</v>
      </c>
      <c r="Q7" s="55">
        <f>O7*P7</f>
        <v>0</v>
      </c>
      <c r="R7" s="55">
        <f>Q7*19%</f>
        <v>0</v>
      </c>
      <c r="S7" s="55">
        <f>O7+Q7+R7</f>
        <v>0</v>
      </c>
      <c r="T7" s="31"/>
      <c r="V7" s="31"/>
      <c r="W7" s="32"/>
      <c r="X7" s="32"/>
      <c r="Y7" s="33"/>
      <c r="Z7" s="33"/>
      <c r="AA7" s="24"/>
    </row>
    <row r="8" spans="1:27" ht="78.599999999999994" customHeight="1" x14ac:dyDescent="0.3">
      <c r="A8" s="39">
        <v>2</v>
      </c>
      <c r="B8" s="77" t="s">
        <v>19</v>
      </c>
      <c r="C8" s="78"/>
      <c r="D8" s="78"/>
      <c r="E8" s="79"/>
      <c r="F8" s="40" t="s">
        <v>26</v>
      </c>
      <c r="G8" s="40">
        <v>2</v>
      </c>
      <c r="H8" s="40">
        <v>5</v>
      </c>
      <c r="I8" s="36"/>
      <c r="J8" s="56">
        <v>2281</v>
      </c>
      <c r="K8" s="36"/>
      <c r="L8" s="56">
        <f>((I8+K8)*G8)*H8</f>
        <v>0</v>
      </c>
      <c r="M8" s="41">
        <v>0.1</v>
      </c>
      <c r="N8" s="56">
        <f t="shared" ref="N8:N9" si="0">L8*M8</f>
        <v>0</v>
      </c>
      <c r="O8" s="56">
        <f>L8+N8</f>
        <v>0</v>
      </c>
      <c r="P8" s="42">
        <v>0.1</v>
      </c>
      <c r="Q8" s="56">
        <f t="shared" ref="Q8:Q9" si="1">O8*P8</f>
        <v>0</v>
      </c>
      <c r="R8" s="56">
        <f t="shared" ref="R8:R9" si="2">Q8*19%</f>
        <v>0</v>
      </c>
      <c r="S8" s="56">
        <f t="shared" ref="S8:S9" si="3">O8+Q8+R8</f>
        <v>0</v>
      </c>
      <c r="T8" s="31"/>
      <c r="V8" s="31"/>
      <c r="W8" s="32"/>
      <c r="X8" s="32"/>
      <c r="Y8" s="33"/>
      <c r="Z8" s="33"/>
      <c r="AA8" s="24"/>
    </row>
    <row r="9" spans="1:27" ht="46.5" customHeight="1" x14ac:dyDescent="0.3">
      <c r="A9" s="34">
        <v>3</v>
      </c>
      <c r="B9" s="80" t="s">
        <v>20</v>
      </c>
      <c r="C9" s="81"/>
      <c r="D9" s="81"/>
      <c r="E9" s="82"/>
      <c r="F9" s="43" t="s">
        <v>26</v>
      </c>
      <c r="G9" s="43">
        <v>1</v>
      </c>
      <c r="H9" s="43">
        <v>5</v>
      </c>
      <c r="I9" s="36"/>
      <c r="J9" s="61">
        <v>2281</v>
      </c>
      <c r="K9" s="36"/>
      <c r="L9" s="55">
        <f>((I9+K9)*G9)*H9</f>
        <v>0</v>
      </c>
      <c r="M9" s="37">
        <v>0.08</v>
      </c>
      <c r="N9" s="55">
        <f t="shared" si="0"/>
        <v>0</v>
      </c>
      <c r="O9" s="55">
        <f>L9+N9</f>
        <v>0</v>
      </c>
      <c r="P9" s="38">
        <v>0.1</v>
      </c>
      <c r="Q9" s="55">
        <f t="shared" si="1"/>
        <v>0</v>
      </c>
      <c r="R9" s="55">
        <f t="shared" si="2"/>
        <v>0</v>
      </c>
      <c r="S9" s="55">
        <f t="shared" si="3"/>
        <v>0</v>
      </c>
      <c r="T9" s="31"/>
      <c r="V9" s="31"/>
      <c r="W9" s="32"/>
      <c r="X9" s="32"/>
      <c r="Y9" s="33"/>
      <c r="Z9" s="33"/>
      <c r="AA9" s="24"/>
    </row>
    <row r="10" spans="1:27" ht="15.6" x14ac:dyDescent="0.3">
      <c r="A10" s="112" t="s">
        <v>35</v>
      </c>
      <c r="B10" s="112"/>
      <c r="C10" s="112"/>
      <c r="D10" s="112"/>
      <c r="E10" s="112"/>
      <c r="F10" s="112"/>
      <c r="G10" s="112"/>
      <c r="H10" s="112"/>
      <c r="I10" s="112"/>
      <c r="J10" s="112"/>
      <c r="K10" s="112"/>
      <c r="L10" s="112"/>
      <c r="M10" s="112"/>
      <c r="N10" s="112"/>
      <c r="O10" s="112"/>
      <c r="P10" s="112"/>
      <c r="Q10" s="112"/>
      <c r="R10" s="113"/>
      <c r="S10" s="57">
        <f>SUM(S7:S9)</f>
        <v>0</v>
      </c>
      <c r="U10" s="44"/>
      <c r="V10" s="45"/>
      <c r="W10" s="46"/>
      <c r="X10" s="24"/>
      <c r="Y10" s="24"/>
    </row>
    <row r="11" spans="1:27" x14ac:dyDescent="0.3">
      <c r="A11" s="47"/>
      <c r="B11" s="47"/>
      <c r="C11" s="47"/>
      <c r="D11" s="47"/>
      <c r="E11" s="47"/>
      <c r="F11" s="47"/>
      <c r="G11" s="47"/>
      <c r="H11" s="47"/>
      <c r="I11" s="47"/>
      <c r="J11" s="47"/>
      <c r="K11" s="47"/>
      <c r="L11" s="47"/>
      <c r="M11" s="47"/>
      <c r="N11" s="47"/>
      <c r="O11" s="47"/>
      <c r="P11" s="48"/>
      <c r="Q11" s="62"/>
      <c r="R11" s="24"/>
      <c r="S11" s="44"/>
      <c r="T11" s="24"/>
      <c r="U11" s="24"/>
      <c r="V11" s="24"/>
    </row>
    <row r="12" spans="1:27" x14ac:dyDescent="0.3">
      <c r="A12" s="49"/>
      <c r="B12" s="49"/>
      <c r="C12" s="49"/>
      <c r="D12" s="49"/>
      <c r="E12" s="49"/>
      <c r="F12" s="49"/>
      <c r="G12" s="49"/>
      <c r="H12" s="50"/>
      <c r="I12" s="92" t="s">
        <v>21</v>
      </c>
      <c r="J12" s="92"/>
      <c r="K12" s="92"/>
      <c r="L12" s="92"/>
      <c r="M12" s="92"/>
      <c r="N12" s="92"/>
      <c r="O12" s="92"/>
      <c r="P12" s="92"/>
      <c r="Q12" s="92"/>
      <c r="R12" s="92"/>
      <c r="S12" s="92"/>
      <c r="U12" s="24"/>
      <c r="V12" s="44"/>
      <c r="W12" s="24"/>
      <c r="X12" s="24"/>
      <c r="Y12" s="24"/>
    </row>
    <row r="13" spans="1:27" ht="43.2" x14ac:dyDescent="0.3">
      <c r="A13" s="26" t="s">
        <v>0</v>
      </c>
      <c r="B13" s="71" t="s">
        <v>1</v>
      </c>
      <c r="C13" s="72"/>
      <c r="D13" s="72"/>
      <c r="E13" s="73"/>
      <c r="F13" s="29" t="s">
        <v>2</v>
      </c>
      <c r="G13" s="29" t="s">
        <v>15</v>
      </c>
      <c r="H13" s="29" t="s">
        <v>123</v>
      </c>
      <c r="I13" s="30" t="s">
        <v>33</v>
      </c>
      <c r="J13" s="60" t="s">
        <v>125</v>
      </c>
      <c r="K13" s="30" t="s">
        <v>12</v>
      </c>
      <c r="L13" s="22" t="s">
        <v>36</v>
      </c>
      <c r="M13" s="22" t="s">
        <v>37</v>
      </c>
      <c r="N13" s="22" t="s">
        <v>4</v>
      </c>
      <c r="O13" s="22" t="s">
        <v>28</v>
      </c>
      <c r="P13" s="22" t="s">
        <v>5</v>
      </c>
      <c r="Q13" s="22" t="s">
        <v>29</v>
      </c>
      <c r="R13" s="22" t="s">
        <v>30</v>
      </c>
      <c r="S13" s="22" t="s">
        <v>31</v>
      </c>
      <c r="U13" s="24"/>
      <c r="V13" s="44"/>
      <c r="W13" s="24"/>
      <c r="X13" s="24"/>
      <c r="Y13" s="24"/>
    </row>
    <row r="14" spans="1:27" ht="82.8" customHeight="1" x14ac:dyDescent="0.3">
      <c r="A14" s="34">
        <v>1</v>
      </c>
      <c r="B14" s="89" t="s">
        <v>22</v>
      </c>
      <c r="C14" s="90"/>
      <c r="D14" s="90"/>
      <c r="E14" s="91"/>
      <c r="F14" s="35" t="s">
        <v>3</v>
      </c>
      <c r="G14" s="35">
        <v>3</v>
      </c>
      <c r="H14" s="35">
        <v>18</v>
      </c>
      <c r="I14" s="36"/>
      <c r="J14" s="61">
        <v>2281</v>
      </c>
      <c r="K14" s="36"/>
      <c r="L14" s="55">
        <f>((I14+K14)*G14)*H14</f>
        <v>0</v>
      </c>
      <c r="M14" s="37">
        <v>0.1</v>
      </c>
      <c r="N14" s="55">
        <f>L14*M14</f>
        <v>0</v>
      </c>
      <c r="O14" s="55">
        <f>L14+N14</f>
        <v>0</v>
      </c>
      <c r="P14" s="38">
        <v>0.1</v>
      </c>
      <c r="Q14" s="55">
        <f>O14*P14</f>
        <v>0</v>
      </c>
      <c r="R14" s="55">
        <f>Q14*19%</f>
        <v>0</v>
      </c>
      <c r="S14" s="55">
        <f>O14+Q14+R14</f>
        <v>0</v>
      </c>
      <c r="U14" s="24"/>
      <c r="V14" s="44"/>
      <c r="W14" s="24"/>
      <c r="X14" s="24"/>
      <c r="Y14" s="24"/>
    </row>
    <row r="15" spans="1:27" ht="74.400000000000006" customHeight="1" x14ac:dyDescent="0.3">
      <c r="A15" s="39">
        <v>2</v>
      </c>
      <c r="B15" s="83" t="s">
        <v>23</v>
      </c>
      <c r="C15" s="84"/>
      <c r="D15" s="84"/>
      <c r="E15" s="85"/>
      <c r="F15" s="40" t="s">
        <v>3</v>
      </c>
      <c r="G15" s="40">
        <v>2</v>
      </c>
      <c r="H15" s="40">
        <v>18</v>
      </c>
      <c r="I15" s="36"/>
      <c r="J15" s="56">
        <v>2281</v>
      </c>
      <c r="K15" s="36"/>
      <c r="L15" s="56">
        <f>((I15+K15)*G15)*H15</f>
        <v>0</v>
      </c>
      <c r="M15" s="41">
        <v>0.1</v>
      </c>
      <c r="N15" s="56">
        <f t="shared" ref="N15:N16" si="4">L15*M15</f>
        <v>0</v>
      </c>
      <c r="O15" s="56">
        <f>L15+N15</f>
        <v>0</v>
      </c>
      <c r="P15" s="42">
        <v>0.1</v>
      </c>
      <c r="Q15" s="56">
        <f t="shared" ref="Q15:Q16" si="5">O15*P15</f>
        <v>0</v>
      </c>
      <c r="R15" s="56">
        <f t="shared" ref="R15:R16" si="6">Q15*19%</f>
        <v>0</v>
      </c>
      <c r="S15" s="56">
        <f t="shared" ref="S15:S16" si="7">O15+Q15+R15</f>
        <v>0</v>
      </c>
      <c r="U15" s="24"/>
      <c r="V15" s="44"/>
      <c r="W15" s="24"/>
      <c r="X15" s="24"/>
      <c r="Y15" s="24"/>
    </row>
    <row r="16" spans="1:27" ht="55.2" customHeight="1" x14ac:dyDescent="0.3">
      <c r="A16" s="34">
        <v>3</v>
      </c>
      <c r="B16" s="86" t="s">
        <v>24</v>
      </c>
      <c r="C16" s="87"/>
      <c r="D16" s="87"/>
      <c r="E16" s="88"/>
      <c r="F16" s="43" t="s">
        <v>3</v>
      </c>
      <c r="G16" s="43">
        <v>1</v>
      </c>
      <c r="H16" s="43">
        <v>18</v>
      </c>
      <c r="I16" s="36"/>
      <c r="J16" s="61">
        <v>2281</v>
      </c>
      <c r="K16" s="36"/>
      <c r="L16" s="55">
        <f>((I16+K16)*G16)*H16</f>
        <v>0</v>
      </c>
      <c r="M16" s="37">
        <v>0.08</v>
      </c>
      <c r="N16" s="55">
        <f t="shared" si="4"/>
        <v>0</v>
      </c>
      <c r="O16" s="55">
        <f>L16+N16</f>
        <v>0</v>
      </c>
      <c r="P16" s="38">
        <v>0.1</v>
      </c>
      <c r="Q16" s="55">
        <f t="shared" si="5"/>
        <v>0</v>
      </c>
      <c r="R16" s="55">
        <f t="shared" si="6"/>
        <v>0</v>
      </c>
      <c r="S16" s="55">
        <f t="shared" si="7"/>
        <v>0</v>
      </c>
      <c r="U16" s="24"/>
      <c r="V16" s="44"/>
      <c r="W16" s="24"/>
      <c r="X16" s="24"/>
      <c r="Y16" s="24"/>
    </row>
    <row r="17" spans="1:25" ht="15.6" x14ac:dyDescent="0.3">
      <c r="A17" s="67" t="s">
        <v>34</v>
      </c>
      <c r="B17" s="67"/>
      <c r="C17" s="67"/>
      <c r="D17" s="67"/>
      <c r="E17" s="67"/>
      <c r="F17" s="67"/>
      <c r="G17" s="67"/>
      <c r="H17" s="67"/>
      <c r="I17" s="67"/>
      <c r="J17" s="67"/>
      <c r="K17" s="67"/>
      <c r="L17" s="67"/>
      <c r="M17" s="67"/>
      <c r="N17" s="67"/>
      <c r="O17" s="67"/>
      <c r="P17" s="67"/>
      <c r="Q17" s="67"/>
      <c r="R17" s="68"/>
      <c r="S17" s="57">
        <f>SUM(S14:S16)</f>
        <v>0</v>
      </c>
      <c r="U17" s="24"/>
      <c r="V17" s="44"/>
      <c r="W17" s="24"/>
      <c r="X17" s="24"/>
      <c r="Y17" s="24"/>
    </row>
    <row r="18" spans="1:25" x14ac:dyDescent="0.3">
      <c r="A18" s="47"/>
      <c r="B18" s="47"/>
      <c r="C18" s="47"/>
      <c r="D18" s="47"/>
      <c r="E18" s="47"/>
      <c r="F18" s="47"/>
      <c r="G18" s="47"/>
      <c r="H18" s="47"/>
      <c r="I18" s="47"/>
      <c r="J18" s="47"/>
      <c r="K18" s="47"/>
      <c r="L18" s="47"/>
      <c r="M18" s="47"/>
      <c r="N18" s="47"/>
      <c r="O18" s="47"/>
      <c r="P18" s="48"/>
      <c r="R18" s="24"/>
      <c r="S18" s="44"/>
      <c r="T18" s="24"/>
      <c r="U18" s="24"/>
      <c r="V18" s="24"/>
    </row>
    <row r="19" spans="1:25" x14ac:dyDescent="0.3">
      <c r="A19" s="51"/>
      <c r="B19" s="52"/>
      <c r="C19" s="52"/>
      <c r="D19" s="52"/>
      <c r="E19" s="52"/>
      <c r="F19" s="52"/>
      <c r="G19" s="52"/>
      <c r="H19" s="52"/>
      <c r="I19" s="52"/>
      <c r="J19" s="52"/>
      <c r="K19" s="52"/>
      <c r="L19" s="52"/>
      <c r="M19" s="52"/>
      <c r="N19" s="52"/>
      <c r="O19" s="52"/>
      <c r="P19" s="52"/>
      <c r="Q19" s="52"/>
      <c r="R19" s="53"/>
      <c r="T19" s="24"/>
      <c r="U19" s="44"/>
      <c r="V19" s="24"/>
      <c r="W19" s="24"/>
      <c r="X19" s="24"/>
    </row>
    <row r="20" spans="1:25" x14ac:dyDescent="0.3">
      <c r="R20" s="24"/>
      <c r="S20" s="44"/>
      <c r="T20" s="24"/>
      <c r="U20" s="24"/>
      <c r="V20" s="24"/>
    </row>
    <row r="21" spans="1:25" ht="21" x14ac:dyDescent="0.3">
      <c r="M21" s="64" t="s">
        <v>8</v>
      </c>
      <c r="N21" s="65"/>
      <c r="O21" s="65"/>
      <c r="P21" s="65"/>
      <c r="Q21" s="66"/>
      <c r="R21" s="58">
        <f>S10+S17</f>
        <v>0</v>
      </c>
      <c r="T21" s="24"/>
      <c r="U21" s="24"/>
      <c r="V21" s="24"/>
      <c r="W21" s="24"/>
      <c r="X21" s="24"/>
    </row>
    <row r="22" spans="1:25" ht="21" x14ac:dyDescent="0.3">
      <c r="M22" s="64" t="s">
        <v>9</v>
      </c>
      <c r="N22" s="65"/>
      <c r="O22" s="65"/>
      <c r="P22" s="65"/>
      <c r="Q22" s="66"/>
      <c r="R22" s="58">
        <f>'MEDIOS TECNOLOGICOS Y DE VIGILA'!I46</f>
        <v>0</v>
      </c>
    </row>
    <row r="24" spans="1:25" ht="23.4" x14ac:dyDescent="0.3">
      <c r="M24" s="64" t="s">
        <v>17</v>
      </c>
      <c r="N24" s="65"/>
      <c r="O24" s="65"/>
      <c r="P24" s="65"/>
      <c r="Q24" s="66"/>
      <c r="R24" s="59">
        <f>R21+R22</f>
        <v>0</v>
      </c>
    </row>
    <row r="26" spans="1:25" x14ac:dyDescent="0.3">
      <c r="P26" s="54"/>
    </row>
    <row r="29" spans="1:25" ht="158.4" customHeight="1" x14ac:dyDescent="0.3">
      <c r="A29" s="63" t="s">
        <v>126</v>
      </c>
      <c r="B29" s="63"/>
      <c r="C29" s="63"/>
      <c r="D29" s="63"/>
      <c r="E29" s="63"/>
      <c r="F29" s="63"/>
      <c r="G29" s="63"/>
      <c r="H29" s="63"/>
      <c r="I29" s="63"/>
      <c r="J29" s="63"/>
      <c r="K29" s="63"/>
      <c r="L29" s="63"/>
      <c r="M29" s="63"/>
      <c r="N29" s="63"/>
      <c r="O29" s="63"/>
      <c r="P29" s="63"/>
      <c r="Q29" s="63"/>
      <c r="R29" s="63"/>
    </row>
  </sheetData>
  <sheetProtection algorithmName="SHA-512" hashValue="O5g9tKDC2/dg+WFkME93Vh+qFwh2Z+jWUcdG7IoUI6FHXLn4W7H9sCE/WL9bkrDFEpYokz0IoZ+A6LCwzmawOw==" saltValue="TW/miYfRI8XnX1Hu3SmK/Q==" spinCount="100000" sheet="1" objects="1" scenarios="1"/>
  <mergeCells count="24">
    <mergeCell ref="L1:R1"/>
    <mergeCell ref="L2:R3"/>
    <mergeCell ref="B1:E1"/>
    <mergeCell ref="M21:Q21"/>
    <mergeCell ref="H1:J1"/>
    <mergeCell ref="H2:J2"/>
    <mergeCell ref="H3:J3"/>
    <mergeCell ref="B2:E2"/>
    <mergeCell ref="B3:E3"/>
    <mergeCell ref="H5:S5"/>
    <mergeCell ref="A17:R17"/>
    <mergeCell ref="I12:S12"/>
    <mergeCell ref="A29:R29"/>
    <mergeCell ref="M22:Q22"/>
    <mergeCell ref="M24:Q24"/>
    <mergeCell ref="A5:G5"/>
    <mergeCell ref="B6:E6"/>
    <mergeCell ref="B7:E7"/>
    <mergeCell ref="B8:E8"/>
    <mergeCell ref="B9:E9"/>
    <mergeCell ref="B15:E15"/>
    <mergeCell ref="B16:E16"/>
    <mergeCell ref="B13:E13"/>
    <mergeCell ref="B14:E14"/>
  </mergeCells>
  <pageMargins left="0.7" right="0.7" top="0.75" bottom="0.75" header="0.3" footer="0.3"/>
  <pageSetup scale="4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6"/>
  <sheetViews>
    <sheetView tabSelected="1" zoomScale="80" zoomScaleNormal="80" workbookViewId="0">
      <pane xSplit="2" ySplit="3" topLeftCell="C4" activePane="bottomRight" state="frozen"/>
      <selection pane="topRight" activeCell="C1" sqref="C1"/>
      <selection pane="bottomLeft" activeCell="A4" sqref="A4"/>
      <selection pane="bottomRight" activeCell="H7" sqref="H7"/>
    </sheetView>
  </sheetViews>
  <sheetFormatPr baseColWidth="10" defaultColWidth="11.44140625" defaultRowHeight="15" x14ac:dyDescent="0.25"/>
  <cols>
    <col min="1" max="1" width="3.88671875" style="1" customWidth="1"/>
    <col min="2" max="2" width="37.88671875" style="1" bestFit="1" customWidth="1"/>
    <col min="3" max="3" width="76.77734375" style="1" bestFit="1" customWidth="1"/>
    <col min="4" max="4" width="6.88671875" style="1" customWidth="1"/>
    <col min="5" max="5" width="7.44140625" style="1" bestFit="1" customWidth="1"/>
    <col min="6" max="6" width="14.5546875" style="1" customWidth="1"/>
    <col min="7" max="8" width="23" style="1" customWidth="1"/>
    <col min="9" max="9" width="19.109375" style="1" customWidth="1"/>
    <col min="10" max="16384" width="11.44140625" style="1"/>
  </cols>
  <sheetData>
    <row r="1" spans="1:9" ht="15.6" x14ac:dyDescent="0.25">
      <c r="A1" s="104" t="s">
        <v>39</v>
      </c>
      <c r="B1" s="104"/>
      <c r="C1" s="104"/>
      <c r="D1" s="104"/>
      <c r="E1" s="104"/>
      <c r="F1" s="104"/>
      <c r="G1" s="104"/>
      <c r="H1" s="104"/>
      <c r="I1" s="104"/>
    </row>
    <row r="2" spans="1:9" ht="55.5" customHeight="1" x14ac:dyDescent="0.25">
      <c r="A2" s="103" t="s">
        <v>113</v>
      </c>
      <c r="B2" s="103"/>
      <c r="C2" s="103"/>
      <c r="D2" s="103"/>
      <c r="E2" s="103"/>
      <c r="F2" s="103"/>
      <c r="G2" s="103"/>
      <c r="H2" s="103"/>
      <c r="I2" s="103"/>
    </row>
    <row r="3" spans="1:9" ht="77.400000000000006" customHeight="1" x14ac:dyDescent="0.25">
      <c r="A3" s="2" t="s">
        <v>13</v>
      </c>
      <c r="B3" s="11" t="s">
        <v>41</v>
      </c>
      <c r="C3" s="11" t="s">
        <v>42</v>
      </c>
      <c r="D3" s="11" t="s">
        <v>40</v>
      </c>
      <c r="E3" s="11" t="s">
        <v>6</v>
      </c>
      <c r="F3" s="11" t="s">
        <v>14</v>
      </c>
      <c r="G3" s="11" t="s">
        <v>114</v>
      </c>
      <c r="H3" s="3" t="s">
        <v>124</v>
      </c>
      <c r="I3" s="2" t="s">
        <v>111</v>
      </c>
    </row>
    <row r="4" spans="1:9" ht="30" x14ac:dyDescent="0.25">
      <c r="A4" s="4">
        <v>1</v>
      </c>
      <c r="B4" s="12" t="s">
        <v>43</v>
      </c>
      <c r="C4" s="13" t="s">
        <v>44</v>
      </c>
      <c r="D4" s="12">
        <v>1</v>
      </c>
      <c r="E4" s="14">
        <v>42</v>
      </c>
      <c r="F4" s="12" t="s">
        <v>16</v>
      </c>
      <c r="G4" s="15">
        <v>1039.8825091470476</v>
      </c>
      <c r="H4" s="111"/>
      <c r="I4" s="16">
        <f>H4</f>
        <v>0</v>
      </c>
    </row>
    <row r="5" spans="1:9" ht="15.6" x14ac:dyDescent="0.25">
      <c r="A5" s="4">
        <v>2</v>
      </c>
      <c r="B5" s="12" t="s">
        <v>43</v>
      </c>
      <c r="C5" s="12" t="s">
        <v>45</v>
      </c>
      <c r="D5" s="12">
        <v>1</v>
      </c>
      <c r="E5" s="14">
        <v>10</v>
      </c>
      <c r="F5" s="12" t="s">
        <v>16</v>
      </c>
      <c r="G5" s="15">
        <v>1117.3683548610254</v>
      </c>
      <c r="H5" s="111"/>
      <c r="I5" s="16">
        <f t="shared" ref="I5:I40" si="0">H5</f>
        <v>0</v>
      </c>
    </row>
    <row r="6" spans="1:9" ht="15.6" x14ac:dyDescent="0.25">
      <c r="A6" s="4">
        <v>3</v>
      </c>
      <c r="B6" s="12" t="s">
        <v>43</v>
      </c>
      <c r="C6" s="12" t="s">
        <v>45</v>
      </c>
      <c r="D6" s="12">
        <v>1</v>
      </c>
      <c r="E6" s="14">
        <v>11</v>
      </c>
      <c r="F6" s="12" t="s">
        <v>16</v>
      </c>
      <c r="G6" s="15">
        <v>1117.3683548610254</v>
      </c>
      <c r="H6" s="111"/>
      <c r="I6" s="16">
        <f t="shared" si="0"/>
        <v>0</v>
      </c>
    </row>
    <row r="7" spans="1:9" ht="15.6" x14ac:dyDescent="0.25">
      <c r="A7" s="4">
        <v>4</v>
      </c>
      <c r="B7" s="12" t="s">
        <v>46</v>
      </c>
      <c r="C7" s="12" t="s">
        <v>47</v>
      </c>
      <c r="D7" s="12">
        <v>1</v>
      </c>
      <c r="E7" s="14">
        <v>2</v>
      </c>
      <c r="F7" s="12" t="s">
        <v>16</v>
      </c>
      <c r="G7" s="15">
        <v>9876.6378703544906</v>
      </c>
      <c r="H7" s="111"/>
      <c r="I7" s="16">
        <f t="shared" si="0"/>
        <v>0</v>
      </c>
    </row>
    <row r="8" spans="1:9" ht="15.6" x14ac:dyDescent="0.25">
      <c r="A8" s="4">
        <v>5</v>
      </c>
      <c r="B8" s="12" t="s">
        <v>48</v>
      </c>
      <c r="C8" s="12" t="s">
        <v>49</v>
      </c>
      <c r="D8" s="12">
        <v>1</v>
      </c>
      <c r="E8" s="14">
        <v>2</v>
      </c>
      <c r="F8" s="12" t="s">
        <v>16</v>
      </c>
      <c r="G8" s="15">
        <v>4514.3927502927854</v>
      </c>
      <c r="H8" s="111"/>
      <c r="I8" s="16">
        <f t="shared" si="0"/>
        <v>0</v>
      </c>
    </row>
    <row r="9" spans="1:9" ht="15.6" x14ac:dyDescent="0.25">
      <c r="A9" s="4">
        <v>6</v>
      </c>
      <c r="B9" s="12" t="s">
        <v>50</v>
      </c>
      <c r="C9" s="12" t="s">
        <v>51</v>
      </c>
      <c r="D9" s="12">
        <v>1</v>
      </c>
      <c r="E9" s="14">
        <v>1</v>
      </c>
      <c r="F9" s="12" t="s">
        <v>16</v>
      </c>
      <c r="G9" s="15">
        <v>3507.0767560110376</v>
      </c>
      <c r="H9" s="111"/>
      <c r="I9" s="16">
        <f t="shared" si="0"/>
        <v>0</v>
      </c>
    </row>
    <row r="10" spans="1:9" ht="15.6" x14ac:dyDescent="0.25">
      <c r="A10" s="4">
        <v>7</v>
      </c>
      <c r="B10" s="12" t="s">
        <v>52</v>
      </c>
      <c r="C10" s="12" t="s">
        <v>53</v>
      </c>
      <c r="D10" s="12">
        <v>1</v>
      </c>
      <c r="E10" s="14">
        <v>1</v>
      </c>
      <c r="F10" s="12" t="s">
        <v>16</v>
      </c>
      <c r="G10" s="15">
        <v>9389.2631306462645</v>
      </c>
      <c r="H10" s="111"/>
      <c r="I10" s="16">
        <f t="shared" si="0"/>
        <v>0</v>
      </c>
    </row>
    <row r="11" spans="1:9" ht="15.6" x14ac:dyDescent="0.25">
      <c r="A11" s="4">
        <v>8</v>
      </c>
      <c r="B11" s="12" t="s">
        <v>52</v>
      </c>
      <c r="C11" s="12" t="s">
        <v>54</v>
      </c>
      <c r="D11" s="12">
        <v>1</v>
      </c>
      <c r="E11" s="14">
        <v>4</v>
      </c>
      <c r="F11" s="12" t="s">
        <v>16</v>
      </c>
      <c r="G11" s="15">
        <v>4199.9574343519953</v>
      </c>
      <c r="H11" s="111"/>
      <c r="I11" s="16">
        <f t="shared" si="0"/>
        <v>0</v>
      </c>
    </row>
    <row r="12" spans="1:9" ht="15.6" x14ac:dyDescent="0.25">
      <c r="A12" s="4">
        <v>9</v>
      </c>
      <c r="B12" s="12" t="s">
        <v>55</v>
      </c>
      <c r="C12" s="12" t="s">
        <v>56</v>
      </c>
      <c r="D12" s="12">
        <v>1</v>
      </c>
      <c r="E12" s="14">
        <v>3</v>
      </c>
      <c r="F12" s="12" t="s">
        <v>16</v>
      </c>
      <c r="G12" s="15">
        <v>5536.3075271003572</v>
      </c>
      <c r="H12" s="111"/>
      <c r="I12" s="16">
        <f t="shared" si="0"/>
        <v>0</v>
      </c>
    </row>
    <row r="13" spans="1:9" ht="15.6" x14ac:dyDescent="0.25">
      <c r="A13" s="4">
        <v>10</v>
      </c>
      <c r="B13" s="12" t="s">
        <v>57</v>
      </c>
      <c r="C13" s="12" t="s">
        <v>58</v>
      </c>
      <c r="D13" s="12">
        <v>1</v>
      </c>
      <c r="E13" s="14">
        <v>6</v>
      </c>
      <c r="F13" s="12" t="s">
        <v>16</v>
      </c>
      <c r="G13" s="15">
        <v>11319.671373868479</v>
      </c>
      <c r="H13" s="111"/>
      <c r="I13" s="16">
        <f t="shared" si="0"/>
        <v>0</v>
      </c>
    </row>
    <row r="14" spans="1:9" ht="15.6" x14ac:dyDescent="0.25">
      <c r="A14" s="4">
        <v>11</v>
      </c>
      <c r="B14" s="12" t="s">
        <v>57</v>
      </c>
      <c r="C14" s="12" t="s">
        <v>59</v>
      </c>
      <c r="D14" s="12">
        <v>1</v>
      </c>
      <c r="E14" s="14">
        <v>1</v>
      </c>
      <c r="F14" s="12" t="s">
        <v>16</v>
      </c>
      <c r="G14" s="15">
        <v>6332.5026663932877</v>
      </c>
      <c r="H14" s="111"/>
      <c r="I14" s="16">
        <f t="shared" si="0"/>
        <v>0</v>
      </c>
    </row>
    <row r="15" spans="1:9" ht="15.6" x14ac:dyDescent="0.25">
      <c r="A15" s="4">
        <v>12</v>
      </c>
      <c r="B15" s="12" t="s">
        <v>57</v>
      </c>
      <c r="C15" s="12" t="s">
        <v>60</v>
      </c>
      <c r="D15" s="12">
        <v>1</v>
      </c>
      <c r="E15" s="14">
        <v>1</v>
      </c>
      <c r="F15" s="12" t="s">
        <v>16</v>
      </c>
      <c r="G15" s="15">
        <v>6144.9644601000309</v>
      </c>
      <c r="H15" s="111"/>
      <c r="I15" s="16">
        <f t="shared" si="0"/>
        <v>0</v>
      </c>
    </row>
    <row r="16" spans="1:9" ht="15.6" x14ac:dyDescent="0.25">
      <c r="A16" s="4">
        <v>13</v>
      </c>
      <c r="B16" s="12" t="s">
        <v>61</v>
      </c>
      <c r="C16" s="12" t="s">
        <v>62</v>
      </c>
      <c r="D16" s="12">
        <v>1</v>
      </c>
      <c r="E16" s="14">
        <v>3</v>
      </c>
      <c r="F16" s="12" t="s">
        <v>16</v>
      </c>
      <c r="G16" s="15">
        <v>998.33212811201156</v>
      </c>
      <c r="H16" s="111"/>
      <c r="I16" s="16">
        <f t="shared" si="0"/>
        <v>0</v>
      </c>
    </row>
    <row r="17" spans="1:9" ht="15.6" x14ac:dyDescent="0.25">
      <c r="A17" s="4">
        <v>14</v>
      </c>
      <c r="B17" s="12" t="s">
        <v>63</v>
      </c>
      <c r="C17" s="12" t="s">
        <v>64</v>
      </c>
      <c r="D17" s="12">
        <v>1</v>
      </c>
      <c r="E17" s="14">
        <v>1</v>
      </c>
      <c r="F17" s="12" t="s">
        <v>16</v>
      </c>
      <c r="G17" s="15">
        <v>8538.0418110636947</v>
      </c>
      <c r="H17" s="111"/>
      <c r="I17" s="16">
        <f t="shared" si="0"/>
        <v>0</v>
      </c>
    </row>
    <row r="18" spans="1:9" ht="15.6" x14ac:dyDescent="0.25">
      <c r="A18" s="4">
        <v>15</v>
      </c>
      <c r="B18" s="12" t="s">
        <v>65</v>
      </c>
      <c r="C18" s="12" t="s">
        <v>66</v>
      </c>
      <c r="D18" s="12">
        <v>1</v>
      </c>
      <c r="E18" s="14">
        <v>13</v>
      </c>
      <c r="F18" s="12" t="s">
        <v>16</v>
      </c>
      <c r="G18" s="15">
        <v>1139.8280202853673</v>
      </c>
      <c r="H18" s="111"/>
      <c r="I18" s="16">
        <f t="shared" si="0"/>
        <v>0</v>
      </c>
    </row>
    <row r="19" spans="1:9" ht="15.6" x14ac:dyDescent="0.25">
      <c r="A19" s="4">
        <v>16</v>
      </c>
      <c r="B19" s="12" t="s">
        <v>65</v>
      </c>
      <c r="C19" s="12" t="s">
        <v>67</v>
      </c>
      <c r="D19" s="12">
        <v>1</v>
      </c>
      <c r="E19" s="14">
        <v>3</v>
      </c>
      <c r="F19" s="12" t="s">
        <v>16</v>
      </c>
      <c r="G19" s="15">
        <v>450.31629175806154</v>
      </c>
      <c r="H19" s="111"/>
      <c r="I19" s="16">
        <f t="shared" si="0"/>
        <v>0</v>
      </c>
    </row>
    <row r="20" spans="1:9" ht="15.6" x14ac:dyDescent="0.25">
      <c r="A20" s="4">
        <v>17</v>
      </c>
      <c r="B20" s="12" t="s">
        <v>68</v>
      </c>
      <c r="C20" s="12" t="s">
        <v>69</v>
      </c>
      <c r="D20" s="12">
        <v>1</v>
      </c>
      <c r="E20" s="14">
        <v>2</v>
      </c>
      <c r="F20" s="12" t="s">
        <v>16</v>
      </c>
      <c r="G20" s="15">
        <v>612.02588281332555</v>
      </c>
      <c r="H20" s="111"/>
      <c r="I20" s="16">
        <f t="shared" si="0"/>
        <v>0</v>
      </c>
    </row>
    <row r="21" spans="1:9" ht="15.6" x14ac:dyDescent="0.25">
      <c r="A21" s="4">
        <v>18</v>
      </c>
      <c r="B21" s="12" t="s">
        <v>68</v>
      </c>
      <c r="C21" s="12" t="s">
        <v>70</v>
      </c>
      <c r="D21" s="12">
        <v>1</v>
      </c>
      <c r="E21" s="14">
        <v>1</v>
      </c>
      <c r="F21" s="12" t="s">
        <v>16</v>
      </c>
      <c r="G21" s="15">
        <v>3303.8167839207399</v>
      </c>
      <c r="H21" s="111"/>
      <c r="I21" s="16">
        <f t="shared" si="0"/>
        <v>0</v>
      </c>
    </row>
    <row r="22" spans="1:9" ht="15.6" x14ac:dyDescent="0.25">
      <c r="A22" s="4">
        <v>19</v>
      </c>
      <c r="B22" s="12" t="s">
        <v>71</v>
      </c>
      <c r="C22" s="12" t="s">
        <v>72</v>
      </c>
      <c r="D22" s="12">
        <v>1</v>
      </c>
      <c r="E22" s="14">
        <v>3</v>
      </c>
      <c r="F22" s="12" t="s">
        <v>16</v>
      </c>
      <c r="G22" s="15">
        <v>3523.9215050792936</v>
      </c>
      <c r="H22" s="111"/>
      <c r="I22" s="16">
        <f t="shared" si="0"/>
        <v>0</v>
      </c>
    </row>
    <row r="23" spans="1:9" ht="15.6" x14ac:dyDescent="0.25">
      <c r="A23" s="4">
        <v>20</v>
      </c>
      <c r="B23" s="12" t="s">
        <v>73</v>
      </c>
      <c r="C23" s="12" t="s">
        <v>74</v>
      </c>
      <c r="D23" s="12">
        <v>1</v>
      </c>
      <c r="E23" s="14">
        <v>2</v>
      </c>
      <c r="F23" s="12" t="s">
        <v>16</v>
      </c>
      <c r="G23" s="15">
        <v>5066.9005197316046</v>
      </c>
      <c r="H23" s="111"/>
      <c r="I23" s="16">
        <f t="shared" si="0"/>
        <v>0</v>
      </c>
    </row>
    <row r="24" spans="1:9" ht="15.6" x14ac:dyDescent="0.25">
      <c r="A24" s="4">
        <v>21</v>
      </c>
      <c r="B24" s="12" t="s">
        <v>75</v>
      </c>
      <c r="C24" s="12" t="s">
        <v>76</v>
      </c>
      <c r="D24" s="12">
        <v>1</v>
      </c>
      <c r="E24" s="14">
        <v>2</v>
      </c>
      <c r="F24" s="12" t="s">
        <v>16</v>
      </c>
      <c r="G24" s="15">
        <v>5287.0052408901583</v>
      </c>
      <c r="H24" s="111"/>
      <c r="I24" s="16">
        <f t="shared" si="0"/>
        <v>0</v>
      </c>
    </row>
    <row r="25" spans="1:9" ht="15.6" x14ac:dyDescent="0.25">
      <c r="A25" s="4">
        <v>22</v>
      </c>
      <c r="B25" s="12" t="s">
        <v>77</v>
      </c>
      <c r="C25" s="12" t="s">
        <v>78</v>
      </c>
      <c r="D25" s="12">
        <v>1</v>
      </c>
      <c r="E25" s="14">
        <v>3</v>
      </c>
      <c r="F25" s="12" t="s">
        <v>16</v>
      </c>
      <c r="G25" s="15">
        <v>531.17108728569337</v>
      </c>
      <c r="H25" s="111"/>
      <c r="I25" s="16">
        <f t="shared" si="0"/>
        <v>0</v>
      </c>
    </row>
    <row r="26" spans="1:9" ht="15.6" x14ac:dyDescent="0.25">
      <c r="A26" s="4">
        <v>23</v>
      </c>
      <c r="B26" s="12" t="s">
        <v>79</v>
      </c>
      <c r="C26" s="12" t="s">
        <v>80</v>
      </c>
      <c r="D26" s="12">
        <v>1</v>
      </c>
      <c r="E26" s="14">
        <v>3</v>
      </c>
      <c r="F26" s="12" t="s">
        <v>16</v>
      </c>
      <c r="G26" s="15">
        <v>669.29802964539806</v>
      </c>
      <c r="H26" s="111"/>
      <c r="I26" s="16">
        <f t="shared" si="0"/>
        <v>0</v>
      </c>
    </row>
    <row r="27" spans="1:9" ht="15.6" x14ac:dyDescent="0.25">
      <c r="A27" s="4">
        <v>24</v>
      </c>
      <c r="B27" s="12" t="s">
        <v>81</v>
      </c>
      <c r="C27" s="12" t="s">
        <v>82</v>
      </c>
      <c r="D27" s="12">
        <v>1</v>
      </c>
      <c r="E27" s="14">
        <v>1</v>
      </c>
      <c r="F27" s="12" t="s">
        <v>16</v>
      </c>
      <c r="G27" s="15">
        <v>19090.715610690884</v>
      </c>
      <c r="H27" s="111"/>
      <c r="I27" s="16">
        <f t="shared" si="0"/>
        <v>0</v>
      </c>
    </row>
    <row r="28" spans="1:9" ht="15.6" x14ac:dyDescent="0.25">
      <c r="A28" s="4">
        <v>25</v>
      </c>
      <c r="B28" s="12" t="s">
        <v>83</v>
      </c>
      <c r="C28" s="12" t="s">
        <v>84</v>
      </c>
      <c r="D28" s="12">
        <v>1</v>
      </c>
      <c r="E28" s="14">
        <v>10</v>
      </c>
      <c r="F28" s="12" t="s">
        <v>16</v>
      </c>
      <c r="G28" s="15">
        <v>411.0118772654626</v>
      </c>
      <c r="H28" s="111"/>
      <c r="I28" s="16">
        <f t="shared" si="0"/>
        <v>0</v>
      </c>
    </row>
    <row r="29" spans="1:9" ht="15.6" x14ac:dyDescent="0.25">
      <c r="A29" s="4">
        <v>26</v>
      </c>
      <c r="B29" s="12" t="s">
        <v>85</v>
      </c>
      <c r="C29" s="12" t="s">
        <v>86</v>
      </c>
      <c r="D29" s="12">
        <v>1</v>
      </c>
      <c r="E29" s="14">
        <v>5</v>
      </c>
      <c r="F29" s="12" t="s">
        <v>16</v>
      </c>
      <c r="G29" s="15">
        <v>672.66697945904946</v>
      </c>
      <c r="H29" s="111"/>
      <c r="I29" s="16">
        <f t="shared" si="0"/>
        <v>0</v>
      </c>
    </row>
    <row r="30" spans="1:9" ht="45" x14ac:dyDescent="0.25">
      <c r="A30" s="4">
        <v>27</v>
      </c>
      <c r="B30" s="13" t="s">
        <v>87</v>
      </c>
      <c r="C30" s="12" t="s">
        <v>88</v>
      </c>
      <c r="D30" s="12">
        <v>1</v>
      </c>
      <c r="E30" s="14">
        <v>10</v>
      </c>
      <c r="F30" s="12" t="s">
        <v>16</v>
      </c>
      <c r="G30" s="15">
        <v>8888.8888888888887</v>
      </c>
      <c r="H30" s="111"/>
      <c r="I30" s="16">
        <f t="shared" si="0"/>
        <v>0</v>
      </c>
    </row>
    <row r="31" spans="1:9" ht="15.6" x14ac:dyDescent="0.25">
      <c r="A31" s="4">
        <v>28</v>
      </c>
      <c r="B31" s="12" t="s">
        <v>89</v>
      </c>
      <c r="C31" s="12" t="s">
        <v>90</v>
      </c>
      <c r="D31" s="12">
        <v>1</v>
      </c>
      <c r="E31" s="14">
        <v>1</v>
      </c>
      <c r="F31" s="12" t="s">
        <v>16</v>
      </c>
      <c r="G31" s="15">
        <v>4699.6849900436091</v>
      </c>
      <c r="H31" s="111"/>
      <c r="I31" s="16">
        <f t="shared" si="0"/>
        <v>0</v>
      </c>
    </row>
    <row r="32" spans="1:9" ht="15.6" x14ac:dyDescent="0.25">
      <c r="A32" s="4">
        <v>29</v>
      </c>
      <c r="B32" s="12" t="s">
        <v>91</v>
      </c>
      <c r="C32" s="12" t="s">
        <v>92</v>
      </c>
      <c r="D32" s="12">
        <v>1</v>
      </c>
      <c r="E32" s="14">
        <v>1</v>
      </c>
      <c r="F32" s="12" t="s">
        <v>16</v>
      </c>
      <c r="G32" s="15">
        <v>12257.391534391534</v>
      </c>
      <c r="H32" s="111"/>
      <c r="I32" s="16">
        <f t="shared" si="0"/>
        <v>0</v>
      </c>
    </row>
    <row r="33" spans="1:9" ht="32.4" customHeight="1" x14ac:dyDescent="0.25">
      <c r="A33" s="4">
        <v>30</v>
      </c>
      <c r="B33" s="13" t="s">
        <v>93</v>
      </c>
      <c r="C33" s="12" t="s">
        <v>94</v>
      </c>
      <c r="D33" s="12">
        <v>1</v>
      </c>
      <c r="E33" s="14">
        <v>1</v>
      </c>
      <c r="F33" s="12" t="s">
        <v>16</v>
      </c>
      <c r="G33" s="15">
        <v>10448.402116402116</v>
      </c>
      <c r="H33" s="111"/>
      <c r="I33" s="16">
        <f t="shared" si="0"/>
        <v>0</v>
      </c>
    </row>
    <row r="34" spans="1:9" ht="15.6" x14ac:dyDescent="0.25">
      <c r="A34" s="4">
        <v>31</v>
      </c>
      <c r="B34" s="12" t="s">
        <v>95</v>
      </c>
      <c r="C34" s="12" t="s">
        <v>96</v>
      </c>
      <c r="D34" s="12">
        <v>1</v>
      </c>
      <c r="E34" s="14">
        <v>1</v>
      </c>
      <c r="F34" s="12" t="s">
        <v>16</v>
      </c>
      <c r="G34" s="15">
        <v>3157.8289586625156</v>
      </c>
      <c r="H34" s="111"/>
      <c r="I34" s="16">
        <f t="shared" si="0"/>
        <v>0</v>
      </c>
    </row>
    <row r="35" spans="1:9" ht="15.6" x14ac:dyDescent="0.25">
      <c r="A35" s="4">
        <v>32</v>
      </c>
      <c r="B35" s="12" t="s">
        <v>97</v>
      </c>
      <c r="C35" s="12" t="s">
        <v>98</v>
      </c>
      <c r="D35" s="12">
        <v>1</v>
      </c>
      <c r="E35" s="14">
        <v>1</v>
      </c>
      <c r="F35" s="12" t="s">
        <v>16</v>
      </c>
      <c r="G35" s="15">
        <v>3230.822871291628</v>
      </c>
      <c r="H35" s="111"/>
      <c r="I35" s="16">
        <f t="shared" si="0"/>
        <v>0</v>
      </c>
    </row>
    <row r="36" spans="1:9" ht="15.6" x14ac:dyDescent="0.25">
      <c r="A36" s="4">
        <v>33</v>
      </c>
      <c r="B36" s="12" t="s">
        <v>99</v>
      </c>
      <c r="C36" s="12" t="s">
        <v>100</v>
      </c>
      <c r="D36" s="12">
        <v>1</v>
      </c>
      <c r="E36" s="14">
        <v>1</v>
      </c>
      <c r="F36" s="12" t="s">
        <v>16</v>
      </c>
      <c r="G36" s="15">
        <v>1101.6465890639859</v>
      </c>
      <c r="H36" s="111"/>
      <c r="I36" s="16">
        <f t="shared" si="0"/>
        <v>0</v>
      </c>
    </row>
    <row r="37" spans="1:9" ht="30" x14ac:dyDescent="0.25">
      <c r="A37" s="4">
        <v>34</v>
      </c>
      <c r="B37" s="13" t="s">
        <v>101</v>
      </c>
      <c r="C37" s="12" t="s">
        <v>102</v>
      </c>
      <c r="D37" s="12">
        <v>1</v>
      </c>
      <c r="E37" s="14">
        <v>1</v>
      </c>
      <c r="F37" s="12" t="s">
        <v>16</v>
      </c>
      <c r="G37" s="15">
        <v>3555.1111111111113</v>
      </c>
      <c r="H37" s="111"/>
      <c r="I37" s="16">
        <f t="shared" si="0"/>
        <v>0</v>
      </c>
    </row>
    <row r="38" spans="1:9" ht="15.6" x14ac:dyDescent="0.25">
      <c r="A38" s="4">
        <v>35</v>
      </c>
      <c r="B38" s="12" t="s">
        <v>103</v>
      </c>
      <c r="C38" s="12" t="s">
        <v>104</v>
      </c>
      <c r="D38" s="12">
        <v>1</v>
      </c>
      <c r="E38" s="14">
        <v>2</v>
      </c>
      <c r="F38" s="12" t="s">
        <v>16</v>
      </c>
      <c r="G38" s="15">
        <v>15992.404765402873</v>
      </c>
      <c r="H38" s="111"/>
      <c r="I38" s="16">
        <f t="shared" si="0"/>
        <v>0</v>
      </c>
    </row>
    <row r="39" spans="1:9" ht="15.6" x14ac:dyDescent="0.25">
      <c r="A39" s="4">
        <v>36</v>
      </c>
      <c r="B39" s="12" t="s">
        <v>105</v>
      </c>
      <c r="C39" s="12" t="s">
        <v>106</v>
      </c>
      <c r="D39" s="12">
        <v>1</v>
      </c>
      <c r="E39" s="14">
        <v>1</v>
      </c>
      <c r="F39" s="12" t="s">
        <v>16</v>
      </c>
      <c r="G39" s="15">
        <v>13346.656178415362</v>
      </c>
      <c r="H39" s="111"/>
      <c r="I39" s="16">
        <f t="shared" si="0"/>
        <v>0</v>
      </c>
    </row>
    <row r="40" spans="1:9" ht="30" x14ac:dyDescent="0.25">
      <c r="A40" s="4">
        <v>37</v>
      </c>
      <c r="B40" s="13" t="s">
        <v>107</v>
      </c>
      <c r="C40" s="12" t="s">
        <v>108</v>
      </c>
      <c r="D40" s="12">
        <v>1</v>
      </c>
      <c r="E40" s="14">
        <v>1</v>
      </c>
      <c r="F40" s="12" t="s">
        <v>16</v>
      </c>
      <c r="G40" s="15">
        <v>27451.326064902278</v>
      </c>
      <c r="H40" s="111"/>
      <c r="I40" s="16">
        <f t="shared" si="0"/>
        <v>0</v>
      </c>
    </row>
    <row r="41" spans="1:9" s="10" customFormat="1" ht="15.6" x14ac:dyDescent="0.25">
      <c r="A41" s="5"/>
      <c r="B41" s="6"/>
      <c r="C41" s="7"/>
      <c r="D41" s="7"/>
      <c r="E41" s="8"/>
      <c r="F41" s="7"/>
      <c r="G41" s="9"/>
      <c r="H41" s="9"/>
      <c r="I41" s="17"/>
    </row>
    <row r="42" spans="1:9" ht="15.6" x14ac:dyDescent="0.25">
      <c r="A42" s="105" t="s">
        <v>112</v>
      </c>
      <c r="B42" s="106"/>
      <c r="C42" s="106"/>
      <c r="D42" s="106"/>
      <c r="E42" s="106"/>
      <c r="F42" s="106"/>
      <c r="G42" s="106"/>
      <c r="H42" s="107"/>
      <c r="I42" s="18">
        <f>SUM(I4:I40)</f>
        <v>0</v>
      </c>
    </row>
    <row r="43" spans="1:9" ht="15.6" x14ac:dyDescent="0.3">
      <c r="A43" s="108" t="s">
        <v>115</v>
      </c>
      <c r="B43" s="109"/>
      <c r="C43" s="109"/>
      <c r="D43" s="109"/>
      <c r="E43" s="109"/>
      <c r="F43" s="109"/>
      <c r="G43" s="109"/>
      <c r="H43" s="110"/>
      <c r="I43" s="19">
        <v>168</v>
      </c>
    </row>
    <row r="44" spans="1:9" ht="15.6" x14ac:dyDescent="0.3">
      <c r="A44" s="108" t="s">
        <v>116</v>
      </c>
      <c r="B44" s="109"/>
      <c r="C44" s="109"/>
      <c r="D44" s="109"/>
      <c r="E44" s="109"/>
      <c r="F44" s="109"/>
      <c r="G44" s="109"/>
      <c r="H44" s="110"/>
      <c r="I44" s="20">
        <f>I42*I43</f>
        <v>0</v>
      </c>
    </row>
    <row r="45" spans="1:9" ht="15.6" x14ac:dyDescent="0.3">
      <c r="A45" s="108" t="s">
        <v>118</v>
      </c>
      <c r="B45" s="109"/>
      <c r="C45" s="109"/>
      <c r="D45" s="109"/>
      <c r="E45" s="109"/>
      <c r="F45" s="109"/>
      <c r="G45" s="109"/>
      <c r="H45" s="110"/>
      <c r="I45" s="21">
        <f>I44*19%</f>
        <v>0</v>
      </c>
    </row>
    <row r="46" spans="1:9" ht="15.6" x14ac:dyDescent="0.3">
      <c r="A46" s="102" t="s">
        <v>117</v>
      </c>
      <c r="B46" s="102"/>
      <c r="C46" s="102"/>
      <c r="D46" s="102"/>
      <c r="E46" s="102"/>
      <c r="F46" s="102"/>
      <c r="G46" s="102"/>
      <c r="H46" s="102"/>
      <c r="I46" s="21">
        <f>I44+I45</f>
        <v>0</v>
      </c>
    </row>
  </sheetData>
  <sheetProtection algorithmName="SHA-512" hashValue="TGsakG5+mnc0f/pD3wz6Ye5SGqr+iBdQN/VIImJ1XUxY7akTYk/f+IpvlWixos5o0Pp1DLFXCmZ8OLyKHjvwdQ==" saltValue="NJsF+4vVFuXI/dQamIBtBg==" spinCount="100000" sheet="1" objects="1" scenarios="1"/>
  <mergeCells count="7">
    <mergeCell ref="A46:H46"/>
    <mergeCell ref="A2:I2"/>
    <mergeCell ref="A1:I1"/>
    <mergeCell ref="A42:H42"/>
    <mergeCell ref="A44:H44"/>
    <mergeCell ref="A43:H43"/>
    <mergeCell ref="A45:H45"/>
  </mergeCells>
  <pageMargins left="0.70866141732283472" right="0.70866141732283472" top="0.74803149606299213" bottom="0.74803149606299213" header="0.31496062992125984" footer="0.31496062992125984"/>
  <pageSetup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PRECIOS PERSONAL</vt:lpstr>
      <vt:lpstr>MEDIOS TECNOLOGICOS Y DE VIGILA</vt:lpstr>
      <vt:lpstr>'MEDIOS TECNOLOGICOS Y DE VIGILA'!Área_de_impresión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Alberto Triviño</dc:creator>
  <cp:lastModifiedBy>OMAR AUGUSTO MUÑOZ REYES</cp:lastModifiedBy>
  <cp:lastPrinted>2025-02-04T16:50:36Z</cp:lastPrinted>
  <dcterms:created xsi:type="dcterms:W3CDTF">2021-04-30T02:28:54Z</dcterms:created>
  <dcterms:modified xsi:type="dcterms:W3CDTF">2026-05-21T18:07:07Z</dcterms:modified>
</cp:coreProperties>
</file>