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sarAugustoVargasPl\Desktop\PRUEBAS RAPIDAS PROCESO 2026 LINEA 46\"/>
    </mc:Choice>
  </mc:AlternateContent>
  <xr:revisionPtr revIDLastSave="0" documentId="13_ncr:1_{4BA53323-4BF3-491A-A889-38A7A0B3490B}" xr6:coauthVersionLast="36" xr6:coauthVersionMax="47" xr10:uidLastSave="{00000000-0000-0000-0000-000000000000}"/>
  <bookViews>
    <workbookView xWindow="0" yWindow="0" windowWidth="28800" windowHeight="12105" xr2:uid="{00000000-000D-0000-FFFF-FFFF00000000}"/>
  </bookViews>
  <sheets>
    <sheet name="PRUEBAS RAPIDAS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20" i="3" l="1"/>
  <c r="AH9" i="3"/>
  <c r="AY19" i="3"/>
  <c r="AN18" i="3"/>
  <c r="AK9" i="3"/>
  <c r="AC9" i="3"/>
  <c r="Z9" i="3"/>
  <c r="X9" i="3"/>
  <c r="V9" i="3"/>
  <c r="T9" i="3"/>
  <c r="Q9" i="3"/>
  <c r="N9" i="3"/>
  <c r="K9" i="3"/>
  <c r="AU9" i="3" l="1"/>
  <c r="AU19" i="3" s="1"/>
  <c r="AX9" i="3"/>
  <c r="AX19" i="3" s="1"/>
  <c r="AP9" i="3"/>
  <c r="AP19" i="3" s="1"/>
  <c r="AW9" i="3"/>
  <c r="AW19" i="3" s="1"/>
  <c r="AQ9" i="3"/>
  <c r="AQ19" i="3" s="1"/>
  <c r="AD9" i="3"/>
  <c r="AI9" i="3" s="1"/>
  <c r="AI19" i="3" s="1"/>
  <c r="AL9" i="3"/>
  <c r="AM9" i="3" s="1"/>
  <c r="AN9" i="3" s="1"/>
  <c r="AS9" i="3"/>
  <c r="AS19" i="3" s="1"/>
  <c r="AT19" i="3"/>
  <c r="AR9" i="3"/>
  <c r="AR19" i="3" s="1"/>
  <c r="AP20" i="3" l="1"/>
</calcChain>
</file>

<file path=xl/sharedStrings.xml><?xml version="1.0" encoding="utf-8"?>
<sst xmlns="http://schemas.openxmlformats.org/spreadsheetml/2006/main" count="83" uniqueCount="63">
  <si>
    <t>REGIONAL BOGOTA</t>
  </si>
  <si>
    <t>REGIONAL OCCIDENTE</t>
  </si>
  <si>
    <t>REGIONAL NOROCCIDENTE</t>
  </si>
  <si>
    <t>ITEM</t>
  </si>
  <si>
    <t>DESCRIPCION</t>
  </si>
  <si>
    <t>REGIONAL NORTE</t>
  </si>
  <si>
    <t>REGIONAL ORIENTE</t>
  </si>
  <si>
    <t xml:space="preserve">REGIONAL SUR </t>
  </si>
  <si>
    <t>CANTIDAD TOTAL</t>
  </si>
  <si>
    <t>PATOLOGIA</t>
  </si>
  <si>
    <t>TOTAL REGIONAL BOGOTÁ</t>
  </si>
  <si>
    <t>TOTAL REGIONAL NOROCCIDENTE</t>
  </si>
  <si>
    <t>TOTAL REGIONAL NORORIENTE</t>
  </si>
  <si>
    <t>TOTAL REGIONAL  NORTE</t>
  </si>
  <si>
    <t>TOTAL REGIONAL OCCIDENTE</t>
  </si>
  <si>
    <t>TOTAL REGIONAL ORIENTE</t>
  </si>
  <si>
    <t>TOTAL REGIONAL SUR</t>
  </si>
  <si>
    <t>TOTAL REGIONAL SUROCCIDENTE</t>
  </si>
  <si>
    <t xml:space="preserve">REGIONAL BOGOTA </t>
  </si>
  <si>
    <t>REGIONAL NORORIENTE</t>
  </si>
  <si>
    <t>REGIONAL SUROCCIDENTE</t>
  </si>
  <si>
    <t>PROMEDIO</t>
  </si>
  <si>
    <t xml:space="preserve">DESVIACION </t>
  </si>
  <si>
    <t xml:space="preserve">COEFICIENTE </t>
  </si>
  <si>
    <t xml:space="preserve">FORMULA </t>
  </si>
  <si>
    <t>FORMULACION</t>
  </si>
  <si>
    <t>PRUEBA</t>
  </si>
  <si>
    <t xml:space="preserve">ANALITICOS </t>
  </si>
  <si>
    <t>Punto de corte mínimo o más bajo en ng/Ml</t>
  </si>
  <si>
    <t xml:space="preserve">UNIDAD DE MEDIDA (PRESENTACION) </t>
  </si>
  <si>
    <t>VIGENCIA</t>
  </si>
  <si>
    <t>Cocaína y/o metabolitos</t>
  </si>
  <si>
    <t>Benzoilecgonina</t>
  </si>
  <si>
    <t>THC</t>
  </si>
  <si>
    <t xml:space="preserve">HC 11-nor-Δ9-THC-9 COOH </t>
  </si>
  <si>
    <t>Opiáceos</t>
  </si>
  <si>
    <t>Morfina</t>
  </si>
  <si>
    <t>Benzodiacepinas</t>
  </si>
  <si>
    <t>Oxazepan</t>
  </si>
  <si>
    <t>Barbitúricos</t>
  </si>
  <si>
    <t>Secobarbital</t>
  </si>
  <si>
    <t>PCP</t>
  </si>
  <si>
    <t>PCP (Fenciclidina)</t>
  </si>
  <si>
    <t>MDMA</t>
  </si>
  <si>
    <t>Fentanilo</t>
  </si>
  <si>
    <t>Norfentanilo</t>
  </si>
  <si>
    <t>Anfetamina</t>
  </si>
  <si>
    <t>Antidepresivos tricíclicos</t>
  </si>
  <si>
    <t>Nortriptilina</t>
  </si>
  <si>
    <t xml:space="preserve">UNIDAD </t>
  </si>
  <si>
    <t>Mínimo 18 meses</t>
  </si>
  <si>
    <t>CLINICA</t>
  </si>
  <si>
    <t>TOTAL ESTIMADO PROCESO INCLUIDOS TODOS LOS COSTOS DIRECTOS E INDIRECTOS DEMAS IMPUESTOS TASAS Y CONTRIBUCIONES DE LEY A QUE HAYA LUGAR. </t>
  </si>
  <si>
    <t>VALOR UNITARIO SIN IVA ESPECIALIDADES DIAGNOSTICAS IHR SAS</t>
  </si>
  <si>
    <t>VALOR UNITARIO SIN IVA QUINBERLAB SAS</t>
  </si>
  <si>
    <t>VALOR UNITARIO SIN IVA REM EQUIPOS INGENIERIA BIOMEDICA SAS</t>
  </si>
  <si>
    <t xml:space="preserve">VALOR UNITARIO ESTIMADO  SIN IVA </t>
  </si>
  <si>
    <t xml:space="preserve">VALOR TOTAL ESTIMADO POR ITEM SIN IVA </t>
  </si>
  <si>
    <t>Pruebas rápidas en orina, 10 analitos en vaso o recipiente con panel multidroga integrado (test-cup tipo panel integrado) tapa hermética, que cuente con llave de seguridad o de activación"</t>
  </si>
  <si>
    <t xml:space="preserve">ESTUDIO DE MERCADO </t>
  </si>
  <si>
    <t>MEJORAMIENTO DE LOS PROCEDIMIENTOS Y DE LA CAPACIDAD DE RESPUESTA EN LOS SERVICIOS DE PATOLOGÍA FORENSE A NIVEL  NACIONAL</t>
  </si>
  <si>
    <t>FORTALECIMIENTO DEL INSTITUTO NACIONAL DE MEDICINA LEGAL Y CIENCIAS FORENSES EN ATENCIÓN A LOS RETOS DEL POSCONFLICTO A NIVEL  NACIONAL</t>
  </si>
  <si>
    <t>REGIONAL SUR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</si>
</sst>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_-;\-* #,##0_-;_-* &quot;-&quot;_-;_-@_-"/>
    <numFmt numFmtId="165" formatCode="_-&quot;$&quot;\ * #,##0.00_-;\-&quot;$&quot;\ * #,##0.00_-;_-&quot;$&quot;\ * &quot;-&quot;??_-;_-@_-"/>
    <numFmt numFmtId="166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9"/>
      <name val="Arial"/>
      <family val="2"/>
    </font>
    <font>
      <b/>
      <sz val="8"/>
      <color rgb="FF000000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/>
    <xf numFmtId="0" fontId="1" fillId="0" borderId="0"/>
    <xf numFmtId="0" fontId="3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</cellStyleXfs>
  <cellXfs count="49">
    <xf numFmtId="0" fontId="0" fillId="0" borderId="0" xfId="0"/>
    <xf numFmtId="0" fontId="6" fillId="0" borderId="0" xfId="0" applyFont="1"/>
    <xf numFmtId="0" fontId="10" fillId="0" borderId="0" xfId="0" applyFont="1" applyAlignment="1">
      <alignment horizontal="center" vertical="center" wrapText="1"/>
    </xf>
    <xf numFmtId="0" fontId="9" fillId="0" borderId="0" xfId="0" applyFont="1"/>
    <xf numFmtId="0" fontId="7" fillId="0" borderId="0" xfId="0" applyFont="1"/>
    <xf numFmtId="0" fontId="5" fillId="4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5" fillId="4" borderId="0" xfId="0" applyFont="1" applyFill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3" fontId="9" fillId="0" borderId="0" xfId="0" applyNumberFormat="1" applyFont="1"/>
    <xf numFmtId="4" fontId="5" fillId="4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3" fontId="11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" fontId="7" fillId="4" borderId="2" xfId="0" applyNumberFormat="1" applyFont="1" applyFill="1" applyBorder="1" applyAlignment="1">
      <alignment horizontal="center" vertical="center" wrapText="1"/>
    </xf>
    <xf numFmtId="4" fontId="0" fillId="2" borderId="4" xfId="0" applyNumberFormat="1" applyFill="1" applyBorder="1" applyAlignment="1">
      <alignment horizontal="center" vertical="center" wrapText="1"/>
    </xf>
    <xf numFmtId="4" fontId="0" fillId="5" borderId="2" xfId="0" applyNumberFormat="1" applyFill="1" applyBorder="1" applyAlignment="1">
      <alignment horizontal="center" vertical="center" wrapText="1"/>
    </xf>
    <xf numFmtId="4" fontId="0" fillId="5" borderId="4" xfId="0" applyNumberFormat="1" applyFill="1" applyBorder="1" applyAlignment="1">
      <alignment horizontal="center" vertical="center" wrapText="1"/>
    </xf>
    <xf numFmtId="4" fontId="0" fillId="5" borderId="3" xfId="0" applyNumberFormat="1" applyFill="1" applyBorder="1" applyAlignment="1">
      <alignment horizontal="center" vertical="center" wrapText="1"/>
    </xf>
    <xf numFmtId="4" fontId="15" fillId="3" borderId="2" xfId="0" applyNumberFormat="1" applyFont="1" applyFill="1" applyBorder="1" applyAlignment="1">
      <alignment horizontal="center" vertical="center" wrapText="1"/>
    </xf>
    <xf numFmtId="4" fontId="14" fillId="0" borderId="4" xfId="0" applyNumberFormat="1" applyFont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</cellXfs>
  <cellStyles count="13">
    <cellStyle name="Millares [0] 2" xfId="8" xr:uid="{00000000-0005-0000-0000-000000000000}"/>
    <cellStyle name="Millares 2" xfId="12" xr:uid="{00000000-0005-0000-0000-000001000000}"/>
    <cellStyle name="Moneda 2" xfId="4" xr:uid="{00000000-0005-0000-0000-000002000000}"/>
    <cellStyle name="Moneda 3" xfId="7" xr:uid="{00000000-0005-0000-0000-000003000000}"/>
    <cellStyle name="Moneda 4" xfId="10" xr:uid="{00000000-0005-0000-0000-000004000000}"/>
    <cellStyle name="Normal" xfId="0" builtinId="0"/>
    <cellStyle name="Normal 2" xfId="1" xr:uid="{00000000-0005-0000-0000-000006000000}"/>
    <cellStyle name="Normal 2 2" xfId="11" xr:uid="{00000000-0005-0000-0000-000007000000}"/>
    <cellStyle name="Normal 2 3" xfId="3" xr:uid="{00000000-0005-0000-0000-000008000000}"/>
    <cellStyle name="Normal 3" xfId="5" xr:uid="{00000000-0005-0000-0000-000009000000}"/>
    <cellStyle name="Normal 4" xfId="6" xr:uid="{00000000-0005-0000-0000-00000A000000}"/>
    <cellStyle name="Normal 5" xfId="9" xr:uid="{00000000-0005-0000-0000-00000B000000}"/>
    <cellStyle name="Normal 6" xfId="2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750D9-CD7C-42E9-B61F-87ECEFEBE69B}">
  <dimension ref="A3:AY180"/>
  <sheetViews>
    <sheetView tabSelected="1" workbookViewId="0">
      <selection activeCell="C9" sqref="C9:C18"/>
    </sheetView>
  </sheetViews>
  <sheetFormatPr baseColWidth="10" defaultColWidth="8.140625" defaultRowHeight="11.25" x14ac:dyDescent="0.2"/>
  <cols>
    <col min="1" max="1" width="5.140625" style="3" customWidth="1"/>
    <col min="2" max="2" width="8.140625" style="3"/>
    <col min="3" max="3" width="23.7109375" style="3" customWidth="1"/>
    <col min="4" max="4" width="12.5703125" style="3" customWidth="1"/>
    <col min="5" max="5" width="13.5703125" style="3" customWidth="1"/>
    <col min="6" max="6" width="14" style="3" customWidth="1"/>
    <col min="7" max="7" width="13.85546875" style="3" customWidth="1"/>
    <col min="8" max="10" width="10.42578125" style="3" customWidth="1"/>
    <col min="11" max="11" width="13.140625" style="3" customWidth="1"/>
    <col min="12" max="13" width="10.42578125" style="3" customWidth="1"/>
    <col min="14" max="14" width="11.7109375" style="3" customWidth="1"/>
    <col min="15" max="16" width="10.42578125" style="3" customWidth="1"/>
    <col min="17" max="17" width="12.5703125" style="3" customWidth="1"/>
    <col min="18" max="19" width="10.42578125" style="3" customWidth="1"/>
    <col min="20" max="20" width="13.140625" style="3" customWidth="1"/>
    <col min="21" max="21" width="10.42578125" style="3" customWidth="1"/>
    <col min="22" max="22" width="13.28515625" style="3" customWidth="1"/>
    <col min="23" max="23" width="10.42578125" style="3" customWidth="1"/>
    <col min="24" max="24" width="18" style="3" customWidth="1"/>
    <col min="25" max="30" width="10.42578125" style="3" customWidth="1"/>
    <col min="31" max="32" width="15.7109375" style="1" customWidth="1"/>
    <col min="33" max="33" width="14" style="1" customWidth="1"/>
    <col min="34" max="34" width="17.5703125" style="1" customWidth="1"/>
    <col min="35" max="35" width="21.140625" style="3" customWidth="1"/>
    <col min="36" max="36" width="8.42578125" style="3" customWidth="1"/>
    <col min="37" max="40" width="21.140625" style="3" hidden="1" customWidth="1"/>
    <col min="41" max="41" width="4.5703125" style="3" customWidth="1"/>
    <col min="42" max="42" width="17.42578125" style="3" customWidth="1"/>
    <col min="43" max="43" width="17.28515625" style="3" customWidth="1"/>
    <col min="44" max="44" width="17.85546875" style="3" bestFit="1" customWidth="1"/>
    <col min="45" max="45" width="17.7109375" style="3" customWidth="1"/>
    <col min="46" max="46" width="14.28515625" style="3" customWidth="1"/>
    <col min="47" max="47" width="18.7109375" style="3" customWidth="1"/>
    <col min="48" max="48" width="8.140625" style="3"/>
    <col min="49" max="51" width="14.140625" style="3" customWidth="1"/>
    <col min="52" max="16384" width="8.140625" style="3"/>
  </cols>
  <sheetData>
    <row r="3" spans="1:51" ht="49.5" customHeight="1" x14ac:dyDescent="0.15">
      <c r="AE3" s="44" t="s">
        <v>59</v>
      </c>
      <c r="AF3" s="44"/>
      <c r="AG3" s="44"/>
      <c r="AH3" s="44"/>
      <c r="AI3" s="44"/>
      <c r="AJ3" s="6"/>
      <c r="AK3" s="45" t="s">
        <v>25</v>
      </c>
      <c r="AL3" s="45"/>
      <c r="AM3" s="45"/>
      <c r="AN3" s="45"/>
      <c r="AP3" s="46" t="s">
        <v>60</v>
      </c>
      <c r="AQ3" s="46"/>
      <c r="AR3" s="46"/>
      <c r="AS3" s="46"/>
      <c r="AT3" s="46"/>
      <c r="AU3" s="46"/>
      <c r="AW3" s="46" t="s">
        <v>61</v>
      </c>
      <c r="AX3" s="46"/>
      <c r="AY3" s="46"/>
    </row>
    <row r="4" spans="1:51" ht="39.75" customHeight="1" x14ac:dyDescent="0.15">
      <c r="A4" s="2"/>
      <c r="B4" s="34" t="s">
        <v>3</v>
      </c>
      <c r="C4" s="34" t="s">
        <v>4</v>
      </c>
      <c r="D4" s="34" t="s">
        <v>26</v>
      </c>
      <c r="E4" s="34" t="s">
        <v>27</v>
      </c>
      <c r="F4" s="34" t="s">
        <v>28</v>
      </c>
      <c r="G4" s="34" t="s">
        <v>29</v>
      </c>
      <c r="H4" s="34" t="s">
        <v>30</v>
      </c>
      <c r="I4" s="31" t="s">
        <v>0</v>
      </c>
      <c r="J4" s="31"/>
      <c r="K4" s="31"/>
      <c r="L4" s="31" t="s">
        <v>2</v>
      </c>
      <c r="M4" s="31"/>
      <c r="N4" s="31"/>
      <c r="O4" s="31" t="s">
        <v>19</v>
      </c>
      <c r="P4" s="31"/>
      <c r="Q4" s="31"/>
      <c r="R4" s="31" t="s">
        <v>5</v>
      </c>
      <c r="S4" s="31"/>
      <c r="T4" s="31"/>
      <c r="U4" s="31" t="s">
        <v>1</v>
      </c>
      <c r="V4" s="31"/>
      <c r="W4" s="47" t="s">
        <v>6</v>
      </c>
      <c r="X4" s="47"/>
      <c r="Y4" s="47" t="s">
        <v>7</v>
      </c>
      <c r="Z4" s="47"/>
      <c r="AA4" s="31" t="s">
        <v>20</v>
      </c>
      <c r="AB4" s="31"/>
      <c r="AC4" s="31"/>
      <c r="AD4" s="48" t="s">
        <v>8</v>
      </c>
      <c r="AE4" s="41" t="s">
        <v>53</v>
      </c>
      <c r="AF4" s="41" t="s">
        <v>54</v>
      </c>
      <c r="AG4" s="41" t="s">
        <v>55</v>
      </c>
      <c r="AH4" s="41" t="s">
        <v>56</v>
      </c>
      <c r="AI4" s="31" t="s">
        <v>57</v>
      </c>
      <c r="AJ4" s="7"/>
      <c r="AK4" s="39" t="s">
        <v>21</v>
      </c>
      <c r="AL4" s="39" t="s">
        <v>22</v>
      </c>
      <c r="AM4" s="39" t="s">
        <v>23</v>
      </c>
      <c r="AN4" s="39" t="s">
        <v>24</v>
      </c>
      <c r="AP4" s="31" t="s">
        <v>2</v>
      </c>
      <c r="AQ4" s="31" t="s">
        <v>19</v>
      </c>
      <c r="AR4" s="31" t="s">
        <v>1</v>
      </c>
      <c r="AS4" s="31" t="s">
        <v>6</v>
      </c>
      <c r="AT4" s="31" t="s">
        <v>7</v>
      </c>
      <c r="AU4" s="31" t="s">
        <v>20</v>
      </c>
      <c r="AW4" s="31" t="s">
        <v>18</v>
      </c>
      <c r="AX4" s="31" t="s">
        <v>5</v>
      </c>
      <c r="AY4" s="31" t="s">
        <v>62</v>
      </c>
    </row>
    <row r="5" spans="1:51" ht="33.75" customHeight="1" x14ac:dyDescent="0.15">
      <c r="A5" s="33"/>
      <c r="B5" s="34"/>
      <c r="C5" s="34"/>
      <c r="D5" s="34"/>
      <c r="E5" s="34"/>
      <c r="F5" s="34"/>
      <c r="G5" s="34"/>
      <c r="H5" s="34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47"/>
      <c r="X5" s="47"/>
      <c r="Y5" s="47"/>
      <c r="Z5" s="47"/>
      <c r="AA5" s="31"/>
      <c r="AB5" s="31"/>
      <c r="AC5" s="31"/>
      <c r="AD5" s="48"/>
      <c r="AE5" s="42"/>
      <c r="AF5" s="42"/>
      <c r="AG5" s="42"/>
      <c r="AH5" s="42"/>
      <c r="AI5" s="31"/>
      <c r="AJ5" s="7"/>
      <c r="AK5" s="40"/>
      <c r="AL5" s="40"/>
      <c r="AM5" s="40"/>
      <c r="AN5" s="40"/>
      <c r="AP5" s="32"/>
      <c r="AQ5" s="32"/>
      <c r="AR5" s="32"/>
      <c r="AS5" s="32"/>
      <c r="AT5" s="32"/>
      <c r="AU5" s="32"/>
      <c r="AW5" s="32"/>
      <c r="AX5" s="32"/>
      <c r="AY5" s="32"/>
    </row>
    <row r="6" spans="1:51" ht="9" customHeight="1" x14ac:dyDescent="0.15">
      <c r="A6" s="33"/>
      <c r="B6" s="34"/>
      <c r="C6" s="34"/>
      <c r="D6" s="34"/>
      <c r="E6" s="34"/>
      <c r="F6" s="34"/>
      <c r="G6" s="34"/>
      <c r="H6" s="34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47"/>
      <c r="X6" s="47"/>
      <c r="Y6" s="47"/>
      <c r="Z6" s="47"/>
      <c r="AA6" s="31"/>
      <c r="AB6" s="31"/>
      <c r="AC6" s="31"/>
      <c r="AD6" s="48"/>
      <c r="AE6" s="42"/>
      <c r="AF6" s="42"/>
      <c r="AG6" s="42"/>
      <c r="AH6" s="42"/>
      <c r="AI6" s="31"/>
      <c r="AJ6" s="7"/>
      <c r="AK6" s="40"/>
      <c r="AL6" s="40"/>
      <c r="AM6" s="40"/>
      <c r="AN6" s="40"/>
      <c r="AP6" s="32"/>
      <c r="AQ6" s="32"/>
      <c r="AR6" s="32"/>
      <c r="AS6" s="32"/>
      <c r="AT6" s="32"/>
      <c r="AU6" s="32"/>
      <c r="AW6" s="32"/>
      <c r="AX6" s="32"/>
      <c r="AY6" s="32"/>
    </row>
    <row r="7" spans="1:51" ht="18" customHeight="1" x14ac:dyDescent="0.15">
      <c r="A7" s="33"/>
      <c r="B7" s="34"/>
      <c r="C7" s="34"/>
      <c r="D7" s="34"/>
      <c r="E7" s="34"/>
      <c r="F7" s="34"/>
      <c r="G7" s="34"/>
      <c r="H7" s="34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47"/>
      <c r="X7" s="47"/>
      <c r="Y7" s="47"/>
      <c r="Z7" s="47"/>
      <c r="AA7" s="31"/>
      <c r="AB7" s="31"/>
      <c r="AC7" s="31"/>
      <c r="AD7" s="48"/>
      <c r="AE7" s="42"/>
      <c r="AF7" s="42"/>
      <c r="AG7" s="42"/>
      <c r="AH7" s="42"/>
      <c r="AI7" s="31"/>
      <c r="AJ7" s="7"/>
      <c r="AK7" s="40"/>
      <c r="AL7" s="40"/>
      <c r="AM7" s="40"/>
      <c r="AN7" s="40"/>
      <c r="AP7" s="32"/>
      <c r="AQ7" s="32"/>
      <c r="AR7" s="32"/>
      <c r="AS7" s="32"/>
      <c r="AT7" s="32"/>
      <c r="AU7" s="32"/>
      <c r="AW7" s="32"/>
      <c r="AX7" s="32"/>
      <c r="AY7" s="32"/>
    </row>
    <row r="8" spans="1:51" ht="98.25" customHeight="1" x14ac:dyDescent="0.15">
      <c r="A8" s="2"/>
      <c r="B8" s="34"/>
      <c r="C8" s="34"/>
      <c r="D8" s="34"/>
      <c r="E8" s="34"/>
      <c r="F8" s="34"/>
      <c r="G8" s="34"/>
      <c r="H8" s="34"/>
      <c r="I8" s="5" t="s">
        <v>9</v>
      </c>
      <c r="J8" s="5" t="s">
        <v>51</v>
      </c>
      <c r="K8" s="10" t="s">
        <v>10</v>
      </c>
      <c r="L8" s="5" t="s">
        <v>9</v>
      </c>
      <c r="M8" s="5" t="s">
        <v>51</v>
      </c>
      <c r="N8" s="10" t="s">
        <v>11</v>
      </c>
      <c r="O8" s="5" t="s">
        <v>9</v>
      </c>
      <c r="P8" s="5" t="s">
        <v>51</v>
      </c>
      <c r="Q8" s="10" t="s">
        <v>12</v>
      </c>
      <c r="R8" s="5" t="s">
        <v>9</v>
      </c>
      <c r="S8" s="5" t="s">
        <v>51</v>
      </c>
      <c r="T8" s="10" t="s">
        <v>13</v>
      </c>
      <c r="U8" s="5" t="s">
        <v>9</v>
      </c>
      <c r="V8" s="10" t="s">
        <v>14</v>
      </c>
      <c r="W8" s="5" t="s">
        <v>9</v>
      </c>
      <c r="X8" s="10" t="s">
        <v>15</v>
      </c>
      <c r="Y8" s="5" t="s">
        <v>9</v>
      </c>
      <c r="Z8" s="10" t="s">
        <v>16</v>
      </c>
      <c r="AA8" s="5" t="s">
        <v>9</v>
      </c>
      <c r="AB8" s="5" t="s">
        <v>51</v>
      </c>
      <c r="AC8" s="10" t="s">
        <v>17</v>
      </c>
      <c r="AD8" s="48"/>
      <c r="AE8" s="43"/>
      <c r="AF8" s="43"/>
      <c r="AG8" s="43"/>
      <c r="AH8" s="43"/>
      <c r="AI8" s="31"/>
      <c r="AJ8" s="7"/>
      <c r="AK8" s="40"/>
      <c r="AL8" s="40"/>
      <c r="AM8" s="40"/>
      <c r="AN8" s="40"/>
      <c r="AP8" s="32"/>
      <c r="AQ8" s="32"/>
      <c r="AR8" s="32"/>
      <c r="AS8" s="32"/>
      <c r="AT8" s="32"/>
      <c r="AU8" s="32"/>
      <c r="AW8" s="32"/>
      <c r="AX8" s="32"/>
      <c r="AY8" s="32"/>
    </row>
    <row r="9" spans="1:51" ht="24" x14ac:dyDescent="0.15">
      <c r="A9" s="2"/>
      <c r="B9" s="34">
        <v>1</v>
      </c>
      <c r="C9" s="36" t="s">
        <v>58</v>
      </c>
      <c r="D9" s="9" t="s">
        <v>31</v>
      </c>
      <c r="E9" s="9" t="s">
        <v>32</v>
      </c>
      <c r="F9" s="9">
        <v>300</v>
      </c>
      <c r="G9" s="37" t="s">
        <v>49</v>
      </c>
      <c r="H9" s="37" t="s">
        <v>50</v>
      </c>
      <c r="I9" s="26">
        <v>6500</v>
      </c>
      <c r="J9" s="26">
        <v>500</v>
      </c>
      <c r="K9" s="27">
        <f>+I9+J9</f>
        <v>7000</v>
      </c>
      <c r="L9" s="26">
        <v>2500</v>
      </c>
      <c r="M9" s="26">
        <v>1000</v>
      </c>
      <c r="N9" s="27">
        <f>+L9+M9</f>
        <v>3500</v>
      </c>
      <c r="O9" s="26">
        <v>6000</v>
      </c>
      <c r="P9" s="26">
        <v>2000</v>
      </c>
      <c r="Q9" s="27">
        <f>+O9+P9</f>
        <v>8000</v>
      </c>
      <c r="R9" s="26">
        <v>6000</v>
      </c>
      <c r="S9" s="26">
        <v>150</v>
      </c>
      <c r="T9" s="27">
        <f>+R9+S9</f>
        <v>6150</v>
      </c>
      <c r="U9" s="26">
        <v>2500</v>
      </c>
      <c r="V9" s="27">
        <f>+U9</f>
        <v>2500</v>
      </c>
      <c r="W9" s="26">
        <v>4000</v>
      </c>
      <c r="X9" s="27">
        <f>+W9</f>
        <v>4000</v>
      </c>
      <c r="Y9" s="26">
        <v>2000</v>
      </c>
      <c r="Z9" s="27">
        <f>+Y9</f>
        <v>2000</v>
      </c>
      <c r="AA9" s="26">
        <v>4000</v>
      </c>
      <c r="AB9" s="26">
        <v>100</v>
      </c>
      <c r="AC9" s="27">
        <f>+AA9+AB9</f>
        <v>4100</v>
      </c>
      <c r="AD9" s="30">
        <f>+AC9+Z9+X9+V9+T9+Q9+N9+K9</f>
        <v>37250</v>
      </c>
      <c r="AE9" s="17">
        <v>47500</v>
      </c>
      <c r="AF9" s="17">
        <v>46858</v>
      </c>
      <c r="AG9" s="17">
        <v>58300</v>
      </c>
      <c r="AH9" s="22">
        <f>ROUND(GEOMEAN(AE9:AG18),0)</f>
        <v>50627</v>
      </c>
      <c r="AI9" s="24">
        <f>+AH9*AD9</f>
        <v>1885855750</v>
      </c>
      <c r="AJ9" s="7"/>
      <c r="AK9" s="19">
        <f>AVERAGE(AE9:AG18)</f>
        <v>50886</v>
      </c>
      <c r="AL9" s="19">
        <f>_xlfn.STDEV.S(AE9:AG18)</f>
        <v>6428.7314456275117</v>
      </c>
      <c r="AM9" s="19">
        <f>+AL9/AK9</f>
        <v>0.12633595577619605</v>
      </c>
      <c r="AN9" s="19" t="str">
        <f>IF(AM9&gt;30%,"ARMONICA","GEOMETRICA")</f>
        <v>GEOMETRICA</v>
      </c>
      <c r="AP9" s="17">
        <f>+AH9*N9</f>
        <v>177194500</v>
      </c>
      <c r="AQ9" s="17">
        <f>+AH9*Q9</f>
        <v>405016000</v>
      </c>
      <c r="AR9" s="17">
        <f>+AH9*U9</f>
        <v>126567500</v>
      </c>
      <c r="AS9" s="17">
        <f>+AH9*W9</f>
        <v>202508000</v>
      </c>
      <c r="AT9" s="17">
        <v>81143300</v>
      </c>
      <c r="AU9" s="17">
        <f>+AH9*AC9</f>
        <v>207570700</v>
      </c>
      <c r="AV9" s="14"/>
      <c r="AW9" s="17">
        <f>+AH9*K9</f>
        <v>354389000</v>
      </c>
      <c r="AX9" s="17">
        <f>+AH9*T9</f>
        <v>311356050</v>
      </c>
      <c r="AY9" s="17">
        <v>20110700</v>
      </c>
    </row>
    <row r="10" spans="1:51" ht="24" x14ac:dyDescent="0.15">
      <c r="A10" s="2"/>
      <c r="B10" s="32"/>
      <c r="C10" s="32"/>
      <c r="D10" s="9" t="s">
        <v>33</v>
      </c>
      <c r="E10" s="9" t="s">
        <v>34</v>
      </c>
      <c r="F10" s="9">
        <v>50</v>
      </c>
      <c r="G10" s="37"/>
      <c r="H10" s="37"/>
      <c r="I10" s="26"/>
      <c r="J10" s="26"/>
      <c r="K10" s="27">
        <v>0</v>
      </c>
      <c r="L10" s="26">
        <v>0</v>
      </c>
      <c r="M10" s="26"/>
      <c r="N10" s="27">
        <v>0</v>
      </c>
      <c r="O10" s="26">
        <v>0</v>
      </c>
      <c r="P10" s="26"/>
      <c r="Q10" s="27">
        <v>0</v>
      </c>
      <c r="R10" s="26">
        <v>0</v>
      </c>
      <c r="S10" s="26">
        <v>0</v>
      </c>
      <c r="T10" s="27">
        <v>0</v>
      </c>
      <c r="U10" s="26">
        <v>0</v>
      </c>
      <c r="V10" s="27">
        <v>0</v>
      </c>
      <c r="W10" s="26"/>
      <c r="X10" s="27">
        <v>0</v>
      </c>
      <c r="Y10" s="26">
        <v>0</v>
      </c>
      <c r="Z10" s="27">
        <v>0</v>
      </c>
      <c r="AA10" s="26"/>
      <c r="AB10" s="26"/>
      <c r="AC10" s="27">
        <v>0</v>
      </c>
      <c r="AD10" s="30"/>
      <c r="AE10" s="18"/>
      <c r="AF10" s="18"/>
      <c r="AG10" s="18"/>
      <c r="AH10" s="23"/>
      <c r="AI10" s="25"/>
      <c r="AJ10" s="7"/>
      <c r="AK10" s="20"/>
      <c r="AL10" s="20"/>
      <c r="AM10" s="20"/>
      <c r="AN10" s="20"/>
      <c r="AP10" s="18"/>
      <c r="AQ10" s="18"/>
      <c r="AR10" s="18"/>
      <c r="AS10" s="18"/>
      <c r="AT10" s="18"/>
      <c r="AU10" s="18"/>
      <c r="AV10" s="14"/>
      <c r="AW10" s="18"/>
      <c r="AX10" s="18"/>
      <c r="AY10" s="18"/>
    </row>
    <row r="11" spans="1:51" ht="12" customHeight="1" x14ac:dyDescent="0.15">
      <c r="A11" s="2"/>
      <c r="B11" s="32"/>
      <c r="C11" s="32"/>
      <c r="D11" s="9" t="s">
        <v>35</v>
      </c>
      <c r="E11" s="9" t="s">
        <v>36</v>
      </c>
      <c r="F11" s="9">
        <v>300</v>
      </c>
      <c r="G11" s="37"/>
      <c r="H11" s="37"/>
      <c r="I11" s="26"/>
      <c r="J11" s="26"/>
      <c r="K11" s="27">
        <v>0</v>
      </c>
      <c r="L11" s="26"/>
      <c r="M11" s="26"/>
      <c r="N11" s="27">
        <v>0</v>
      </c>
      <c r="O11" s="26"/>
      <c r="P11" s="26"/>
      <c r="Q11" s="27">
        <v>0</v>
      </c>
      <c r="R11" s="26"/>
      <c r="S11" s="26"/>
      <c r="T11" s="27">
        <v>0</v>
      </c>
      <c r="U11" s="26"/>
      <c r="V11" s="27">
        <v>0</v>
      </c>
      <c r="W11" s="26"/>
      <c r="X11" s="27">
        <v>0</v>
      </c>
      <c r="Y11" s="26"/>
      <c r="Z11" s="27">
        <v>0</v>
      </c>
      <c r="AA11" s="26"/>
      <c r="AB11" s="26"/>
      <c r="AC11" s="27">
        <v>0</v>
      </c>
      <c r="AD11" s="30"/>
      <c r="AE11" s="18"/>
      <c r="AF11" s="18"/>
      <c r="AG11" s="18"/>
      <c r="AH11" s="23"/>
      <c r="AI11" s="25"/>
      <c r="AJ11" s="7"/>
      <c r="AK11" s="20"/>
      <c r="AL11" s="20"/>
      <c r="AM11" s="20"/>
      <c r="AN11" s="20"/>
      <c r="AP11" s="18"/>
      <c r="AQ11" s="18"/>
      <c r="AR11" s="18"/>
      <c r="AS11" s="18"/>
      <c r="AT11" s="18"/>
      <c r="AU11" s="18"/>
      <c r="AV11" s="14"/>
      <c r="AW11" s="18"/>
      <c r="AX11" s="18"/>
      <c r="AY11" s="18"/>
    </row>
    <row r="12" spans="1:51" ht="24" x14ac:dyDescent="0.15">
      <c r="A12" s="2"/>
      <c r="B12" s="32"/>
      <c r="C12" s="32"/>
      <c r="D12" s="9" t="s">
        <v>37</v>
      </c>
      <c r="E12" s="9" t="s">
        <v>38</v>
      </c>
      <c r="F12" s="9">
        <v>200</v>
      </c>
      <c r="G12" s="37"/>
      <c r="H12" s="37"/>
      <c r="I12" s="26"/>
      <c r="J12" s="26"/>
      <c r="K12" s="27">
        <v>0</v>
      </c>
      <c r="L12" s="26"/>
      <c r="M12" s="26"/>
      <c r="N12" s="27">
        <v>0</v>
      </c>
      <c r="O12" s="26"/>
      <c r="P12" s="26"/>
      <c r="Q12" s="27">
        <v>0</v>
      </c>
      <c r="R12" s="26"/>
      <c r="S12" s="26"/>
      <c r="T12" s="27">
        <v>0</v>
      </c>
      <c r="U12" s="26"/>
      <c r="V12" s="27">
        <v>0</v>
      </c>
      <c r="W12" s="26"/>
      <c r="X12" s="27">
        <v>0</v>
      </c>
      <c r="Y12" s="26"/>
      <c r="Z12" s="27">
        <v>0</v>
      </c>
      <c r="AA12" s="26"/>
      <c r="AB12" s="26"/>
      <c r="AC12" s="27">
        <v>0</v>
      </c>
      <c r="AD12" s="30"/>
      <c r="AE12" s="18"/>
      <c r="AF12" s="18"/>
      <c r="AG12" s="18"/>
      <c r="AH12" s="23"/>
      <c r="AI12" s="25"/>
      <c r="AJ12" s="7"/>
      <c r="AK12" s="20"/>
      <c r="AL12" s="20"/>
      <c r="AM12" s="20"/>
      <c r="AN12" s="20"/>
      <c r="AP12" s="18"/>
      <c r="AQ12" s="18"/>
      <c r="AR12" s="18"/>
      <c r="AS12" s="18"/>
      <c r="AT12" s="18"/>
      <c r="AU12" s="18"/>
      <c r="AV12" s="14"/>
      <c r="AW12" s="18"/>
      <c r="AX12" s="18"/>
      <c r="AY12" s="18"/>
    </row>
    <row r="13" spans="1:51" ht="12" customHeight="1" x14ac:dyDescent="0.15">
      <c r="A13" s="2"/>
      <c r="B13" s="32"/>
      <c r="C13" s="32"/>
      <c r="D13" s="9" t="s">
        <v>39</v>
      </c>
      <c r="E13" s="9" t="s">
        <v>40</v>
      </c>
      <c r="F13" s="9">
        <v>300</v>
      </c>
      <c r="G13" s="37"/>
      <c r="H13" s="37"/>
      <c r="I13" s="26"/>
      <c r="J13" s="26"/>
      <c r="K13" s="27">
        <v>0</v>
      </c>
      <c r="L13" s="26"/>
      <c r="M13" s="26"/>
      <c r="N13" s="27">
        <v>0</v>
      </c>
      <c r="O13" s="26"/>
      <c r="P13" s="26"/>
      <c r="Q13" s="27">
        <v>0</v>
      </c>
      <c r="R13" s="26"/>
      <c r="S13" s="26"/>
      <c r="T13" s="27">
        <v>0</v>
      </c>
      <c r="U13" s="26"/>
      <c r="V13" s="27">
        <v>0</v>
      </c>
      <c r="W13" s="26"/>
      <c r="X13" s="27">
        <v>0</v>
      </c>
      <c r="Y13" s="26"/>
      <c r="Z13" s="27">
        <v>0</v>
      </c>
      <c r="AA13" s="26"/>
      <c r="AB13" s="26"/>
      <c r="AC13" s="27">
        <v>0</v>
      </c>
      <c r="AD13" s="30"/>
      <c r="AE13" s="18"/>
      <c r="AF13" s="18"/>
      <c r="AG13" s="18"/>
      <c r="AH13" s="23"/>
      <c r="AI13" s="25"/>
      <c r="AJ13" s="7"/>
      <c r="AK13" s="20"/>
      <c r="AL13" s="20"/>
      <c r="AM13" s="20"/>
      <c r="AN13" s="20"/>
      <c r="AP13" s="18"/>
      <c r="AQ13" s="18"/>
      <c r="AR13" s="18"/>
      <c r="AS13" s="18"/>
      <c r="AT13" s="18"/>
      <c r="AU13" s="18"/>
      <c r="AV13" s="14"/>
      <c r="AW13" s="18"/>
      <c r="AX13" s="18"/>
      <c r="AY13" s="18"/>
    </row>
    <row r="14" spans="1:51" ht="24" x14ac:dyDescent="0.15">
      <c r="A14" s="2"/>
      <c r="B14" s="32"/>
      <c r="C14" s="32"/>
      <c r="D14" s="9" t="s">
        <v>41</v>
      </c>
      <c r="E14" s="9" t="s">
        <v>42</v>
      </c>
      <c r="F14" s="9">
        <v>25</v>
      </c>
      <c r="G14" s="37"/>
      <c r="H14" s="37"/>
      <c r="I14" s="26"/>
      <c r="J14" s="26"/>
      <c r="K14" s="27">
        <v>0</v>
      </c>
      <c r="L14" s="26"/>
      <c r="M14" s="26"/>
      <c r="N14" s="27">
        <v>0</v>
      </c>
      <c r="O14" s="26"/>
      <c r="P14" s="26"/>
      <c r="Q14" s="27">
        <v>0</v>
      </c>
      <c r="R14" s="26"/>
      <c r="S14" s="26"/>
      <c r="T14" s="27">
        <v>0</v>
      </c>
      <c r="U14" s="26"/>
      <c r="V14" s="27">
        <v>0</v>
      </c>
      <c r="W14" s="26"/>
      <c r="X14" s="27">
        <v>0</v>
      </c>
      <c r="Y14" s="26"/>
      <c r="Z14" s="27">
        <v>0</v>
      </c>
      <c r="AA14" s="26"/>
      <c r="AB14" s="26"/>
      <c r="AC14" s="27">
        <v>0</v>
      </c>
      <c r="AD14" s="30"/>
      <c r="AE14" s="18"/>
      <c r="AF14" s="18"/>
      <c r="AG14" s="18"/>
      <c r="AH14" s="23"/>
      <c r="AI14" s="25"/>
      <c r="AJ14" s="7"/>
      <c r="AK14" s="20"/>
      <c r="AL14" s="20"/>
      <c r="AM14" s="20"/>
      <c r="AN14" s="20"/>
      <c r="AP14" s="18"/>
      <c r="AQ14" s="18"/>
      <c r="AR14" s="18"/>
      <c r="AS14" s="18"/>
      <c r="AT14" s="18"/>
      <c r="AU14" s="18"/>
      <c r="AV14" s="14"/>
      <c r="AW14" s="18"/>
      <c r="AX14" s="18"/>
      <c r="AY14" s="18"/>
    </row>
    <row r="15" spans="1:51" ht="12" customHeight="1" x14ac:dyDescent="0.15">
      <c r="A15" s="2"/>
      <c r="B15" s="32"/>
      <c r="C15" s="32"/>
      <c r="D15" s="9" t="s">
        <v>43</v>
      </c>
      <c r="E15" s="9" t="s">
        <v>43</v>
      </c>
      <c r="F15" s="9">
        <v>500</v>
      </c>
      <c r="G15" s="37"/>
      <c r="H15" s="37"/>
      <c r="I15" s="26"/>
      <c r="J15" s="26"/>
      <c r="K15" s="27">
        <v>0</v>
      </c>
      <c r="L15" s="26"/>
      <c r="M15" s="26"/>
      <c r="N15" s="27">
        <v>0</v>
      </c>
      <c r="O15" s="26"/>
      <c r="P15" s="26"/>
      <c r="Q15" s="27">
        <v>0</v>
      </c>
      <c r="R15" s="26"/>
      <c r="S15" s="26"/>
      <c r="T15" s="27">
        <v>0</v>
      </c>
      <c r="U15" s="26"/>
      <c r="V15" s="27">
        <v>0</v>
      </c>
      <c r="W15" s="26"/>
      <c r="X15" s="27">
        <v>0</v>
      </c>
      <c r="Y15" s="26"/>
      <c r="Z15" s="27">
        <v>0</v>
      </c>
      <c r="AA15" s="26"/>
      <c r="AB15" s="26"/>
      <c r="AC15" s="27">
        <v>0</v>
      </c>
      <c r="AD15" s="30"/>
      <c r="AE15" s="18"/>
      <c r="AF15" s="18"/>
      <c r="AG15" s="18"/>
      <c r="AH15" s="23"/>
      <c r="AI15" s="25"/>
      <c r="AJ15" s="7"/>
      <c r="AK15" s="20"/>
      <c r="AL15" s="20"/>
      <c r="AM15" s="20"/>
      <c r="AN15" s="20"/>
      <c r="AP15" s="18"/>
      <c r="AQ15" s="18"/>
      <c r="AR15" s="18"/>
      <c r="AS15" s="18"/>
      <c r="AT15" s="18"/>
      <c r="AU15" s="18"/>
      <c r="AV15" s="14"/>
      <c r="AW15" s="18"/>
      <c r="AX15" s="18"/>
      <c r="AY15" s="18"/>
    </row>
    <row r="16" spans="1:51" ht="12" customHeight="1" x14ac:dyDescent="0.15">
      <c r="A16" s="2"/>
      <c r="B16" s="32"/>
      <c r="C16" s="32"/>
      <c r="D16" s="9" t="s">
        <v>44</v>
      </c>
      <c r="E16" s="9" t="s">
        <v>45</v>
      </c>
      <c r="F16" s="9">
        <v>20</v>
      </c>
      <c r="G16" s="37"/>
      <c r="H16" s="37"/>
      <c r="I16" s="26"/>
      <c r="J16" s="26"/>
      <c r="K16" s="27">
        <v>0</v>
      </c>
      <c r="L16" s="26"/>
      <c r="M16" s="26"/>
      <c r="N16" s="27">
        <v>0</v>
      </c>
      <c r="O16" s="26"/>
      <c r="P16" s="26"/>
      <c r="Q16" s="27">
        <v>0</v>
      </c>
      <c r="R16" s="26"/>
      <c r="S16" s="26"/>
      <c r="T16" s="27">
        <v>0</v>
      </c>
      <c r="U16" s="26"/>
      <c r="V16" s="27">
        <v>0</v>
      </c>
      <c r="W16" s="26"/>
      <c r="X16" s="27">
        <v>0</v>
      </c>
      <c r="Y16" s="26"/>
      <c r="Z16" s="27">
        <v>0</v>
      </c>
      <c r="AA16" s="26"/>
      <c r="AB16" s="26"/>
      <c r="AC16" s="27">
        <v>0</v>
      </c>
      <c r="AD16" s="30"/>
      <c r="AE16" s="18"/>
      <c r="AF16" s="18"/>
      <c r="AG16" s="18"/>
      <c r="AH16" s="23"/>
      <c r="AI16" s="25"/>
      <c r="AJ16" s="7"/>
      <c r="AK16" s="20"/>
      <c r="AL16" s="20"/>
      <c r="AM16" s="20"/>
      <c r="AN16" s="20"/>
      <c r="AP16" s="18"/>
      <c r="AQ16" s="18"/>
      <c r="AR16" s="18"/>
      <c r="AS16" s="18"/>
      <c r="AT16" s="18"/>
      <c r="AU16" s="18"/>
      <c r="AV16" s="14"/>
      <c r="AW16" s="18"/>
      <c r="AX16" s="18"/>
      <c r="AY16" s="18"/>
    </row>
    <row r="17" spans="1:51" ht="54" customHeight="1" x14ac:dyDescent="0.15">
      <c r="A17" s="2"/>
      <c r="B17" s="32"/>
      <c r="C17" s="32"/>
      <c r="D17" s="9" t="s">
        <v>46</v>
      </c>
      <c r="E17" s="9" t="s">
        <v>46</v>
      </c>
      <c r="F17" s="9">
        <v>1000</v>
      </c>
      <c r="G17" s="37"/>
      <c r="H17" s="37"/>
      <c r="I17" s="26"/>
      <c r="J17" s="26"/>
      <c r="K17" s="27">
        <v>0</v>
      </c>
      <c r="L17" s="26"/>
      <c r="M17" s="26"/>
      <c r="N17" s="27">
        <v>0</v>
      </c>
      <c r="O17" s="26"/>
      <c r="P17" s="26"/>
      <c r="Q17" s="27">
        <v>0</v>
      </c>
      <c r="R17" s="26"/>
      <c r="S17" s="26"/>
      <c r="T17" s="27">
        <v>0</v>
      </c>
      <c r="U17" s="26"/>
      <c r="V17" s="27">
        <v>0</v>
      </c>
      <c r="W17" s="26"/>
      <c r="X17" s="27">
        <v>0</v>
      </c>
      <c r="Y17" s="26"/>
      <c r="Z17" s="27">
        <v>0</v>
      </c>
      <c r="AA17" s="26"/>
      <c r="AB17" s="26"/>
      <c r="AC17" s="27">
        <v>0</v>
      </c>
      <c r="AD17" s="30"/>
      <c r="AE17" s="18"/>
      <c r="AF17" s="18"/>
      <c r="AG17" s="18"/>
      <c r="AH17" s="23"/>
      <c r="AI17" s="25"/>
      <c r="AJ17" s="7"/>
      <c r="AK17" s="20"/>
      <c r="AL17" s="20"/>
      <c r="AM17" s="20"/>
      <c r="AN17" s="20"/>
      <c r="AP17" s="18"/>
      <c r="AQ17" s="18"/>
      <c r="AR17" s="18"/>
      <c r="AS17" s="18"/>
      <c r="AT17" s="18"/>
      <c r="AU17" s="18"/>
      <c r="AV17" s="14"/>
      <c r="AW17" s="18"/>
      <c r="AX17" s="18"/>
      <c r="AY17" s="18"/>
    </row>
    <row r="18" spans="1:51" ht="24" x14ac:dyDescent="0.15">
      <c r="A18" s="2"/>
      <c r="B18" s="35"/>
      <c r="C18" s="35"/>
      <c r="D18" s="11" t="s">
        <v>47</v>
      </c>
      <c r="E18" s="11" t="s">
        <v>48</v>
      </c>
      <c r="F18" s="11">
        <v>1000</v>
      </c>
      <c r="G18" s="38"/>
      <c r="H18" s="38"/>
      <c r="I18" s="26"/>
      <c r="J18" s="26"/>
      <c r="K18" s="27">
        <v>0</v>
      </c>
      <c r="L18" s="26"/>
      <c r="M18" s="26"/>
      <c r="N18" s="27">
        <v>0</v>
      </c>
      <c r="O18" s="26"/>
      <c r="P18" s="26"/>
      <c r="Q18" s="27">
        <v>0</v>
      </c>
      <c r="R18" s="26"/>
      <c r="S18" s="26"/>
      <c r="T18" s="27">
        <v>0</v>
      </c>
      <c r="U18" s="26"/>
      <c r="V18" s="27">
        <v>0</v>
      </c>
      <c r="W18" s="26"/>
      <c r="X18" s="27">
        <v>0</v>
      </c>
      <c r="Y18" s="26"/>
      <c r="Z18" s="27">
        <v>0</v>
      </c>
      <c r="AA18" s="26"/>
      <c r="AB18" s="26"/>
      <c r="AC18" s="27">
        <v>0</v>
      </c>
      <c r="AD18" s="30"/>
      <c r="AE18" s="18"/>
      <c r="AF18" s="18"/>
      <c r="AG18" s="18"/>
      <c r="AH18" s="23"/>
      <c r="AI18" s="25"/>
      <c r="AJ18" s="8"/>
      <c r="AK18" s="21"/>
      <c r="AL18" s="21"/>
      <c r="AM18" s="21"/>
      <c r="AN18" s="21" t="str">
        <f>IF(AM18&gt;=30%,"ARMONICA","GEOMETRICA")</f>
        <v>GEOMETRICA</v>
      </c>
      <c r="AP18" s="18"/>
      <c r="AQ18" s="18"/>
      <c r="AR18" s="18"/>
      <c r="AS18" s="18"/>
      <c r="AT18" s="18"/>
      <c r="AU18" s="18"/>
      <c r="AV18" s="14"/>
      <c r="AW18" s="18"/>
      <c r="AX18" s="18"/>
      <c r="AY18" s="18"/>
    </row>
    <row r="19" spans="1:51" ht="28.5" customHeight="1" x14ac:dyDescent="0.15">
      <c r="A19" s="2"/>
      <c r="B19" s="16" t="s">
        <v>52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3">
        <f>SUM(AI9)</f>
        <v>1885855750</v>
      </c>
      <c r="AJ19" s="7"/>
      <c r="AK19" s="7"/>
      <c r="AL19" s="7"/>
      <c r="AM19" s="7"/>
      <c r="AN19" s="7"/>
      <c r="AP19" s="15">
        <f t="shared" ref="AP19:AU19" si="0">+AP9</f>
        <v>177194500</v>
      </c>
      <c r="AQ19" s="15">
        <f t="shared" si="0"/>
        <v>405016000</v>
      </c>
      <c r="AR19" s="15">
        <f t="shared" si="0"/>
        <v>126567500</v>
      </c>
      <c r="AS19" s="15">
        <f t="shared" si="0"/>
        <v>202508000</v>
      </c>
      <c r="AT19" s="15">
        <f t="shared" si="0"/>
        <v>81143300</v>
      </c>
      <c r="AU19" s="15">
        <f t="shared" si="0"/>
        <v>207570700</v>
      </c>
      <c r="AV19" s="14"/>
      <c r="AW19" s="15">
        <f>+AW9</f>
        <v>354389000</v>
      </c>
      <c r="AX19" s="15">
        <f t="shared" ref="AX19:AY19" si="1">+AX9</f>
        <v>311356050</v>
      </c>
      <c r="AY19" s="15">
        <f t="shared" si="1"/>
        <v>20110700</v>
      </c>
    </row>
    <row r="20" spans="1:51" ht="15.7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P20" s="28">
        <f>+AP19+AQ19+AR19+AS19+AT19+AU19</f>
        <v>1200000000</v>
      </c>
      <c r="AQ20" s="29"/>
      <c r="AR20" s="29"/>
      <c r="AS20" s="29"/>
      <c r="AT20" s="29"/>
      <c r="AU20" s="29"/>
      <c r="AW20" s="28">
        <f>+AW19+AX19+AY19</f>
        <v>685855750</v>
      </c>
      <c r="AX20" s="29"/>
      <c r="AY20" s="29"/>
    </row>
    <row r="21" spans="1:51" ht="12" x14ac:dyDescent="0.2">
      <c r="A21" s="2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5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5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I23" s="12"/>
    </row>
    <row r="24" spans="1:5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Q24" s="12"/>
      <c r="AU24" s="12"/>
    </row>
    <row r="25" spans="1:5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5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S26" s="12"/>
    </row>
    <row r="27" spans="1:5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5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5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5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5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5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1:30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:30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spans="1:30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1:30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 spans="1:30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 spans="1:30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 spans="1:30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:30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 spans="1:30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1:30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:30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 spans="1:30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1:30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 spans="1:30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:30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:30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:30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spans="1:30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1:30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 spans="1:30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:30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1:30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:30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1:30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:30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spans="1:30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:30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1:30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1:30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1:30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 spans="1:30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:30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 spans="1:30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:30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 spans="1:30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0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:30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0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 spans="1:30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0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0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0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:30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0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0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spans="1:30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0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spans="1:30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 spans="1:30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 spans="1:30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:30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 spans="1:30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1:30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 spans="1:30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spans="1:30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 spans="1:30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spans="1:30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 spans="1:30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:30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 spans="1:30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spans="1:30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 spans="1:30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spans="1:30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 spans="1:30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spans="1:30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 spans="1:30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spans="1:30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</row>
    <row r="116" spans="1:30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</row>
    <row r="118" spans="1:30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spans="1:30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</row>
    <row r="120" spans="1:30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:30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</row>
    <row r="122" spans="1:30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spans="1:30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</row>
    <row r="124" spans="1:30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spans="1:30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</row>
    <row r="126" spans="1:30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:30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 spans="1:30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 spans="1:30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:30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spans="1:30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spans="1:30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1:30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spans="1:30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:30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 spans="1:30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1:30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1:30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spans="1:30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1:30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1:30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1:30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1:30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 spans="1:30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 spans="1:30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 spans="1:30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 spans="1:30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 spans="1:30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 spans="1:30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1:30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</row>
    <row r="152" spans="1:30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 spans="1:30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 spans="1:30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 spans="1:30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</row>
    <row r="156" spans="1:30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</row>
    <row r="157" spans="1:30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 spans="1:30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</row>
    <row r="159" spans="1:30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 spans="1:30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 spans="1:30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</row>
    <row r="162" spans="1:30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</row>
    <row r="163" spans="1:30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 spans="1:30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 spans="1:30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 spans="1:30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 spans="1:30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 spans="1:30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</row>
    <row r="169" spans="1:30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 spans="1:30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</row>
    <row r="171" spans="1:30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</row>
    <row r="172" spans="1:30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</row>
    <row r="173" spans="1:30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</row>
    <row r="174" spans="1:30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 spans="1:30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</row>
    <row r="176" spans="1:30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</row>
    <row r="177" spans="1:30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</row>
    <row r="178" spans="1:30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</row>
    <row r="179" spans="1:30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</row>
    <row r="180" spans="1:30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</row>
  </sheetData>
  <mergeCells count="86">
    <mergeCell ref="AE3:AI3"/>
    <mergeCell ref="AK3:AN3"/>
    <mergeCell ref="AP3:AU3"/>
    <mergeCell ref="AW3:AY3"/>
    <mergeCell ref="B4:B8"/>
    <mergeCell ref="C4:C8"/>
    <mergeCell ref="D4:D8"/>
    <mergeCell ref="E4:E8"/>
    <mergeCell ref="F4:F8"/>
    <mergeCell ref="G4:G8"/>
    <mergeCell ref="W4:X7"/>
    <mergeCell ref="Y4:Z7"/>
    <mergeCell ref="AA4:AC7"/>
    <mergeCell ref="AD4:AD8"/>
    <mergeCell ref="H4:H8"/>
    <mergeCell ref="I4:K7"/>
    <mergeCell ref="AY4:AY8"/>
    <mergeCell ref="AN4:AN8"/>
    <mergeCell ref="AP4:AP8"/>
    <mergeCell ref="AE4:AE8"/>
    <mergeCell ref="AF4:AF8"/>
    <mergeCell ref="AG4:AG8"/>
    <mergeCell ref="AH4:AH8"/>
    <mergeCell ref="AI4:AI8"/>
    <mergeCell ref="AM4:AM8"/>
    <mergeCell ref="AR4:AR8"/>
    <mergeCell ref="AS4:AS8"/>
    <mergeCell ref="AT4:AT8"/>
    <mergeCell ref="I9:I18"/>
    <mergeCell ref="J9:J18"/>
    <mergeCell ref="K9:K18"/>
    <mergeCell ref="AW4:AW8"/>
    <mergeCell ref="AX4:AX8"/>
    <mergeCell ref="L4:N7"/>
    <mergeCell ref="O4:Q7"/>
    <mergeCell ref="R4:T7"/>
    <mergeCell ref="U4:V7"/>
    <mergeCell ref="O9:O18"/>
    <mergeCell ref="P9:P18"/>
    <mergeCell ref="AU4:AU8"/>
    <mergeCell ref="AK4:AK8"/>
    <mergeCell ref="AL4:AL8"/>
    <mergeCell ref="R9:R18"/>
    <mergeCell ref="S9:S18"/>
    <mergeCell ref="A5:A7"/>
    <mergeCell ref="B9:B18"/>
    <mergeCell ref="C9:C18"/>
    <mergeCell ref="G9:G18"/>
    <mergeCell ref="H9:H18"/>
    <mergeCell ref="T9:T18"/>
    <mergeCell ref="U9:U18"/>
    <mergeCell ref="V9:V18"/>
    <mergeCell ref="W9:W18"/>
    <mergeCell ref="AQ4:AQ8"/>
    <mergeCell ref="AP20:AU20"/>
    <mergeCell ref="AW20:AY20"/>
    <mergeCell ref="AX9:AX18"/>
    <mergeCell ref="AY9:AY18"/>
    <mergeCell ref="Q9:Q18"/>
    <mergeCell ref="AL9:AL18"/>
    <mergeCell ref="AM9:AM18"/>
    <mergeCell ref="AD9:AD18"/>
    <mergeCell ref="AE9:AE18"/>
    <mergeCell ref="AF9:AF18"/>
    <mergeCell ref="X9:X18"/>
    <mergeCell ref="Y9:Y18"/>
    <mergeCell ref="Z9:Z18"/>
    <mergeCell ref="AA9:AA18"/>
    <mergeCell ref="AB9:AB18"/>
    <mergeCell ref="AC9:AC18"/>
    <mergeCell ref="B19:AH19"/>
    <mergeCell ref="AS9:AS18"/>
    <mergeCell ref="AT9:AT18"/>
    <mergeCell ref="AU9:AU18"/>
    <mergeCell ref="AW9:AW18"/>
    <mergeCell ref="AN9:AN18"/>
    <mergeCell ref="AP9:AP18"/>
    <mergeCell ref="AQ9:AQ18"/>
    <mergeCell ref="AR9:AR18"/>
    <mergeCell ref="AG9:AG18"/>
    <mergeCell ref="AH9:AH18"/>
    <mergeCell ref="AI9:AI18"/>
    <mergeCell ref="AK9:AK18"/>
    <mergeCell ref="L9:L18"/>
    <mergeCell ref="M9:M18"/>
    <mergeCell ref="N9:N1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f313c2b-7db3-4ef1-b36a-3338582f2d3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163736AFD6AC4488E8D8E81691344AE" ma:contentTypeVersion="15" ma:contentTypeDescription="Crear nuevo documento." ma:contentTypeScope="" ma:versionID="6a927815fbe547c4afea8cbc41c7e9a5">
  <xsd:schema xmlns:xsd="http://www.w3.org/2001/XMLSchema" xmlns:xs="http://www.w3.org/2001/XMLSchema" xmlns:p="http://schemas.microsoft.com/office/2006/metadata/properties" xmlns:ns3="bf313c2b-7db3-4ef1-b36a-3338582f2d32" xmlns:ns4="c363537a-3f56-44e8-9afc-e52318f55808" targetNamespace="http://schemas.microsoft.com/office/2006/metadata/properties" ma:root="true" ma:fieldsID="71d7c7971ab77657ce9f70396501a0d9" ns3:_="" ns4:_="">
    <xsd:import namespace="bf313c2b-7db3-4ef1-b36a-3338582f2d32"/>
    <xsd:import namespace="c363537a-3f56-44e8-9afc-e52318f55808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313c2b-7db3-4ef1-b36a-3338582f2d32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63537a-3f56-44e8-9afc-e52318f55808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9C6492-0149-4B1B-8F94-DA3C90E819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F642B10-04C5-4AA0-9FD9-29FD93E38E26}">
  <ds:schemaRefs>
    <ds:schemaRef ds:uri="http://www.w3.org/XML/1998/namespace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c363537a-3f56-44e8-9afc-e52318f55808"/>
    <ds:schemaRef ds:uri="http://purl.org/dc/elements/1.1/"/>
    <ds:schemaRef ds:uri="http://schemas.microsoft.com/office/infopath/2007/PartnerControls"/>
    <ds:schemaRef ds:uri="bf313c2b-7db3-4ef1-b36a-3338582f2d32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9D77B4B-D307-4EBD-8016-E05CC974CF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313c2b-7db3-4ef1-b36a-3338582f2d32"/>
    <ds:schemaRef ds:uri="c363537a-3f56-44e8-9afc-e52318f558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ce000cd5-0841-4431-a124-062ac493f284}" enabled="0" method="" siteId="{ce000cd5-0841-4431-a124-062ac493f28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PRUEBAS RAPIDAS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Dora Fany Rincon Lara</dc:creator>
  <cp:keywords/>
  <dc:description/>
  <cp:lastModifiedBy>Cesar Augusto Vargas Plazas</cp:lastModifiedBy>
  <cp:revision/>
  <cp:lastPrinted>2026-02-25T21:02:11Z</cp:lastPrinted>
  <dcterms:created xsi:type="dcterms:W3CDTF">2020-01-14T15:00:05Z</dcterms:created>
  <dcterms:modified xsi:type="dcterms:W3CDTF">2026-05-07T17:13:36Z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0x010100D163736AFD6AC4488E8D8E81691344AE</vt:lpwstr>
  </property>
</Properties>
</file>